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puteR\Documents\Pracovní\2023 Firma\Zakázky\N759 Tyršova NJ mobiliář 2.et, Město NJ Janečková\rozpočet 1, 2023.10.03\"/>
    </mc:Choice>
  </mc:AlternateContent>
  <xr:revisionPtr revIDLastSave="0" documentId="8_{75749A40-64D4-45E9-B044-B099E5BABA5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N01 R759.VN.1 Naklady" sheetId="12" r:id="rId4"/>
    <sheet name="SO01 R759.1.01 Pol" sheetId="13" r:id="rId5"/>
    <sheet name="SO01 R759.1.02 Pol" sheetId="14" r:id="rId6"/>
    <sheet name="SO01 R759.1.03 Pol" sheetId="15" r:id="rId7"/>
    <sheet name="SO02 R759.2.01 Pol" sheetId="16" r:id="rId8"/>
    <sheet name="SO02 R759.2.02 Pol" sheetId="17" r:id="rId9"/>
    <sheet name="SO02 R759.2.03 Pol" sheetId="18" r:id="rId10"/>
    <sheet name="SO03 R759.3.01 Pol" sheetId="19" r:id="rId11"/>
    <sheet name="SO03 R759.3.03 Pol" sheetId="20" r:id="rId12"/>
    <sheet name="SO03 R759.3.03 P1" sheetId="21" r:id="rId13"/>
    <sheet name="SO03 R759.3.04 Pol" sheetId="22" r:id="rId14"/>
  </sheets>
  <externalReferences>
    <externalReference r:id="rId15"/>
  </externalReferences>
  <definedNames>
    <definedName name="CelkemDPHVypocet" localSheetId="1">Stavba!$H$56</definedName>
    <definedName name="CenaCelkem">Stavba!$G$29</definedName>
    <definedName name="CenaCelkemBezDPH">Stavba!$G$28</definedName>
    <definedName name="CenaCelkemVypocet" localSheetId="1">Stavba!$I$56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'SO01 R759.1.01 Pol'!$1:$7</definedName>
    <definedName name="_xlnm.Print_Titles" localSheetId="5">'SO01 R759.1.02 Pol'!$1:$7</definedName>
    <definedName name="_xlnm.Print_Titles" localSheetId="6">'SO01 R759.1.03 Pol'!$1:$7</definedName>
    <definedName name="_xlnm.Print_Titles" localSheetId="7">'SO02 R759.2.01 Pol'!$1:$7</definedName>
    <definedName name="_xlnm.Print_Titles" localSheetId="8">'SO02 R759.2.02 Pol'!$1:$7</definedName>
    <definedName name="_xlnm.Print_Titles" localSheetId="9">'SO02 R759.2.03 Pol'!$1:$7</definedName>
    <definedName name="_xlnm.Print_Titles" localSheetId="10">'SO03 R759.3.01 Pol'!$1:$7</definedName>
    <definedName name="_xlnm.Print_Titles" localSheetId="12">'SO03 R759.3.03 P1'!$1:$7</definedName>
    <definedName name="_xlnm.Print_Titles" localSheetId="11">'SO03 R759.3.03 Pol'!$1:$7</definedName>
    <definedName name="_xlnm.Print_Titles" localSheetId="13">'SO03 R759.3.04 Pol'!$1:$7</definedName>
    <definedName name="_xlnm.Print_Titles" localSheetId="3">'VN01 R759.VN.1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'SO01 R759.1.01 Pol'!$A$1:$Y$172</definedName>
    <definedName name="_xlnm.Print_Area" localSheetId="5">'SO01 R759.1.02 Pol'!$A$1:$Y$60</definedName>
    <definedName name="_xlnm.Print_Area" localSheetId="6">'SO01 R759.1.03 Pol'!$A$1:$Y$194</definedName>
    <definedName name="_xlnm.Print_Area" localSheetId="7">'SO02 R759.2.01 Pol'!$A$1:$Y$172</definedName>
    <definedName name="_xlnm.Print_Area" localSheetId="8">'SO02 R759.2.02 Pol'!$A$1:$Y$160</definedName>
    <definedName name="_xlnm.Print_Area" localSheetId="9">'SO02 R759.2.03 Pol'!$A$1:$Y$180</definedName>
    <definedName name="_xlnm.Print_Area" localSheetId="10">'SO03 R759.3.01 Pol'!$A$1:$Y$41</definedName>
    <definedName name="_xlnm.Print_Area" localSheetId="12">'SO03 R759.3.03 P1'!$A$1:$Y$253</definedName>
    <definedName name="_xlnm.Print_Area" localSheetId="11">'SO03 R759.3.03 Pol'!$A$1:$Y$75</definedName>
    <definedName name="_xlnm.Print_Area" localSheetId="13">'SO03 R759.3.04 Pol'!$A$1:$Y$54</definedName>
    <definedName name="_xlnm.Print_Area" localSheetId="1">Stavba!$A$1:$J$102</definedName>
    <definedName name="_xlnm.Print_Area" localSheetId="3">'VN01 R759.VN.1 Naklady'!$A$1:$Y$30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Stavba!$F$56</definedName>
    <definedName name="ZakladDPHZakl">Stavba!$G$25</definedName>
    <definedName name="ZakladDPHZaklVypocet" localSheetId="1">Stavba!$G$56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1" i="1" l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H40" i="1" s="1"/>
  <c r="I40" i="1" s="1"/>
  <c r="F40" i="1"/>
  <c r="G39" i="1"/>
  <c r="F39" i="1"/>
  <c r="G53" i="22"/>
  <c r="BA25" i="22"/>
  <c r="BA14" i="22"/>
  <c r="G8" i="22"/>
  <c r="G9" i="22"/>
  <c r="I9" i="22"/>
  <c r="I8" i="22" s="1"/>
  <c r="K9" i="22"/>
  <c r="K8" i="22" s="1"/>
  <c r="M9" i="22"/>
  <c r="M8" i="22" s="1"/>
  <c r="O9" i="22"/>
  <c r="O8" i="22" s="1"/>
  <c r="Q9" i="22"/>
  <c r="Q8" i="22" s="1"/>
  <c r="V9" i="22"/>
  <c r="V8" i="22" s="1"/>
  <c r="G10" i="22"/>
  <c r="I10" i="22"/>
  <c r="K10" i="22"/>
  <c r="M10" i="22"/>
  <c r="O10" i="22"/>
  <c r="Q10" i="22"/>
  <c r="V10" i="22"/>
  <c r="G11" i="22"/>
  <c r="I11" i="22"/>
  <c r="K11" i="22"/>
  <c r="M11" i="22"/>
  <c r="O11" i="22"/>
  <c r="Q11" i="22"/>
  <c r="V11" i="22"/>
  <c r="G12" i="22"/>
  <c r="O12" i="22"/>
  <c r="G13" i="22"/>
  <c r="M13" i="22" s="1"/>
  <c r="M12" i="22" s="1"/>
  <c r="I13" i="22"/>
  <c r="I12" i="22" s="1"/>
  <c r="K13" i="22"/>
  <c r="K12" i="22" s="1"/>
  <c r="O13" i="22"/>
  <c r="Q13" i="22"/>
  <c r="Q12" i="22" s="1"/>
  <c r="V13" i="22"/>
  <c r="V12" i="22" s="1"/>
  <c r="K17" i="22"/>
  <c r="V17" i="22"/>
  <c r="G18" i="22"/>
  <c r="G17" i="22" s="1"/>
  <c r="I18" i="22"/>
  <c r="I17" i="22" s="1"/>
  <c r="K18" i="22"/>
  <c r="M18" i="22"/>
  <c r="M17" i="22" s="1"/>
  <c r="O18" i="22"/>
  <c r="O17" i="22" s="1"/>
  <c r="Q18" i="22"/>
  <c r="Q17" i="22" s="1"/>
  <c r="V18" i="22"/>
  <c r="G23" i="22"/>
  <c r="G24" i="22"/>
  <c r="I24" i="22"/>
  <c r="I23" i="22" s="1"/>
  <c r="K24" i="22"/>
  <c r="K23" i="22" s="1"/>
  <c r="M24" i="22"/>
  <c r="O24" i="22"/>
  <c r="Q24" i="22"/>
  <c r="Q23" i="22" s="1"/>
  <c r="V24" i="22"/>
  <c r="V23" i="22" s="1"/>
  <c r="G29" i="22"/>
  <c r="I29" i="22"/>
  <c r="K29" i="22"/>
  <c r="M29" i="22"/>
  <c r="O29" i="22"/>
  <c r="Q29" i="22"/>
  <c r="V29" i="22"/>
  <c r="G33" i="22"/>
  <c r="I33" i="22"/>
  <c r="K33" i="22"/>
  <c r="M33" i="22"/>
  <c r="O33" i="22"/>
  <c r="Q33" i="22"/>
  <c r="V33" i="22"/>
  <c r="G37" i="22"/>
  <c r="M37" i="22" s="1"/>
  <c r="I37" i="22"/>
  <c r="K37" i="22"/>
  <c r="O37" i="22"/>
  <c r="O23" i="22" s="1"/>
  <c r="Q37" i="22"/>
  <c r="V37" i="22"/>
  <c r="G42" i="22"/>
  <c r="M42" i="22" s="1"/>
  <c r="I42" i="22"/>
  <c r="K42" i="22"/>
  <c r="O42" i="22"/>
  <c r="Q42" i="22"/>
  <c r="V42" i="22"/>
  <c r="G47" i="22"/>
  <c r="M47" i="22" s="1"/>
  <c r="I47" i="22"/>
  <c r="K47" i="22"/>
  <c r="O47" i="22"/>
  <c r="Q47" i="22"/>
  <c r="V47" i="22"/>
  <c r="AE53" i="22"/>
  <c r="AF53" i="22"/>
  <c r="G252" i="21"/>
  <c r="BA220" i="21"/>
  <c r="BA195" i="21"/>
  <c r="BA192" i="21"/>
  <c r="BA189" i="21"/>
  <c r="BA187" i="21"/>
  <c r="BA166" i="21"/>
  <c r="BA165" i="21"/>
  <c r="BA145" i="21"/>
  <c r="BA105" i="21"/>
  <c r="BA96" i="21"/>
  <c r="BA62" i="21"/>
  <c r="G9" i="21"/>
  <c r="M9" i="21" s="1"/>
  <c r="I9" i="21"/>
  <c r="I8" i="21" s="1"/>
  <c r="K9" i="21"/>
  <c r="K8" i="21" s="1"/>
  <c r="O9" i="21"/>
  <c r="O8" i="21" s="1"/>
  <c r="Q9" i="21"/>
  <c r="Q8" i="21" s="1"/>
  <c r="V9" i="21"/>
  <c r="V8" i="21" s="1"/>
  <c r="G12" i="21"/>
  <c r="M12" i="21" s="1"/>
  <c r="I12" i="21"/>
  <c r="K12" i="21"/>
  <c r="O12" i="21"/>
  <c r="Q12" i="21"/>
  <c r="V12" i="21"/>
  <c r="G25" i="21"/>
  <c r="I25" i="21"/>
  <c r="K25" i="21"/>
  <c r="M25" i="21"/>
  <c r="O25" i="21"/>
  <c r="Q25" i="21"/>
  <c r="V25" i="21"/>
  <c r="G30" i="21"/>
  <c r="I30" i="21"/>
  <c r="K30" i="21"/>
  <c r="M30" i="21"/>
  <c r="O30" i="21"/>
  <c r="Q30" i="21"/>
  <c r="V30" i="21"/>
  <c r="G35" i="21"/>
  <c r="M35" i="21" s="1"/>
  <c r="I35" i="21"/>
  <c r="K35" i="21"/>
  <c r="O35" i="21"/>
  <c r="Q35" i="21"/>
  <c r="V35" i="21"/>
  <c r="G39" i="21"/>
  <c r="I39" i="21"/>
  <c r="K39" i="21"/>
  <c r="M39" i="21"/>
  <c r="O39" i="21"/>
  <c r="Q39" i="21"/>
  <c r="V39" i="21"/>
  <c r="G43" i="21"/>
  <c r="I43" i="21"/>
  <c r="K43" i="21"/>
  <c r="M43" i="21"/>
  <c r="O43" i="21"/>
  <c r="Q43" i="21"/>
  <c r="V43" i="21"/>
  <c r="G57" i="21"/>
  <c r="G8" i="21" s="1"/>
  <c r="I57" i="21"/>
  <c r="K57" i="21"/>
  <c r="O57" i="21"/>
  <c r="Q57" i="21"/>
  <c r="V57" i="21"/>
  <c r="G61" i="21"/>
  <c r="M61" i="21" s="1"/>
  <c r="I61" i="21"/>
  <c r="K61" i="21"/>
  <c r="O61" i="21"/>
  <c r="Q61" i="21"/>
  <c r="V61" i="21"/>
  <c r="G65" i="21"/>
  <c r="M65" i="21" s="1"/>
  <c r="I65" i="21"/>
  <c r="K65" i="21"/>
  <c r="O65" i="21"/>
  <c r="Q65" i="21"/>
  <c r="V65" i="21"/>
  <c r="G70" i="21"/>
  <c r="I70" i="21"/>
  <c r="I69" i="21" s="1"/>
  <c r="K70" i="21"/>
  <c r="M70" i="21"/>
  <c r="O70" i="21"/>
  <c r="O69" i="21" s="1"/>
  <c r="Q70" i="21"/>
  <c r="Q69" i="21" s="1"/>
  <c r="V70" i="21"/>
  <c r="V69" i="21" s="1"/>
  <c r="G79" i="21"/>
  <c r="I79" i="21"/>
  <c r="K79" i="21"/>
  <c r="K69" i="21" s="1"/>
  <c r="M79" i="21"/>
  <c r="O79" i="21"/>
  <c r="Q79" i="21"/>
  <c r="V79" i="21"/>
  <c r="G82" i="21"/>
  <c r="I82" i="21"/>
  <c r="K82" i="21"/>
  <c r="M82" i="21"/>
  <c r="O82" i="21"/>
  <c r="Q82" i="21"/>
  <c r="V82" i="21"/>
  <c r="G95" i="21"/>
  <c r="I95" i="21"/>
  <c r="K95" i="21"/>
  <c r="M95" i="21"/>
  <c r="O95" i="21"/>
  <c r="Q95" i="21"/>
  <c r="V95" i="21"/>
  <c r="G104" i="21"/>
  <c r="G69" i="21" s="1"/>
  <c r="I104" i="21"/>
  <c r="K104" i="21"/>
  <c r="O104" i="21"/>
  <c r="Q104" i="21"/>
  <c r="V104" i="21"/>
  <c r="G108" i="21"/>
  <c r="M108" i="21" s="1"/>
  <c r="I108" i="21"/>
  <c r="K108" i="21"/>
  <c r="O108" i="21"/>
  <c r="Q108" i="21"/>
  <c r="V108" i="21"/>
  <c r="K112" i="21"/>
  <c r="G113" i="21"/>
  <c r="G112" i="21" s="1"/>
  <c r="I113" i="21"/>
  <c r="I112" i="21" s="1"/>
  <c r="K113" i="21"/>
  <c r="M113" i="21"/>
  <c r="M112" i="21" s="1"/>
  <c r="O113" i="21"/>
  <c r="O112" i="21" s="1"/>
  <c r="Q113" i="21"/>
  <c r="Q112" i="21" s="1"/>
  <c r="V113" i="21"/>
  <c r="V112" i="21" s="1"/>
  <c r="G118" i="21"/>
  <c r="I118" i="21"/>
  <c r="K118" i="21"/>
  <c r="M118" i="21"/>
  <c r="O118" i="21"/>
  <c r="Q118" i="21"/>
  <c r="V118" i="21"/>
  <c r="G123" i="21"/>
  <c r="I123" i="21"/>
  <c r="K123" i="21"/>
  <c r="M123" i="21"/>
  <c r="O123" i="21"/>
  <c r="Q123" i="21"/>
  <c r="V123" i="21"/>
  <c r="G136" i="21"/>
  <c r="I136" i="21"/>
  <c r="K136" i="21"/>
  <c r="M136" i="21"/>
  <c r="O136" i="21"/>
  <c r="Q136" i="21"/>
  <c r="V136" i="21"/>
  <c r="G143" i="21"/>
  <c r="M143" i="21" s="1"/>
  <c r="I143" i="21"/>
  <c r="K143" i="21"/>
  <c r="O143" i="21"/>
  <c r="Q143" i="21"/>
  <c r="V143" i="21"/>
  <c r="G148" i="21"/>
  <c r="Q148" i="21"/>
  <c r="G149" i="21"/>
  <c r="M149" i="21" s="1"/>
  <c r="M148" i="21" s="1"/>
  <c r="I149" i="21"/>
  <c r="I148" i="21" s="1"/>
  <c r="K149" i="21"/>
  <c r="K148" i="21" s="1"/>
  <c r="O149" i="21"/>
  <c r="O148" i="21" s="1"/>
  <c r="Q149" i="21"/>
  <c r="V149" i="21"/>
  <c r="V148" i="21" s="1"/>
  <c r="K163" i="21"/>
  <c r="G164" i="21"/>
  <c r="G163" i="21" s="1"/>
  <c r="I164" i="21"/>
  <c r="I163" i="21" s="1"/>
  <c r="K164" i="21"/>
  <c r="M164" i="21"/>
  <c r="M163" i="21" s="1"/>
  <c r="O164" i="21"/>
  <c r="O163" i="21" s="1"/>
  <c r="Q164" i="21"/>
  <c r="Q163" i="21" s="1"/>
  <c r="V164" i="21"/>
  <c r="V163" i="21" s="1"/>
  <c r="O170" i="21"/>
  <c r="G171" i="21"/>
  <c r="I171" i="21"/>
  <c r="K171" i="21"/>
  <c r="K170" i="21" s="1"/>
  <c r="M171" i="21"/>
  <c r="O171" i="21"/>
  <c r="Q171" i="21"/>
  <c r="Q170" i="21" s="1"/>
  <c r="V171" i="21"/>
  <c r="V170" i="21" s="1"/>
  <c r="G184" i="21"/>
  <c r="I184" i="21"/>
  <c r="K184" i="21"/>
  <c r="M184" i="21"/>
  <c r="O184" i="21"/>
  <c r="Q184" i="21"/>
  <c r="V184" i="21"/>
  <c r="G197" i="21"/>
  <c r="I197" i="21"/>
  <c r="K197" i="21"/>
  <c r="M197" i="21"/>
  <c r="O197" i="21"/>
  <c r="Q197" i="21"/>
  <c r="V197" i="21"/>
  <c r="G202" i="21"/>
  <c r="M202" i="21" s="1"/>
  <c r="I202" i="21"/>
  <c r="K202" i="21"/>
  <c r="O202" i="21"/>
  <c r="Q202" i="21"/>
  <c r="V202" i="21"/>
  <c r="G207" i="21"/>
  <c r="M207" i="21" s="1"/>
  <c r="I207" i="21"/>
  <c r="I170" i="21" s="1"/>
  <c r="K207" i="21"/>
  <c r="O207" i="21"/>
  <c r="Q207" i="21"/>
  <c r="V207" i="21"/>
  <c r="G210" i="21"/>
  <c r="M210" i="21" s="1"/>
  <c r="I210" i="21"/>
  <c r="K210" i="21"/>
  <c r="O210" i="21"/>
  <c r="Q210" i="21"/>
  <c r="V210" i="21"/>
  <c r="G213" i="21"/>
  <c r="I213" i="21"/>
  <c r="K213" i="21"/>
  <c r="M213" i="21"/>
  <c r="O213" i="21"/>
  <c r="Q213" i="21"/>
  <c r="V213" i="21"/>
  <c r="O218" i="21"/>
  <c r="G219" i="21"/>
  <c r="I219" i="21"/>
  <c r="I218" i="21" s="1"/>
  <c r="K219" i="21"/>
  <c r="K218" i="21" s="1"/>
  <c r="M219" i="21"/>
  <c r="O219" i="21"/>
  <c r="Q219" i="21"/>
  <c r="Q218" i="21" s="1"/>
  <c r="V219" i="21"/>
  <c r="V218" i="21" s="1"/>
  <c r="G224" i="21"/>
  <c r="I224" i="21"/>
  <c r="K224" i="21"/>
  <c r="M224" i="21"/>
  <c r="O224" i="21"/>
  <c r="Q224" i="21"/>
  <c r="V224" i="21"/>
  <c r="G228" i="21"/>
  <c r="I228" i="21"/>
  <c r="K228" i="21"/>
  <c r="M228" i="21"/>
  <c r="O228" i="21"/>
  <c r="Q228" i="21"/>
  <c r="V228" i="21"/>
  <c r="G232" i="21"/>
  <c r="M232" i="21" s="1"/>
  <c r="I232" i="21"/>
  <c r="K232" i="21"/>
  <c r="O232" i="21"/>
  <c r="Q232" i="21"/>
  <c r="V232" i="21"/>
  <c r="G237" i="21"/>
  <c r="M237" i="21" s="1"/>
  <c r="I237" i="21"/>
  <c r="K237" i="21"/>
  <c r="O237" i="21"/>
  <c r="Q237" i="21"/>
  <c r="V237" i="21"/>
  <c r="G242" i="21"/>
  <c r="M242" i="21" s="1"/>
  <c r="I242" i="21"/>
  <c r="K242" i="21"/>
  <c r="O242" i="21"/>
  <c r="Q242" i="21"/>
  <c r="V242" i="21"/>
  <c r="V247" i="21"/>
  <c r="G248" i="21"/>
  <c r="G247" i="21" s="1"/>
  <c r="I248" i="21"/>
  <c r="I247" i="21" s="1"/>
  <c r="K248" i="21"/>
  <c r="K247" i="21" s="1"/>
  <c r="O248" i="21"/>
  <c r="O247" i="21" s="1"/>
  <c r="Q248" i="21"/>
  <c r="Q247" i="21" s="1"/>
  <c r="V248" i="21"/>
  <c r="AE252" i="21"/>
  <c r="AF252" i="21"/>
  <c r="G74" i="20"/>
  <c r="BA53" i="20"/>
  <c r="BA48" i="20"/>
  <c r="BA43" i="20"/>
  <c r="G8" i="20"/>
  <c r="G9" i="20"/>
  <c r="I9" i="20"/>
  <c r="I8" i="20" s="1"/>
  <c r="K9" i="20"/>
  <c r="M9" i="20"/>
  <c r="O9" i="20"/>
  <c r="O8" i="20" s="1"/>
  <c r="Q9" i="20"/>
  <c r="V9" i="20"/>
  <c r="V8" i="20" s="1"/>
  <c r="G14" i="20"/>
  <c r="M14" i="20" s="1"/>
  <c r="I14" i="20"/>
  <c r="K14" i="20"/>
  <c r="K8" i="20" s="1"/>
  <c r="O14" i="20"/>
  <c r="Q14" i="20"/>
  <c r="V14" i="20"/>
  <c r="G19" i="20"/>
  <c r="I19" i="20"/>
  <c r="K19" i="20"/>
  <c r="M19" i="20"/>
  <c r="O19" i="20"/>
  <c r="Q19" i="20"/>
  <c r="Q8" i="20" s="1"/>
  <c r="V19" i="20"/>
  <c r="G24" i="20"/>
  <c r="M24" i="20" s="1"/>
  <c r="I24" i="20"/>
  <c r="K24" i="20"/>
  <c r="O24" i="20"/>
  <c r="Q24" i="20"/>
  <c r="V24" i="20"/>
  <c r="G28" i="20"/>
  <c r="I28" i="20"/>
  <c r="K28" i="20"/>
  <c r="M28" i="20"/>
  <c r="O28" i="20"/>
  <c r="Q28" i="20"/>
  <c r="V28" i="20"/>
  <c r="G32" i="20"/>
  <c r="M32" i="20" s="1"/>
  <c r="I32" i="20"/>
  <c r="K32" i="20"/>
  <c r="O32" i="20"/>
  <c r="Q32" i="20"/>
  <c r="V32" i="20"/>
  <c r="G37" i="20"/>
  <c r="M37" i="20" s="1"/>
  <c r="I37" i="20"/>
  <c r="K37" i="20"/>
  <c r="O37" i="20"/>
  <c r="Q37" i="20"/>
  <c r="V37" i="20"/>
  <c r="G41" i="20"/>
  <c r="K41" i="20"/>
  <c r="O41" i="20"/>
  <c r="Q41" i="20"/>
  <c r="G42" i="20"/>
  <c r="I42" i="20"/>
  <c r="I41" i="20" s="1"/>
  <c r="K42" i="20"/>
  <c r="M42" i="20"/>
  <c r="M41" i="20" s="1"/>
  <c r="O42" i="20"/>
  <c r="Q42" i="20"/>
  <c r="V42" i="20"/>
  <c r="V41" i="20" s="1"/>
  <c r="G46" i="20"/>
  <c r="K46" i="20"/>
  <c r="G47" i="20"/>
  <c r="I47" i="20"/>
  <c r="I46" i="20" s="1"/>
  <c r="K47" i="20"/>
  <c r="M47" i="20"/>
  <c r="O47" i="20"/>
  <c r="Q47" i="20"/>
  <c r="Q46" i="20" s="1"/>
  <c r="V47" i="20"/>
  <c r="G52" i="20"/>
  <c r="M52" i="20" s="1"/>
  <c r="I52" i="20"/>
  <c r="K52" i="20"/>
  <c r="O52" i="20"/>
  <c r="O46" i="20" s="1"/>
  <c r="Q52" i="20"/>
  <c r="V52" i="20"/>
  <c r="V46" i="20" s="1"/>
  <c r="G58" i="20"/>
  <c r="I58" i="20"/>
  <c r="K58" i="20"/>
  <c r="M58" i="20"/>
  <c r="O58" i="20"/>
  <c r="Q58" i="20"/>
  <c r="V58" i="20"/>
  <c r="G62" i="20"/>
  <c r="M62" i="20" s="1"/>
  <c r="I62" i="20"/>
  <c r="K62" i="20"/>
  <c r="O62" i="20"/>
  <c r="Q62" i="20"/>
  <c r="V62" i="20"/>
  <c r="O68" i="20"/>
  <c r="Q68" i="20"/>
  <c r="G69" i="20"/>
  <c r="G68" i="20" s="1"/>
  <c r="I69" i="20"/>
  <c r="I68" i="20" s="1"/>
  <c r="K69" i="20"/>
  <c r="K68" i="20" s="1"/>
  <c r="O69" i="20"/>
  <c r="Q69" i="20"/>
  <c r="V69" i="20"/>
  <c r="V68" i="20" s="1"/>
  <c r="AE74" i="20"/>
  <c r="AF74" i="20"/>
  <c r="G40" i="19"/>
  <c r="G8" i="19"/>
  <c r="O8" i="19"/>
  <c r="G9" i="19"/>
  <c r="M9" i="19" s="1"/>
  <c r="M8" i="19" s="1"/>
  <c r="I9" i="19"/>
  <c r="I8" i="19" s="1"/>
  <c r="K9" i="19"/>
  <c r="K8" i="19" s="1"/>
  <c r="O9" i="19"/>
  <c r="Q9" i="19"/>
  <c r="Q8" i="19" s="1"/>
  <c r="V9" i="19"/>
  <c r="V8" i="19" s="1"/>
  <c r="K15" i="19"/>
  <c r="G16" i="19"/>
  <c r="AF40" i="19" s="1"/>
  <c r="I16" i="19"/>
  <c r="I15" i="19" s="1"/>
  <c r="K16" i="19"/>
  <c r="M16" i="19"/>
  <c r="O16" i="19"/>
  <c r="O15" i="19" s="1"/>
  <c r="Q16" i="19"/>
  <c r="V16" i="19"/>
  <c r="G21" i="19"/>
  <c r="M21" i="19" s="1"/>
  <c r="I21" i="19"/>
  <c r="K21" i="19"/>
  <c r="O21" i="19"/>
  <c r="Q21" i="19"/>
  <c r="Q15" i="19" s="1"/>
  <c r="V21" i="19"/>
  <c r="G26" i="19"/>
  <c r="I26" i="19"/>
  <c r="K26" i="19"/>
  <c r="M26" i="19"/>
  <c r="O26" i="19"/>
  <c r="Q26" i="19"/>
  <c r="V26" i="19"/>
  <c r="G34" i="19"/>
  <c r="I34" i="19"/>
  <c r="K34" i="19"/>
  <c r="M34" i="19"/>
  <c r="O34" i="19"/>
  <c r="Q34" i="19"/>
  <c r="V34" i="19"/>
  <c r="V15" i="19" s="1"/>
  <c r="AE40" i="19"/>
  <c r="G179" i="18"/>
  <c r="BA111" i="18"/>
  <c r="BA106" i="18"/>
  <c r="BA84" i="18"/>
  <c r="BA73" i="18"/>
  <c r="BA57" i="18"/>
  <c r="BA54" i="18"/>
  <c r="G9" i="18"/>
  <c r="M9" i="18" s="1"/>
  <c r="I9" i="18"/>
  <c r="K9" i="18"/>
  <c r="K8" i="18" s="1"/>
  <c r="O9" i="18"/>
  <c r="O8" i="18" s="1"/>
  <c r="Q9" i="18"/>
  <c r="Q8" i="18" s="1"/>
  <c r="V9" i="18"/>
  <c r="V8" i="18" s="1"/>
  <c r="G19" i="18"/>
  <c r="I19" i="18"/>
  <c r="K19" i="18"/>
  <c r="M19" i="18"/>
  <c r="O19" i="18"/>
  <c r="Q19" i="18"/>
  <c r="V19" i="18"/>
  <c r="G24" i="18"/>
  <c r="I24" i="18"/>
  <c r="K24" i="18"/>
  <c r="M24" i="18"/>
  <c r="O24" i="18"/>
  <c r="Q24" i="18"/>
  <c r="V24" i="18"/>
  <c r="G29" i="18"/>
  <c r="M29" i="18" s="1"/>
  <c r="I29" i="18"/>
  <c r="K29" i="18"/>
  <c r="O29" i="18"/>
  <c r="Q29" i="18"/>
  <c r="V29" i="18"/>
  <c r="G33" i="18"/>
  <c r="I33" i="18"/>
  <c r="K33" i="18"/>
  <c r="M33" i="18"/>
  <c r="O33" i="18"/>
  <c r="Q33" i="18"/>
  <c r="V33" i="18"/>
  <c r="G37" i="18"/>
  <c r="I37" i="18"/>
  <c r="K37" i="18"/>
  <c r="M37" i="18"/>
  <c r="O37" i="18"/>
  <c r="Q37" i="18"/>
  <c r="V37" i="18"/>
  <c r="G44" i="18"/>
  <c r="AF179" i="18" s="1"/>
  <c r="I44" i="18"/>
  <c r="K44" i="18"/>
  <c r="O44" i="18"/>
  <c r="Q44" i="18"/>
  <c r="V44" i="18"/>
  <c r="G48" i="18"/>
  <c r="M48" i="18" s="1"/>
  <c r="I48" i="18"/>
  <c r="I8" i="18" s="1"/>
  <c r="K48" i="18"/>
  <c r="O48" i="18"/>
  <c r="Q48" i="18"/>
  <c r="V48" i="18"/>
  <c r="G53" i="18"/>
  <c r="I53" i="18"/>
  <c r="I52" i="18" s="1"/>
  <c r="K53" i="18"/>
  <c r="M53" i="18"/>
  <c r="O53" i="18"/>
  <c r="O52" i="18" s="1"/>
  <c r="Q53" i="18"/>
  <c r="Q52" i="18" s="1"/>
  <c r="V53" i="18"/>
  <c r="V52" i="18" s="1"/>
  <c r="G62" i="18"/>
  <c r="I62" i="18"/>
  <c r="K62" i="18"/>
  <c r="M62" i="18"/>
  <c r="O62" i="18"/>
  <c r="Q62" i="18"/>
  <c r="V62" i="18"/>
  <c r="G66" i="18"/>
  <c r="I66" i="18"/>
  <c r="K66" i="18"/>
  <c r="M66" i="18"/>
  <c r="O66" i="18"/>
  <c r="Q66" i="18"/>
  <c r="V66" i="18"/>
  <c r="G72" i="18"/>
  <c r="M72" i="18" s="1"/>
  <c r="I72" i="18"/>
  <c r="K72" i="18"/>
  <c r="O72" i="18"/>
  <c r="Q72" i="18"/>
  <c r="V72" i="18"/>
  <c r="G76" i="18"/>
  <c r="I76" i="18"/>
  <c r="K76" i="18"/>
  <c r="M76" i="18"/>
  <c r="O76" i="18"/>
  <c r="Q76" i="18"/>
  <c r="V76" i="18"/>
  <c r="G80" i="18"/>
  <c r="M80" i="18" s="1"/>
  <c r="I80" i="18"/>
  <c r="K80" i="18"/>
  <c r="O80" i="18"/>
  <c r="Q80" i="18"/>
  <c r="V80" i="18"/>
  <c r="G83" i="18"/>
  <c r="M83" i="18" s="1"/>
  <c r="I83" i="18"/>
  <c r="K83" i="18"/>
  <c r="O83" i="18"/>
  <c r="Q83" i="18"/>
  <c r="V83" i="18"/>
  <c r="G87" i="18"/>
  <c r="M87" i="18" s="1"/>
  <c r="I87" i="18"/>
  <c r="K87" i="18"/>
  <c r="K52" i="18" s="1"/>
  <c r="O87" i="18"/>
  <c r="Q87" i="18"/>
  <c r="V87" i="18"/>
  <c r="G90" i="18"/>
  <c r="I90" i="18"/>
  <c r="K90" i="18"/>
  <c r="M90" i="18"/>
  <c r="O90" i="18"/>
  <c r="Q90" i="18"/>
  <c r="V90" i="18"/>
  <c r="G94" i="18"/>
  <c r="I94" i="18"/>
  <c r="K94" i="18"/>
  <c r="M94" i="18"/>
  <c r="O94" i="18"/>
  <c r="Q94" i="18"/>
  <c r="V94" i="18"/>
  <c r="G100" i="18"/>
  <c r="I100" i="18"/>
  <c r="K100" i="18"/>
  <c r="M100" i="18"/>
  <c r="O100" i="18"/>
  <c r="Q100" i="18"/>
  <c r="V100" i="18"/>
  <c r="O104" i="18"/>
  <c r="V104" i="18"/>
  <c r="G105" i="18"/>
  <c r="I105" i="18"/>
  <c r="I104" i="18" s="1"/>
  <c r="K105" i="18"/>
  <c r="M105" i="18"/>
  <c r="O105" i="18"/>
  <c r="Q105" i="18"/>
  <c r="Q104" i="18" s="1"/>
  <c r="V105" i="18"/>
  <c r="G110" i="18"/>
  <c r="G104" i="18" s="1"/>
  <c r="I110" i="18"/>
  <c r="K110" i="18"/>
  <c r="K104" i="18" s="1"/>
  <c r="O110" i="18"/>
  <c r="Q110" i="18"/>
  <c r="V110" i="18"/>
  <c r="G120" i="18"/>
  <c r="M120" i="18" s="1"/>
  <c r="I120" i="18"/>
  <c r="K120" i="18"/>
  <c r="O120" i="18"/>
  <c r="Q120" i="18"/>
  <c r="V120" i="18"/>
  <c r="G124" i="18"/>
  <c r="M124" i="18" s="1"/>
  <c r="I124" i="18"/>
  <c r="K124" i="18"/>
  <c r="O124" i="18"/>
  <c r="Q124" i="18"/>
  <c r="V124" i="18"/>
  <c r="G130" i="18"/>
  <c r="I130" i="18"/>
  <c r="M130" i="18"/>
  <c r="Q130" i="18"/>
  <c r="G131" i="18"/>
  <c r="I131" i="18"/>
  <c r="K131" i="18"/>
  <c r="K130" i="18" s="1"/>
  <c r="M131" i="18"/>
  <c r="O131" i="18"/>
  <c r="O130" i="18" s="1"/>
  <c r="Q131" i="18"/>
  <c r="V131" i="18"/>
  <c r="V130" i="18" s="1"/>
  <c r="K138" i="18"/>
  <c r="M138" i="18"/>
  <c r="Q138" i="18"/>
  <c r="G139" i="18"/>
  <c r="G138" i="18" s="1"/>
  <c r="I139" i="18"/>
  <c r="I138" i="18" s="1"/>
  <c r="K139" i="18"/>
  <c r="M139" i="18"/>
  <c r="O139" i="18"/>
  <c r="O138" i="18" s="1"/>
  <c r="Q139" i="18"/>
  <c r="V139" i="18"/>
  <c r="V138" i="18" s="1"/>
  <c r="Q143" i="18"/>
  <c r="G144" i="18"/>
  <c r="G143" i="18" s="1"/>
  <c r="I144" i="18"/>
  <c r="K144" i="18"/>
  <c r="K143" i="18" s="1"/>
  <c r="O144" i="18"/>
  <c r="Q144" i="18"/>
  <c r="V144" i="18"/>
  <c r="V143" i="18" s="1"/>
  <c r="G148" i="18"/>
  <c r="M148" i="18" s="1"/>
  <c r="I148" i="18"/>
  <c r="I143" i="18" s="1"/>
  <c r="K148" i="18"/>
  <c r="O148" i="18"/>
  <c r="Q148" i="18"/>
  <c r="V148" i="18"/>
  <c r="G157" i="18"/>
  <c r="M157" i="18" s="1"/>
  <c r="I157" i="18"/>
  <c r="K157" i="18"/>
  <c r="O157" i="18"/>
  <c r="O143" i="18" s="1"/>
  <c r="Q157" i="18"/>
  <c r="V157" i="18"/>
  <c r="G160" i="18"/>
  <c r="I160" i="18"/>
  <c r="K160" i="18"/>
  <c r="M160" i="18"/>
  <c r="O160" i="18"/>
  <c r="Q160" i="18"/>
  <c r="V160" i="18"/>
  <c r="G166" i="18"/>
  <c r="I166" i="18"/>
  <c r="K166" i="18"/>
  <c r="M166" i="18"/>
  <c r="O166" i="18"/>
  <c r="Q166" i="18"/>
  <c r="V166" i="18"/>
  <c r="K171" i="18"/>
  <c r="M171" i="18"/>
  <c r="Q171" i="18"/>
  <c r="G172" i="18"/>
  <c r="G171" i="18" s="1"/>
  <c r="I172" i="18"/>
  <c r="I171" i="18" s="1"/>
  <c r="K172" i="18"/>
  <c r="M172" i="18"/>
  <c r="O172" i="18"/>
  <c r="O171" i="18" s="1"/>
  <c r="Q172" i="18"/>
  <c r="V172" i="18"/>
  <c r="V171" i="18" s="1"/>
  <c r="AE179" i="18"/>
  <c r="G159" i="17"/>
  <c r="BA135" i="17"/>
  <c r="BA126" i="17"/>
  <c r="BA120" i="17"/>
  <c r="BA81" i="17"/>
  <c r="BA70" i="17"/>
  <c r="BA54" i="17"/>
  <c r="BA51" i="17"/>
  <c r="BA42" i="17"/>
  <c r="G9" i="17"/>
  <c r="I9" i="17"/>
  <c r="I8" i="17" s="1"/>
  <c r="K9" i="17"/>
  <c r="M9" i="17"/>
  <c r="O9" i="17"/>
  <c r="O8" i="17" s="1"/>
  <c r="Q9" i="17"/>
  <c r="Q8" i="17" s="1"/>
  <c r="V9" i="17"/>
  <c r="V8" i="17" s="1"/>
  <c r="G14" i="17"/>
  <c r="I14" i="17"/>
  <c r="K14" i="17"/>
  <c r="K8" i="17" s="1"/>
  <c r="M14" i="17"/>
  <c r="O14" i="17"/>
  <c r="Q14" i="17"/>
  <c r="V14" i="17"/>
  <c r="G19" i="17"/>
  <c r="I19" i="17"/>
  <c r="K19" i="17"/>
  <c r="M19" i="17"/>
  <c r="O19" i="17"/>
  <c r="Q19" i="17"/>
  <c r="V19" i="17"/>
  <c r="G24" i="17"/>
  <c r="M24" i="17" s="1"/>
  <c r="I24" i="17"/>
  <c r="K24" i="17"/>
  <c r="O24" i="17"/>
  <c r="Q24" i="17"/>
  <c r="V24" i="17"/>
  <c r="G28" i="17"/>
  <c r="M28" i="17" s="1"/>
  <c r="I28" i="17"/>
  <c r="K28" i="17"/>
  <c r="O28" i="17"/>
  <c r="Q28" i="17"/>
  <c r="V28" i="17"/>
  <c r="G32" i="17"/>
  <c r="M32" i="17" s="1"/>
  <c r="I32" i="17"/>
  <c r="K32" i="17"/>
  <c r="O32" i="17"/>
  <c r="Q32" i="17"/>
  <c r="V32" i="17"/>
  <c r="G37" i="17"/>
  <c r="M37" i="17" s="1"/>
  <c r="I37" i="17"/>
  <c r="K37" i="17"/>
  <c r="O37" i="17"/>
  <c r="Q37" i="17"/>
  <c r="V37" i="17"/>
  <c r="G41" i="17"/>
  <c r="G8" i="17" s="1"/>
  <c r="I41" i="17"/>
  <c r="K41" i="17"/>
  <c r="O41" i="17"/>
  <c r="Q41" i="17"/>
  <c r="V41" i="17"/>
  <c r="G45" i="17"/>
  <c r="I45" i="17"/>
  <c r="K45" i="17"/>
  <c r="M45" i="17"/>
  <c r="O45" i="17"/>
  <c r="Q45" i="17"/>
  <c r="V45" i="17"/>
  <c r="G50" i="17"/>
  <c r="I50" i="17"/>
  <c r="I49" i="17" s="1"/>
  <c r="K50" i="17"/>
  <c r="M50" i="17"/>
  <c r="O50" i="17"/>
  <c r="Q50" i="17"/>
  <c r="Q49" i="17" s="1"/>
  <c r="V50" i="17"/>
  <c r="V49" i="17" s="1"/>
  <c r="G59" i="17"/>
  <c r="M59" i="17" s="1"/>
  <c r="I59" i="17"/>
  <c r="K59" i="17"/>
  <c r="O59" i="17"/>
  <c r="O49" i="17" s="1"/>
  <c r="Q59" i="17"/>
  <c r="V59" i="17"/>
  <c r="G63" i="17"/>
  <c r="I63" i="17"/>
  <c r="K63" i="17"/>
  <c r="M63" i="17"/>
  <c r="O63" i="17"/>
  <c r="Q63" i="17"/>
  <c r="V63" i="17"/>
  <c r="G69" i="17"/>
  <c r="M69" i="17" s="1"/>
  <c r="I69" i="17"/>
  <c r="K69" i="17"/>
  <c r="O69" i="17"/>
  <c r="Q69" i="17"/>
  <c r="V69" i="17"/>
  <c r="G73" i="17"/>
  <c r="M73" i="17" s="1"/>
  <c r="I73" i="17"/>
  <c r="K73" i="17"/>
  <c r="O73" i="17"/>
  <c r="Q73" i="17"/>
  <c r="V73" i="17"/>
  <c r="G77" i="17"/>
  <c r="M77" i="17" s="1"/>
  <c r="I77" i="17"/>
  <c r="K77" i="17"/>
  <c r="O77" i="17"/>
  <c r="Q77" i="17"/>
  <c r="V77" i="17"/>
  <c r="G80" i="17"/>
  <c r="I80" i="17"/>
  <c r="K80" i="17"/>
  <c r="M80" i="17"/>
  <c r="O80" i="17"/>
  <c r="Q80" i="17"/>
  <c r="V80" i="17"/>
  <c r="G84" i="17"/>
  <c r="M84" i="17" s="1"/>
  <c r="I84" i="17"/>
  <c r="K84" i="17"/>
  <c r="K49" i="17" s="1"/>
  <c r="O84" i="17"/>
  <c r="Q84" i="17"/>
  <c r="V84" i="17"/>
  <c r="G87" i="17"/>
  <c r="I87" i="17"/>
  <c r="K87" i="17"/>
  <c r="M87" i="17"/>
  <c r="O87" i="17"/>
  <c r="Q87" i="17"/>
  <c r="V87" i="17"/>
  <c r="G91" i="17"/>
  <c r="M91" i="17" s="1"/>
  <c r="I91" i="17"/>
  <c r="K91" i="17"/>
  <c r="O91" i="17"/>
  <c r="Q91" i="17"/>
  <c r="V91" i="17"/>
  <c r="G97" i="17"/>
  <c r="I97" i="17"/>
  <c r="K97" i="17"/>
  <c r="M97" i="17"/>
  <c r="O97" i="17"/>
  <c r="Q97" i="17"/>
  <c r="V97" i="17"/>
  <c r="G101" i="17"/>
  <c r="G102" i="17"/>
  <c r="M102" i="17" s="1"/>
  <c r="M101" i="17" s="1"/>
  <c r="I102" i="17"/>
  <c r="I101" i="17" s="1"/>
  <c r="K102" i="17"/>
  <c r="K101" i="17" s="1"/>
  <c r="O102" i="17"/>
  <c r="Q102" i="17"/>
  <c r="Q101" i="17" s="1"/>
  <c r="V102" i="17"/>
  <c r="G111" i="17"/>
  <c r="M111" i="17" s="1"/>
  <c r="I111" i="17"/>
  <c r="K111" i="17"/>
  <c r="O111" i="17"/>
  <c r="Q111" i="17"/>
  <c r="V111" i="17"/>
  <c r="G114" i="17"/>
  <c r="I114" i="17"/>
  <c r="K114" i="17"/>
  <c r="M114" i="17"/>
  <c r="O114" i="17"/>
  <c r="Q114" i="17"/>
  <c r="V114" i="17"/>
  <c r="G119" i="17"/>
  <c r="M119" i="17" s="1"/>
  <c r="I119" i="17"/>
  <c r="K119" i="17"/>
  <c r="O119" i="17"/>
  <c r="O101" i="17" s="1"/>
  <c r="Q119" i="17"/>
  <c r="V119" i="17"/>
  <c r="G125" i="17"/>
  <c r="I125" i="17"/>
  <c r="K125" i="17"/>
  <c r="M125" i="17"/>
  <c r="O125" i="17"/>
  <c r="Q125" i="17"/>
  <c r="V125" i="17"/>
  <c r="G129" i="17"/>
  <c r="I129" i="17"/>
  <c r="K129" i="17"/>
  <c r="M129" i="17"/>
  <c r="O129" i="17"/>
  <c r="Q129" i="17"/>
  <c r="V129" i="17"/>
  <c r="V101" i="17" s="1"/>
  <c r="Q133" i="17"/>
  <c r="G134" i="17"/>
  <c r="G133" i="17" s="1"/>
  <c r="I134" i="17"/>
  <c r="I133" i="17" s="1"/>
  <c r="K134" i="17"/>
  <c r="K133" i="17" s="1"/>
  <c r="O134" i="17"/>
  <c r="O133" i="17" s="1"/>
  <c r="Q134" i="17"/>
  <c r="V134" i="17"/>
  <c r="V133" i="17" s="1"/>
  <c r="I139" i="17"/>
  <c r="G140" i="17"/>
  <c r="G139" i="17" s="1"/>
  <c r="I140" i="17"/>
  <c r="K140" i="17"/>
  <c r="K139" i="17" s="1"/>
  <c r="O140" i="17"/>
  <c r="O139" i="17" s="1"/>
  <c r="Q140" i="17"/>
  <c r="V140" i="17"/>
  <c r="V139" i="17" s="1"/>
  <c r="G144" i="17"/>
  <c r="I144" i="17"/>
  <c r="K144" i="17"/>
  <c r="M144" i="17"/>
  <c r="O144" i="17"/>
  <c r="Q144" i="17"/>
  <c r="V144" i="17"/>
  <c r="G150" i="17"/>
  <c r="M150" i="17" s="1"/>
  <c r="I150" i="17"/>
  <c r="K150" i="17"/>
  <c r="O150" i="17"/>
  <c r="Q150" i="17"/>
  <c r="Q139" i="17" s="1"/>
  <c r="V150" i="17"/>
  <c r="G153" i="17"/>
  <c r="I153" i="17"/>
  <c r="K153" i="17"/>
  <c r="M153" i="17"/>
  <c r="O153" i="17"/>
  <c r="Q153" i="17"/>
  <c r="V153" i="17"/>
  <c r="AE159" i="17"/>
  <c r="G171" i="16"/>
  <c r="BA155" i="16"/>
  <c r="BA154" i="16"/>
  <c r="BA135" i="16"/>
  <c r="BA104" i="16"/>
  <c r="BA93" i="16"/>
  <c r="BA73" i="16"/>
  <c r="BA70" i="16"/>
  <c r="BA61" i="16"/>
  <c r="G9" i="16"/>
  <c r="I9" i="16"/>
  <c r="I8" i="16" s="1"/>
  <c r="K9" i="16"/>
  <c r="M9" i="16"/>
  <c r="O9" i="16"/>
  <c r="O8" i="16" s="1"/>
  <c r="Q9" i="16"/>
  <c r="Q8" i="16" s="1"/>
  <c r="V9" i="16"/>
  <c r="V8" i="16" s="1"/>
  <c r="G25" i="16"/>
  <c r="I25" i="16"/>
  <c r="K25" i="16"/>
  <c r="K8" i="16" s="1"/>
  <c r="M25" i="16"/>
  <c r="O25" i="16"/>
  <c r="Q25" i="16"/>
  <c r="V25" i="16"/>
  <c r="G30" i="16"/>
  <c r="I30" i="16"/>
  <c r="K30" i="16"/>
  <c r="M30" i="16"/>
  <c r="O30" i="16"/>
  <c r="Q30" i="16"/>
  <c r="V30" i="16"/>
  <c r="G35" i="16"/>
  <c r="M35" i="16" s="1"/>
  <c r="I35" i="16"/>
  <c r="K35" i="16"/>
  <c r="O35" i="16"/>
  <c r="Q35" i="16"/>
  <c r="V35" i="16"/>
  <c r="G39" i="16"/>
  <c r="M39" i="16" s="1"/>
  <c r="I39" i="16"/>
  <c r="K39" i="16"/>
  <c r="O39" i="16"/>
  <c r="Q39" i="16"/>
  <c r="V39" i="16"/>
  <c r="G43" i="16"/>
  <c r="I43" i="16"/>
  <c r="K43" i="16"/>
  <c r="M43" i="16"/>
  <c r="O43" i="16"/>
  <c r="Q43" i="16"/>
  <c r="V43" i="16"/>
  <c r="G56" i="16"/>
  <c r="I56" i="16"/>
  <c r="K56" i="16"/>
  <c r="M56" i="16"/>
  <c r="O56" i="16"/>
  <c r="Q56" i="16"/>
  <c r="V56" i="16"/>
  <c r="G60" i="16"/>
  <c r="G8" i="16" s="1"/>
  <c r="I60" i="16"/>
  <c r="K60" i="16"/>
  <c r="O60" i="16"/>
  <c r="Q60" i="16"/>
  <c r="V60" i="16"/>
  <c r="G64" i="16"/>
  <c r="I64" i="16"/>
  <c r="K64" i="16"/>
  <c r="M64" i="16"/>
  <c r="O64" i="16"/>
  <c r="Q64" i="16"/>
  <c r="V64" i="16"/>
  <c r="G69" i="16"/>
  <c r="G68" i="16" s="1"/>
  <c r="I69" i="16"/>
  <c r="I68" i="16" s="1"/>
  <c r="K69" i="16"/>
  <c r="M69" i="16"/>
  <c r="O69" i="16"/>
  <c r="Q69" i="16"/>
  <c r="Q68" i="16" s="1"/>
  <c r="V69" i="16"/>
  <c r="G78" i="16"/>
  <c r="M78" i="16" s="1"/>
  <c r="I78" i="16"/>
  <c r="K78" i="16"/>
  <c r="O78" i="16"/>
  <c r="O68" i="16" s="1"/>
  <c r="Q78" i="16"/>
  <c r="V78" i="16"/>
  <c r="G82" i="16"/>
  <c r="I82" i="16"/>
  <c r="K82" i="16"/>
  <c r="M82" i="16"/>
  <c r="O82" i="16"/>
  <c r="Q82" i="16"/>
  <c r="V82" i="16"/>
  <c r="G92" i="16"/>
  <c r="I92" i="16"/>
  <c r="K92" i="16"/>
  <c r="M92" i="16"/>
  <c r="O92" i="16"/>
  <c r="Q92" i="16"/>
  <c r="V92" i="16"/>
  <c r="V68" i="16" s="1"/>
  <c r="G96" i="16"/>
  <c r="I96" i="16"/>
  <c r="K96" i="16"/>
  <c r="M96" i="16"/>
  <c r="O96" i="16"/>
  <c r="Q96" i="16"/>
  <c r="V96" i="16"/>
  <c r="G100" i="16"/>
  <c r="M100" i="16" s="1"/>
  <c r="I100" i="16"/>
  <c r="K100" i="16"/>
  <c r="O100" i="16"/>
  <c r="Q100" i="16"/>
  <c r="V100" i="16"/>
  <c r="G103" i="16"/>
  <c r="I103" i="16"/>
  <c r="K103" i="16"/>
  <c r="M103" i="16"/>
  <c r="O103" i="16"/>
  <c r="Q103" i="16"/>
  <c r="V103" i="16"/>
  <c r="G107" i="16"/>
  <c r="M107" i="16" s="1"/>
  <c r="I107" i="16"/>
  <c r="K107" i="16"/>
  <c r="K68" i="16" s="1"/>
  <c r="O107" i="16"/>
  <c r="Q107" i="16"/>
  <c r="V107" i="16"/>
  <c r="G110" i="16"/>
  <c r="I110" i="16"/>
  <c r="K110" i="16"/>
  <c r="M110" i="16"/>
  <c r="O110" i="16"/>
  <c r="Q110" i="16"/>
  <c r="V110" i="16"/>
  <c r="G114" i="16"/>
  <c r="M114" i="16" s="1"/>
  <c r="I114" i="16"/>
  <c r="K114" i="16"/>
  <c r="O114" i="16"/>
  <c r="Q114" i="16"/>
  <c r="V114" i="16"/>
  <c r="G120" i="16"/>
  <c r="I120" i="16"/>
  <c r="K120" i="16"/>
  <c r="M120" i="16"/>
  <c r="O120" i="16"/>
  <c r="Q120" i="16"/>
  <c r="V120" i="16"/>
  <c r="V124" i="16"/>
  <c r="G125" i="16"/>
  <c r="I125" i="16"/>
  <c r="I124" i="16" s="1"/>
  <c r="K125" i="16"/>
  <c r="M125" i="16"/>
  <c r="O125" i="16"/>
  <c r="O124" i="16" s="1"/>
  <c r="Q125" i="16"/>
  <c r="Q124" i="16" s="1"/>
  <c r="V125" i="16"/>
  <c r="G128" i="16"/>
  <c r="G124" i="16" s="1"/>
  <c r="I128" i="16"/>
  <c r="K128" i="16"/>
  <c r="K124" i="16" s="1"/>
  <c r="O128" i="16"/>
  <c r="Q128" i="16"/>
  <c r="V128" i="16"/>
  <c r="I133" i="16"/>
  <c r="G134" i="16"/>
  <c r="M134" i="16" s="1"/>
  <c r="M133" i="16" s="1"/>
  <c r="I134" i="16"/>
  <c r="K134" i="16"/>
  <c r="K133" i="16" s="1"/>
  <c r="O134" i="16"/>
  <c r="O133" i="16" s="1"/>
  <c r="Q134" i="16"/>
  <c r="V134" i="16"/>
  <c r="V133" i="16" s="1"/>
  <c r="G141" i="16"/>
  <c r="I141" i="16"/>
  <c r="K141" i="16"/>
  <c r="M141" i="16"/>
  <c r="O141" i="16"/>
  <c r="Q141" i="16"/>
  <c r="Q133" i="16" s="1"/>
  <c r="V141" i="16"/>
  <c r="G151" i="16"/>
  <c r="M151" i="16" s="1"/>
  <c r="I151" i="16"/>
  <c r="K151" i="16"/>
  <c r="O151" i="16"/>
  <c r="Q151" i="16"/>
  <c r="V151" i="16"/>
  <c r="Q164" i="16"/>
  <c r="G165" i="16"/>
  <c r="G164" i="16" s="1"/>
  <c r="I165" i="16"/>
  <c r="I164" i="16" s="1"/>
  <c r="K165" i="16"/>
  <c r="K164" i="16" s="1"/>
  <c r="O165" i="16"/>
  <c r="O164" i="16" s="1"/>
  <c r="Q165" i="16"/>
  <c r="V165" i="16"/>
  <c r="V164" i="16" s="1"/>
  <c r="AE171" i="16"/>
  <c r="AF171" i="16"/>
  <c r="G193" i="15"/>
  <c r="BA182" i="15"/>
  <c r="BA179" i="15"/>
  <c r="BA176" i="15"/>
  <c r="BA174" i="15"/>
  <c r="BA152" i="15"/>
  <c r="BA143" i="15"/>
  <c r="BA134" i="15"/>
  <c r="BA92" i="15"/>
  <c r="BA81" i="15"/>
  <c r="BA62" i="15"/>
  <c r="BA59" i="15"/>
  <c r="BA50" i="15"/>
  <c r="G8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G17" i="15"/>
  <c r="I17" i="15"/>
  <c r="K17" i="15"/>
  <c r="M17" i="15"/>
  <c r="O17" i="15"/>
  <c r="Q17" i="15"/>
  <c r="V17" i="15"/>
  <c r="G22" i="15"/>
  <c r="I22" i="15"/>
  <c r="K22" i="15"/>
  <c r="M22" i="15"/>
  <c r="O22" i="15"/>
  <c r="Q22" i="15"/>
  <c r="V22" i="15"/>
  <c r="G27" i="15"/>
  <c r="I27" i="15"/>
  <c r="K27" i="15"/>
  <c r="M27" i="15"/>
  <c r="O27" i="15"/>
  <c r="Q27" i="15"/>
  <c r="V27" i="15"/>
  <c r="G31" i="15"/>
  <c r="I31" i="15"/>
  <c r="K31" i="15"/>
  <c r="M31" i="15"/>
  <c r="O31" i="15"/>
  <c r="Q31" i="15"/>
  <c r="V31" i="15"/>
  <c r="V8" i="15" s="1"/>
  <c r="G35" i="15"/>
  <c r="M35" i="15" s="1"/>
  <c r="I35" i="15"/>
  <c r="K35" i="15"/>
  <c r="O35" i="15"/>
  <c r="Q35" i="15"/>
  <c r="V35" i="15"/>
  <c r="G45" i="15"/>
  <c r="M45" i="15" s="1"/>
  <c r="I45" i="15"/>
  <c r="K45" i="15"/>
  <c r="O45" i="15"/>
  <c r="Q45" i="15"/>
  <c r="V45" i="15"/>
  <c r="G49" i="15"/>
  <c r="AF193" i="15" s="1"/>
  <c r="I49" i="15"/>
  <c r="K49" i="15"/>
  <c r="O49" i="15"/>
  <c r="Q49" i="15"/>
  <c r="V49" i="15"/>
  <c r="G53" i="15"/>
  <c r="M53" i="15" s="1"/>
  <c r="I53" i="15"/>
  <c r="K53" i="15"/>
  <c r="O53" i="15"/>
  <c r="Q53" i="15"/>
  <c r="V53" i="15"/>
  <c r="G58" i="15"/>
  <c r="I58" i="15"/>
  <c r="I57" i="15" s="1"/>
  <c r="K58" i="15"/>
  <c r="M58" i="15"/>
  <c r="O58" i="15"/>
  <c r="O57" i="15" s="1"/>
  <c r="Q58" i="15"/>
  <c r="Q57" i="15" s="1"/>
  <c r="V58" i="15"/>
  <c r="V57" i="15" s="1"/>
  <c r="G67" i="15"/>
  <c r="I67" i="15"/>
  <c r="K67" i="15"/>
  <c r="M67" i="15"/>
  <c r="O67" i="15"/>
  <c r="Q67" i="15"/>
  <c r="V67" i="15"/>
  <c r="G71" i="15"/>
  <c r="I71" i="15"/>
  <c r="K71" i="15"/>
  <c r="M71" i="15"/>
  <c r="O71" i="15"/>
  <c r="Q71" i="15"/>
  <c r="V71" i="15"/>
  <c r="G80" i="15"/>
  <c r="M80" i="15" s="1"/>
  <c r="I80" i="15"/>
  <c r="K80" i="15"/>
  <c r="O80" i="15"/>
  <c r="Q80" i="15"/>
  <c r="V80" i="15"/>
  <c r="G84" i="15"/>
  <c r="M84" i="15" s="1"/>
  <c r="I84" i="15"/>
  <c r="K84" i="15"/>
  <c r="O84" i="15"/>
  <c r="Q84" i="15"/>
  <c r="V84" i="15"/>
  <c r="G88" i="15"/>
  <c r="G57" i="15" s="1"/>
  <c r="I88" i="15"/>
  <c r="K88" i="15"/>
  <c r="O88" i="15"/>
  <c r="Q88" i="15"/>
  <c r="V88" i="15"/>
  <c r="G91" i="15"/>
  <c r="M91" i="15" s="1"/>
  <c r="I91" i="15"/>
  <c r="K91" i="15"/>
  <c r="O91" i="15"/>
  <c r="Q91" i="15"/>
  <c r="V91" i="15"/>
  <c r="G95" i="15"/>
  <c r="M95" i="15" s="1"/>
  <c r="I95" i="15"/>
  <c r="K95" i="15"/>
  <c r="K57" i="15" s="1"/>
  <c r="O95" i="15"/>
  <c r="Q95" i="15"/>
  <c r="V95" i="15"/>
  <c r="G98" i="15"/>
  <c r="I98" i="15"/>
  <c r="K98" i="15"/>
  <c r="M98" i="15"/>
  <c r="O98" i="15"/>
  <c r="Q98" i="15"/>
  <c r="V98" i="15"/>
  <c r="G102" i="15"/>
  <c r="I102" i="15"/>
  <c r="K102" i="15"/>
  <c r="M102" i="15"/>
  <c r="O102" i="15"/>
  <c r="Q102" i="15"/>
  <c r="V102" i="15"/>
  <c r="G108" i="15"/>
  <c r="I108" i="15"/>
  <c r="K108" i="15"/>
  <c r="M108" i="15"/>
  <c r="O108" i="15"/>
  <c r="Q108" i="15"/>
  <c r="V108" i="15"/>
  <c r="V112" i="15"/>
  <c r="G113" i="15"/>
  <c r="M113" i="15" s="1"/>
  <c r="I113" i="15"/>
  <c r="I112" i="15" s="1"/>
  <c r="K113" i="15"/>
  <c r="K112" i="15" s="1"/>
  <c r="O113" i="15"/>
  <c r="Q113" i="15"/>
  <c r="Q112" i="15" s="1"/>
  <c r="V113" i="15"/>
  <c r="G122" i="15"/>
  <c r="M122" i="15" s="1"/>
  <c r="I122" i="15"/>
  <c r="K122" i="15"/>
  <c r="O122" i="15"/>
  <c r="Q122" i="15"/>
  <c r="V122" i="15"/>
  <c r="G125" i="15"/>
  <c r="I125" i="15"/>
  <c r="K125" i="15"/>
  <c r="M125" i="15"/>
  <c r="O125" i="15"/>
  <c r="Q125" i="15"/>
  <c r="V125" i="15"/>
  <c r="G133" i="15"/>
  <c r="M133" i="15" s="1"/>
  <c r="I133" i="15"/>
  <c r="K133" i="15"/>
  <c r="O133" i="15"/>
  <c r="Q133" i="15"/>
  <c r="V133" i="15"/>
  <c r="G142" i="15"/>
  <c r="I142" i="15"/>
  <c r="K142" i="15"/>
  <c r="M142" i="15"/>
  <c r="O142" i="15"/>
  <c r="Q142" i="15"/>
  <c r="V142" i="15"/>
  <c r="G146" i="15"/>
  <c r="I146" i="15"/>
  <c r="K146" i="15"/>
  <c r="M146" i="15"/>
  <c r="O146" i="15"/>
  <c r="O112" i="15" s="1"/>
  <c r="Q146" i="15"/>
  <c r="V146" i="15"/>
  <c r="Q150" i="15"/>
  <c r="G151" i="15"/>
  <c r="M151" i="15" s="1"/>
  <c r="M150" i="15" s="1"/>
  <c r="I151" i="15"/>
  <c r="I150" i="15" s="1"/>
  <c r="K151" i="15"/>
  <c r="K150" i="15" s="1"/>
  <c r="O151" i="15"/>
  <c r="O150" i="15" s="1"/>
  <c r="Q151" i="15"/>
  <c r="V151" i="15"/>
  <c r="V150" i="15" s="1"/>
  <c r="G157" i="15"/>
  <c r="G156" i="15" s="1"/>
  <c r="I157" i="15"/>
  <c r="I156" i="15" s="1"/>
  <c r="K157" i="15"/>
  <c r="K156" i="15" s="1"/>
  <c r="O157" i="15"/>
  <c r="O156" i="15" s="1"/>
  <c r="Q157" i="15"/>
  <c r="V157" i="15"/>
  <c r="V156" i="15" s="1"/>
  <c r="G165" i="15"/>
  <c r="I165" i="15"/>
  <c r="K165" i="15"/>
  <c r="M165" i="15"/>
  <c r="O165" i="15"/>
  <c r="Q165" i="15"/>
  <c r="V165" i="15"/>
  <c r="G171" i="15"/>
  <c r="I171" i="15"/>
  <c r="K171" i="15"/>
  <c r="M171" i="15"/>
  <c r="O171" i="15"/>
  <c r="Q171" i="15"/>
  <c r="V171" i="15"/>
  <c r="G184" i="15"/>
  <c r="I184" i="15"/>
  <c r="K184" i="15"/>
  <c r="M184" i="15"/>
  <c r="O184" i="15"/>
  <c r="Q184" i="15"/>
  <c r="V184" i="15"/>
  <c r="G187" i="15"/>
  <c r="I187" i="15"/>
  <c r="K187" i="15"/>
  <c r="M187" i="15"/>
  <c r="O187" i="15"/>
  <c r="Q187" i="15"/>
  <c r="Q156" i="15" s="1"/>
  <c r="V187" i="15"/>
  <c r="AE193" i="15"/>
  <c r="G59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7" i="14"/>
  <c r="I17" i="14"/>
  <c r="K17" i="14"/>
  <c r="K16" i="14" s="1"/>
  <c r="M17" i="14"/>
  <c r="O17" i="14"/>
  <c r="O16" i="14" s="1"/>
  <c r="Q17" i="14"/>
  <c r="Q16" i="14" s="1"/>
  <c r="V17" i="14"/>
  <c r="V16" i="14" s="1"/>
  <c r="G21" i="14"/>
  <c r="I21" i="14"/>
  <c r="K21" i="14"/>
  <c r="M21" i="14"/>
  <c r="O21" i="14"/>
  <c r="Q21" i="14"/>
  <c r="V21" i="14"/>
  <c r="G27" i="14"/>
  <c r="I27" i="14"/>
  <c r="K27" i="14"/>
  <c r="M27" i="14"/>
  <c r="O27" i="14"/>
  <c r="Q27" i="14"/>
  <c r="V27" i="14"/>
  <c r="G30" i="14"/>
  <c r="M30" i="14" s="1"/>
  <c r="I30" i="14"/>
  <c r="K30" i="14"/>
  <c r="O30" i="14"/>
  <c r="Q30" i="14"/>
  <c r="V30" i="14"/>
  <c r="G33" i="14"/>
  <c r="M33" i="14" s="1"/>
  <c r="I33" i="14"/>
  <c r="K33" i="14"/>
  <c r="O33" i="14"/>
  <c r="Q33" i="14"/>
  <c r="V33" i="14"/>
  <c r="G36" i="14"/>
  <c r="M36" i="14" s="1"/>
  <c r="I36" i="14"/>
  <c r="K36" i="14"/>
  <c r="O36" i="14"/>
  <c r="Q36" i="14"/>
  <c r="V36" i="14"/>
  <c r="G39" i="14"/>
  <c r="M39" i="14" s="1"/>
  <c r="I39" i="14"/>
  <c r="K39" i="14"/>
  <c r="O39" i="14"/>
  <c r="Q39" i="14"/>
  <c r="V39" i="14"/>
  <c r="G45" i="14"/>
  <c r="M45" i="14" s="1"/>
  <c r="I45" i="14"/>
  <c r="I16" i="14" s="1"/>
  <c r="K45" i="14"/>
  <c r="O45" i="14"/>
  <c r="Q45" i="14"/>
  <c r="V45" i="14"/>
  <c r="G50" i="14"/>
  <c r="I50" i="14"/>
  <c r="K50" i="14"/>
  <c r="G51" i="14"/>
  <c r="I51" i="14"/>
  <c r="K51" i="14"/>
  <c r="M51" i="14"/>
  <c r="M50" i="14" s="1"/>
  <c r="O51" i="14"/>
  <c r="O50" i="14" s="1"/>
  <c r="Q51" i="14"/>
  <c r="Q50" i="14" s="1"/>
  <c r="V51" i="14"/>
  <c r="V50" i="14" s="1"/>
  <c r="AE59" i="14"/>
  <c r="G171" i="13"/>
  <c r="BA84" i="13"/>
  <c r="BA73" i="13"/>
  <c r="BA57" i="13"/>
  <c r="BA54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G19" i="13"/>
  <c r="I19" i="13"/>
  <c r="K19" i="13"/>
  <c r="M19" i="13"/>
  <c r="O19" i="13"/>
  <c r="Q19" i="13"/>
  <c r="V19" i="13"/>
  <c r="G24" i="13"/>
  <c r="I24" i="13"/>
  <c r="K24" i="13"/>
  <c r="M24" i="13"/>
  <c r="O24" i="13"/>
  <c r="Q24" i="13"/>
  <c r="V24" i="13"/>
  <c r="G29" i="13"/>
  <c r="I29" i="13"/>
  <c r="K29" i="13"/>
  <c r="M29" i="13"/>
  <c r="O29" i="13"/>
  <c r="Q29" i="13"/>
  <c r="V29" i="13"/>
  <c r="G33" i="13"/>
  <c r="I33" i="13"/>
  <c r="K33" i="13"/>
  <c r="M33" i="13"/>
  <c r="O33" i="13"/>
  <c r="Q33" i="13"/>
  <c r="V33" i="13"/>
  <c r="V8" i="13" s="1"/>
  <c r="G37" i="13"/>
  <c r="M37" i="13" s="1"/>
  <c r="I37" i="13"/>
  <c r="K37" i="13"/>
  <c r="O37" i="13"/>
  <c r="Q37" i="13"/>
  <c r="V37" i="13"/>
  <c r="G44" i="13"/>
  <c r="M44" i="13" s="1"/>
  <c r="I44" i="13"/>
  <c r="K44" i="13"/>
  <c r="O44" i="13"/>
  <c r="Q44" i="13"/>
  <c r="V44" i="13"/>
  <c r="G48" i="13"/>
  <c r="G8" i="13" s="1"/>
  <c r="I48" i="13"/>
  <c r="K48" i="13"/>
  <c r="O48" i="13"/>
  <c r="Q48" i="13"/>
  <c r="V48" i="13"/>
  <c r="G53" i="13"/>
  <c r="I53" i="13"/>
  <c r="K53" i="13"/>
  <c r="K52" i="13" s="1"/>
  <c r="M53" i="13"/>
  <c r="O53" i="13"/>
  <c r="O52" i="13" s="1"/>
  <c r="Q53" i="13"/>
  <c r="Q52" i="13" s="1"/>
  <c r="V53" i="13"/>
  <c r="V52" i="13" s="1"/>
  <c r="G62" i="13"/>
  <c r="I62" i="13"/>
  <c r="K62" i="13"/>
  <c r="M62" i="13"/>
  <c r="O62" i="13"/>
  <c r="Q62" i="13"/>
  <c r="V62" i="13"/>
  <c r="G66" i="13"/>
  <c r="I66" i="13"/>
  <c r="K66" i="13"/>
  <c r="M66" i="13"/>
  <c r="O66" i="13"/>
  <c r="Q66" i="13"/>
  <c r="V66" i="13"/>
  <c r="G72" i="13"/>
  <c r="I72" i="13"/>
  <c r="K72" i="13"/>
  <c r="M72" i="13"/>
  <c r="O72" i="13"/>
  <c r="Q72" i="13"/>
  <c r="V72" i="13"/>
  <c r="G76" i="13"/>
  <c r="I76" i="13"/>
  <c r="K76" i="13"/>
  <c r="M76" i="13"/>
  <c r="O76" i="13"/>
  <c r="Q76" i="13"/>
  <c r="V76" i="13"/>
  <c r="G80" i="13"/>
  <c r="M80" i="13" s="1"/>
  <c r="I80" i="13"/>
  <c r="K80" i="13"/>
  <c r="O80" i="13"/>
  <c r="Q80" i="13"/>
  <c r="V80" i="13"/>
  <c r="G83" i="13"/>
  <c r="G52" i="13" s="1"/>
  <c r="I83" i="13"/>
  <c r="K83" i="13"/>
  <c r="O83" i="13"/>
  <c r="Q83" i="13"/>
  <c r="V83" i="13"/>
  <c r="G87" i="13"/>
  <c r="M87" i="13" s="1"/>
  <c r="I87" i="13"/>
  <c r="I52" i="13" s="1"/>
  <c r="K87" i="13"/>
  <c r="O87" i="13"/>
  <c r="Q87" i="13"/>
  <c r="V87" i="13"/>
  <c r="G90" i="13"/>
  <c r="I90" i="13"/>
  <c r="K90" i="13"/>
  <c r="M90" i="13"/>
  <c r="O90" i="13"/>
  <c r="Q90" i="13"/>
  <c r="V90" i="13"/>
  <c r="G94" i="13"/>
  <c r="I94" i="13"/>
  <c r="K94" i="13"/>
  <c r="M94" i="13"/>
  <c r="O94" i="13"/>
  <c r="Q94" i="13"/>
  <c r="V94" i="13"/>
  <c r="G100" i="13"/>
  <c r="I100" i="13"/>
  <c r="K100" i="13"/>
  <c r="M100" i="13"/>
  <c r="O100" i="13"/>
  <c r="Q100" i="13"/>
  <c r="V100" i="13"/>
  <c r="G104" i="13"/>
  <c r="K104" i="13"/>
  <c r="M104" i="13"/>
  <c r="O104" i="13"/>
  <c r="Q104" i="13"/>
  <c r="G105" i="13"/>
  <c r="I105" i="13"/>
  <c r="I104" i="13" s="1"/>
  <c r="K105" i="13"/>
  <c r="M105" i="13"/>
  <c r="O105" i="13"/>
  <c r="Q105" i="13"/>
  <c r="V105" i="13"/>
  <c r="V104" i="13" s="1"/>
  <c r="Q112" i="13"/>
  <c r="V112" i="13"/>
  <c r="G113" i="13"/>
  <c r="G112" i="13" s="1"/>
  <c r="I113" i="13"/>
  <c r="I112" i="13" s="1"/>
  <c r="K113" i="13"/>
  <c r="O113" i="13"/>
  <c r="Q113" i="13"/>
  <c r="V113" i="13"/>
  <c r="G119" i="13"/>
  <c r="M119" i="13" s="1"/>
  <c r="I119" i="13"/>
  <c r="K119" i="13"/>
  <c r="K112" i="13" s="1"/>
  <c r="O119" i="13"/>
  <c r="O112" i="13" s="1"/>
  <c r="Q119" i="13"/>
  <c r="V119" i="13"/>
  <c r="G126" i="13"/>
  <c r="I126" i="13"/>
  <c r="K126" i="13"/>
  <c r="M126" i="13"/>
  <c r="O126" i="13"/>
  <c r="Q126" i="13"/>
  <c r="V126" i="13"/>
  <c r="G134" i="13"/>
  <c r="I134" i="13"/>
  <c r="K134" i="13"/>
  <c r="M134" i="13"/>
  <c r="V134" i="13"/>
  <c r="G135" i="13"/>
  <c r="I135" i="13"/>
  <c r="K135" i="13"/>
  <c r="M135" i="13"/>
  <c r="O135" i="13"/>
  <c r="O134" i="13" s="1"/>
  <c r="Q135" i="13"/>
  <c r="Q134" i="13" s="1"/>
  <c r="V135" i="13"/>
  <c r="O139" i="13"/>
  <c r="Q139" i="13"/>
  <c r="G140" i="13"/>
  <c r="I140" i="13"/>
  <c r="I139" i="13" s="1"/>
  <c r="K140" i="13"/>
  <c r="M140" i="13"/>
  <c r="O140" i="13"/>
  <c r="Q140" i="13"/>
  <c r="V140" i="13"/>
  <c r="V139" i="13" s="1"/>
  <c r="G144" i="13"/>
  <c r="M144" i="13" s="1"/>
  <c r="I144" i="13"/>
  <c r="K144" i="13"/>
  <c r="K139" i="13" s="1"/>
  <c r="O144" i="13"/>
  <c r="Q144" i="13"/>
  <c r="V144" i="13"/>
  <c r="G149" i="13"/>
  <c r="M149" i="13" s="1"/>
  <c r="I149" i="13"/>
  <c r="K149" i="13"/>
  <c r="O149" i="13"/>
  <c r="Q149" i="13"/>
  <c r="V149" i="13"/>
  <c r="G152" i="13"/>
  <c r="M152" i="13" s="1"/>
  <c r="I152" i="13"/>
  <c r="K152" i="13"/>
  <c r="O152" i="13"/>
  <c r="Q152" i="13"/>
  <c r="V152" i="13"/>
  <c r="G158" i="13"/>
  <c r="I158" i="13"/>
  <c r="K158" i="13"/>
  <c r="M158" i="13"/>
  <c r="O158" i="13"/>
  <c r="Q158" i="13"/>
  <c r="V158" i="13"/>
  <c r="G163" i="13"/>
  <c r="I163" i="13"/>
  <c r="K163" i="13"/>
  <c r="M163" i="13"/>
  <c r="V163" i="13"/>
  <c r="G164" i="13"/>
  <c r="I164" i="13"/>
  <c r="K164" i="13"/>
  <c r="M164" i="13"/>
  <c r="O164" i="13"/>
  <c r="O163" i="13" s="1"/>
  <c r="Q164" i="13"/>
  <c r="Q163" i="13" s="1"/>
  <c r="V164" i="13"/>
  <c r="AE171" i="13"/>
  <c r="G29" i="12"/>
  <c r="BA27" i="12"/>
  <c r="BA24" i="12"/>
  <c r="BA18" i="12"/>
  <c r="BA16" i="12"/>
  <c r="BA14" i="12"/>
  <c r="BA12" i="12"/>
  <c r="G8" i="12"/>
  <c r="G9" i="12"/>
  <c r="M9" i="12" s="1"/>
  <c r="I9" i="12"/>
  <c r="I8" i="12" s="1"/>
  <c r="K9" i="12"/>
  <c r="K8" i="12" s="1"/>
  <c r="O9" i="12"/>
  <c r="Q9" i="12"/>
  <c r="V9" i="12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3" i="12"/>
  <c r="I13" i="12"/>
  <c r="K13" i="12"/>
  <c r="M13" i="12"/>
  <c r="O13" i="12"/>
  <c r="O8" i="12" s="1"/>
  <c r="Q13" i="12"/>
  <c r="V13" i="12"/>
  <c r="G15" i="12"/>
  <c r="I15" i="12"/>
  <c r="K15" i="12"/>
  <c r="M15" i="12"/>
  <c r="O15" i="12"/>
  <c r="Q15" i="12"/>
  <c r="Q8" i="12" s="1"/>
  <c r="V15" i="12"/>
  <c r="G17" i="12"/>
  <c r="I17" i="12"/>
  <c r="K17" i="12"/>
  <c r="M17" i="12"/>
  <c r="O17" i="12"/>
  <c r="Q17" i="12"/>
  <c r="V17" i="12"/>
  <c r="V8" i="12" s="1"/>
  <c r="G19" i="12"/>
  <c r="I19" i="12"/>
  <c r="K19" i="12"/>
  <c r="M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I25" i="12"/>
  <c r="K25" i="12"/>
  <c r="V25" i="12"/>
  <c r="G26" i="12"/>
  <c r="I26" i="12"/>
  <c r="K26" i="12"/>
  <c r="M26" i="12"/>
  <c r="M25" i="12" s="1"/>
  <c r="O26" i="12"/>
  <c r="O25" i="12" s="1"/>
  <c r="Q26" i="12"/>
  <c r="Q25" i="12" s="1"/>
  <c r="V26" i="12"/>
  <c r="AE29" i="12"/>
  <c r="I20" i="1"/>
  <c r="I19" i="1"/>
  <c r="I18" i="1"/>
  <c r="I17" i="1"/>
  <c r="I16" i="1"/>
  <c r="F56" i="1"/>
  <c r="G23" i="1" s="1"/>
  <c r="G56" i="1"/>
  <c r="G25" i="1" s="1"/>
  <c r="A25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I44" i="1"/>
  <c r="H44" i="1"/>
  <c r="H43" i="1"/>
  <c r="I43" i="1" s="1"/>
  <c r="H42" i="1"/>
  <c r="H41" i="1"/>
  <c r="I41" i="1" s="1"/>
  <c r="H39" i="1"/>
  <c r="H56" i="1" s="1"/>
  <c r="J28" i="1"/>
  <c r="J26" i="1"/>
  <c r="G38" i="1"/>
  <c r="F38" i="1"/>
  <c r="J23" i="1"/>
  <c r="J24" i="1"/>
  <c r="J25" i="1"/>
  <c r="J27" i="1"/>
  <c r="E24" i="1"/>
  <c r="E26" i="1"/>
  <c r="I102" i="1" l="1"/>
  <c r="J86" i="1" s="1"/>
  <c r="H45" i="1"/>
  <c r="I45" i="1" s="1"/>
  <c r="G26" i="1"/>
  <c r="A26" i="1"/>
  <c r="G28" i="1"/>
  <c r="A23" i="1"/>
  <c r="M23" i="22"/>
  <c r="M170" i="21"/>
  <c r="M218" i="21"/>
  <c r="G218" i="21"/>
  <c r="G170" i="21"/>
  <c r="M104" i="21"/>
  <c r="M69" i="21" s="1"/>
  <c r="M57" i="21"/>
  <c r="M8" i="21" s="1"/>
  <c r="M248" i="21"/>
  <c r="M247" i="21" s="1"/>
  <c r="M8" i="20"/>
  <c r="M46" i="20"/>
  <c r="M69" i="20"/>
  <c r="M68" i="20" s="1"/>
  <c r="M15" i="19"/>
  <c r="G15" i="19"/>
  <c r="M8" i="18"/>
  <c r="M52" i="18"/>
  <c r="G8" i="18"/>
  <c r="G52" i="18"/>
  <c r="M144" i="18"/>
  <c r="M143" i="18" s="1"/>
  <c r="M110" i="18"/>
  <c r="M104" i="18" s="1"/>
  <c r="M44" i="18"/>
  <c r="M49" i="17"/>
  <c r="G49" i="17"/>
  <c r="AF159" i="17"/>
  <c r="M134" i="17"/>
  <c r="M133" i="17" s="1"/>
  <c r="M140" i="17"/>
  <c r="M139" i="17" s="1"/>
  <c r="M41" i="17"/>
  <c r="M8" i="17" s="1"/>
  <c r="M68" i="16"/>
  <c r="M8" i="16"/>
  <c r="G133" i="16"/>
  <c r="M165" i="16"/>
  <c r="M164" i="16" s="1"/>
  <c r="M128" i="16"/>
  <c r="M124" i="16" s="1"/>
  <c r="M60" i="16"/>
  <c r="M112" i="15"/>
  <c r="M157" i="15"/>
  <c r="M156" i="15" s="1"/>
  <c r="G150" i="15"/>
  <c r="M88" i="15"/>
  <c r="M57" i="15" s="1"/>
  <c r="M49" i="15"/>
  <c r="M8" i="15" s="1"/>
  <c r="G112" i="15"/>
  <c r="M16" i="14"/>
  <c r="G16" i="14"/>
  <c r="AF59" i="14"/>
  <c r="M9" i="14"/>
  <c r="M8" i="14" s="1"/>
  <c r="M139" i="13"/>
  <c r="M83" i="13"/>
  <c r="M52" i="13" s="1"/>
  <c r="M48" i="13"/>
  <c r="M8" i="13" s="1"/>
  <c r="G139" i="13"/>
  <c r="M113" i="13"/>
  <c r="M112" i="13" s="1"/>
  <c r="AF171" i="13"/>
  <c r="M8" i="12"/>
  <c r="AF29" i="12"/>
  <c r="I21" i="1"/>
  <c r="I39" i="1"/>
  <c r="I56" i="1" s="1"/>
  <c r="J80" i="1" l="1"/>
  <c r="J98" i="1"/>
  <c r="J87" i="1"/>
  <c r="J94" i="1"/>
  <c r="J95" i="1"/>
  <c r="J92" i="1"/>
  <c r="J93" i="1"/>
  <c r="J90" i="1"/>
  <c r="J100" i="1"/>
  <c r="J101" i="1"/>
  <c r="J97" i="1"/>
  <c r="J82" i="1"/>
  <c r="J88" i="1"/>
  <c r="J83" i="1"/>
  <c r="J96" i="1"/>
  <c r="J85" i="1"/>
  <c r="J84" i="1"/>
  <c r="J79" i="1"/>
  <c r="J81" i="1"/>
  <c r="J99" i="1"/>
  <c r="J91" i="1"/>
  <c r="J89" i="1"/>
  <c r="A24" i="1"/>
  <c r="G24" i="1"/>
  <c r="A27" i="1" s="1"/>
  <c r="J54" i="1"/>
  <c r="J46" i="1"/>
  <c r="J40" i="1"/>
  <c r="J51" i="1"/>
  <c r="J43" i="1"/>
  <c r="J48" i="1"/>
  <c r="J47" i="1"/>
  <c r="J53" i="1"/>
  <c r="J45" i="1"/>
  <c r="J39" i="1"/>
  <c r="J56" i="1" s="1"/>
  <c r="J55" i="1"/>
  <c r="J52" i="1"/>
  <c r="J50" i="1"/>
  <c r="J41" i="1"/>
  <c r="J44" i="1"/>
  <c r="J49" i="1"/>
  <c r="J102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704EB55C-8C32-4B45-86CE-16EF1C06509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21141BB-B1B7-4617-9470-5E0A57AA44B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80380D69-8408-4798-82C7-52671EECA09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DC2682-7D2F-4988-AA63-A979F41961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D04E9928-730A-4D69-A18C-3D3B27B705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7C669C9-82B6-48CB-AA2F-CEA23ECCD81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9E7942DA-377D-4F47-A65F-91A170F22F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7FE0AC2-60C1-4EF3-B769-344BF55894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F1D33605-2811-4FE0-94F8-2F8A80C7E26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25D8CBD-AF5A-48DA-BE45-43F24F21715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EFC046B7-1E8B-43A8-A4F7-20F2E4DD1D9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9A441A5-85BB-4A2C-A6E5-54663A7D5D3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8A4B0148-5F87-472D-B799-56F97C984C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43C5021-79C3-45C8-A8CC-AB4D470644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0A350F53-6884-4509-9D1A-B6FC1FBEF3E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F55468B-08C6-4837-BDD5-198D68C4F13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4F2F9199-8238-4A95-8CD7-B66497BA77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C1338CE-EB1C-4151-B4A3-D170FB19A36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53F94209-1935-47EF-9841-C1244B1433C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BCF5E6-7AA6-4F14-B7FA-32672022072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S6" authorId="0" shapeId="0" xr:uid="{4E34DDD9-F92D-415C-B016-1121F47A5C3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11B418-3FB0-4999-BAAB-EADB7886269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<sst xmlns="http://schemas.openxmlformats.org/spreadsheetml/2006/main" count="4966" uniqueCount="864">
  <si>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</si>
  <si>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</si>
  <si>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</si>
  <si>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</si>
  <si>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</si>
  <si>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</si>
  <si>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</si>
  <si>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</si>
  <si>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</si>
  <si>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</si>
  <si>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</si>
  <si>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</si>
  <si>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</si>
  <si>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</si>
  <si>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</si>
  <si>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</si>
  <si>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</si>
  <si>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</si>
  <si>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</si>
  <si>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</si>
  <si>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</si>
  <si>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</si>
  <si>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</si>
  <si>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</si>
  <si>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</si>
  <si>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</si>
  <si>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</si>
  <si>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</si>
  <si>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</si>
  <si>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</si>
  <si>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</si>
  <si>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</si>
  <si>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</si>
  <si>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</si>
  <si>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</si>
  <si>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</si>
  <si>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</si>
  <si>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</si>
  <si>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</si>
  <si>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</si>
  <si>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</si>
  <si>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</si>
  <si>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</si>
  <si>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Marek Macík | Rozpočty Vsetín</t>
  </si>
  <si>
    <t>N23/759</t>
  </si>
  <si>
    <t>Ideová studie „Horní“ část ulice Tyršova v Novém Jičíně</t>
  </si>
  <si>
    <t>Město Nový Jičín</t>
  </si>
  <si>
    <t>Masarykovo nám. 1/1</t>
  </si>
  <si>
    <t>Nový Jičín</t>
  </si>
  <si>
    <t>74101</t>
  </si>
  <si>
    <t>00298212</t>
  </si>
  <si>
    <t>CZ00298212</t>
  </si>
  <si>
    <t>Stavba</t>
  </si>
  <si>
    <t>Ostatní a vedlejší náklady</t>
  </si>
  <si>
    <t>R759.VN.1</t>
  </si>
  <si>
    <t>Vedlejší a ostatní náklady</t>
  </si>
  <si>
    <t>Stavební objekt</t>
  </si>
  <si>
    <t>SO01</t>
  </si>
  <si>
    <t>označení č.02 Lavička u očního centra</t>
  </si>
  <si>
    <t>R759.1.01</t>
  </si>
  <si>
    <t>Štěrkový trávník + dubová obruba</t>
  </si>
  <si>
    <t>R759.1.02</t>
  </si>
  <si>
    <t>Jednoduchá lavice z hranolů (d)</t>
  </si>
  <si>
    <t>R759.1.03</t>
  </si>
  <si>
    <t>Odpadkový koš vedle sloupu u schodiště (e)</t>
  </si>
  <si>
    <t>SO02</t>
  </si>
  <si>
    <t>označení č.03 Zpevněná plocha pro otáčení zásobování</t>
  </si>
  <si>
    <t>R759.2.01</t>
  </si>
  <si>
    <t>Velké kamenné kostky 17/17/17 cm</t>
  </si>
  <si>
    <t>R759.2.02</t>
  </si>
  <si>
    <t>Ochrana stromu nízkým zábradlím (f)</t>
  </si>
  <si>
    <t>R759.2.03</t>
  </si>
  <si>
    <t>Záhon vysokých travin (b) (pouze výměna zeminy a příprava pro budoucí výsadbu) + dubová obruba</t>
  </si>
  <si>
    <t>SO03</t>
  </si>
  <si>
    <t>označení č.04 Parkoviště č.1, č.2</t>
  </si>
  <si>
    <t>R759.3.01</t>
  </si>
  <si>
    <t>Vodorovné dopravní  značení parkoviště /č.1/, přidané parkovací dorazy (i) /č.1/</t>
  </si>
  <si>
    <t>R759.3.03</t>
  </si>
  <si>
    <t>Příprava výsadby stromu</t>
  </si>
  <si>
    <t>Zamezení přejezdu vysokým zábradlím (g) + ohrazení parkoviště /č.2/ zahrazovacími sloupky (h)</t>
  </si>
  <si>
    <t>R759.3.04</t>
  </si>
  <si>
    <t>Demontáže stávajících ocelových a betonových konstrukcí</t>
  </si>
  <si>
    <t>Celkem za stavbu</t>
  </si>
  <si>
    <t>CZK</t>
  </si>
  <si>
    <t>#POPS</t>
  </si>
  <si>
    <t>Popis stavby: N23/759 - Ideová studie „Horní“ část ulice Tyršova v Novém Jičíně</t>
  </si>
  <si>
    <t>#POPO</t>
  </si>
  <si>
    <t>Popis objektu: SO01 - označení č.02 Lavička u očního centra</t>
  </si>
  <si>
    <t>#POPR</t>
  </si>
  <si>
    <t>Popis rozpočtu: R759.1.01 - Štěrkový trávník + dubová obruba</t>
  </si>
  <si>
    <t>Popis rozpočtu: R759.1.02 - Jednoduchá lavice z hranolů (d)</t>
  </si>
  <si>
    <t>Popis rozpočtu: R759.1.03 - Odpadkový koš vedle sloupu u schodiště (e)</t>
  </si>
  <si>
    <t>Popis objektu: SO02 - označení č.03 Zpevněná plocha pro otáčení zásobování</t>
  </si>
  <si>
    <t>Popis rozpočtu: R759.2.01 - Velké kamenné kostky 17/17/17 cm</t>
  </si>
  <si>
    <t>Popis rozpočtu: R759.2.02 - Ochrana stromu nízkým zábradlím (f)</t>
  </si>
  <si>
    <t>Popis rozpočtu: R759.2.03 - Záhon vysokých travin (b) (pouze výměna zeminy a příprava pro budoucí výsadbu) + dubová obruba</t>
  </si>
  <si>
    <t>Popis objektu: SO03 - označení č.04 Parkoviště č.1, č.2</t>
  </si>
  <si>
    <t>Popis rozpočtu: R759.3.01 - Vodorovné dopravní  značení parkoviště /č.1/, přidané parkovací dorazy (i) /č.1/</t>
  </si>
  <si>
    <t>Popis rozpočtu: R759.3.03 - Příprava výsadby stromu</t>
  </si>
  <si>
    <t>Popis rozpočtu: R759.3.03 - Zamezení přejezdu vysokým zábradlím (g) + ohrazení parkoviště /č.2/ zahrazovacími sloupky (h)</t>
  </si>
  <si>
    <t>Popis rozpočtu: R759.3.04 - Demontáže stávajících ocelových a betonových konstrukcí</t>
  </si>
  <si>
    <t>Popis objektu: VN01 - Vedlejší a ostatní náklady</t>
  </si>
  <si>
    <t>Popis rozpočtu: R759.VN.1 - Vedlejší a ostatní náklady</t>
  </si>
  <si>
    <t>Rekapitulace dílů</t>
  </si>
  <si>
    <t>Typ dílu</t>
  </si>
  <si>
    <t>1</t>
  </si>
  <si>
    <t>Zemní práce</t>
  </si>
  <si>
    <t>11</t>
  </si>
  <si>
    <t>Přípravné a přidružené práce</t>
  </si>
  <si>
    <t>18</t>
  </si>
  <si>
    <t>Povrchové úpravy terénu</t>
  </si>
  <si>
    <t>18.1</t>
  </si>
  <si>
    <t>Příprava záhonů</t>
  </si>
  <si>
    <t>2</t>
  </si>
  <si>
    <t>Základy a zvláštní zakládání</t>
  </si>
  <si>
    <t>27</t>
  </si>
  <si>
    <t>Základy</t>
  </si>
  <si>
    <t>56</t>
  </si>
  <si>
    <t>Podkladní vrstvy komunikací a zpevněných ploch</t>
  </si>
  <si>
    <t>57</t>
  </si>
  <si>
    <t>Kryty štěrkových a živičných komunikací</t>
  </si>
  <si>
    <t>57.2</t>
  </si>
  <si>
    <t>Štěrkový trávník</t>
  </si>
  <si>
    <t>59</t>
  </si>
  <si>
    <t>Dlažby a předlažby komunikací</t>
  </si>
  <si>
    <t>91</t>
  </si>
  <si>
    <t>Doplňující práce na komunikaci</t>
  </si>
  <si>
    <t>96</t>
  </si>
  <si>
    <t>Bourání konstrukcí</t>
  </si>
  <si>
    <t>97</t>
  </si>
  <si>
    <t>Přesuny suti a vybouraných hmot</t>
  </si>
  <si>
    <t>99</t>
  </si>
  <si>
    <t>Staveništní přesun hmot</t>
  </si>
  <si>
    <t>766.2</t>
  </si>
  <si>
    <t>Dřevěné obruby z dubové fošny</t>
  </si>
  <si>
    <t>767</t>
  </si>
  <si>
    <t>Konstrukce zámečnické</t>
  </si>
  <si>
    <t>783</t>
  </si>
  <si>
    <t>Nátěry</t>
  </si>
  <si>
    <t>799.3</t>
  </si>
  <si>
    <t>Mobiliář</t>
  </si>
  <si>
    <t>799.4</t>
  </si>
  <si>
    <t>Parkovací zábrany</t>
  </si>
  <si>
    <t>D96</t>
  </si>
  <si>
    <t>PSU</t>
  </si>
  <si>
    <t>D96.1</t>
  </si>
  <si>
    <t>Poplatek za likvidaci na skládce</t>
  </si>
  <si>
    <t>VN</t>
  </si>
  <si>
    <t>ON</t>
  </si>
  <si>
    <t>Soupis vedlejších a ostatních nákladů</t>
  </si>
  <si>
    <t>#TypZaznamu#</t>
  </si>
  <si>
    <t>STA</t>
  </si>
  <si>
    <t>VN01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</si>
  <si>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</si>
  <si>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</si>
  <si>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</si>
  <si>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</si>
  <si>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</si>
  <si>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</si>
  <si>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</si>
  <si>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</si>
  <si>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</si>
  <si>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</si>
  <si>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</si>
  <si>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</si>
  <si>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</si>
  <si>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</si>
  <si>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</si>
  <si>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</si>
  <si>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</si>
  <si>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</si>
  <si>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</si>
  <si>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</si>
  <si>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</si>
  <si>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</si>
  <si>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</si>
  <si>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</si>
  <si>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</si>
  <si>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</si>
  <si>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</si>
  <si>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005111010R</t>
  </si>
  <si>
    <t>Zaměření před výstavbou (sítí, pozemku...)</t>
  </si>
  <si>
    <t>Soubor</t>
  </si>
  <si>
    <t>RTS 23/ II</t>
  </si>
  <si>
    <t>Indiv</t>
  </si>
  <si>
    <t>VRN</t>
  </si>
  <si>
    <t>Běžná</t>
  </si>
  <si>
    <t>POL99_8</t>
  </si>
  <si>
    <t>005111030R</t>
  </si>
  <si>
    <t>Zaměření skutečného stavu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</si>
  <si>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</si>
  <si>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</si>
  <si>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</si>
  <si>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</si>
  <si>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</si>
  <si>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</si>
  <si>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</si>
  <si>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</si>
  <si>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</si>
  <si>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</si>
  <si>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</si>
  <si>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</si>
  <si>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</si>
  <si>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</si>
  <si>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</si>
  <si>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</si>
  <si>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</si>
  <si>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</si>
  <si>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</si>
  <si>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</si>
  <si>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</si>
  <si>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</si>
  <si>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</si>
  <si>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</si>
  <si>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</si>
  <si>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</si>
  <si>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END</t>
  </si>
  <si>
    <t>Položkový soupis prací a dodávek</t>
  </si>
  <si>
    <t>139601102R00</t>
  </si>
  <si>
    <t>Ruční výkop jam, rýh a šachet v hornině 3</t>
  </si>
  <si>
    <t>m3</t>
  </si>
  <si>
    <t>800-1</t>
  </si>
  <si>
    <t>Práce</t>
  </si>
  <si>
    <t>POL1_</t>
  </si>
  <si>
    <t>s přehozením na vzdálenost do 5 m nebo s naložením na ruční dopravní prostředek</t>
  </si>
  <si>
    <t>SPI</t>
  </si>
  <si>
    <t xml:space="preserve">Výkop ruční : </t>
  </si>
  <si>
    <t>VV</t>
  </si>
  <si>
    <t xml:space="preserve">štěrkový trávník (skladba 25cm) : </t>
  </si>
  <si>
    <t xml:space="preserve">Montáž štěrkového trávníku, směs 20% zejiny a 80% stěrku fr 0/32, (pouze montáž, dodávka ve specifikaci), (skladba 10+0=10cm) : </t>
  </si>
  <si>
    <t xml:space="preserve">pro dřevěný obrubník z dubové fošny - na š.25cm (skladba 30cm) : </t>
  </si>
  <si>
    <t>Začátek provozního součtu</t>
  </si>
  <si>
    <t xml:space="preserve">  výpočet spotřeby : 0,30*0,25</t>
  </si>
  <si>
    <t>Konec provozního součtu</t>
  </si>
  <si>
    <t>Odkaz na mn. položky pořadí 26 : 11,20000*0,075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</si>
  <si>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</si>
  <si>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</si>
  <si>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</si>
  <si>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Přemístění zeminy na skládku : </t>
  </si>
  <si>
    <t xml:space="preserve">kubatura ručního výkopu : </t>
  </si>
  <si>
    <t>Odkaz na mn. položky pořadí 1 : 0,84000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</si>
  <si>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</si>
  <si>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</si>
  <si>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</si>
  <si>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 xml:space="preserve">Vodorovné přemístění kolečkem : </t>
  </si>
  <si>
    <t xml:space="preserve">přebytečná zemina : </t>
  </si>
  <si>
    <t>Odkaz na mn. položky pořadí 5 : 0,84000</t>
  </si>
  <si>
    <t>167101201R00</t>
  </si>
  <si>
    <t>Nakládání, skládání, překládání neulehlého výkopku nakládání, skládání, překládání neulehléno výkopku nebo zeminy - ručně z horniny 1 až 4</t>
  </si>
  <si>
    <t xml:space="preserve">Nakládání zeminy ručně : </t>
  </si>
  <si>
    <t>171201201R00</t>
  </si>
  <si>
    <t>Uložení sypaniny na dočasnou skládku tak, že na 1 m2 plochy připadá přes 2 m3 výkopku nebo ornice</t>
  </si>
  <si>
    <t>POL1_1</t>
  </si>
  <si>
    <t xml:space="preserve">Uložení zeminy na skládce - modelace (bez poplatku) : </t>
  </si>
  <si>
    <t>Odkaz na mn. položky pořadí 2 : 0,84000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</si>
  <si>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</si>
  <si>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</si>
  <si>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</si>
  <si>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</si>
  <si>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 xml:space="preserve">Ruční začištění dna výkopu : </t>
  </si>
  <si>
    <t>Odkaz na mn. položky pořadí 21 : 14,40000</t>
  </si>
  <si>
    <t xml:space="preserve">pro dřevěný obrubník z dubové fošny - na š.25cm : </t>
  </si>
  <si>
    <t>Odkaz na mn. položky pořadí 26 : 11,20000*0,25</t>
  </si>
  <si>
    <t>199000002R00</t>
  </si>
  <si>
    <t>Poplatky za skládku horniny 1- 4, skupina 17 05 04 z Katalogu odpadů</t>
  </si>
  <si>
    <t xml:space="preserve">Poplatek za skládkovné zeminy : </t>
  </si>
  <si>
    <t>VL1.01</t>
  </si>
  <si>
    <t>Příplatek za provádění zemních prací tak, aby nedošlo k poškození kořenového systému, stávajících vzrostlých stromů, v těsném okolí kmene stromu (kořenového krčku)</t>
  </si>
  <si>
    <t>Vlastní</t>
  </si>
  <si>
    <t xml:space="preserve">Veškeré stavební zásahy v daném prostoru budou prováděny tak, aby nedošlo k poškození kořenového systému stávajících vzrostlých stromů, v těsném okolí kmene stromu (kořenového krčku) bude respektován stávající terén. : </t>
  </si>
  <si>
    <t>162606112R00</t>
  </si>
  <si>
    <t xml:space="preserve">Vodorovné přemístění výkopku zemina pro zúrodnění, vzdálenost přes 4000 do 5000,  </t>
  </si>
  <si>
    <t>823-2</t>
  </si>
  <si>
    <t>bez naložení, avšak se složením zemin schopných zúrodnění, kamenouhelných hlušin a výsypkových materiálů, příplatek za každých dalších i započatých 1000 m,</t>
  </si>
  <si>
    <t>Včetně:</t>
  </si>
  <si>
    <t>- shrnutí výkopku ve výkopišti a hrubé rozhrnutí v násypišti,</t>
  </si>
  <si>
    <t>- udržování sjízdnosti cest uvnitř násypiště i výkopiště, pokud vrcholky nerovností nejsou   vyšší než +- 0,5 m,</t>
  </si>
  <si>
    <t>- příplatky za jízdu v terénu uvnitř výkopiště i násypiště.</t>
  </si>
  <si>
    <t xml:space="preserve">Vodorovné přemístění ornice : </t>
  </si>
  <si>
    <t xml:space="preserve">doplnění ornice tl.10cm : </t>
  </si>
  <si>
    <t>Odkaz na mn. položky pořadí 11 : 11,20000*0,1</t>
  </si>
  <si>
    <t>167103101R00</t>
  </si>
  <si>
    <t>Nakládání výkopku zemina schopná zúrodnění</t>
  </si>
  <si>
    <t>neulehlého z hromad</t>
  </si>
  <si>
    <t xml:space="preserve">Nakládání ornice : </t>
  </si>
  <si>
    <t>Odkaz na mn. položky pořadí 9 : 1,12000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</si>
  <si>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</si>
  <si>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</si>
  <si>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</si>
  <si>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</si>
  <si>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 xml:space="preserve">Založení trávníku výsevem travním semenem : </t>
  </si>
  <si>
    <t xml:space="preserve">pruh š.100cm : </t>
  </si>
  <si>
    <t xml:space="preserve">za dřevěným obrubníkem z dubové fošny : </t>
  </si>
  <si>
    <t>Odkaz na mn. položky pořadí 26 : 11,20000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</si>
  <si>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</si>
  <si>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</si>
  <si>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</si>
  <si>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 xml:space="preserve">Rozprostření ornice tl. 10cm : </t>
  </si>
  <si>
    <t>Odkaz na mn. položky pořadí 11 : 11,20000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</si>
  <si>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</si>
  <si>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</si>
  <si>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</si>
  <si>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 xml:space="preserve">Plošné srovnání terénních nerovností do 10cm : </t>
  </si>
  <si>
    <t>183405311R00</t>
  </si>
  <si>
    <t>Provzdušnění trávníku bez pískování, plocha nad 1500 m2</t>
  </si>
  <si>
    <t>har</t>
  </si>
  <si>
    <t xml:space="preserve">Provzdušnění trávníku : </t>
  </si>
  <si>
    <t>Odkaz na mn. položky pořadí 11 : 11,20000*0,0001</t>
  </si>
  <si>
    <t>185803112R00</t>
  </si>
  <si>
    <t>Ošetření trávníku na svahu přes 1:5 do 1:2</t>
  </si>
  <si>
    <t>bez ohledu na způsob založení, tj. pokosení se shrabáním, naložením shrabků na dopravní prostředek s odvezením do 20 km a se složením,</t>
  </si>
  <si>
    <t xml:space="preserve">První pokosení trávníku, schrabání, naložení shrabků a odvoz do 20km s vyložením : </t>
  </si>
  <si>
    <t>185803211R00</t>
  </si>
  <si>
    <t>Uválcování trávníku uválcování trávníku v rovině nebo na svahu do 1:5</t>
  </si>
  <si>
    <t xml:space="preserve">Válcování trávníku : </t>
  </si>
  <si>
    <t>185803411R00</t>
  </si>
  <si>
    <t>Vyhrabání trávníku v rovině nebo na svahu do 1:5</t>
  </si>
  <si>
    <t>s uložením shrabků na hromady, naložením na dopravní prostředek, odvozem do 20 km a se složením,</t>
  </si>
  <si>
    <t xml:space="preserve">Vyhrabání shrabků s uložením na hromady a odvozem do 20km : </t>
  </si>
  <si>
    <t>00572400R</t>
  </si>
  <si>
    <t>směs travní parková, pro běžnou zátěž</t>
  </si>
  <si>
    <t>kg</t>
  </si>
  <si>
    <t>SPCM</t>
  </si>
  <si>
    <t>Specifikace</t>
  </si>
  <si>
    <t>POL3_1</t>
  </si>
  <si>
    <t xml:space="preserve">Dodávka travního semene, spotřeba 1kg/18m2, ztratné 10% : </t>
  </si>
  <si>
    <t xml:space="preserve">  výpočet spotřeby : 1/18*1,10</t>
  </si>
  <si>
    <t>Odkaz na mn. položky pořadí 11 : 11,19997*0,06111</t>
  </si>
  <si>
    <t>5832012R</t>
  </si>
  <si>
    <t>zemina zahradní; tříděná; frakce 0,0 až 8,0 mm</t>
  </si>
  <si>
    <t>t</t>
  </si>
  <si>
    <t>POL3_</t>
  </si>
  <si>
    <t xml:space="preserve">Dodávka zeminy vhodné pro zatravnění : </t>
  </si>
  <si>
    <t xml:space="preserve">1m3=1,8t : </t>
  </si>
  <si>
    <t>Odkaz na mn. položky pořadí 10 : 1,12000*1,8</t>
  </si>
  <si>
    <t>564871111RT2</t>
  </si>
  <si>
    <t>Podklad ze štěrkodrti s rozprostřením a zhutněním frakce 0-32 mm, tloušťka po zhutnění 250 mm</t>
  </si>
  <si>
    <t>822-1</t>
  </si>
  <si>
    <t xml:space="preserve">Násyp ze štěrkodrti fr 0-32, tl.25cm : </t>
  </si>
  <si>
    <t xml:space="preserve">pro dřevěný obrubník z dubové fošny - na š.25cm (skladba 40cm) : </t>
  </si>
  <si>
    <t xml:space="preserve">  výpočet spotřeby : 0,25</t>
  </si>
  <si>
    <t>564571111R00</t>
  </si>
  <si>
    <t>Zřízení podkladu nebo podsypu ze sypaniny tloušťka po zhutnění 250 mm</t>
  </si>
  <si>
    <t>s rozprostřením, vlhčením a zhutněním</t>
  </si>
  <si>
    <t xml:space="preserve">štěrkový trávník : </t>
  </si>
  <si>
    <t xml:space="preserve">Výkres č.09 Detailni situace : </t>
  </si>
  <si>
    <t>č.02 lavička u očního centra : 3,60*4,0</t>
  </si>
  <si>
    <t>10371500R</t>
  </si>
  <si>
    <t>substrát zahradnický B; balení volně loženo</t>
  </si>
  <si>
    <t xml:space="preserve">Dodávka štěrkového trávníku, směs 20% zeminy (substrátu), tl.25cm, ztratné 10% : </t>
  </si>
  <si>
    <t xml:space="preserve">  výpočet spotřeby : 0,25*0,2*1,10</t>
  </si>
  <si>
    <t xml:space="preserve">štěrková plocha : </t>
  </si>
  <si>
    <t>Odkaz na mn. položky pořadí 21 : 14,40000*0,055</t>
  </si>
  <si>
    <t>583323271R</t>
  </si>
  <si>
    <t>Kamenivo nestanovené těžené; frakce 0,0 až 32,0 mm</t>
  </si>
  <si>
    <t xml:space="preserve">Dodávka štěrkového trávníku, směs 80% stěrku fr 0/32, tl.25cm, ztratné 10% : </t>
  </si>
  <si>
    <t xml:space="preserve">koeficient pro přepočet 1m3=2t : </t>
  </si>
  <si>
    <t xml:space="preserve">  výpočet spotřeby : 2,0*0,25*0,8*1,10</t>
  </si>
  <si>
    <t>Odkaz na mn. položky pořadí 21 : 14,40000*0,44</t>
  </si>
  <si>
    <t>998231311R00</t>
  </si>
  <si>
    <t>Přesun hmot pro krajinářské a sadovnické úpravy přesun hmot pro sadovnické a krajinářské úpravy do 5000 m vodorovně, bez svislého přesunu</t>
  </si>
  <si>
    <t>Přesun hmot</t>
  </si>
  <si>
    <t>POL7_</t>
  </si>
  <si>
    <t xml:space="preserve">Hmotnosti z položek s pořadovými čísly: : </t>
  </si>
  <si>
    <t xml:space="preserve">18,19,20,22,23, : </t>
  </si>
  <si>
    <t>Součet: : 10,37138</t>
  </si>
  <si>
    <t>762085151R00</t>
  </si>
  <si>
    <t>Zvláštní výkony hoblování tesařských konstrukcí strojně na pile</t>
  </si>
  <si>
    <t>800-762</t>
  </si>
  <si>
    <t xml:space="preserve">Hoblování řeziva : </t>
  </si>
  <si>
    <t xml:space="preserve">dubové fošny : </t>
  </si>
  <si>
    <t>Odkaz na mn. položky pořadí 28 : 0,10394</t>
  </si>
  <si>
    <t>916561111RVL</t>
  </si>
  <si>
    <t>Osazení záhon.obrubníků Z DŘEVĚNÉ DUBOVÉ FOŠNY 150/50MM do lože ZE ŠTĚRKOPÍSKU s opěrou</t>
  </si>
  <si>
    <t>m</t>
  </si>
  <si>
    <t xml:space="preserve">Montáž dřevěné obruby z dubové fošny do štěrkvého lože : </t>
  </si>
  <si>
    <t>č.02 lavička u očního centra : 3,60*2+4,0</t>
  </si>
  <si>
    <t>VL91.01</t>
  </si>
  <si>
    <t>Příplatek za omítání řeziva</t>
  </si>
  <si>
    <t xml:space="preserve">Dubové fošny : </t>
  </si>
  <si>
    <t>605560004R</t>
  </si>
  <si>
    <t>řezivo DB; tl = 60,0 mm; l = 2 500 až 4 000 mm; vlhkost 8 až 10 %; neomítané</t>
  </si>
  <si>
    <t xml:space="preserve">dodávka řeziva dřevěné obruby kolem záhonů z dubové fošny tl.5cm, ztratné 10% + 15% pro hoblování : </t>
  </si>
  <si>
    <t xml:space="preserve">  výpočet spotřeby pro výšku fošny 15cm : 0,05*0,15*1,25</t>
  </si>
  <si>
    <t>Odkaz na mn. položky pořadí 26 : 11,20043*0,00928</t>
  </si>
  <si>
    <t>998766101R00</t>
  </si>
  <si>
    <t>Přesun hmot pro konstrukce truhlářské v objektech výšky do 6 m</t>
  </si>
  <si>
    <t>800-766</t>
  </si>
  <si>
    <t>50 m vodorovně</t>
  </si>
  <si>
    <t xml:space="preserve">26,28, : </t>
  </si>
  <si>
    <t>Součet: : 1,21660</t>
  </si>
  <si>
    <t>783711101R00</t>
  </si>
  <si>
    <t>Nátěry tesařských konstrukcí olejové napuštěním</t>
  </si>
  <si>
    <t>800-783</t>
  </si>
  <si>
    <t xml:space="preserve">Napuštění dubových fošen olejem : </t>
  </si>
  <si>
    <t xml:space="preserve">  výpočet spotřeby, fošna 150/50mm : (0,15+0,05)*2*1,10</t>
  </si>
  <si>
    <t>Odkaz na mn. položky pořadí 26 : 11,20000*0,44</t>
  </si>
  <si>
    <t>275171001RV3</t>
  </si>
  <si>
    <t>Zemní vruty pro hranol 100 mm, typ T800/10, délky 800 mm</t>
  </si>
  <si>
    <t>kus</t>
  </si>
  <si>
    <t>800-2</t>
  </si>
  <si>
    <t xml:space="preserve">Zemní vruty : </t>
  </si>
  <si>
    <t xml:space="preserve">Výkres č.09 Detailní situace : </t>
  </si>
  <si>
    <t xml:space="preserve">Výkres č.07 tgechnické specifikace : </t>
  </si>
  <si>
    <t xml:space="preserve">d) jednoduchá lavice z haranolů : </t>
  </si>
  <si>
    <t xml:space="preserve">lavička u očního centra, dl.3m, 1ks : </t>
  </si>
  <si>
    <t>4ks vrutů/lavičku : 4*1</t>
  </si>
  <si>
    <t>Odkaz na mn. položky pořadí 7 : 1,01250</t>
  </si>
  <si>
    <t>VL766.3.01</t>
  </si>
  <si>
    <t>MONTÁŽ JEDNODUCHÉ LAVICE Z HRANOLŮ,celkový rozměr lepeného hranolu 300/300mm, dl.3m</t>
  </si>
  <si>
    <t xml:space="preserve">Montáž dřevěného hranolu : </t>
  </si>
  <si>
    <t>lavička u očního centra, dl.3m, 1ks : 3,0*1</t>
  </si>
  <si>
    <t xml:space="preserve">Dubové hranoly : </t>
  </si>
  <si>
    <t>VL91.02</t>
  </si>
  <si>
    <t>Příplatek za lepení jednotlicvých hranolů 100/100mm</t>
  </si>
  <si>
    <t>VL91.03</t>
  </si>
  <si>
    <t>Příplatek za hoblování slepené lavice z dubových hranolů 100/100mm, celkový rozměr 300/300m</t>
  </si>
  <si>
    <t>VL91.04</t>
  </si>
  <si>
    <t>Příplatek za úpravu hranolu a kotevního systému a kotevní a spojovací materiál, pro kotvení na zemní vruty určené pro hranoly 100/100mm</t>
  </si>
  <si>
    <t>Odkaz na mn. položky pořadí 8 : 1,01250</t>
  </si>
  <si>
    <t>605560004RVL</t>
  </si>
  <si>
    <t>Řezivo sušené dub tl.100mm, vlhkost 8-10 %, neomítané</t>
  </si>
  <si>
    <t xml:space="preserve">dodávka řeziva  pro výrobu dřevěné lavice z dubových hranolů 100/100mm, ztratné 10% + 15% pro hoblování : </t>
  </si>
  <si>
    <t xml:space="preserve">  výpočet spotřeby pro hranol 100/100mm, dl.3,0m, 9ks : 0,10*0,10*3,0*9*1,25</t>
  </si>
  <si>
    <t>Odkaz na mn. položky pořadí 3 : 3,00000*0,3375</t>
  </si>
  <si>
    <t xml:space="preserve">3,8, : </t>
  </si>
  <si>
    <t>Součet: : 0,97575</t>
  </si>
  <si>
    <t xml:space="preserve">Napuštění dubové lavice z lepených hranolů olejem : </t>
  </si>
  <si>
    <t>povrch : 3,0*0,30*4+0,30*0,30*2</t>
  </si>
  <si>
    <t xml:space="preserve">Ruční výkop : </t>
  </si>
  <si>
    <t xml:space="preserve">Odpadkový koš, (patka 1ks/koš) : </t>
  </si>
  <si>
    <t xml:space="preserve">  Výpočet spotřeby na 1ks patky : (0,50+0,10)*(0,30+0,25*2)*(0,30+0,25*2)*1</t>
  </si>
  <si>
    <t>Odkaz na mn. položky pořadí 29 : 1,00000*0,384</t>
  </si>
  <si>
    <t>Odkaz na mn. položky pořadí 1 : 0,38400</t>
  </si>
  <si>
    <t>Nakládání, skládání, překládání neulehlého výkopku nakládání, skládání, překládání neulehléno výkopku nebo zeminy - ručně  z horniny 1 až 4</t>
  </si>
  <si>
    <t xml:space="preserve">Naložení výkopku ručně : </t>
  </si>
  <si>
    <t>Odkaz na mn. položky pořadí 2 : 0,38400</t>
  </si>
  <si>
    <t xml:space="preserve">v místě základových patek s rozšířením +25cm po obvodu patek : </t>
  </si>
  <si>
    <t xml:space="preserve">Mobiliář : </t>
  </si>
  <si>
    <t xml:space="preserve">  Výpočet spotřeby pro 1ks patky : (0,30+0,25*2)*(0,30+0,25*2)*1</t>
  </si>
  <si>
    <t>Odkaz na mn. položky pořadí 30 : 1,00000*0,64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</si>
  <si>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</si>
  <si>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</si>
  <si>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</si>
  <si>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 xml:space="preserve">Zhutnění upravené pláně vibrační deskou : </t>
  </si>
  <si>
    <t>Odkaz na mn. položky pořadí 6 : 0,64000</t>
  </si>
  <si>
    <t xml:space="preserve">doplnění ornice tl.30cm : </t>
  </si>
  <si>
    <t>Odkaz na mn. položky pořadí 12 : 1,60000*0,3</t>
  </si>
  <si>
    <t>Odkaz na mn. položky pořadí 10 : 0,48000</t>
  </si>
  <si>
    <t xml:space="preserve">pruh š.0,5m : </t>
  </si>
  <si>
    <t xml:space="preserve">  Výpočet spotřeby na 1ks patky : 0,50*(0,30+0,50)*4*1</t>
  </si>
  <si>
    <t>Odkaz na mn. položky pořadí 30 : 1,00000*1,6</t>
  </si>
  <si>
    <t>181301106R00</t>
  </si>
  <si>
    <t>Rozprostření a urovnání ornice v rovině v souvislé ploše do 500 m2, tloušťka vrstvy přes 300 do 400 mm</t>
  </si>
  <si>
    <t xml:space="preserve">Rozprostření ornice tl.30cm : </t>
  </si>
  <si>
    <t>Odkaz na mn. položky pořadí 12 : 1,60000</t>
  </si>
  <si>
    <t>Odkaz na mn. položky pořadí 12 : 1,60000*0,0001</t>
  </si>
  <si>
    <t xml:space="preserve">Vyhrabání trávníku : </t>
  </si>
  <si>
    <t>00572440R</t>
  </si>
  <si>
    <t>směs travní hřištní, pro vysokou zátěž</t>
  </si>
  <si>
    <t>Odkaz na mn. položky pořadí 12 : 1,60007*0,06111</t>
  </si>
  <si>
    <t xml:space="preserve">koeficient 1m3=1,8t : </t>
  </si>
  <si>
    <t>Odkaz na mn. položky pořadí 11 : 0,48000*1,8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</si>
  <si>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</si>
  <si>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</si>
  <si>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</si>
  <si>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 xml:space="preserve">Zpětný zásyp patek : </t>
  </si>
  <si>
    <t xml:space="preserve">kubatura výkopku ručního : </t>
  </si>
  <si>
    <t xml:space="preserve">odpočet kubatury patek : </t>
  </si>
  <si>
    <t>Odkaz na mn. položky pořadí 23 : 0,04500*-1</t>
  </si>
  <si>
    <t xml:space="preserve">odpočet kubatury lože ze štěrkopísku : </t>
  </si>
  <si>
    <t>Odkaz na mn. položky pořadí 22 : 0,06400*-1</t>
  </si>
  <si>
    <t>271571111R00</t>
  </si>
  <si>
    <t xml:space="preserve">Polštáře zhutněné pod základy štěrkopísek tříděný,  </t>
  </si>
  <si>
    <t xml:space="preserve">Lože základu ze štěrkopísku tl.10cm : </t>
  </si>
  <si>
    <t>Odkaz na mn. položky pořadí 6 : 0,64000*0,1</t>
  </si>
  <si>
    <t>275313711R00</t>
  </si>
  <si>
    <t>Beton základových patek prostý třídy C 25/30</t>
  </si>
  <si>
    <t>801-1</t>
  </si>
  <si>
    <t xml:space="preserve">Beton základové patky z betonu : </t>
  </si>
  <si>
    <t xml:space="preserve">  Výpočet spotřeby pro 1ks patky : 0,50*0,30*0,30*1</t>
  </si>
  <si>
    <t>Odkaz na mn. položky pořadí 30 : 1,00000*0,045</t>
  </si>
  <si>
    <t>275351215RT1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</si>
  <si>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</si>
  <si>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</si>
  <si>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 xml:space="preserve">Bednění základové patky - zřízení : </t>
  </si>
  <si>
    <t xml:space="preserve">  Výpočet spotřeby pro 1ks patky : 0,50*0,30*4*1</t>
  </si>
  <si>
    <t>Odkaz na mn. položky pořadí 30 : 1,00000*0,6</t>
  </si>
  <si>
    <t>275351216R00</t>
  </si>
  <si>
    <t>Bednění stěn základových patek odstranění</t>
  </si>
  <si>
    <t xml:space="preserve">Bednění základové patky - odstranění : </t>
  </si>
  <si>
    <t>Odkaz na mn. položky pořadí 24 : 0,60000</t>
  </si>
  <si>
    <t>583425631R</t>
  </si>
  <si>
    <t>Kamenivo stanovené přírodní; drcené; 8/16; OH = 2,65 Mg/m3; droba</t>
  </si>
  <si>
    <t xml:space="preserve">Dodávka štěrkodrti pro Zásyp základů : </t>
  </si>
  <si>
    <t xml:space="preserve">1m3=2tuny kameniva : </t>
  </si>
  <si>
    <t>Odkaz na mn. položky pořadí 21 : 0,27500*2</t>
  </si>
  <si>
    <t>998152121R00</t>
  </si>
  <si>
    <t>Přesun hmot pro oplocení a objekty zvláštní,monol. vodorovně do 50 m výšky do 3 m</t>
  </si>
  <si>
    <t>801-5</t>
  </si>
  <si>
    <t>na novostavbách a změnách objektů pro oplocení (815 2 JKSo), objekty zvláštní pro chov živočichů (815 3 JKSO), objekty pozemní různé (815 9 JKSO) se svislou nosnou konstrukcí monolitickou betonovou tyčovou nebo plošnou ( KMCH 2 a 3 - JKSO šesté místo)</t>
  </si>
  <si>
    <t xml:space="preserve">19,20,22,23,24,26, : </t>
  </si>
  <si>
    <t>Součet: : 1,68396</t>
  </si>
  <si>
    <t>953981203R00</t>
  </si>
  <si>
    <t>Chemické kotvy do betonu, do cihelného zdiva do betonu, hloubky 110 mm, M 12, malta pro chemické kotvy dvousložková do plných materiálů</t>
  </si>
  <si>
    <t>801-4</t>
  </si>
  <si>
    <t xml:space="preserve">D+M Chemická kotva do betonu : </t>
  </si>
  <si>
    <t xml:space="preserve">  Výpočet spotřeby 4ks/patku : 1*4</t>
  </si>
  <si>
    <t>Odkaz na mn. položky pořadí 30 : 1,00000*4</t>
  </si>
  <si>
    <t>VL799.3.01</t>
  </si>
  <si>
    <t>Montáž odpadkového koše</t>
  </si>
  <si>
    <t xml:space="preserve">Montáž odpakového koše : </t>
  </si>
  <si>
    <t xml:space="preserve">Výkres č.03 Detail 03 : </t>
  </si>
  <si>
    <t xml:space="preserve">Výkres č.04 Detail 03 : </t>
  </si>
  <si>
    <t>koš odpadkový, 1ks : 1</t>
  </si>
  <si>
    <t>VL799.3.03</t>
  </si>
  <si>
    <t>Demontáž stávajícího odpadkového koše objem 50l</t>
  </si>
  <si>
    <t>ks</t>
  </si>
  <si>
    <t>Mobiliář – odpadkový koš</t>
  </si>
  <si>
    <t/>
  </si>
  <si>
    <t>V prostoru parku bude dále umístěno celkem 6 odpadkových košů stejného typu, jaké jsou použity v prostoru u kostela.</t>
  </si>
  <si>
    <t>Vnitřní nádoba z ocelového zinkovaného plechu.</t>
  </si>
  <si>
    <t>Koše budou kotveny do betonové patky 300/300/500 z betonu C20/25 na štěrkovém podsypu, které budou zapuštěné o 150 mm pod úrovní dlažby a skryté pod předlážděním.</t>
  </si>
  <si>
    <t>dle fotodokumentace stávajícího stavu : 1</t>
  </si>
  <si>
    <t>VLsp799.3.01</t>
  </si>
  <si>
    <t>Odpadkový koš "ve standardu mmcite Crystal" ocelové tělo, zhášeč cigaret s popelníkem;, 32l; víko vhazovacího prostoru</t>
  </si>
  <si>
    <t xml:space="preserve">dodávka odpadkového koše : </t>
  </si>
  <si>
    <t>Odkaz na mn. položky pořadí 29 : 1,00000</t>
  </si>
  <si>
    <t>998767101R00</t>
  </si>
  <si>
    <t>Přesun hmot pro kovové stavební doplňk. konstrukce v objektech výšky do 6 m</t>
  </si>
  <si>
    <t>800-767</t>
  </si>
  <si>
    <t xml:space="preserve">28,29,30,31, : </t>
  </si>
  <si>
    <t>Součet: : 0,40008</t>
  </si>
  <si>
    <t>Jedná se o válcovitý koš s vnitřním objemem nádoby 50l, který je ukotvený na nohu z ocelového jeklu 80×40 mm.</t>
  </si>
  <si>
    <t>Nádoba má víko z ohýbaného plechu.</t>
  </si>
  <si>
    <t>Plášť koše je tvořen z ocelových kulatin o8 mm.</t>
  </si>
  <si>
    <t>Ocel je lakována fasádní vypalovanou barvou (odstín antracitová šedá) na podkladový žárový zinek ponorem.</t>
  </si>
  <si>
    <t xml:space="preserve">Výkop rýhy ručně : </t>
  </si>
  <si>
    <t xml:space="preserve">pro velké dlažební kostky, (skladba 50cm) : </t>
  </si>
  <si>
    <t xml:space="preserve">  výpočet spotřeby : 0,50</t>
  </si>
  <si>
    <t>Odkaz na mn. položky pořadí 22 : 11,10000*0,5</t>
  </si>
  <si>
    <t xml:space="preserve">pro lože z betonu - po obvodu velkých dlažebních kostek : </t>
  </si>
  <si>
    <t xml:space="preserve">obetonování po obvodu : </t>
  </si>
  <si>
    <t xml:space="preserve">obvod plochy žulových kostek : </t>
  </si>
  <si>
    <t>čela : 0,50*0,25*(0,17*3+0,03*3)*2</t>
  </si>
  <si>
    <t>délka : 0,50*0,25*(18,5+0,25*2)</t>
  </si>
  <si>
    <t xml:space="preserve">kubatura ručního výkopu rýh : </t>
  </si>
  <si>
    <t>Odkaz na mn. položky pořadí 1 : 8,07500</t>
  </si>
  <si>
    <t>Odkaz na mn. položky pořadí 5 : 8,07500</t>
  </si>
  <si>
    <t>Odkaz na mn. položky pořadí 2 : 8,07500</t>
  </si>
  <si>
    <t>Odkaz na mn. položky pořadí 22 : 11,10000</t>
  </si>
  <si>
    <t>čela : 0,25*(0,17*3+0,03*3)*2</t>
  </si>
  <si>
    <t>délka : 0,25*(18,5+0,25*2)</t>
  </si>
  <si>
    <t>Odkaz na mn. položky pořadí 6 : 16,15000</t>
  </si>
  <si>
    <t>Příplatek za provádění prací tak, aby nedošlo k poškození kořenového systému stávajících vzrostlých, stromů, v těsném okolí kmene stromu (kořenového krčku)</t>
  </si>
  <si>
    <t>Odkaz na mn. položky pořadí 12 : 21,70000*0,1</t>
  </si>
  <si>
    <t>Odkaz na mn. položky pořadí 10 : 2,17000</t>
  </si>
  <si>
    <t>čela : 1,0*(0,17*3+0,03*3)*2</t>
  </si>
  <si>
    <t>délka : 1,0*(18,5+1,0*2)</t>
  </si>
  <si>
    <t>Odkaz na mn. položky pořadí 12 : 21,70000</t>
  </si>
  <si>
    <t>Odkaz na mn. položky pořadí 12 : 21,70000*0,0001</t>
  </si>
  <si>
    <t>Odkaz na mn. položky pořadí 12 : 21,70005*0,06111</t>
  </si>
  <si>
    <t>Odkaz na mn. položky pořadí 11 : 2,17000*1,8</t>
  </si>
  <si>
    <t>564851111RT2</t>
  </si>
  <si>
    <t>Podklad ze štěrkodrti s rozprostřením a zhutněním frakce 0-32 mm, tloušťka po zhutnění 150 mm</t>
  </si>
  <si>
    <t xml:space="preserve">Násyp ze štěrkodrti fr 0-32, tl.15cm : </t>
  </si>
  <si>
    <t>567122114R00</t>
  </si>
  <si>
    <t>Podklad z kameniva zpevněného cementem SC C8/10, tloušťka po zhutnění 150 mm</t>
  </si>
  <si>
    <t>RTS 21/ II</t>
  </si>
  <si>
    <t>bez dilatačních spár, s rozprostřením a zhutněním, ošetřením povrchu podkladu vodou</t>
  </si>
  <si>
    <t xml:space="preserve">Podklad z kameniva zpevněného cementem KSC v tl.15cm : </t>
  </si>
  <si>
    <t xml:space="preserve">nad rámec PD : </t>
  </si>
  <si>
    <t>Odkaz na mn. položky pořadí 20 : 16,15000</t>
  </si>
  <si>
    <t>591111111R00</t>
  </si>
  <si>
    <t>Kladení dlažby z kostek velkých z kamene, do lože z kameniva těženého tloušťky 50 mm</t>
  </si>
  <si>
    <t>s provedením lože do 50 mm, s vyplněním spár, s dvojím beraněním a se smetením přebytečného materiálu na krajnici</t>
  </si>
  <si>
    <t xml:space="preserve">Montáž dlažby z žulových kostek velkých 15-17cm : </t>
  </si>
  <si>
    <t>plocha žulových kostek : (0,17*3+0,03*3)*18,50</t>
  </si>
  <si>
    <t>918101111R00</t>
  </si>
  <si>
    <t>Lože pod obrubníky, krajníky nebo obruby z betonu prostého C 12/15</t>
  </si>
  <si>
    <t>z dlažebních kostek z betonu prostého</t>
  </si>
  <si>
    <t xml:space="preserve">Lože z betonu pro žulové kostky velké : </t>
  </si>
  <si>
    <t>čela : (0,25*0,25+0,17*0,17/2)*(0,17*3+0,03*3)*2</t>
  </si>
  <si>
    <t>délka : (0,25*0,25+0,17*0,17/2)*(18,5+0,25*2)</t>
  </si>
  <si>
    <t>58380156R</t>
  </si>
  <si>
    <t>kostka dlažební žula; 15/17 cm; strojně štípaná</t>
  </si>
  <si>
    <t>elká dlažba 15 - 17 cm "šestnáctka" (přibližný tvar krychle)</t>
  </si>
  <si>
    <t>Strojně štípané žulové dlažební kostky pro úpravu chodníků, parkovacích ploch, silnic i ploch s vysokým zatížením.</t>
  </si>
  <si>
    <t>Výhody: pevnost (žula je čtyřikrát pevnější než beton); životnost; odolnost vůči mechanickým, chemickým a jiným přírodním vlivům.</t>
  </si>
  <si>
    <t>1 tuna = cca 2,5 m2</t>
  </si>
  <si>
    <t xml:space="preserve">Dodávka žulových kostek velkých 15-17cm, spotřeba 2,5m2/t, ztratné 2% : </t>
  </si>
  <si>
    <t xml:space="preserve">žulová kostka velká : </t>
  </si>
  <si>
    <t xml:space="preserve">  výpočet spotřeby : 1/2,5*1,02</t>
  </si>
  <si>
    <t>Odkaz na mn. položky pořadí 22 : 11,10000*0,408</t>
  </si>
  <si>
    <t>998223011R00</t>
  </si>
  <si>
    <t>Přesun hmot pozemních komunikací, kryt dlážděný jakékoliv délky objektu</t>
  </si>
  <si>
    <t>vodorovně do 200 m</t>
  </si>
  <si>
    <t xml:space="preserve">19,20,21,22,23,24,25, : </t>
  </si>
  <si>
    <t>Součet: : 25,87437</t>
  </si>
  <si>
    <t xml:space="preserve">v místě patky hl.40cm, rozměr 40/50cm +10cm prohloubení pro štěrkový podsyp +25 rozšíření pro bednění + 10cm prohloubení pro štěrkový podsyp : </t>
  </si>
  <si>
    <t>nízké zábradlí, celkem 9ks patek : (0,40+0,10)*(0,40+0,25*2)*(0,50+0,25*2)*9</t>
  </si>
  <si>
    <t>Odkaz na mn. položky pořadí 1 : 4,05000</t>
  </si>
  <si>
    <t>Odkaz na mn. položky pořadí 2 : 4,05000</t>
  </si>
  <si>
    <t>nízké zábradlí, celkem 9ks patek : (0,40+0,25*2)*(0,50+0,25*2)*9</t>
  </si>
  <si>
    <t>Odkaz na mn. položky pořadí 6 : 8,10000</t>
  </si>
  <si>
    <t>Odkaz na mn. položky pořadí 12 : 9,45000*0,3</t>
  </si>
  <si>
    <t>Odkaz na mn. položky pořadí 10 : 2,83500</t>
  </si>
  <si>
    <t xml:space="preserve">v místě patky hl.40cm, rozměr 40/50cm : </t>
  </si>
  <si>
    <t>nízké zábradlí, celkem 9ks patek : 0,50*(0,40+0,50*2)*(0,50+0,50*2)*9</t>
  </si>
  <si>
    <t>Odkaz na mn. položky pořadí 12 : 9,45000</t>
  </si>
  <si>
    <t>Odkaz na mn. položky pořadí 12 : 9,50000*0,0001</t>
  </si>
  <si>
    <t>Odkaz na mn. položky pořadí 12 : 9,45001*0,06111</t>
  </si>
  <si>
    <t>Odkaz na mn. položky pořadí 11 : 2,83500*1,8</t>
  </si>
  <si>
    <t>Odkaz na mn. položky pořadí 23 : 0,72000*-1</t>
  </si>
  <si>
    <t>Odkaz na mn. položky pořadí 22 : 0,81000*-1</t>
  </si>
  <si>
    <t>Odkaz na mn. položky pořadí 6 : 8,10000*0,1</t>
  </si>
  <si>
    <t>nízké zábradlí, celkem 9ks patek : 0,40*0,40*0,50*9</t>
  </si>
  <si>
    <t>nízké zábradlí, celkem 9ks patek : 0,40*(0,40+0,50)*2*9</t>
  </si>
  <si>
    <t>Odkaz na mn. položky pořadí 24 : 6,48000</t>
  </si>
  <si>
    <t>Odkaz na mn. položky pořadí 21 : 2,52000*2</t>
  </si>
  <si>
    <t>Součet: : 13,89845</t>
  </si>
  <si>
    <t>nízké zábradlí, celkem 9ks patek : 9*4</t>
  </si>
  <si>
    <t>VL799.3.11</t>
  </si>
  <si>
    <t>Montáž nízkého ocelového zábradlí, dl. pole 2,5m</t>
  </si>
  <si>
    <t xml:space="preserve">Montáž sloupku nízkého ocelového zábradlí : </t>
  </si>
  <si>
    <t>osobá rozteč dle výrobce 2,5m, 8 polí : 8</t>
  </si>
  <si>
    <t>VLsp799.3.11</t>
  </si>
  <si>
    <t>Nízké ocelové zábradlí ve standardu "mmcite Lotlimit), dl. pole 2,5m, vč. povrchové úpravy práškovým lakem</t>
  </si>
  <si>
    <t xml:space="preserve">dodávky nízkého ocelového zábradlí : </t>
  </si>
  <si>
    <t>osová rozteč dle výrobce 2,5m, 8 polí : 8</t>
  </si>
  <si>
    <t xml:space="preserve">28,29,30, : </t>
  </si>
  <si>
    <t>Součet: : 2,80072</t>
  </si>
  <si>
    <t xml:space="preserve">záhony z travin (skladba 30cm) : </t>
  </si>
  <si>
    <t>Odkaz na mn. položky pořadí 20 : 92,75253*0,075</t>
  </si>
  <si>
    <t>Odkaz na mn. položky pořadí 26 : 117,40000*0,075</t>
  </si>
  <si>
    <t>Odkaz na mn. položky pořadí 1 : 15,76144</t>
  </si>
  <si>
    <t>Odkaz na mn. položky pořadí 5 : 15,76144</t>
  </si>
  <si>
    <t>Odkaz na mn. položky pořadí 2 : 15,76144</t>
  </si>
  <si>
    <t xml:space="preserve">záhony z travin, (skladba 30cm) : </t>
  </si>
  <si>
    <t>Odkaz na mn. položky pořadí 20 : 92,75250</t>
  </si>
  <si>
    <t>Odkaz na mn. položky pořadí 26 : 117,40000*0,25</t>
  </si>
  <si>
    <t>Odkaz na mn. položky pořadí 11 : 117,40000*0,1</t>
  </si>
  <si>
    <t>Odkaz na mn. položky pořadí 9 : 11,74000</t>
  </si>
  <si>
    <t>Odkaz na mn. položky pořadí 26 : 117,40000</t>
  </si>
  <si>
    <t>Odkaz na mn. položky pořadí 11 : 117,40000</t>
  </si>
  <si>
    <t>Odkaz na mn. položky pořadí 11 : 117,40000*0,0001</t>
  </si>
  <si>
    <t>Odkaz na mn. položky pořadí 11 : 117,39993*0,06111</t>
  </si>
  <si>
    <t>Odkaz na mn. položky pořadí 10 : 11,74000*1,8</t>
  </si>
  <si>
    <t>181301105R00</t>
  </si>
  <si>
    <t>Rozprostření a urovnání ornice v rovině v souvislé ploše do 500 m2, tloušťka vrstvy přes 250 do 300 mm</t>
  </si>
  <si>
    <t xml:space="preserve">Rozprostření provzdušněného substrátu, tl.30cm : </t>
  </si>
  <si>
    <t xml:space="preserve">záhony z travin : </t>
  </si>
  <si>
    <t>183205121R00</t>
  </si>
  <si>
    <t>Založení záhonu v rovině nebo na svahu 1:5,  , na starém trávníku</t>
  </si>
  <si>
    <t>pro vysazování rostlin s urovnáním a s případným naložením odpadu na dopravní prostředek, s odvozem na vzdálenost do 20 km a se složením,</t>
  </si>
  <si>
    <t xml:space="preserve">Založení záhonu : </t>
  </si>
  <si>
    <t xml:space="preserve">v místě záhonů : </t>
  </si>
  <si>
    <t>záhon u č.01 : 14,0*1,60</t>
  </si>
  <si>
    <t>záhon u č.02 : 2,50*4,0</t>
  </si>
  <si>
    <t>záhon u č.03 : 5,55*3,35</t>
  </si>
  <si>
    <t>záhon mezi č.03 a směrem do křižovatky : 26,10*1,60</t>
  </si>
  <si>
    <t>183403114R00</t>
  </si>
  <si>
    <t>Obdělávání půdy kultivátorováním, v rovině nebo na svahu 1:5</t>
  </si>
  <si>
    <t xml:space="preserve">Práce s kultivátorem : </t>
  </si>
  <si>
    <t xml:space="preserve">stávající trávník v místě budoucích záhonů travin : </t>
  </si>
  <si>
    <t xml:space="preserve">dodávka provzušněného substrátu, ztratné 10% : </t>
  </si>
  <si>
    <t xml:space="preserve">  výpočet spotřeby pro tl.30cm : 0,30*1,10</t>
  </si>
  <si>
    <t>Odkaz na mn. položky pořadí 19 : 92,75252*0,33</t>
  </si>
  <si>
    <t xml:space="preserve">18,19,23,24, : </t>
  </si>
  <si>
    <t>Součet: : 55,68336</t>
  </si>
  <si>
    <t>Odkaz na mn. položky pořadí 28 : 1,08947</t>
  </si>
  <si>
    <t xml:space="preserve">kolem záhonů : </t>
  </si>
  <si>
    <t>záhon u č.01 : (14,0+1,60)*2</t>
  </si>
  <si>
    <t>záhon u č.02 : (2,50+4,0)*2</t>
  </si>
  <si>
    <t>záhon u č.03 : (5,55+3,35)*2</t>
  </si>
  <si>
    <t>záhon mezi č.03 a směrem do křižovatky : (26,10+1,60)*2</t>
  </si>
  <si>
    <t>Odkaz na mn. položky pořadí 26 : 117,39978*0,00928</t>
  </si>
  <si>
    <t xml:space="preserve">27,29, : </t>
  </si>
  <si>
    <t>Součet: : 12,75255</t>
  </si>
  <si>
    <t>Odkaz na mn. položky pořadí 26 : 117,40000*0,44</t>
  </si>
  <si>
    <t>915711111RT1</t>
  </si>
  <si>
    <t>Vodorovné značení krytů stříkané barvou, bílou, dělicích čar šířky 120 mm</t>
  </si>
  <si>
    <t xml:space="preserve">Oddělující podélné pruhy pro parkovací stání : </t>
  </si>
  <si>
    <t xml:space="preserve">Výkres č.05 Detail 04 : </t>
  </si>
  <si>
    <t xml:space="preserve">Horní parkoviště : </t>
  </si>
  <si>
    <t>podélný pruh dl.4,5m, 11ks : 4,50*11</t>
  </si>
  <si>
    <t xml:space="preserve">parkovací zábrany : </t>
  </si>
  <si>
    <t xml:space="preserve">spotřeba 4ks/zábranu : </t>
  </si>
  <si>
    <t>Odkaz na mn. položky pořadí 2 : 7,00000*4</t>
  </si>
  <si>
    <t>VL799.4.01</t>
  </si>
  <si>
    <t>Montáž parkovacího dorazu</t>
  </si>
  <si>
    <t xml:space="preserve">Montáž parkovacího dorazu : </t>
  </si>
  <si>
    <t>parkovací doraz, 7ks : 7</t>
  </si>
  <si>
    <t>VLsp799.4.01</t>
  </si>
  <si>
    <t>Parkovací doraz "ve standardu Park-AID d x š x v 1800 x 150 x 100 mm", pryžový</t>
  </si>
  <si>
    <t>Z recyklované pryže, vysoce zhutněné pro dlouhou životnost</t>
  </si>
  <si>
    <t>Kompatibilní s dosavadními provedeními</t>
  </si>
  <si>
    <t>Odolnost vůči oleji, teplotám a UV záření</t>
  </si>
  <si>
    <t>Reflexní pruh na všech stranách</t>
  </si>
  <si>
    <t>Bezproblémová výměna</t>
  </si>
  <si>
    <t xml:space="preserve">dodávka parkovacího dorazu : </t>
  </si>
  <si>
    <t>Odkaz na mn. položky pořadí 2 : 7,00000</t>
  </si>
  <si>
    <t xml:space="preserve">2,3,4, : </t>
  </si>
  <si>
    <t>Součet: : 1,86606</t>
  </si>
  <si>
    <t xml:space="preserve">příprava po výsadbu stromu (skladba 30cm) : </t>
  </si>
  <si>
    <t>Odkaz na mn. položky pořadí 10 : 6,60000*0,075</t>
  </si>
  <si>
    <t>Odkaz na mn. položky pořadí 1 : 0,49500</t>
  </si>
  <si>
    <t>Odkaz na mn. položky pořadí 5 : 0,49500</t>
  </si>
  <si>
    <t>Odkaz na mn. položky pořadí 2 : 0,49500</t>
  </si>
  <si>
    <t xml:space="preserve">příprava po výsadbu stromu, (skladba 30cm) : </t>
  </si>
  <si>
    <t>Odkaz na mn. položky pořadí 10 : 6,60000</t>
  </si>
  <si>
    <t>112201122R00</t>
  </si>
  <si>
    <t>Odstranění pařezu průměr přes 200 do 300 mm, na svahu přes 1:5 do 1:2</t>
  </si>
  <si>
    <t>s odklizením získaného dřeva na vzdálenost do 20 m, se složením na hromady nebo s naložením na dopravní prostředek, se zasypáním jámy, doplněním zeminy, zhutněním a úpravou terénu,</t>
  </si>
  <si>
    <t xml:space="preserve">Odstranění pařezů vč. kořenů : </t>
  </si>
  <si>
    <t>stávající ztrouchnivělý pařez : 1</t>
  </si>
  <si>
    <t xml:space="preserve">příprava po výsadbu stromu : </t>
  </si>
  <si>
    <t xml:space="preserve">Výkres č.005 Detail 04 : </t>
  </si>
  <si>
    <t>v místě bývalého stromu výsadba nového (j) : 5,50*(1,60+0,80)/2*1</t>
  </si>
  <si>
    <t>Odkaz na mn. položky pořadí 9 : 6,60000*0,33</t>
  </si>
  <si>
    <t xml:space="preserve">12, : </t>
  </si>
  <si>
    <t>Součet: : 1,30680</t>
  </si>
  <si>
    <t>113108315R00</t>
  </si>
  <si>
    <t>Odstranění podkladů nebo krytů živičných, v ploše jednotlivě do 50 m2, tloušťka vrstvy 150 mm</t>
  </si>
  <si>
    <t xml:space="preserve">Stávající živice v tl.15cm : </t>
  </si>
  <si>
    <t>Odkaz na mn. položky pořadí 7 : 26,80900</t>
  </si>
  <si>
    <t>139601103R00</t>
  </si>
  <si>
    <t>Ruční výkop jam, rýh a šachet v hornině 4</t>
  </si>
  <si>
    <t xml:space="preserve">Vysoké zábradlí, (patka 2ks/zábradlí) : </t>
  </si>
  <si>
    <t xml:space="preserve">  Výpočet spotřeby na 2ks patky hl.35cm, rozměr 35/87cm : (0,35+0,10)*(0,35+0,25*2)*(0,87+0,25*2)*2</t>
  </si>
  <si>
    <t>Odkaz na mn. položky pořadí 26 : 1,00000*1,04805</t>
  </si>
  <si>
    <t xml:space="preserve">Zahrazovací sloupky, (patka 1ks/sloupek) : </t>
  </si>
  <si>
    <t xml:space="preserve">  Výpočet spotřeby na 1ks patky hl.40cm, rozměr 35/35cm : (0,40+0,10)*(0,35+0,25*2)*(0,35+0,25*2)*2</t>
  </si>
  <si>
    <t>Odkaz na mn. položky pořadí 27 : 17,00000*0,7225</t>
  </si>
  <si>
    <t>Odkaz na mn. položky pořadí 2 : 13,33055</t>
  </si>
  <si>
    <t>Odkaz na mn. položky pořadí 3 : 13,33055</t>
  </si>
  <si>
    <t xml:space="preserve">  Výpočet spotřeby na 2ks patky hl.35cm, rozměr 35/87cm : (0,35+0,25*2)*(0,87+0,25*2)*2</t>
  </si>
  <si>
    <t>Odkaz na mn. položky pořadí 26 : 1,00000*2,329</t>
  </si>
  <si>
    <t xml:space="preserve">  Výpočet spotřeby na 1ks patky hl.40cm, rozměr 35/35cm : (0,35+0,25*2)*(0,35+0,25*2)*2</t>
  </si>
  <si>
    <t>Odkaz na mn. položky pořadí 27 : 17,00000*1,44</t>
  </si>
  <si>
    <t>Odkaz na mn. položky pořadí 13 : 0,94194*-1</t>
  </si>
  <si>
    <t>Odkaz na mn. položky pořadí 12 : 2,68090*-1</t>
  </si>
  <si>
    <t>Odkaz na mn. položky pořadí 7 : 26,80900*0,1</t>
  </si>
  <si>
    <t xml:space="preserve">  Výpočet spotřeby na 2ks patky hl.35cm, rozměr 35/87cm : 0,35*0,35*0,87*2</t>
  </si>
  <si>
    <t>Odkaz na mn. položky pořadí 26 : 1,00000*0,21315</t>
  </si>
  <si>
    <t xml:space="preserve">  Výpočet spotřeby na 1ks patky hl.35cm, rozměr 35/35cm : 0,35*0,35*0,35*1</t>
  </si>
  <si>
    <t>Odkaz na mn. položky pořadí 27 : 17,00000*0,04287</t>
  </si>
  <si>
    <t>Odkaz na mn. položky pořadí 25 : 1,00000*0,6</t>
  </si>
  <si>
    <t>Odkaz na mn. položky pořadí 14 : 0,60000</t>
  </si>
  <si>
    <t>Odkaz na mn. položky pořadí 11 : 9,70771*2</t>
  </si>
  <si>
    <t>573231125R00</t>
  </si>
  <si>
    <t>Postřik živičný spojovací bez posypu kamenivem , množství zbytkového asfaltu 0,50 kg/m2</t>
  </si>
  <si>
    <t>bez posypu kamenivem</t>
  </si>
  <si>
    <t xml:space="preserve">Spojovací postřik 0,5kg/m2 : </t>
  </si>
  <si>
    <t xml:space="preserve">podkladu z kamenva : </t>
  </si>
  <si>
    <t>Odkaz na mn. položky pořadí 18 : 15,72000</t>
  </si>
  <si>
    <t xml:space="preserve">Asfaltobeton ložný : </t>
  </si>
  <si>
    <t>Odkaz na mn. položky pořadí 20 : 15,72000</t>
  </si>
  <si>
    <t>577112114RT3</t>
  </si>
  <si>
    <t>Beton asfaltový z modifikovaného asfaltu v pruhu šířky do 3 m, ACO 11 S , tloušťky 50 mm, plochy do 200 m2</t>
  </si>
  <si>
    <t xml:space="preserve">Afaltobeton obrusný, tl.5cm : </t>
  </si>
  <si>
    <t xml:space="preserve">  Výpočet spotřeby na 2ks patky hl.35cm, rozměr 35/87cm : 0,25*((0,35+0,25*2)+0,87)*2*2</t>
  </si>
  <si>
    <t>Odkaz na mn. položky pořadí 26 : 1,00000*1,72</t>
  </si>
  <si>
    <t xml:space="preserve">  Výpočet spotřeby na 1ks patky hl.40cm, rozměr 35/35cm : 0,25*(0,35+0,25*2+0,35)*2*1</t>
  </si>
  <si>
    <t>Odkaz na mn. položky pořadí 27 : 17,00000*0,6</t>
  </si>
  <si>
    <t>577115116RT3</t>
  </si>
  <si>
    <t>Beton asfaltový z modifikovaného asfaltu v pruhu šířky do 3 m, ACL 22 S , tloušťky 70 mm, plochy do 200 m2</t>
  </si>
  <si>
    <t xml:space="preserve">Asfaltobeton podkladní, tl.7cm - ložný : </t>
  </si>
  <si>
    <t xml:space="preserve">Asfaltová komunikace : </t>
  </si>
  <si>
    <t>Odkaz na mn. položky pořadí 19 : 11,92000</t>
  </si>
  <si>
    <t xml:space="preserve">Rozšíření pro krajnice : </t>
  </si>
  <si>
    <t xml:space="preserve">Výkres č.D.04 Chrakteristické příčné řezy : </t>
  </si>
  <si>
    <t>krajnice +10cm na jednu stranu : (0,10*1)*38,0</t>
  </si>
  <si>
    <t>599142111R00</t>
  </si>
  <si>
    <t>Úprava zálivky dilatačních nebo pracovních spár šířky přes 20 do 40 mm</t>
  </si>
  <si>
    <t>v cementobetonovém krytu hloubky do 40 mm</t>
  </si>
  <si>
    <t>Včetně odstranění zvětralé asfaltové zálivky, vyčištění spár, zalití spár asfaltovou zálivkou, nátěru asfaltovým lakem a posyp drtí.</t>
  </si>
  <si>
    <t xml:space="preserve">Zalití spáry modifikovanou asfaltovou zálivkou : </t>
  </si>
  <si>
    <t>Odkaz na mn. položky pořadí 22 : 66,68000</t>
  </si>
  <si>
    <t>919735113R00</t>
  </si>
  <si>
    <t>Řezání stávajících krytů nebo podkladů živičných, hloubky přes 100 do 150 mm</t>
  </si>
  <si>
    <t>včetně spotřeby vody</t>
  </si>
  <si>
    <t xml:space="preserve">Řezání živice v tl.15cm : </t>
  </si>
  <si>
    <t xml:space="preserve">  Výpočet spotřeby na 2ks patky hl.35cm, rozměr 35/87cm : ((0,35+0,25*2)+(0,87+0,25*2))*2*2</t>
  </si>
  <si>
    <t>Odkaz na mn. položky pořadí 26 : 1,00000*8,88</t>
  </si>
  <si>
    <t xml:space="preserve">  Výpočet spotřeby na 1ks patky hl.40cm, rozměr 35/35cm : ((0,35+0,25*2)+(0,35+0,25*2))*2*1</t>
  </si>
  <si>
    <t>Odkaz na mn. položky pořadí 27 : 17,00000*3,4</t>
  </si>
  <si>
    <t>na novostavbách a změnách objektů pro oplocení (815 2 JKSo), objekty zvláštní pro chov živočichů (815 3 JKSO), objekty pozemní různé (815 9 JKSO)</t>
  </si>
  <si>
    <t>se svislou nosnou konstrukcí monolitickou betonovou tyčovou nebo plošnou ( KMCH 2 a 3 - JKSO šesté místo)</t>
  </si>
  <si>
    <t xml:space="preserve">12,13,14,16,17,18,19,20,21, : </t>
  </si>
  <si>
    <t>Součet: : 32,00967</t>
  </si>
  <si>
    <t xml:space="preserve">vysoké zábradlí, (patka 2ks/zábradlí) : </t>
  </si>
  <si>
    <t xml:space="preserve">  Výpočet spotřeby 4ks/patku : 2*4</t>
  </si>
  <si>
    <t>Odkaz na mn. položky pořadí 26 : 1,00000*8</t>
  </si>
  <si>
    <t xml:space="preserve">zahrazovací sloupky, (patka 1ks/sloupek) : </t>
  </si>
  <si>
    <t>Odkaz na mn. položky pořadí 27 : 17,00000*4</t>
  </si>
  <si>
    <t>VL799.3.21</t>
  </si>
  <si>
    <t>Montáž vysokého zábradlí</t>
  </si>
  <si>
    <t xml:space="preserve">Montáž vysokého zábradlí : </t>
  </si>
  <si>
    <t>vysoké zábradlí dl.2,5m, 1ks : 1</t>
  </si>
  <si>
    <t>VL799.3.31</t>
  </si>
  <si>
    <t>Montáž zahrazovacích sloupků</t>
  </si>
  <si>
    <t xml:space="preserve">Montáž zahrazovacích sloupků : </t>
  </si>
  <si>
    <t>zahrazovací sloupky, 17ks : 17</t>
  </si>
  <si>
    <t>VLsp799.3.21</t>
  </si>
  <si>
    <t>Vysoké zábradlí "ve standardu mmcite Lotlimit" ocelové, výšky 100cm, dl. pole 2,5m</t>
  </si>
  <si>
    <t xml:space="preserve">dodávka vysokého zábradlí : </t>
  </si>
  <si>
    <t>Odkaz na mn. položky pořadí 26 : 1,00000</t>
  </si>
  <si>
    <t>VLsp799.3.31</t>
  </si>
  <si>
    <t>Zahrazovací sloupky "ve standardu mmcite Lot" ocelové, výšky 100cm</t>
  </si>
  <si>
    <t xml:space="preserve">dodávka zahrazovacích sloupků : </t>
  </si>
  <si>
    <t>Odkaz na mn. položky pořadí 27 : 17,00000</t>
  </si>
  <si>
    <t xml:space="preserve">24,25,26,27,28,29, : </t>
  </si>
  <si>
    <t>Součet: : 4,99152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</si>
  <si>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</si>
  <si>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</si>
  <si>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</si>
  <si>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</si>
  <si>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</si>
  <si>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</si>
  <si>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 xml:space="preserve">Demontážní hmotnosti z položek s pořadovými čísly: : </t>
  </si>
  <si>
    <t xml:space="preserve">1, : </t>
  </si>
  <si>
    <t>Součet: : 8,84697</t>
  </si>
  <si>
    <t>979082111R00</t>
  </si>
  <si>
    <t>Vnitrostaveništní doprava suti a vybouraných hmot do 10 m</t>
  </si>
  <si>
    <t>801-3</t>
  </si>
  <si>
    <t>979082121R00</t>
  </si>
  <si>
    <t>Vnitrostaveništní doprava suti a vybouraných hmot příplatek k ceně za každých dalších 5 m</t>
  </si>
  <si>
    <t>979083117R00</t>
  </si>
  <si>
    <t>Vodorovné přemístění suti přes 5000 m do 6000 m</t>
  </si>
  <si>
    <t>800-6</t>
  </si>
  <si>
    <t>včetně naložení na dopravní prostředek a složení,</t>
  </si>
  <si>
    <t>979083191R00</t>
  </si>
  <si>
    <t>Vodorovné přemístění suti za každých dalších započatých 1000 m přes 6000 m</t>
  </si>
  <si>
    <t>Součet: : 35,38788</t>
  </si>
  <si>
    <t>979093111R00</t>
  </si>
  <si>
    <t>Uložení suti na skládku bez zhutnění</t>
  </si>
  <si>
    <t>s hrubým urovnáním,</t>
  </si>
  <si>
    <t>979990112R00</t>
  </si>
  <si>
    <t>Poplatek za skládku za uložení, obalované kamenivo, asfalt, kusovost do 300 x 300 mm,  , skupina 17 03 02 z Katalogu odpadů</t>
  </si>
  <si>
    <t>RTS 23/ I</t>
  </si>
  <si>
    <t>RTS 22/ II</t>
  </si>
  <si>
    <t xml:space="preserve">bouraný asfalt : </t>
  </si>
  <si>
    <t>Odkaz na dem. hmot. položky pořadí 1 : 8,84697</t>
  </si>
  <si>
    <t>VL96.01</t>
  </si>
  <si>
    <t>Odstranění betonového květináče rozměr 90/60cm, v.60cm vč. naložení a odvozu do Technických služeb</t>
  </si>
  <si>
    <t>VL96.02</t>
  </si>
  <si>
    <t>Odstranění betonového odpadkového koše rozměr 50/60cm, v.80cm, vč. naložení a odvozu do Technických služeb</t>
  </si>
  <si>
    <t>VL96.03</t>
  </si>
  <si>
    <t>Odstranění betonového sloupku D20cm, v.80cm s 8-hrannou patkou D50cm, v.9cm, vč. naložení a odvozu do Technických služeb</t>
  </si>
  <si>
    <t>979951111R00</t>
  </si>
  <si>
    <t>Výkup kovů železný šrot, tloušťky do 4 mm</t>
  </si>
  <si>
    <t>Pro vyjádření výnosu ve prospěch zhotovitele je nutné jednotkovou cenu uvést se záporným znaménkem. (Získaná částka ponižuje náklad stavby.)</t>
  </si>
  <si>
    <t xml:space="preserve">stávající železo : </t>
  </si>
  <si>
    <t>Odkaz na dem. hmot. položky pořadí 3 : 0,23453</t>
  </si>
  <si>
    <t>767999801R00</t>
  </si>
  <si>
    <t>Demontáž ostatních doplňků staveb doplňků staveb  o hmotnosti přes 20 do 50 kg</t>
  </si>
  <si>
    <t xml:space="preserve">Stávající ocelové konstrukce : </t>
  </si>
  <si>
    <t>sloupek trubka D89x6,3m, dl.0,8m, 3ks, (váha 12,9kg/m) : 12,9*0,80*3</t>
  </si>
  <si>
    <t>sloupek trubka D89x6,3mm, dl.2,0m, 7ks, (váha 12,kg/m) : 12,9*2,0*7</t>
  </si>
  <si>
    <t>vodorovná výztuha, jekl 40/20x3mm, dl.9,3m, 1ks, váha 2,47kg/m : 2,47*9,3*1</t>
  </si>
  <si>
    <t xml:space="preserve">1,2,3,5, : </t>
  </si>
  <si>
    <t>Součet: : 1,13453</t>
  </si>
  <si>
    <t>Součet: : 4,53812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</si>
</sst>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0" fillId="0" borderId="18" xfId="0" applyBorder="1" applyAlignme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k8pzyH0FVvXF0IQPcv2bPGFel0DecKYrf6B+LupRHlvHC343wzcVH2dSPN0wMDVR3PUlZLplnj4O77h0B+TqIg==" saltValue="GAdkoARO7RPR1X+m3IPkE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5"/>
  <sheetViews>
    <sheetView showGridLines="0" tabSelected="1" topLeftCell="B1" zoomScaleNormal="100" zoomScaleSheetLayoutView="75" workbookViewId="0">
      <selection activeCell="C29" sqref="C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09" t="s">
        <v>22</v>
      </c>
      <c r="C2" s="110"/>
      <c r="D2" s="111" t="s">
        <v>44</v>
      </c>
      <c r="E2" s="112" t="s">
        <v>45</v>
      </c>
      <c r="F2" s="113"/>
      <c r="G2" s="113"/>
      <c r="H2" s="113"/>
      <c r="I2" s="113"/>
      <c r="J2" s="114"/>
      <c r="O2" s="1"/>
    </row>
    <row r="3" spans="1:15" ht="27" hidden="1" customHeight="1" x14ac:dyDescent="0.2">
      <c r="A3" s="2"/>
      <c r="B3" s="115"/>
      <c r="C3" s="110"/>
      <c r="D3" s="116"/>
      <c r="E3" s="117"/>
      <c r="F3" s="118"/>
      <c r="G3" s="118"/>
      <c r="H3" s="118"/>
      <c r="I3" s="118"/>
      <c r="J3" s="119"/>
    </row>
    <row r="4" spans="1:15" ht="23.25" customHeight="1" x14ac:dyDescent="0.2">
      <c r="A4" s="2"/>
      <c r="B4" s="120"/>
      <c r="C4" s="121"/>
      <c r="D4" s="122"/>
      <c r="E4" s="123"/>
      <c r="F4" s="123"/>
      <c r="G4" s="123"/>
      <c r="H4" s="123"/>
      <c r="I4" s="123"/>
      <c r="J4" s="124"/>
    </row>
    <row r="5" spans="1:15" ht="24" customHeight="1" x14ac:dyDescent="0.2">
      <c r="A5" s="2"/>
      <c r="B5" s="31" t="s">
        <v>42</v>
      </c>
      <c r="D5" s="90"/>
      <c r="E5" s="91"/>
      <c r="F5" s="91"/>
      <c r="G5" s="9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4"/>
      <c r="E6" s="92"/>
      <c r="F6" s="92"/>
      <c r="G6" s="9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3"/>
      <c r="F7" s="94"/>
      <c r="G7" s="9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5" t="s">
        <v>46</v>
      </c>
      <c r="E11" s="125"/>
      <c r="F11" s="125"/>
      <c r="G11" s="125"/>
      <c r="H11" s="18" t="s">
        <v>40</v>
      </c>
      <c r="I11" s="130" t="s">
        <v>50</v>
      </c>
      <c r="J11" s="8"/>
    </row>
    <row r="12" spans="1:15" ht="15.75" customHeight="1" x14ac:dyDescent="0.2">
      <c r="A12" s="2"/>
      <c r="B12" s="28"/>
      <c r="C12" s="55"/>
      <c r="D12" s="126" t="s">
        <v>47</v>
      </c>
      <c r="E12" s="126"/>
      <c r="F12" s="126"/>
      <c r="G12" s="126"/>
      <c r="H12" s="18" t="s">
        <v>34</v>
      </c>
      <c r="I12" s="130" t="s">
        <v>51</v>
      </c>
      <c r="J12" s="8"/>
    </row>
    <row r="13" spans="1:15" ht="15.75" customHeight="1" x14ac:dyDescent="0.2">
      <c r="A13" s="2"/>
      <c r="B13" s="29"/>
      <c r="C13" s="56"/>
      <c r="D13" s="129" t="s">
        <v>49</v>
      </c>
      <c r="E13" s="127" t="s">
        <v>48</v>
      </c>
      <c r="F13" s="128"/>
      <c r="G13" s="12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267" t="s">
        <v>43</v>
      </c>
      <c r="E14" s="268"/>
      <c r="F14" s="268"/>
      <c r="G14" s="268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4"/>
      <c r="E15" s="85"/>
      <c r="F15" s="85"/>
      <c r="G15" s="86"/>
      <c r="H15" s="86"/>
      <c r="I15" s="86" t="s">
        <v>29</v>
      </c>
      <c r="J15" s="87"/>
    </row>
    <row r="16" spans="1:15" ht="23.25" customHeight="1" x14ac:dyDescent="0.2">
      <c r="A16" s="192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SUMIF(F79:F101,A16,I79:I101)+SUMIF(F79:F101,"PSU",I79:I101)</f>
        <v>0</v>
      </c>
      <c r="J16" s="83"/>
    </row>
    <row r="17" spans="1:10" ht="23.25" customHeight="1" x14ac:dyDescent="0.2">
      <c r="A17" s="192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SUMIF(F79:F101,A17,I79:I101)</f>
        <v>0</v>
      </c>
      <c r="J17" s="83"/>
    </row>
    <row r="18" spans="1:10" ht="23.25" customHeight="1" x14ac:dyDescent="0.2">
      <c r="A18" s="192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SUMIF(F79:F101,A18,I79:I101)</f>
        <v>0</v>
      </c>
      <c r="J18" s="83"/>
    </row>
    <row r="19" spans="1:10" ht="23.25" customHeight="1" x14ac:dyDescent="0.2">
      <c r="A19" s="192" t="s">
        <v>147</v>
      </c>
      <c r="B19" s="38" t="s">
        <v>27</v>
      </c>
      <c r="C19" s="60"/>
      <c r="D19" s="61"/>
      <c r="E19" s="81"/>
      <c r="F19" s="82"/>
      <c r="G19" s="81"/>
      <c r="H19" s="82"/>
      <c r="I19" s="81">
        <f>SUMIF(F79:F101,A19,I79:I101)</f>
        <v>0</v>
      </c>
      <c r="J19" s="83"/>
    </row>
    <row r="20" spans="1:10" ht="23.25" customHeight="1" x14ac:dyDescent="0.2">
      <c r="A20" s="192" t="s">
        <v>148</v>
      </c>
      <c r="B20" s="38" t="s">
        <v>28</v>
      </c>
      <c r="C20" s="60"/>
      <c r="D20" s="61"/>
      <c r="E20" s="81"/>
      <c r="F20" s="82"/>
      <c r="G20" s="81"/>
      <c r="H20" s="82"/>
      <c r="I20" s="81">
        <f>SUMIF(F79:F101,A20,I79:I101)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8"/>
      <c r="F21" s="89"/>
      <c r="G21" s="88"/>
      <c r="H21" s="89"/>
      <c r="I21" s="88">
        <f>SUM(I16:J20)</f>
        <v>0</v>
      </c>
      <c r="J21" s="100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98">
        <f>ZakladDPHSniVypocet</f>
        <v>0</v>
      </c>
      <c r="H23" s="99"/>
      <c r="I23" s="9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96">
        <f>A23</f>
        <v>0</v>
      </c>
      <c r="H24" s="97"/>
      <c r="I24" s="9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8">
        <f>ZakladDPHZaklVypocet</f>
        <v>0</v>
      </c>
      <c r="H25" s="99"/>
      <c r="I25" s="9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78">
        <f>A25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1" t="s">
        <v>23</v>
      </c>
      <c r="C28" s="162"/>
      <c r="D28" s="162"/>
      <c r="E28" s="163"/>
      <c r="F28" s="164"/>
      <c r="G28" s="165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1" t="s">
        <v>35</v>
      </c>
      <c r="C29" s="167"/>
      <c r="D29" s="167"/>
      <c r="E29" s="167"/>
      <c r="F29" s="168"/>
      <c r="G29" s="169">
        <f>A27</f>
        <v>0</v>
      </c>
      <c r="H29" s="169"/>
      <c r="I29" s="169"/>
      <c r="J29" s="170" t="s">
        <v>83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101"/>
      <c r="E34" s="102"/>
      <c r="G34" s="103"/>
      <c r="H34" s="104"/>
      <c r="I34" s="104"/>
      <c r="J34" s="25"/>
    </row>
    <row r="35" spans="1:10" ht="12.75" customHeight="1" x14ac:dyDescent="0.2">
      <c r="A35" s="2"/>
      <c r="B35" s="2"/>
      <c r="D35" s="95" t="s">
        <v>2</v>
      </c>
      <c r="E35" s="95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133" t="s">
        <v>16</v>
      </c>
      <c r="C37" s="134"/>
      <c r="D37" s="134"/>
      <c r="E37" s="134"/>
      <c r="F37" s="135"/>
      <c r="G37" s="135"/>
      <c r="H37" s="135"/>
      <c r="I37" s="135"/>
      <c r="J37" s="136"/>
    </row>
    <row r="38" spans="1:10" ht="25.5" customHeight="1" x14ac:dyDescent="0.2">
      <c r="A38" s="132" t="s">
        <v>37</v>
      </c>
      <c r="B38" s="137" t="s">
        <v>17</v>
      </c>
      <c r="C38" s="138" t="s">
        <v>5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18</v>
      </c>
      <c r="I38" s="140" t="s">
        <v>1</v>
      </c>
      <c r="J38" s="141" t="s">
        <v>0</v>
      </c>
    </row>
    <row r="39" spans="1:10" ht="25.5" hidden="1" customHeight="1" x14ac:dyDescent="0.2">
      <c r="A39" s="132">
        <v>1</v>
      </c>
      <c r="B39" s="142" t="s">
        <v>52</v>
      </c>
      <c r="C39" s="143"/>
      <c r="D39" s="143"/>
      <c r="E39" s="143"/>
      <c r="F39" s="144">
        <f>'VN01 R759.VN.1 Naklady'!AE29+'SO01 R759.1.01 Pol'!AE171+'SO01 R759.1.02 Pol'!AE59+'SO01 R759.1.03 Pol'!AE193+'SO02 R759.2.01 Pol'!AE171+'SO02 R759.2.02 Pol'!AE159+'SO02 R759.2.03 Pol'!AE179+'SO03 R759.3.01 Pol'!AE40+'SO03 R759.3.03 Pol'!AE74+'SO03 R759.3.03 P1'!AE252+'SO03 R759.3.04 Pol'!AE53</f>
        <v>0</v>
      </c>
      <c r="G39" s="145">
        <f>'VN01 R759.VN.1 Naklady'!AF29+'SO01 R759.1.01 Pol'!AF171+'SO01 R759.1.02 Pol'!AF59+'SO01 R759.1.03 Pol'!AF193+'SO02 R759.2.01 Pol'!AF171+'SO02 R759.2.02 Pol'!AF159+'SO02 R759.2.03 Pol'!AF179+'SO03 R759.3.01 Pol'!AF40+'SO03 R759.3.03 Pol'!AF74+'SO03 R759.3.03 P1'!AF252+'SO03 R759.3.04 Pol'!AF53</f>
        <v>0</v>
      </c>
      <c r="H39" s="146">
        <f>(F39*SazbaDPH1/100)+(G39*SazbaDPH2/100)</f>
        <v>0</v>
      </c>
      <c r="I39" s="146">
        <f>F39+G39+H39</f>
        <v>0</v>
      </c>
      <c r="J39" s="147" t="str">
        <f>IF(_xlfn.SINGLE(CenaCelkemVypocet)=0,"",I39/_xlfn.SINGLE(CenaCelkemVypocet)*100)</f>
        <v/>
      </c>
    </row>
    <row r="40" spans="1:10" ht="25.5" customHeight="1" x14ac:dyDescent="0.2">
      <c r="A40" s="132">
        <v>2</v>
      </c>
      <c r="B40" s="148"/>
      <c r="C40" s="149" t="s">
        <v>53</v>
      </c>
      <c r="D40" s="149"/>
      <c r="E40" s="149"/>
      <c r="F40" s="150">
        <f>'VN01 R759.VN.1 Naklady'!AE29</f>
        <v>0</v>
      </c>
      <c r="G40" s="151">
        <f>'VN01 R759.VN.1 Naklady'!AF29</f>
        <v>0</v>
      </c>
      <c r="H40" s="151">
        <f>(F40*SazbaDPH1/100)+(G40*SazbaDPH2/100)</f>
        <v>0</v>
      </c>
      <c r="I40" s="151">
        <f>F40+G40+H40</f>
        <v>0</v>
      </c>
      <c r="J40" s="152" t="str">
        <f>IF(_xlfn.SINGLE(CenaCelkemVypocet)=0,"",I40/_xlfn.SINGLE(CenaCelkemVypocet)*100)</f>
        <v/>
      </c>
    </row>
    <row r="41" spans="1:10" ht="25.5" customHeight="1" x14ac:dyDescent="0.2">
      <c r="A41" s="132">
        <v>3</v>
      </c>
      <c r="B41" s="153" t="s">
        <v>54</v>
      </c>
      <c r="C41" s="143" t="s">
        <v>55</v>
      </c>
      <c r="D41" s="143"/>
      <c r="E41" s="143"/>
      <c r="F41" s="154">
        <f>'VN01 R759.VN.1 Naklady'!AE29</f>
        <v>0</v>
      </c>
      <c r="G41" s="146">
        <f>'VN01 R759.VN.1 Naklady'!AF29</f>
        <v>0</v>
      </c>
      <c r="H41" s="146">
        <f>(F41*SazbaDPH1/100)+(G41*SazbaDPH2/100)</f>
        <v>0</v>
      </c>
      <c r="I41" s="146">
        <f>F41+G41+H41</f>
        <v>0</v>
      </c>
      <c r="J41" s="147" t="str">
        <f>IF(_xlfn.SINGLE(CenaCelkemVypocet)=0,"",I41/_xlfn.SINGLE(CenaCelkemVypocet)*100)</f>
        <v/>
      </c>
    </row>
    <row r="42" spans="1:10" ht="25.5" customHeight="1" x14ac:dyDescent="0.2">
      <c r="A42" s="132">
        <v>2</v>
      </c>
      <c r="B42" s="148"/>
      <c r="C42" s="149" t="s">
        <v>56</v>
      </c>
      <c r="D42" s="149"/>
      <c r="E42" s="149"/>
      <c r="F42" s="150"/>
      <c r="G42" s="151"/>
      <c r="H42" s="151">
        <f>(F42*SazbaDPH1/100)+(G42*SazbaDPH2/100)</f>
        <v>0</v>
      </c>
      <c r="I42" s="151"/>
      <c r="J42" s="152"/>
    </row>
    <row r="43" spans="1:10" ht="25.5" customHeight="1" x14ac:dyDescent="0.2">
      <c r="A43" s="132">
        <v>2</v>
      </c>
      <c r="B43" s="148" t="s">
        <v>57</v>
      </c>
      <c r="C43" s="149" t="s">
        <v>58</v>
      </c>
      <c r="D43" s="149"/>
      <c r="E43" s="149"/>
      <c r="F43" s="150">
        <f>'SO01 R759.1.01 Pol'!AE171+'SO01 R759.1.02 Pol'!AE59+'SO01 R759.1.03 Pol'!AE193</f>
        <v>0</v>
      </c>
      <c r="G43" s="151">
        <f>'SO01 R759.1.01 Pol'!AF171+'SO01 R759.1.02 Pol'!AF59+'SO01 R759.1.03 Pol'!AF193</f>
        <v>0</v>
      </c>
      <c r="H43" s="151">
        <f>(F43*SazbaDPH1/100)+(G43*SazbaDPH2/100)</f>
        <v>0</v>
      </c>
      <c r="I43" s="151">
        <f>F43+G43+H43</f>
        <v>0</v>
      </c>
      <c r="J43" s="152" t="str">
        <f>IF(_xlfn.SINGLE(CenaCelkemVypocet)=0,"",I43/_xlfn.SINGLE(CenaCelkemVypocet)*100)</f>
        <v/>
      </c>
    </row>
    <row r="44" spans="1:10" ht="25.5" customHeight="1" x14ac:dyDescent="0.2">
      <c r="A44" s="132">
        <v>3</v>
      </c>
      <c r="B44" s="153" t="s">
        <v>59</v>
      </c>
      <c r="C44" s="143" t="s">
        <v>60</v>
      </c>
      <c r="D44" s="143"/>
      <c r="E44" s="143"/>
      <c r="F44" s="154">
        <f>'SO01 R759.1.01 Pol'!AE171</f>
        <v>0</v>
      </c>
      <c r="G44" s="146">
        <f>'SO01 R759.1.01 Pol'!AF171</f>
        <v>0</v>
      </c>
      <c r="H44" s="146">
        <f>(F44*SazbaDPH1/100)+(G44*SazbaDPH2/100)</f>
        <v>0</v>
      </c>
      <c r="I44" s="146">
        <f>F44+G44+H44</f>
        <v>0</v>
      </c>
      <c r="J44" s="147" t="str">
        <f>IF(_xlfn.SINGLE(CenaCelkemVypocet)=0,"",I44/_xlfn.SINGLE(CenaCelkemVypocet)*100)</f>
        <v/>
      </c>
    </row>
    <row r="45" spans="1:10" ht="25.5" customHeight="1" x14ac:dyDescent="0.2">
      <c r="A45" s="132">
        <v>3</v>
      </c>
      <c r="B45" s="153" t="s">
        <v>61</v>
      </c>
      <c r="C45" s="143" t="s">
        <v>62</v>
      </c>
      <c r="D45" s="143"/>
      <c r="E45" s="143"/>
      <c r="F45" s="154">
        <f>'SO01 R759.1.02 Pol'!AE59</f>
        <v>0</v>
      </c>
      <c r="G45" s="146">
        <f>'SO01 R759.1.02 Pol'!AF59</f>
        <v>0</v>
      </c>
      <c r="H45" s="146">
        <f>(F45*SazbaDPH1/100)+(G45*SazbaDPH2/100)</f>
        <v>0</v>
      </c>
      <c r="I45" s="146">
        <f>F45+G45+H45</f>
        <v>0</v>
      </c>
      <c r="J45" s="147" t="str">
        <f>IF(_xlfn.SINGLE(CenaCelkemVypocet)=0,"",I45/_xlfn.SINGLE(CenaCelkemVypocet)*100)</f>
        <v/>
      </c>
    </row>
    <row r="46" spans="1:10" ht="25.5" customHeight="1" x14ac:dyDescent="0.2">
      <c r="A46" s="132">
        <v>3</v>
      </c>
      <c r="B46" s="153" t="s">
        <v>63</v>
      </c>
      <c r="C46" s="143" t="s">
        <v>64</v>
      </c>
      <c r="D46" s="143"/>
      <c r="E46" s="143"/>
      <c r="F46" s="154">
        <f>'SO01 R759.1.03 Pol'!AE193</f>
        <v>0</v>
      </c>
      <c r="G46" s="146">
        <f>'SO01 R759.1.03 Pol'!AF193</f>
        <v>0</v>
      </c>
      <c r="H46" s="146">
        <f>(F46*SazbaDPH1/100)+(G46*SazbaDPH2/100)</f>
        <v>0</v>
      </c>
      <c r="I46" s="146">
        <f>F46+G46+H46</f>
        <v>0</v>
      </c>
      <c r="J46" s="147" t="str">
        <f>IF(_xlfn.SINGLE(CenaCelkemVypocet)=0,"",I46/_xlfn.SINGLE(CenaCelkemVypocet)*100)</f>
        <v/>
      </c>
    </row>
    <row r="47" spans="1:10" ht="25.5" customHeight="1" x14ac:dyDescent="0.2">
      <c r="A47" s="132">
        <v>2</v>
      </c>
      <c r="B47" s="148" t="s">
        <v>65</v>
      </c>
      <c r="C47" s="149" t="s">
        <v>66</v>
      </c>
      <c r="D47" s="149"/>
      <c r="E47" s="149"/>
      <c r="F47" s="150">
        <f>'SO02 R759.2.01 Pol'!AE171+'SO02 R759.2.02 Pol'!AE159+'SO02 R759.2.03 Pol'!AE179</f>
        <v>0</v>
      </c>
      <c r="G47" s="151">
        <f>'SO02 R759.2.01 Pol'!AF171+'SO02 R759.2.02 Pol'!AF159+'SO02 R759.2.03 Pol'!AF179</f>
        <v>0</v>
      </c>
      <c r="H47" s="151">
        <f>(F47*SazbaDPH1/100)+(G47*SazbaDPH2/100)</f>
        <v>0</v>
      </c>
      <c r="I47" s="151">
        <f>F47+G47+H47</f>
        <v>0</v>
      </c>
      <c r="J47" s="152" t="str">
        <f>IF(_xlfn.SINGLE(CenaCelkemVypocet)=0,"",I47/_xlfn.SINGLE(CenaCelkemVypocet)*100)</f>
        <v/>
      </c>
    </row>
    <row r="48" spans="1:10" ht="25.5" customHeight="1" x14ac:dyDescent="0.2">
      <c r="A48" s="132">
        <v>3</v>
      </c>
      <c r="B48" s="153" t="s">
        <v>67</v>
      </c>
      <c r="C48" s="143" t="s">
        <v>68</v>
      </c>
      <c r="D48" s="143"/>
      <c r="E48" s="143"/>
      <c r="F48" s="154">
        <f>'SO02 R759.2.01 Pol'!AE171</f>
        <v>0</v>
      </c>
      <c r="G48" s="146">
        <f>'SO02 R759.2.01 Pol'!AF171</f>
        <v>0</v>
      </c>
      <c r="H48" s="146">
        <f>(F48*SazbaDPH1/100)+(G48*SazbaDPH2/100)</f>
        <v>0</v>
      </c>
      <c r="I48" s="146">
        <f>F48+G48+H48</f>
        <v>0</v>
      </c>
      <c r="J48" s="147" t="str">
        <f>IF(_xlfn.SINGLE(CenaCelkemVypocet)=0,"",I48/_xlfn.SINGLE(CenaCelkemVypocet)*100)</f>
        <v/>
      </c>
    </row>
    <row r="49" spans="1:10" ht="25.5" customHeight="1" x14ac:dyDescent="0.2">
      <c r="A49" s="132">
        <v>3</v>
      </c>
      <c r="B49" s="153" t="s">
        <v>69</v>
      </c>
      <c r="C49" s="143" t="s">
        <v>70</v>
      </c>
      <c r="D49" s="143"/>
      <c r="E49" s="143"/>
      <c r="F49" s="154">
        <f>'SO02 R759.2.02 Pol'!AE159</f>
        <v>0</v>
      </c>
      <c r="G49" s="146">
        <f>'SO02 R759.2.02 Pol'!AF159</f>
        <v>0</v>
      </c>
      <c r="H49" s="146">
        <f>(F49*SazbaDPH1/100)+(G49*SazbaDPH2/100)</f>
        <v>0</v>
      </c>
      <c r="I49" s="146">
        <f>F49+G49+H49</f>
        <v>0</v>
      </c>
      <c r="J49" s="147" t="str">
        <f>IF(_xlfn.SINGLE(CenaCelkemVypocet)=0,"",I49/_xlfn.SINGLE(CenaCelkemVypocet)*100)</f>
        <v/>
      </c>
    </row>
    <row r="50" spans="1:10" ht="44.25" customHeight="1" x14ac:dyDescent="0.2">
      <c r="A50" s="132">
        <v>3</v>
      </c>
      <c r="B50" s="153" t="s">
        <v>71</v>
      </c>
      <c r="C50" s="143" t="s">
        <v>72</v>
      </c>
      <c r="D50" s="143"/>
      <c r="E50" s="143"/>
      <c r="F50" s="154">
        <f>'SO02 R759.2.03 Pol'!AE179</f>
        <v>0</v>
      </c>
      <c r="G50" s="146">
        <f>'SO02 R759.2.03 Pol'!AF179</f>
        <v>0</v>
      </c>
      <c r="H50" s="146">
        <f>(F50*SazbaDPH1/100)+(G50*SazbaDPH2/100)</f>
        <v>0</v>
      </c>
      <c r="I50" s="146">
        <f>F50+G50+H50</f>
        <v>0</v>
      </c>
      <c r="J50" s="147" t="str">
        <f>IF(_xlfn.SINGLE(CenaCelkemVypocet)=0,"",I50/_xlfn.SINGLE(CenaCelkemVypocet)*100)</f>
        <v/>
      </c>
    </row>
    <row r="51" spans="1:10" ht="25.5" customHeight="1" x14ac:dyDescent="0.2">
      <c r="A51" s="132">
        <v>2</v>
      </c>
      <c r="B51" s="148" t="s">
        <v>73</v>
      </c>
      <c r="C51" s="149" t="s">
        <v>74</v>
      </c>
      <c r="D51" s="149"/>
      <c r="E51" s="149"/>
      <c r="F51" s="150">
        <f>'SO03 R759.3.01 Pol'!AE40+'SO03 R759.3.03 Pol'!AE74+'SO03 R759.3.03 P1'!AE252+'SO03 R759.3.04 Pol'!AE53</f>
        <v>0</v>
      </c>
      <c r="G51" s="151">
        <f>'SO03 R759.3.01 Pol'!AF40+'SO03 R759.3.03 Pol'!AF74+'SO03 R759.3.03 P1'!AF252+'SO03 R759.3.04 Pol'!AF53</f>
        <v>0</v>
      </c>
      <c r="H51" s="151">
        <f>(F51*SazbaDPH1/100)+(G51*SazbaDPH2/100)</f>
        <v>0</v>
      </c>
      <c r="I51" s="151">
        <f>F51+G51+H51</f>
        <v>0</v>
      </c>
      <c r="J51" s="152" t="str">
        <f>IF(_xlfn.SINGLE(CenaCelkemVypocet)=0,"",I51/_xlfn.SINGLE(CenaCelkemVypocet)*100)</f>
        <v/>
      </c>
    </row>
    <row r="52" spans="1:10" ht="40.5" customHeight="1" x14ac:dyDescent="0.2">
      <c r="A52" s="132">
        <v>3</v>
      </c>
      <c r="B52" s="153" t="s">
        <v>75</v>
      </c>
      <c r="C52" s="143" t="s">
        <v>76</v>
      </c>
      <c r="D52" s="143"/>
      <c r="E52" s="143"/>
      <c r="F52" s="154">
        <f>'SO03 R759.3.01 Pol'!AE40</f>
        <v>0</v>
      </c>
      <c r="G52" s="146">
        <f>'SO03 R759.3.01 Pol'!AF40</f>
        <v>0</v>
      </c>
      <c r="H52" s="146">
        <f>(F52*SazbaDPH1/100)+(G52*SazbaDPH2/100)</f>
        <v>0</v>
      </c>
      <c r="I52" s="146">
        <f>F52+G52+H52</f>
        <v>0</v>
      </c>
      <c r="J52" s="147" t="str">
        <f>IF(_xlfn.SINGLE(CenaCelkemVypocet)=0,"",I52/_xlfn.SINGLE(CenaCelkemVypocet)*100)</f>
        <v/>
      </c>
    </row>
    <row r="53" spans="1:10" ht="25.5" customHeight="1" x14ac:dyDescent="0.2">
      <c r="A53" s="132">
        <v>3</v>
      </c>
      <c r="B53" s="153" t="s">
        <v>77</v>
      </c>
      <c r="C53" s="143" t="s">
        <v>78</v>
      </c>
      <c r="D53" s="143"/>
      <c r="E53" s="143"/>
      <c r="F53" s="154">
        <f>'SO03 R759.3.03 Pol'!AE74</f>
        <v>0</v>
      </c>
      <c r="G53" s="146">
        <f>'SO03 R759.3.03 Pol'!AF74</f>
        <v>0</v>
      </c>
      <c r="H53" s="146">
        <f>(F53*SazbaDPH1/100)+(G53*SazbaDPH2/100)</f>
        <v>0</v>
      </c>
      <c r="I53" s="146">
        <f>F53+G53+H53</f>
        <v>0</v>
      </c>
      <c r="J53" s="147" t="str">
        <f>IF(_xlfn.SINGLE(CenaCelkemVypocet)=0,"",I53/_xlfn.SINGLE(CenaCelkemVypocet)*100)</f>
        <v/>
      </c>
    </row>
    <row r="54" spans="1:10" ht="39" customHeight="1" x14ac:dyDescent="0.2">
      <c r="A54" s="132">
        <v>3</v>
      </c>
      <c r="B54" s="153" t="s">
        <v>77</v>
      </c>
      <c r="C54" s="143" t="s">
        <v>79</v>
      </c>
      <c r="D54" s="143"/>
      <c r="E54" s="143"/>
      <c r="F54" s="154">
        <f>'SO03 R759.3.03 P1'!AE252</f>
        <v>0</v>
      </c>
      <c r="G54" s="146">
        <f>'SO03 R759.3.03 P1'!AF252</f>
        <v>0</v>
      </c>
      <c r="H54" s="146">
        <f>(F54*SazbaDPH1/100)+(G54*SazbaDPH2/100)</f>
        <v>0</v>
      </c>
      <c r="I54" s="146">
        <f>F54+G54+H54</f>
        <v>0</v>
      </c>
      <c r="J54" s="147" t="str">
        <f>IF(_xlfn.SINGLE(CenaCelkemVypocet)=0,"",I54/_xlfn.SINGLE(CenaCelkemVypocet)*100)</f>
        <v/>
      </c>
    </row>
    <row r="55" spans="1:10" ht="25.5" customHeight="1" x14ac:dyDescent="0.2">
      <c r="A55" s="132">
        <v>3</v>
      </c>
      <c r="B55" s="153" t="s">
        <v>80</v>
      </c>
      <c r="C55" s="143" t="s">
        <v>81</v>
      </c>
      <c r="D55" s="143"/>
      <c r="E55" s="143"/>
      <c r="F55" s="154">
        <f>'SO03 R759.3.04 Pol'!AE53</f>
        <v>0</v>
      </c>
      <c r="G55" s="146">
        <f>'SO03 R759.3.04 Pol'!AF53</f>
        <v>0</v>
      </c>
      <c r="H55" s="146">
        <f>(F55*SazbaDPH1/100)+(G55*SazbaDPH2/100)</f>
        <v>0</v>
      </c>
      <c r="I55" s="146">
        <f>F55+G55+H55</f>
        <v>0</v>
      </c>
      <c r="J55" s="147" t="str">
        <f>IF(_xlfn.SINGLE(CenaCelkemVypocet)=0,"",I55/_xlfn.SINGLE(CenaCelkemVypocet)*100)</f>
        <v/>
      </c>
    </row>
    <row r="56" spans="1:10" ht="25.5" customHeight="1" x14ac:dyDescent="0.2">
      <c r="A56" s="132"/>
      <c r="B56" s="155" t="s">
        <v>82</v>
      </c>
      <c r="C56" s="156"/>
      <c r="D56" s="156"/>
      <c r="E56" s="157"/>
      <c r="F56" s="158">
        <f>SUMIF(A39:A55,"=1",F39:F55)</f>
        <v>0</v>
      </c>
      <c r="G56" s="159">
        <f>SUMIF(A39:A55,"=1",G39:G55)</f>
        <v>0</v>
      </c>
      <c r="H56" s="159">
        <f>SUMIF(A39:A55,"=1",H39:H55)</f>
        <v>0</v>
      </c>
      <c r="I56" s="159">
        <f>SUMIF(A39:A55,"=1",I39:I55)</f>
        <v>0</v>
      </c>
      <c r="J56" s="160">
        <f>SUMIF(A39:A55,"=1",J39:J55)</f>
        <v>0</v>
      </c>
    </row>
    <row r="58" spans="1:10" x14ac:dyDescent="0.2">
      <c r="A58" t="s">
        <v>84</v>
      </c>
      <c r="B58" t="s">
        <v>85</v>
      </c>
    </row>
    <row r="59" spans="1:10" x14ac:dyDescent="0.2">
      <c r="A59" t="s">
        <v>86</v>
      </c>
      <c r="B59" t="s">
        <v>87</v>
      </c>
    </row>
    <row r="60" spans="1:10" x14ac:dyDescent="0.2">
      <c r="A60" t="s">
        <v>88</v>
      </c>
      <c r="B60" t="s">
        <v>89</v>
      </c>
    </row>
    <row r="61" spans="1:10" x14ac:dyDescent="0.2">
      <c r="A61" t="s">
        <v>88</v>
      </c>
      <c r="B61" t="s">
        <v>90</v>
      </c>
    </row>
    <row r="62" spans="1:10" x14ac:dyDescent="0.2">
      <c r="A62" t="s">
        <v>88</v>
      </c>
      <c r="B62" t="s">
        <v>91</v>
      </c>
    </row>
    <row r="63" spans="1:10" x14ac:dyDescent="0.2">
      <c r="A63" t="s">
        <v>86</v>
      </c>
      <c r="B63" t="s">
        <v>92</v>
      </c>
    </row>
    <row r="64" spans="1:10" x14ac:dyDescent="0.2">
      <c r="A64" t="s">
        <v>88</v>
      </c>
      <c r="B64" t="s">
        <v>93</v>
      </c>
    </row>
    <row r="65" spans="1:10" x14ac:dyDescent="0.2">
      <c r="A65" t="s">
        <v>88</v>
      </c>
      <c r="B65" t="s">
        <v>94</v>
      </c>
    </row>
    <row r="66" spans="1:10" x14ac:dyDescent="0.2">
      <c r="A66" t="s">
        <v>88</v>
      </c>
      <c r="B66" t="s">
        <v>95</v>
      </c>
    </row>
    <row r="67" spans="1:10" x14ac:dyDescent="0.2">
      <c r="A67" t="s">
        <v>86</v>
      </c>
      <c r="B67" t="s">
        <v>96</v>
      </c>
    </row>
    <row r="68" spans="1:10" x14ac:dyDescent="0.2">
      <c r="A68" t="s">
        <v>88</v>
      </c>
      <c r="B68" t="s">
        <v>97</v>
      </c>
    </row>
    <row r="69" spans="1:10" x14ac:dyDescent="0.2">
      <c r="A69" t="s">
        <v>88</v>
      </c>
      <c r="B69" t="s">
        <v>98</v>
      </c>
    </row>
    <row r="70" spans="1:10" x14ac:dyDescent="0.2">
      <c r="A70" t="s">
        <v>88</v>
      </c>
      <c r="B70" t="s">
        <v>99</v>
      </c>
    </row>
    <row r="71" spans="1:10" x14ac:dyDescent="0.2">
      <c r="A71" t="s">
        <v>88</v>
      </c>
      <c r="B71" t="s">
        <v>100</v>
      </c>
    </row>
    <row r="72" spans="1:10" x14ac:dyDescent="0.2">
      <c r="A72" t="s">
        <v>86</v>
      </c>
      <c r="B72" t="s">
        <v>101</v>
      </c>
    </row>
    <row r="73" spans="1:10" x14ac:dyDescent="0.2">
      <c r="A73" t="s">
        <v>88</v>
      </c>
      <c r="B73" t="s">
        <v>102</v>
      </c>
    </row>
    <row r="76" spans="1:10" ht="15.75" x14ac:dyDescent="0.25">
      <c r="B76" s="171" t="s">
        <v>103</v>
      </c>
    </row>
    <row r="78" spans="1:10" ht="25.5" customHeight="1" x14ac:dyDescent="0.2">
      <c r="A78" s="173"/>
      <c r="B78" s="176" t="s">
        <v>17</v>
      </c>
      <c r="C78" s="176" t="s">
        <v>5</v>
      </c>
      <c r="D78" s="177"/>
      <c r="E78" s="177"/>
      <c r="F78" s="178" t="s">
        <v>104</v>
      </c>
      <c r="G78" s="178"/>
      <c r="H78" s="178"/>
      <c r="I78" s="178" t="s">
        <v>29</v>
      </c>
      <c r="J78" s="178" t="s">
        <v>0</v>
      </c>
    </row>
    <row r="79" spans="1:10" ht="36.75" customHeight="1" x14ac:dyDescent="0.2">
      <c r="A79" s="174"/>
      <c r="B79" s="179" t="s">
        <v>105</v>
      </c>
      <c r="C79" s="180" t="s">
        <v>106</v>
      </c>
      <c r="D79" s="181"/>
      <c r="E79" s="181"/>
      <c r="F79" s="188" t="s">
        <v>24</v>
      </c>
      <c r="G79" s="189"/>
      <c r="H79" s="189"/>
      <c r="I79" s="189">
        <f>'SO01 R759.1.01 Pol'!G8+'SO01 R759.1.03 Pol'!G8+'SO02 R759.2.01 Pol'!G8+'SO02 R759.2.02 Pol'!G8+'SO02 R759.2.03 Pol'!G8+'SO03 R759.3.03 Pol'!G8+'SO03 R759.3.03 P1'!G8</f>
        <v>0</v>
      </c>
      <c r="J79" s="185" t="str">
        <f>IF(I102=0,"",I79/I102*100)</f>
        <v/>
      </c>
    </row>
    <row r="80" spans="1:10" ht="36.75" customHeight="1" x14ac:dyDescent="0.2">
      <c r="A80" s="174"/>
      <c r="B80" s="179" t="s">
        <v>107</v>
      </c>
      <c r="C80" s="180" t="s">
        <v>108</v>
      </c>
      <c r="D80" s="181"/>
      <c r="E80" s="181"/>
      <c r="F80" s="188" t="s">
        <v>24</v>
      </c>
      <c r="G80" s="189"/>
      <c r="H80" s="189"/>
      <c r="I80" s="189">
        <f>'SO03 R759.3.03 Pol'!G41</f>
        <v>0</v>
      </c>
      <c r="J80" s="185" t="str">
        <f>IF(I102=0,"",I80/I102*100)</f>
        <v/>
      </c>
    </row>
    <row r="81" spans="1:10" ht="36.75" customHeight="1" x14ac:dyDescent="0.2">
      <c r="A81" s="174"/>
      <c r="B81" s="179" t="s">
        <v>109</v>
      </c>
      <c r="C81" s="180" t="s">
        <v>110</v>
      </c>
      <c r="D81" s="181"/>
      <c r="E81" s="181"/>
      <c r="F81" s="188" t="s">
        <v>24</v>
      </c>
      <c r="G81" s="189"/>
      <c r="H81" s="189"/>
      <c r="I81" s="189">
        <f>'SO01 R759.1.01 Pol'!G52+'SO01 R759.1.03 Pol'!G57+'SO02 R759.2.01 Pol'!G68+'SO02 R759.2.02 Pol'!G49+'SO02 R759.2.03 Pol'!G52</f>
        <v>0</v>
      </c>
      <c r="J81" s="185" t="str">
        <f>IF(I102=0,"",I81/I102*100)</f>
        <v/>
      </c>
    </row>
    <row r="82" spans="1:10" ht="36.75" customHeight="1" x14ac:dyDescent="0.2">
      <c r="A82" s="174"/>
      <c r="B82" s="179" t="s">
        <v>111</v>
      </c>
      <c r="C82" s="180" t="s">
        <v>112</v>
      </c>
      <c r="D82" s="181"/>
      <c r="E82" s="181"/>
      <c r="F82" s="188" t="s">
        <v>24</v>
      </c>
      <c r="G82" s="189"/>
      <c r="H82" s="189"/>
      <c r="I82" s="189">
        <f>'SO02 R759.2.03 Pol'!G104+'SO03 R759.3.03 Pol'!G46</f>
        <v>0</v>
      </c>
      <c r="J82" s="185" t="str">
        <f>IF(I102=0,"",I82/I102*100)</f>
        <v/>
      </c>
    </row>
    <row r="83" spans="1:10" ht="36.75" customHeight="1" x14ac:dyDescent="0.2">
      <c r="A83" s="174"/>
      <c r="B83" s="179" t="s">
        <v>113</v>
      </c>
      <c r="C83" s="180" t="s">
        <v>114</v>
      </c>
      <c r="D83" s="181"/>
      <c r="E83" s="181"/>
      <c r="F83" s="188" t="s">
        <v>24</v>
      </c>
      <c r="G83" s="189"/>
      <c r="H83" s="189"/>
      <c r="I83" s="189">
        <f>'SO01 R759.1.02 Pol'!G8</f>
        <v>0</v>
      </c>
      <c r="J83" s="185" t="str">
        <f>IF(I102=0,"",I83/I102*100)</f>
        <v/>
      </c>
    </row>
    <row r="84" spans="1:10" ht="36.75" customHeight="1" x14ac:dyDescent="0.2">
      <c r="A84" s="174"/>
      <c r="B84" s="179" t="s">
        <v>115</v>
      </c>
      <c r="C84" s="180" t="s">
        <v>116</v>
      </c>
      <c r="D84" s="181"/>
      <c r="E84" s="181"/>
      <c r="F84" s="188" t="s">
        <v>24</v>
      </c>
      <c r="G84" s="189"/>
      <c r="H84" s="189"/>
      <c r="I84" s="189">
        <f>'SO01 R759.1.03 Pol'!G112+'SO02 R759.2.02 Pol'!G101+'SO03 R759.3.03 P1'!G69</f>
        <v>0</v>
      </c>
      <c r="J84" s="185" t="str">
        <f>IF(I102=0,"",I84/I102*100)</f>
        <v/>
      </c>
    </row>
    <row r="85" spans="1:10" ht="36.75" customHeight="1" x14ac:dyDescent="0.2">
      <c r="A85" s="174"/>
      <c r="B85" s="179" t="s">
        <v>117</v>
      </c>
      <c r="C85" s="180" t="s">
        <v>118</v>
      </c>
      <c r="D85" s="181"/>
      <c r="E85" s="181"/>
      <c r="F85" s="188" t="s">
        <v>24</v>
      </c>
      <c r="G85" s="189"/>
      <c r="H85" s="189"/>
      <c r="I85" s="189">
        <f>'SO01 R759.1.01 Pol'!G104+'SO02 R759.2.01 Pol'!G124+'SO02 R759.2.03 Pol'!G130</f>
        <v>0</v>
      </c>
      <c r="J85" s="185" t="str">
        <f>IF(I102=0,"",I85/I102*100)</f>
        <v/>
      </c>
    </row>
    <row r="86" spans="1:10" ht="36.75" customHeight="1" x14ac:dyDescent="0.2">
      <c r="A86" s="174"/>
      <c r="B86" s="179" t="s">
        <v>119</v>
      </c>
      <c r="C86" s="180" t="s">
        <v>120</v>
      </c>
      <c r="D86" s="181"/>
      <c r="E86" s="181"/>
      <c r="F86" s="188" t="s">
        <v>24</v>
      </c>
      <c r="G86" s="189"/>
      <c r="H86" s="189"/>
      <c r="I86" s="189">
        <f>'SO03 R759.3.03 P1'!G112</f>
        <v>0</v>
      </c>
      <c r="J86" s="185" t="str">
        <f>IF(I102=0,"",I86/I102*100)</f>
        <v/>
      </c>
    </row>
    <row r="87" spans="1:10" ht="36.75" customHeight="1" x14ac:dyDescent="0.2">
      <c r="A87" s="174"/>
      <c r="B87" s="179" t="s">
        <v>121</v>
      </c>
      <c r="C87" s="180" t="s">
        <v>122</v>
      </c>
      <c r="D87" s="181"/>
      <c r="E87" s="181"/>
      <c r="F87" s="188" t="s">
        <v>24</v>
      </c>
      <c r="G87" s="189"/>
      <c r="H87" s="189"/>
      <c r="I87" s="189">
        <f>'SO01 R759.1.01 Pol'!G112</f>
        <v>0</v>
      </c>
      <c r="J87" s="185" t="str">
        <f>IF(I102=0,"",I87/I102*100)</f>
        <v/>
      </c>
    </row>
    <row r="88" spans="1:10" ht="36.75" customHeight="1" x14ac:dyDescent="0.2">
      <c r="A88" s="174"/>
      <c r="B88" s="179" t="s">
        <v>123</v>
      </c>
      <c r="C88" s="180" t="s">
        <v>124</v>
      </c>
      <c r="D88" s="181"/>
      <c r="E88" s="181"/>
      <c r="F88" s="188" t="s">
        <v>24</v>
      </c>
      <c r="G88" s="189"/>
      <c r="H88" s="189"/>
      <c r="I88" s="189">
        <f>'SO02 R759.2.01 Pol'!G133</f>
        <v>0</v>
      </c>
      <c r="J88" s="185" t="str">
        <f>IF(I102=0,"",I88/I102*100)</f>
        <v/>
      </c>
    </row>
    <row r="89" spans="1:10" ht="36.75" customHeight="1" x14ac:dyDescent="0.2">
      <c r="A89" s="174"/>
      <c r="B89" s="179" t="s">
        <v>125</v>
      </c>
      <c r="C89" s="180" t="s">
        <v>126</v>
      </c>
      <c r="D89" s="181"/>
      <c r="E89" s="181"/>
      <c r="F89" s="188" t="s">
        <v>24</v>
      </c>
      <c r="G89" s="189"/>
      <c r="H89" s="189"/>
      <c r="I89" s="189">
        <f>'SO03 R759.3.01 Pol'!G8+'SO03 R759.3.03 P1'!G148</f>
        <v>0</v>
      </c>
      <c r="J89" s="185" t="str">
        <f>IF(I102=0,"",I89/I102*100)</f>
        <v/>
      </c>
    </row>
    <row r="90" spans="1:10" ht="36.75" customHeight="1" x14ac:dyDescent="0.2">
      <c r="A90" s="174"/>
      <c r="B90" s="179" t="s">
        <v>127</v>
      </c>
      <c r="C90" s="180" t="s">
        <v>128</v>
      </c>
      <c r="D90" s="181"/>
      <c r="E90" s="181"/>
      <c r="F90" s="188" t="s">
        <v>24</v>
      </c>
      <c r="G90" s="189"/>
      <c r="H90" s="189"/>
      <c r="I90" s="189">
        <f>'SO03 R759.3.04 Pol'!G8</f>
        <v>0</v>
      </c>
      <c r="J90" s="185" t="str">
        <f>IF(I102=0,"",I90/I102*100)</f>
        <v/>
      </c>
    </row>
    <row r="91" spans="1:10" ht="36.75" customHeight="1" x14ac:dyDescent="0.2">
      <c r="A91" s="174"/>
      <c r="B91" s="179" t="s">
        <v>129</v>
      </c>
      <c r="C91" s="180" t="s">
        <v>130</v>
      </c>
      <c r="D91" s="181"/>
      <c r="E91" s="181"/>
      <c r="F91" s="188" t="s">
        <v>24</v>
      </c>
      <c r="G91" s="189"/>
      <c r="H91" s="189"/>
      <c r="I91" s="189">
        <f>'SO03 R759.3.04 Pol'!G12</f>
        <v>0</v>
      </c>
      <c r="J91" s="185" t="str">
        <f>IF(I102=0,"",I91/I102*100)</f>
        <v/>
      </c>
    </row>
    <row r="92" spans="1:10" ht="36.75" customHeight="1" x14ac:dyDescent="0.2">
      <c r="A92" s="174"/>
      <c r="B92" s="179" t="s">
        <v>131</v>
      </c>
      <c r="C92" s="180" t="s">
        <v>132</v>
      </c>
      <c r="D92" s="181"/>
      <c r="E92" s="181"/>
      <c r="F92" s="188" t="s">
        <v>24</v>
      </c>
      <c r="G92" s="189"/>
      <c r="H92" s="189"/>
      <c r="I92" s="189">
        <f>'SO01 R759.1.01 Pol'!G134+'SO01 R759.1.03 Pol'!G150+'SO02 R759.2.01 Pol'!G164+'SO02 R759.2.02 Pol'!G133+'SO02 R759.2.03 Pol'!G138+'SO03 R759.3.03 Pol'!G68+'SO03 R759.3.03 P1'!G163</f>
        <v>0</v>
      </c>
      <c r="J92" s="185" t="str">
        <f>IF(I102=0,"",I92/I102*100)</f>
        <v/>
      </c>
    </row>
    <row r="93" spans="1:10" ht="36.75" customHeight="1" x14ac:dyDescent="0.2">
      <c r="A93" s="174"/>
      <c r="B93" s="179" t="s">
        <v>133</v>
      </c>
      <c r="C93" s="180" t="s">
        <v>134</v>
      </c>
      <c r="D93" s="181"/>
      <c r="E93" s="181"/>
      <c r="F93" s="188" t="s">
        <v>25</v>
      </c>
      <c r="G93" s="189"/>
      <c r="H93" s="189"/>
      <c r="I93" s="189">
        <f>'SO01 R759.1.01 Pol'!G139+'SO01 R759.1.02 Pol'!G16+'SO02 R759.2.03 Pol'!G143</f>
        <v>0</v>
      </c>
      <c r="J93" s="185" t="str">
        <f>IF(I102=0,"",I93/I102*100)</f>
        <v/>
      </c>
    </row>
    <row r="94" spans="1:10" ht="36.75" customHeight="1" x14ac:dyDescent="0.2">
      <c r="A94" s="174"/>
      <c r="B94" s="179" t="s">
        <v>135</v>
      </c>
      <c r="C94" s="180" t="s">
        <v>136</v>
      </c>
      <c r="D94" s="181"/>
      <c r="E94" s="181"/>
      <c r="F94" s="188" t="s">
        <v>25</v>
      </c>
      <c r="G94" s="189"/>
      <c r="H94" s="189"/>
      <c r="I94" s="189">
        <f>'SO03 R759.3.04 Pol'!G17</f>
        <v>0</v>
      </c>
      <c r="J94" s="185" t="str">
        <f>IF(I102=0,"",I94/I102*100)</f>
        <v/>
      </c>
    </row>
    <row r="95" spans="1:10" ht="36.75" customHeight="1" x14ac:dyDescent="0.2">
      <c r="A95" s="174"/>
      <c r="B95" s="179" t="s">
        <v>137</v>
      </c>
      <c r="C95" s="180" t="s">
        <v>138</v>
      </c>
      <c r="D95" s="181"/>
      <c r="E95" s="181"/>
      <c r="F95" s="188" t="s">
        <v>25</v>
      </c>
      <c r="G95" s="189"/>
      <c r="H95" s="189"/>
      <c r="I95" s="189">
        <f>'SO01 R759.1.01 Pol'!G163+'SO01 R759.1.02 Pol'!G50+'SO02 R759.2.03 Pol'!G171</f>
        <v>0</v>
      </c>
      <c r="J95" s="185" t="str">
        <f>IF(I102=0,"",I95/I102*100)</f>
        <v/>
      </c>
    </row>
    <row r="96" spans="1:10" ht="36.75" customHeight="1" x14ac:dyDescent="0.2">
      <c r="A96" s="174"/>
      <c r="B96" s="179" t="s">
        <v>139</v>
      </c>
      <c r="C96" s="180" t="s">
        <v>140</v>
      </c>
      <c r="D96" s="181"/>
      <c r="E96" s="181"/>
      <c r="F96" s="188" t="s">
        <v>25</v>
      </c>
      <c r="G96" s="189"/>
      <c r="H96" s="189"/>
      <c r="I96" s="189">
        <f>'SO01 R759.1.03 Pol'!G156+'SO02 R759.2.02 Pol'!G139+'SO03 R759.3.03 P1'!G170</f>
        <v>0</v>
      </c>
      <c r="J96" s="185" t="str">
        <f>IF(I102=0,"",I96/I102*100)</f>
        <v/>
      </c>
    </row>
    <row r="97" spans="1:10" ht="36.75" customHeight="1" x14ac:dyDescent="0.2">
      <c r="A97" s="174"/>
      <c r="B97" s="179" t="s">
        <v>141</v>
      </c>
      <c r="C97" s="180" t="s">
        <v>142</v>
      </c>
      <c r="D97" s="181"/>
      <c r="E97" s="181"/>
      <c r="F97" s="188" t="s">
        <v>25</v>
      </c>
      <c r="G97" s="189"/>
      <c r="H97" s="189"/>
      <c r="I97" s="189">
        <f>'SO03 R759.3.01 Pol'!G15</f>
        <v>0</v>
      </c>
      <c r="J97" s="185" t="str">
        <f>IF(I102=0,"",I97/I102*100)</f>
        <v/>
      </c>
    </row>
    <row r="98" spans="1:10" ht="36.75" customHeight="1" x14ac:dyDescent="0.2">
      <c r="A98" s="174"/>
      <c r="B98" s="179" t="s">
        <v>143</v>
      </c>
      <c r="C98" s="180" t="s">
        <v>130</v>
      </c>
      <c r="D98" s="181"/>
      <c r="E98" s="181"/>
      <c r="F98" s="188" t="s">
        <v>144</v>
      </c>
      <c r="G98" s="189"/>
      <c r="H98" s="189"/>
      <c r="I98" s="189">
        <f>'SO03 R759.3.03 P1'!G218+'SO03 R759.3.04 Pol'!G23</f>
        <v>0</v>
      </c>
      <c r="J98" s="185" t="str">
        <f>IF(I102=0,"",I98/I102*100)</f>
        <v/>
      </c>
    </row>
    <row r="99" spans="1:10" ht="36.75" customHeight="1" x14ac:dyDescent="0.2">
      <c r="A99" s="174"/>
      <c r="B99" s="179" t="s">
        <v>145</v>
      </c>
      <c r="C99" s="180" t="s">
        <v>146</v>
      </c>
      <c r="D99" s="181"/>
      <c r="E99" s="181"/>
      <c r="F99" s="188" t="s">
        <v>144</v>
      </c>
      <c r="G99" s="189"/>
      <c r="H99" s="189"/>
      <c r="I99" s="189">
        <f>'SO03 R759.3.03 P1'!G247</f>
        <v>0</v>
      </c>
      <c r="J99" s="185" t="str">
        <f>IF(I102=0,"",I99/I102*100)</f>
        <v/>
      </c>
    </row>
    <row r="100" spans="1:10" ht="36.75" customHeight="1" x14ac:dyDescent="0.2">
      <c r="A100" s="174"/>
      <c r="B100" s="179" t="s">
        <v>147</v>
      </c>
      <c r="C100" s="180" t="s">
        <v>27</v>
      </c>
      <c r="D100" s="181"/>
      <c r="E100" s="181"/>
      <c r="F100" s="188" t="s">
        <v>147</v>
      </c>
      <c r="G100" s="189"/>
      <c r="H100" s="189"/>
      <c r="I100" s="189">
        <f>'VN01 R759.VN.1 Naklady'!G8</f>
        <v>0</v>
      </c>
      <c r="J100" s="185" t="str">
        <f>IF(I102=0,"",I100/I102*100)</f>
        <v/>
      </c>
    </row>
    <row r="101" spans="1:10" ht="36.75" customHeight="1" x14ac:dyDescent="0.2">
      <c r="A101" s="174"/>
      <c r="B101" s="179" t="s">
        <v>148</v>
      </c>
      <c r="C101" s="180" t="s">
        <v>28</v>
      </c>
      <c r="D101" s="181"/>
      <c r="E101" s="181"/>
      <c r="F101" s="188" t="s">
        <v>148</v>
      </c>
      <c r="G101" s="189"/>
      <c r="H101" s="189"/>
      <c r="I101" s="189">
        <f>'VN01 R759.VN.1 Naklady'!G25</f>
        <v>0</v>
      </c>
      <c r="J101" s="185" t="str">
        <f>IF(I102=0,"",I101/I102*100)</f>
        <v/>
      </c>
    </row>
    <row r="102" spans="1:10" ht="25.5" customHeight="1" x14ac:dyDescent="0.2">
      <c r="A102" s="175"/>
      <c r="B102" s="182" t="s">
        <v>1</v>
      </c>
      <c r="C102" s="183"/>
      <c r="D102" s="184"/>
      <c r="E102" s="184"/>
      <c r="F102" s="190"/>
      <c r="G102" s="191"/>
      <c r="H102" s="191"/>
      <c r="I102" s="191">
        <f>SUM(I79:I101)</f>
        <v>0</v>
      </c>
      <c r="J102" s="186">
        <f>SUM(J79:J101)</f>
        <v>0</v>
      </c>
    </row>
    <row r="103" spans="1:10" x14ac:dyDescent="0.2">
      <c r="F103" s="131"/>
      <c r="G103" s="131"/>
      <c r="H103" s="131"/>
      <c r="I103" s="131"/>
      <c r="J103" s="187"/>
    </row>
    <row r="104" spans="1:10" x14ac:dyDescent="0.2">
      <c r="F104" s="131"/>
      <c r="G104" s="131"/>
      <c r="H104" s="131"/>
      <c r="I104" s="131"/>
      <c r="J104" s="187"/>
    </row>
    <row r="105" spans="1:10" x14ac:dyDescent="0.2">
      <c r="F105" s="131"/>
      <c r="G105" s="131"/>
      <c r="H105" s="131"/>
      <c r="I105" s="131"/>
      <c r="J105" s="187"/>
    </row>
  </sheetData>
  <sheetProtection algorithmName="SHA-512" hashValue="SF+mzGz+LkicePTaznvuWpu1av4IA3V5EDdqmkDtwu1RQrvkPFzhSGuhj785gmhlMXc5xTCWfBjE7KQK9/n6kA==" saltValue="RNzOAT89QgXF3r7di+X8z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C101:E101"/>
    <mergeCell ref="D14:G14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54:E54"/>
    <mergeCell ref="C55:E55"/>
    <mergeCell ref="B56:E56"/>
    <mergeCell ref="C79:E79"/>
    <mergeCell ref="C80:E80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5" t="s">
        <v>6</v>
      </c>
      <c r="B1" s="105"/>
      <c r="C1" s="106"/>
      <c r="D1" s="105"/>
      <c r="E1" s="105"/>
      <c r="F1" s="105"/>
      <c r="G1" s="105"/>
    </row>
    <row r="2" spans="1:7" ht="24.95" customHeight="1" x14ac:dyDescent="0.2">
      <c r="A2" s="50" t="s">
        <v>7</v>
      </c>
      <c r="B2" s="49"/>
      <c r="C2" s="107"/>
      <c r="D2" s="107"/>
      <c r="E2" s="107"/>
      <c r="F2" s="107"/>
      <c r="G2" s="108"/>
    </row>
    <row r="3" spans="1:7" ht="24.95" customHeight="1" x14ac:dyDescent="0.2">
      <c r="A3" s="50" t="s">
        <v>8</v>
      </c>
      <c r="B3" s="49"/>
      <c r="C3" s="107"/>
      <c r="D3" s="107"/>
      <c r="E3" s="107"/>
      <c r="F3" s="107"/>
      <c r="G3" s="108"/>
    </row>
    <row r="4" spans="1:7" ht="24.95" customHeight="1" x14ac:dyDescent="0.2">
      <c r="A4" s="50" t="s">
        <v>9</v>
      </c>
      <c r="B4" s="49"/>
      <c r="C4" s="107"/>
      <c r="D4" s="107"/>
      <c r="E4" s="107"/>
      <c r="F4" s="107"/>
      <c r="G4" s="108"/>
    </row>
    <row r="5" spans="1:7" x14ac:dyDescent="0.2">
      <c r="B5" s="4"/>
      <c r="C5" s="5"/>
      <c r="D5" s="6"/>
    </row>
  </sheetData>
  <sheetProtection algorithmName="SHA-512" hashValue="nZiWfNGCzhCE9770+I8Sa/Unwj4jtvfv3iYVwSolsW5GN1ZJ2Nlo/FOa22stFlN0fXCrYTiZDQEG2cZ5cQHbEw==" saltValue="Abi48gl9ODIteML8wSFHF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56F7C-26AF-470F-96D2-B674F650AD5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2" customWidth="1"/>
    <col min="3" max="3" width="63.28515625" style="17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149</v>
      </c>
      <c r="B1" s="193"/>
      <c r="C1" s="193"/>
      <c r="D1" s="193"/>
      <c r="E1" s="193"/>
      <c r="F1" s="193"/>
      <c r="G1" s="193"/>
      <c r="AG1" t="s">
        <v>150</v>
      </c>
    </row>
    <row r="2" spans="1:60" ht="24.95" customHeight="1" x14ac:dyDescent="0.2">
      <c r="A2" s="194" t="s">
        <v>7</v>
      </c>
      <c r="B2" s="49" t="s">
        <v>44</v>
      </c>
      <c r="C2" s="197" t="s">
        <v>45</v>
      </c>
      <c r="D2" s="195"/>
      <c r="E2" s="195"/>
      <c r="F2" s="195"/>
      <c r="G2" s="196"/>
      <c r="AG2" t="s">
        <v>151</v>
      </c>
    </row>
    <row r="3" spans="1:60" ht="24.95" customHeight="1" x14ac:dyDescent="0.2">
      <c r="A3" s="194" t="s">
        <v>8</v>
      </c>
      <c r="B3" s="49" t="s">
        <v>152</v>
      </c>
      <c r="C3" s="197" t="s">
        <v>55</v>
      </c>
      <c r="D3" s="195"/>
      <c r="E3" s="195"/>
      <c r="F3" s="195"/>
      <c r="G3" s="196"/>
      <c r="AC3" s="172" t="s">
        <v>153</v>
      </c>
      <c r="AG3" t="s">
        <v>154</v>
      </c>
    </row>
    <row r="4" spans="1:60" ht="24.95" customHeight="1" x14ac:dyDescent="0.2">
      <c r="A4" s="198" t="s">
        <v>9</v>
      </c>
      <c r="B4" s="199" t="s">
        <v>54</v>
      </c>
      <c r="C4" s="200" t="s">
        <v>55</v>
      </c>
      <c r="D4" s="201"/>
      <c r="E4" s="201"/>
      <c r="F4" s="201"/>
      <c r="G4" s="202"/>
      <c r="AG4" t="s">
        <v>155</v>
      </c>
    </row>
    <row r="5" spans="1:60" x14ac:dyDescent="0.2">
      <c r="D5" s="10"/>
    </row>
    <row r="6" spans="1:60" ht="38.25" x14ac:dyDescent="0.2">
      <c r="A6" s="204" t="s">
        <v>156</v>
      </c>
      <c r="B6" s="206" t="s">
        <v>157</v>
      </c>
      <c r="C6" s="206" t="s">
        <v>158</v>
      </c>
      <c r="D6" s="205" t="s">
        <v>159</v>
      </c>
      <c r="E6" s="204" t="s">
        <v>160</v>
      </c>
      <c r="F6" s="203" t="s">
        <v>161</v>
      </c>
      <c r="G6" s="204" t="s">
        <v>29</v>
      </c>
      <c r="H6" s="207" t="s">
        <v>30</v>
      </c>
      <c r="I6" s="207" t="s">
        <v>162</v>
      </c>
      <c r="J6" s="207" t="s">
        <v>31</v>
      </c>
      <c r="K6" s="207" t="s">
        <v>163</v>
      </c>
      <c r="L6" s="207" t="s">
        <v>164</v>
      </c>
      <c r="M6" s="207" t="s">
        <v>165</v>
      </c>
      <c r="N6" s="207" t="s">
        <v>166</v>
      </c>
      <c r="O6" s="207" t="s">
        <v>167</v>
      </c>
      <c r="P6" s="207" t="s">
        <v>168</v>
      </c>
      <c r="Q6" s="207" t="s">
        <v>169</v>
      </c>
      <c r="R6" s="207" t="s">
        <v>170</v>
      </c>
      <c r="S6" s="207" t="s">
        <v>171</v>
      </c>
      <c r="T6" s="207" t="s">
        <v>172</v>
      </c>
      <c r="U6" s="207" t="s">
        <v>173</v>
      </c>
      <c r="V6" s="207" t="s">
        <v>174</v>
      </c>
      <c r="W6" s="207" t="s">
        <v>175</v>
      </c>
      <c r="X6" s="207" t="s">
        <v>176</v>
      </c>
      <c r="Y6" s="207" t="s">
        <v>177</v>
      </c>
    </row>
    <row r="7" spans="1:60" hidden="1" x14ac:dyDescent="0.2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">
      <c r="A8" s="223" t="s">
        <v>178</v>
      </c>
      <c r="B8" s="224" t="s">
        <v>147</v>
      </c>
      <c r="C8" s="246" t="s">
        <v>27</v>
      </c>
      <c r="D8" s="225"/>
      <c r="E8" s="226"/>
      <c r="F8" s="227"/>
      <c r="G8" s="227">
        <f>SUMIF(AG9:AG24,"&lt;&gt;NOR",G9:G24)</f>
        <v>0</v>
      </c>
      <c r="H8" s="227"/>
      <c r="I8" s="227">
        <f>SUM(I9:I24)</f>
        <v>0</v>
      </c>
      <c r="J8" s="227"/>
      <c r="K8" s="227">
        <f>SUM(K9:K24)</f>
        <v>0</v>
      </c>
      <c r="L8" s="227"/>
      <c r="M8" s="227">
        <f>SUM(M9:M24)</f>
        <v>0</v>
      </c>
      <c r="N8" s="226"/>
      <c r="O8" s="226">
        <f>SUM(O9:O24)</f>
        <v>0</v>
      </c>
      <c r="P8" s="226"/>
      <c r="Q8" s="226">
        <f>SUM(Q9:Q24)</f>
        <v>0</v>
      </c>
      <c r="R8" s="227"/>
      <c r="S8" s="227"/>
      <c r="T8" s="228"/>
      <c r="U8" s="222"/>
      <c r="V8" s="222">
        <f>SUM(V9:V24)</f>
        <v>0</v>
      </c>
      <c r="W8" s="222"/>
      <c r="X8" s="222"/>
      <c r="Y8" s="222"/>
      <c r="AG8" t="s">
        <v>179</v>
      </c>
    </row>
    <row r="9" spans="1:60" outlineLevel="1" x14ac:dyDescent="0.2">
      <c r="A9" s="237">
        <v>1</v>
      </c>
      <c r="B9" s="238" t="s">
        <v>180</v>
      </c>
      <c r="C9" s="247" t="s">
        <v>181</v>
      </c>
      <c r="D9" s="239" t="s">
        <v>182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183</v>
      </c>
      <c r="T9" s="243" t="s">
        <v>184</v>
      </c>
      <c r="U9" s="218">
        <v>0</v>
      </c>
      <c r="V9" s="218">
        <f>ROUND(E9*U9,2)</f>
        <v>0</v>
      </c>
      <c r="W9" s="218"/>
      <c r="X9" s="218" t="s">
        <v>185</v>
      </c>
      <c r="Y9" s="218" t="s">
        <v>186</v>
      </c>
      <c r="Z9" s="208"/>
      <c r="AA9" s="208"/>
      <c r="AB9" s="208"/>
      <c r="AC9" s="208"/>
      <c r="AD9" s="208"/>
      <c r="AE9" s="208"/>
      <c r="AF9" s="208"/>
      <c r="AG9" s="208" t="s">
        <v>187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">
      <c r="A10" s="237">
        <v>2</v>
      </c>
      <c r="B10" s="238" t="s">
        <v>188</v>
      </c>
      <c r="C10" s="247" t="s">
        <v>189</v>
      </c>
      <c r="D10" s="239" t="s">
        <v>182</v>
      </c>
      <c r="E10" s="240">
        <v>1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0">
        <v>0</v>
      </c>
      <c r="O10" s="240">
        <f>ROUND(E10*N10,2)</f>
        <v>0</v>
      </c>
      <c r="P10" s="240">
        <v>0</v>
      </c>
      <c r="Q10" s="240">
        <f>ROUND(E10*P10,2)</f>
        <v>0</v>
      </c>
      <c r="R10" s="242"/>
      <c r="S10" s="242" t="s">
        <v>183</v>
      </c>
      <c r="T10" s="243" t="s">
        <v>184</v>
      </c>
      <c r="U10" s="218">
        <v>0</v>
      </c>
      <c r="V10" s="218">
        <f>ROUND(E10*U10,2)</f>
        <v>0</v>
      </c>
      <c r="W10" s="218"/>
      <c r="X10" s="218" t="s">
        <v>185</v>
      </c>
      <c r="Y10" s="218" t="s">
        <v>186</v>
      </c>
      <c r="Z10" s="208"/>
      <c r="AA10" s="208"/>
      <c r="AB10" s="208"/>
      <c r="AC10" s="208"/>
      <c r="AD10" s="208"/>
      <c r="AE10" s="208"/>
      <c r="AF10" s="208"/>
      <c r="AG10" s="208" t="s">
        <v>187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">
      <c r="A11" s="230">
        <v>3</v>
      </c>
      <c r="B11" s="231" t="s">
        <v>190</v>
      </c>
      <c r="C11" s="248" t="s">
        <v>191</v>
      </c>
      <c r="D11" s="232" t="s">
        <v>182</v>
      </c>
      <c r="E11" s="233">
        <v>1</v>
      </c>
      <c r="F11" s="234"/>
      <c r="G11" s="235">
        <f>ROUND(E11*F11,2)</f>
        <v>0</v>
      </c>
      <c r="H11" s="234"/>
      <c r="I11" s="235">
        <f>ROUND(E11*H11,2)</f>
        <v>0</v>
      </c>
      <c r="J11" s="234"/>
      <c r="K11" s="235">
        <f>ROUND(E11*J11,2)</f>
        <v>0</v>
      </c>
      <c r="L11" s="235">
        <v>21</v>
      </c>
      <c r="M11" s="235">
        <f>G11*(1+L11/100)</f>
        <v>0</v>
      </c>
      <c r="N11" s="233">
        <v>0</v>
      </c>
      <c r="O11" s="233">
        <f>ROUND(E11*N11,2)</f>
        <v>0</v>
      </c>
      <c r="P11" s="233">
        <v>0</v>
      </c>
      <c r="Q11" s="233">
        <f>ROUND(E11*P11,2)</f>
        <v>0</v>
      </c>
      <c r="R11" s="235"/>
      <c r="S11" s="235" t="s">
        <v>183</v>
      </c>
      <c r="T11" s="236" t="s">
        <v>184</v>
      </c>
      <c r="U11" s="218">
        <v>0</v>
      </c>
      <c r="V11" s="218">
        <f>ROUND(E11*U11,2)</f>
        <v>0</v>
      </c>
      <c r="W11" s="218"/>
      <c r="X11" s="218" t="s">
        <v>185</v>
      </c>
      <c r="Y11" s="218" t="s">
        <v>186</v>
      </c>
      <c r="Z11" s="208"/>
      <c r="AA11" s="208"/>
      <c r="AB11" s="208"/>
      <c r="AC11" s="208"/>
      <c r="AD11" s="208"/>
      <c r="AE11" s="208"/>
      <c r="AF11" s="208"/>
      <c r="AG11" s="208" t="s">
        <v>187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2.5" outlineLevel="2" x14ac:dyDescent="0.2">
      <c r="A12" s="215"/>
      <c r="B12" s="216"/>
      <c r="C12" s="249" t="s">
        <v>192</v>
      </c>
      <c r="D12" s="245"/>
      <c r="E12" s="245"/>
      <c r="F12" s="245"/>
      <c r="G12" s="245"/>
      <c r="H12" s="218"/>
      <c r="I12" s="218"/>
      <c r="J12" s="218"/>
      <c r="K12" s="218"/>
      <c r="L12" s="218"/>
      <c r="M12" s="218"/>
      <c r="N12" s="217"/>
      <c r="O12" s="217"/>
      <c r="P12" s="217"/>
      <c r="Q12" s="217"/>
      <c r="R12" s="218"/>
      <c r="S12" s="218"/>
      <c r="T12" s="218"/>
      <c r="U12" s="218"/>
      <c r="V12" s="218"/>
      <c r="W12" s="218"/>
      <c r="X12" s="218"/>
      <c r="Y12" s="218"/>
      <c r="Z12" s="208"/>
      <c r="AA12" s="208"/>
      <c r="AB12" s="208"/>
      <c r="AC12" s="208"/>
      <c r="AD12" s="208"/>
      <c r="AE12" s="208"/>
      <c r="AF12" s="208"/>
      <c r="AG12" s="208" t="s">
        <v>193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44" t="str">
        <f>C12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2" s="208"/>
      <c r="BC12" s="208"/>
      <c r="BD12" s="208"/>
      <c r="BE12" s="208"/>
      <c r="BF12" s="208"/>
      <c r="BG12" s="208"/>
      <c r="BH12" s="208"/>
    </row>
    <row r="13" spans="1:60" outlineLevel="1" x14ac:dyDescent="0.2">
      <c r="A13" s="230">
        <v>4</v>
      </c>
      <c r="B13" s="231" t="s">
        <v>194</v>
      </c>
      <c r="C13" s="248" t="s">
        <v>195</v>
      </c>
      <c r="D13" s="232" t="s">
        <v>182</v>
      </c>
      <c r="E13" s="233">
        <v>1</v>
      </c>
      <c r="F13" s="234"/>
      <c r="G13" s="235">
        <f>ROUND(E13*F13,2)</f>
        <v>0</v>
      </c>
      <c r="H13" s="234"/>
      <c r="I13" s="235">
        <f>ROUND(E13*H13,2)</f>
        <v>0</v>
      </c>
      <c r="J13" s="234"/>
      <c r="K13" s="235">
        <f>ROUND(E13*J13,2)</f>
        <v>0</v>
      </c>
      <c r="L13" s="235">
        <v>21</v>
      </c>
      <c r="M13" s="235">
        <f>G13*(1+L13/100)</f>
        <v>0</v>
      </c>
      <c r="N13" s="233">
        <v>0</v>
      </c>
      <c r="O13" s="233">
        <f>ROUND(E13*N13,2)</f>
        <v>0</v>
      </c>
      <c r="P13" s="233">
        <v>0</v>
      </c>
      <c r="Q13" s="233">
        <f>ROUND(E13*P13,2)</f>
        <v>0</v>
      </c>
      <c r="R13" s="235"/>
      <c r="S13" s="235" t="s">
        <v>183</v>
      </c>
      <c r="T13" s="236" t="s">
        <v>184</v>
      </c>
      <c r="U13" s="218">
        <v>0</v>
      </c>
      <c r="V13" s="218">
        <f>ROUND(E13*U13,2)</f>
        <v>0</v>
      </c>
      <c r="W13" s="218"/>
      <c r="X13" s="218" t="s">
        <v>185</v>
      </c>
      <c r="Y13" s="218" t="s">
        <v>186</v>
      </c>
      <c r="Z13" s="208"/>
      <c r="AA13" s="208"/>
      <c r="AB13" s="208"/>
      <c r="AC13" s="208"/>
      <c r="AD13" s="208"/>
      <c r="AE13" s="208"/>
      <c r="AF13" s="208"/>
      <c r="AG13" s="208" t="s">
        <v>187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ht="33.75" outlineLevel="2" x14ac:dyDescent="0.2">
      <c r="A14" s="215"/>
      <c r="B14" s="216"/>
      <c r="C14" s="249" t="s">
        <v>196</v>
      </c>
      <c r="D14" s="245"/>
      <c r="E14" s="245"/>
      <c r="F14" s="245"/>
      <c r="G14" s="245"/>
      <c r="H14" s="218"/>
      <c r="I14" s="218"/>
      <c r="J14" s="218"/>
      <c r="K14" s="218"/>
      <c r="L14" s="218"/>
      <c r="M14" s="218"/>
      <c r="N14" s="217"/>
      <c r="O14" s="217"/>
      <c r="P14" s="217"/>
      <c r="Q14" s="217"/>
      <c r="R14" s="218"/>
      <c r="S14" s="218"/>
      <c r="T14" s="218"/>
      <c r="U14" s="218"/>
      <c r="V14" s="218"/>
      <c r="W14" s="218"/>
      <c r="X14" s="218"/>
      <c r="Y14" s="218"/>
      <c r="Z14" s="208"/>
      <c r="AA14" s="208"/>
      <c r="AB14" s="208"/>
      <c r="AC14" s="208"/>
      <c r="AD14" s="208"/>
      <c r="AE14" s="208"/>
      <c r="AF14" s="208"/>
      <c r="AG14" s="208" t="s">
        <v>193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44" t="str">
        <f>C14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" s="208"/>
      <c r="BC14" s="208"/>
      <c r="BD14" s="208"/>
      <c r="BE14" s="208"/>
      <c r="BF14" s="208"/>
      <c r="BG14" s="208"/>
      <c r="BH14" s="208"/>
    </row>
    <row r="15" spans="1:60" outlineLevel="1" x14ac:dyDescent="0.2">
      <c r="A15" s="230">
        <v>5</v>
      </c>
      <c r="B15" s="231" t="s">
        <v>197</v>
      </c>
      <c r="C15" s="248" t="s">
        <v>198</v>
      </c>
      <c r="D15" s="232" t="s">
        <v>182</v>
      </c>
      <c r="E15" s="233">
        <v>1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21</v>
      </c>
      <c r="M15" s="235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5"/>
      <c r="S15" s="235" t="s">
        <v>183</v>
      </c>
      <c r="T15" s="236" t="s">
        <v>184</v>
      </c>
      <c r="U15" s="218">
        <v>0</v>
      </c>
      <c r="V15" s="218">
        <f>ROUND(E15*U15,2)</f>
        <v>0</v>
      </c>
      <c r="W15" s="218"/>
      <c r="X15" s="218" t="s">
        <v>185</v>
      </c>
      <c r="Y15" s="218" t="s">
        <v>186</v>
      </c>
      <c r="Z15" s="208"/>
      <c r="AA15" s="208"/>
      <c r="AB15" s="208"/>
      <c r="AC15" s="208"/>
      <c r="AD15" s="208"/>
      <c r="AE15" s="208"/>
      <c r="AF15" s="208"/>
      <c r="AG15" s="208" t="s">
        <v>187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ht="22.5" outlineLevel="2" x14ac:dyDescent="0.2">
      <c r="A16" s="215"/>
      <c r="B16" s="216"/>
      <c r="C16" s="249" t="s">
        <v>199</v>
      </c>
      <c r="D16" s="245"/>
      <c r="E16" s="245"/>
      <c r="F16" s="245"/>
      <c r="G16" s="245"/>
      <c r="H16" s="218"/>
      <c r="I16" s="218"/>
      <c r="J16" s="218"/>
      <c r="K16" s="218"/>
      <c r="L16" s="218"/>
      <c r="M16" s="218"/>
      <c r="N16" s="217"/>
      <c r="O16" s="217"/>
      <c r="P16" s="217"/>
      <c r="Q16" s="217"/>
      <c r="R16" s="218"/>
      <c r="S16" s="218"/>
      <c r="T16" s="218"/>
      <c r="U16" s="218"/>
      <c r="V16" s="218"/>
      <c r="W16" s="218"/>
      <c r="X16" s="218"/>
      <c r="Y16" s="218"/>
      <c r="Z16" s="208"/>
      <c r="AA16" s="208"/>
      <c r="AB16" s="208"/>
      <c r="AC16" s="208"/>
      <c r="AD16" s="208"/>
      <c r="AE16" s="208"/>
      <c r="AF16" s="208"/>
      <c r="AG16" s="208" t="s">
        <v>193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44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208"/>
      <c r="BC16" s="208"/>
      <c r="BD16" s="208"/>
      <c r="BE16" s="208"/>
      <c r="BF16" s="208"/>
      <c r="BG16" s="208"/>
      <c r="BH16" s="208"/>
    </row>
    <row r="17" spans="1:60" outlineLevel="1" x14ac:dyDescent="0.2">
      <c r="A17" s="230">
        <v>6</v>
      </c>
      <c r="B17" s="231" t="s">
        <v>200</v>
      </c>
      <c r="C17" s="248" t="s">
        <v>201</v>
      </c>
      <c r="D17" s="232" t="s">
        <v>182</v>
      </c>
      <c r="E17" s="233">
        <v>1</v>
      </c>
      <c r="F17" s="234"/>
      <c r="G17" s="235">
        <f>ROUND(E17*F17,2)</f>
        <v>0</v>
      </c>
      <c r="H17" s="234"/>
      <c r="I17" s="235">
        <f>ROUND(E17*H17,2)</f>
        <v>0</v>
      </c>
      <c r="J17" s="234"/>
      <c r="K17" s="235">
        <f>ROUND(E17*J17,2)</f>
        <v>0</v>
      </c>
      <c r="L17" s="235">
        <v>21</v>
      </c>
      <c r="M17" s="235">
        <f>G17*(1+L17/100)</f>
        <v>0</v>
      </c>
      <c r="N17" s="233">
        <v>0</v>
      </c>
      <c r="O17" s="233">
        <f>ROUND(E17*N17,2)</f>
        <v>0</v>
      </c>
      <c r="P17" s="233">
        <v>0</v>
      </c>
      <c r="Q17" s="233">
        <f>ROUND(E17*P17,2)</f>
        <v>0</v>
      </c>
      <c r="R17" s="235"/>
      <c r="S17" s="235" t="s">
        <v>183</v>
      </c>
      <c r="T17" s="236" t="s">
        <v>184</v>
      </c>
      <c r="U17" s="218">
        <v>0</v>
      </c>
      <c r="V17" s="218">
        <f>ROUND(E17*U17,2)</f>
        <v>0</v>
      </c>
      <c r="W17" s="218"/>
      <c r="X17" s="218" t="s">
        <v>185</v>
      </c>
      <c r="Y17" s="218" t="s">
        <v>186</v>
      </c>
      <c r="Z17" s="208"/>
      <c r="AA17" s="208"/>
      <c r="AB17" s="208"/>
      <c r="AC17" s="208"/>
      <c r="AD17" s="208"/>
      <c r="AE17" s="208"/>
      <c r="AF17" s="208"/>
      <c r="AG17" s="208" t="s">
        <v>187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ht="33.75" outlineLevel="2" x14ac:dyDescent="0.2">
      <c r="A18" s="215"/>
      <c r="B18" s="216"/>
      <c r="C18" s="249" t="s">
        <v>202</v>
      </c>
      <c r="D18" s="245"/>
      <c r="E18" s="245"/>
      <c r="F18" s="245"/>
      <c r="G18" s="245"/>
      <c r="H18" s="218"/>
      <c r="I18" s="218"/>
      <c r="J18" s="218"/>
      <c r="K18" s="218"/>
      <c r="L18" s="218"/>
      <c r="M18" s="218"/>
      <c r="N18" s="217"/>
      <c r="O18" s="217"/>
      <c r="P18" s="217"/>
      <c r="Q18" s="217"/>
      <c r="R18" s="218"/>
      <c r="S18" s="218"/>
      <c r="T18" s="218"/>
      <c r="U18" s="218"/>
      <c r="V18" s="218"/>
      <c r="W18" s="218"/>
      <c r="X18" s="218"/>
      <c r="Y18" s="218"/>
      <c r="Z18" s="208"/>
      <c r="AA18" s="208"/>
      <c r="AB18" s="208"/>
      <c r="AC18" s="208"/>
      <c r="AD18" s="208"/>
      <c r="AE18" s="208"/>
      <c r="AF18" s="208"/>
      <c r="AG18" s="208" t="s">
        <v>193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44" t="str">
        <f>C18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8" s="208"/>
      <c r="BC18" s="208"/>
      <c r="BD18" s="208"/>
      <c r="BE18" s="208"/>
      <c r="BF18" s="208"/>
      <c r="BG18" s="208"/>
      <c r="BH18" s="208"/>
    </row>
    <row r="19" spans="1:60" outlineLevel="1" x14ac:dyDescent="0.2">
      <c r="A19" s="230">
        <v>7</v>
      </c>
      <c r="B19" s="231" t="s">
        <v>203</v>
      </c>
      <c r="C19" s="248" t="s">
        <v>204</v>
      </c>
      <c r="D19" s="232" t="s">
        <v>182</v>
      </c>
      <c r="E19" s="233">
        <v>1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/>
      <c r="S19" s="235" t="s">
        <v>183</v>
      </c>
      <c r="T19" s="236" t="s">
        <v>184</v>
      </c>
      <c r="U19" s="218">
        <v>0</v>
      </c>
      <c r="V19" s="218">
        <f>ROUND(E19*U19,2)</f>
        <v>0</v>
      </c>
      <c r="W19" s="218"/>
      <c r="X19" s="218" t="s">
        <v>185</v>
      </c>
      <c r="Y19" s="218" t="s">
        <v>186</v>
      </c>
      <c r="Z19" s="208"/>
      <c r="AA19" s="208"/>
      <c r="AB19" s="208"/>
      <c r="AC19" s="208"/>
      <c r="AD19" s="208"/>
      <c r="AE19" s="208"/>
      <c r="AF19" s="208"/>
      <c r="AG19" s="208" t="s">
        <v>187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2" x14ac:dyDescent="0.2">
      <c r="A20" s="215"/>
      <c r="B20" s="216"/>
      <c r="C20" s="249" t="s">
        <v>205</v>
      </c>
      <c r="D20" s="245"/>
      <c r="E20" s="245"/>
      <c r="F20" s="245"/>
      <c r="G20" s="245"/>
      <c r="H20" s="218"/>
      <c r="I20" s="218"/>
      <c r="J20" s="218"/>
      <c r="K20" s="218"/>
      <c r="L20" s="218"/>
      <c r="M20" s="218"/>
      <c r="N20" s="217"/>
      <c r="O20" s="217"/>
      <c r="P20" s="217"/>
      <c r="Q20" s="217"/>
      <c r="R20" s="218"/>
      <c r="S20" s="218"/>
      <c r="T20" s="218"/>
      <c r="U20" s="218"/>
      <c r="V20" s="218"/>
      <c r="W20" s="218"/>
      <c r="X20" s="218"/>
      <c r="Y20" s="218"/>
      <c r="Z20" s="208"/>
      <c r="AA20" s="208"/>
      <c r="AB20" s="208"/>
      <c r="AC20" s="208"/>
      <c r="AD20" s="208"/>
      <c r="AE20" s="208"/>
      <c r="AF20" s="208"/>
      <c r="AG20" s="208" t="s">
        <v>193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">
      <c r="A21" s="230">
        <v>8</v>
      </c>
      <c r="B21" s="231" t="s">
        <v>206</v>
      </c>
      <c r="C21" s="248" t="s">
        <v>207</v>
      </c>
      <c r="D21" s="232" t="s">
        <v>182</v>
      </c>
      <c r="E21" s="233">
        <v>1</v>
      </c>
      <c r="F21" s="234"/>
      <c r="G21" s="235">
        <f>ROUND(E21*F21,2)</f>
        <v>0</v>
      </c>
      <c r="H21" s="234"/>
      <c r="I21" s="235">
        <f>ROUND(E21*H21,2)</f>
        <v>0</v>
      </c>
      <c r="J21" s="234"/>
      <c r="K21" s="235">
        <f>ROUND(E21*J21,2)</f>
        <v>0</v>
      </c>
      <c r="L21" s="235">
        <v>21</v>
      </c>
      <c r="M21" s="235">
        <f>G21*(1+L21/100)</f>
        <v>0</v>
      </c>
      <c r="N21" s="233">
        <v>0</v>
      </c>
      <c r="O21" s="233">
        <f>ROUND(E21*N21,2)</f>
        <v>0</v>
      </c>
      <c r="P21" s="233">
        <v>0</v>
      </c>
      <c r="Q21" s="233">
        <f>ROUND(E21*P21,2)</f>
        <v>0</v>
      </c>
      <c r="R21" s="235"/>
      <c r="S21" s="235" t="s">
        <v>183</v>
      </c>
      <c r="T21" s="236" t="s">
        <v>184</v>
      </c>
      <c r="U21" s="218">
        <v>0</v>
      </c>
      <c r="V21" s="218">
        <f>ROUND(E21*U21,2)</f>
        <v>0</v>
      </c>
      <c r="W21" s="218"/>
      <c r="X21" s="218" t="s">
        <v>185</v>
      </c>
      <c r="Y21" s="218" t="s">
        <v>186</v>
      </c>
      <c r="Z21" s="208"/>
      <c r="AA21" s="208"/>
      <c r="AB21" s="208"/>
      <c r="AC21" s="208"/>
      <c r="AD21" s="208"/>
      <c r="AE21" s="208"/>
      <c r="AF21" s="208"/>
      <c r="AG21" s="208" t="s">
        <v>187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2" x14ac:dyDescent="0.2">
      <c r="A22" s="215"/>
      <c r="B22" s="216"/>
      <c r="C22" s="249" t="s">
        <v>208</v>
      </c>
      <c r="D22" s="245"/>
      <c r="E22" s="245"/>
      <c r="F22" s="245"/>
      <c r="G22" s="245"/>
      <c r="H22" s="218"/>
      <c r="I22" s="218"/>
      <c r="J22" s="218"/>
      <c r="K22" s="218"/>
      <c r="L22" s="218"/>
      <c r="M22" s="218"/>
      <c r="N22" s="217"/>
      <c r="O22" s="217"/>
      <c r="P22" s="217"/>
      <c r="Q22" s="217"/>
      <c r="R22" s="218"/>
      <c r="S22" s="218"/>
      <c r="T22" s="218"/>
      <c r="U22" s="218"/>
      <c r="V22" s="218"/>
      <c r="W22" s="218"/>
      <c r="X22" s="218"/>
      <c r="Y22" s="218"/>
      <c r="Z22" s="208"/>
      <c r="AA22" s="208"/>
      <c r="AB22" s="208"/>
      <c r="AC22" s="208"/>
      <c r="AD22" s="208"/>
      <c r="AE22" s="208"/>
      <c r="AF22" s="208"/>
      <c r="AG22" s="208" t="s">
        <v>193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">
      <c r="A23" s="230">
        <v>9</v>
      </c>
      <c r="B23" s="231" t="s">
        <v>209</v>
      </c>
      <c r="C23" s="248" t="s">
        <v>210</v>
      </c>
      <c r="D23" s="232" t="s">
        <v>182</v>
      </c>
      <c r="E23" s="233">
        <v>1</v>
      </c>
      <c r="F23" s="234"/>
      <c r="G23" s="235">
        <f>ROUND(E23*F23,2)</f>
        <v>0</v>
      </c>
      <c r="H23" s="234"/>
      <c r="I23" s="235">
        <f>ROUND(E23*H23,2)</f>
        <v>0</v>
      </c>
      <c r="J23" s="234"/>
      <c r="K23" s="235">
        <f>ROUND(E23*J23,2)</f>
        <v>0</v>
      </c>
      <c r="L23" s="235">
        <v>21</v>
      </c>
      <c r="M23" s="235">
        <f>G23*(1+L23/100)</f>
        <v>0</v>
      </c>
      <c r="N23" s="233">
        <v>0</v>
      </c>
      <c r="O23" s="233">
        <f>ROUND(E23*N23,2)</f>
        <v>0</v>
      </c>
      <c r="P23" s="233">
        <v>0</v>
      </c>
      <c r="Q23" s="233">
        <f>ROUND(E23*P23,2)</f>
        <v>0</v>
      </c>
      <c r="R23" s="235"/>
      <c r="S23" s="235" t="s">
        <v>183</v>
      </c>
      <c r="T23" s="236" t="s">
        <v>184</v>
      </c>
      <c r="U23" s="218">
        <v>0</v>
      </c>
      <c r="V23" s="218">
        <f>ROUND(E23*U23,2)</f>
        <v>0</v>
      </c>
      <c r="W23" s="218"/>
      <c r="X23" s="218" t="s">
        <v>185</v>
      </c>
      <c r="Y23" s="218" t="s">
        <v>186</v>
      </c>
      <c r="Z23" s="208"/>
      <c r="AA23" s="208"/>
      <c r="AB23" s="208"/>
      <c r="AC23" s="208"/>
      <c r="AD23" s="208"/>
      <c r="AE23" s="208"/>
      <c r="AF23" s="208"/>
      <c r="AG23" s="208" t="s">
        <v>187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ht="33.75" outlineLevel="2" x14ac:dyDescent="0.2">
      <c r="A24" s="215"/>
      <c r="B24" s="216"/>
      <c r="C24" s="249" t="s">
        <v>211</v>
      </c>
      <c r="D24" s="245"/>
      <c r="E24" s="245"/>
      <c r="F24" s="245"/>
      <c r="G24" s="245"/>
      <c r="H24" s="218"/>
      <c r="I24" s="218"/>
      <c r="J24" s="218"/>
      <c r="K24" s="218"/>
      <c r="L24" s="218"/>
      <c r="M24" s="218"/>
      <c r="N24" s="217"/>
      <c r="O24" s="217"/>
      <c r="P24" s="217"/>
      <c r="Q24" s="217"/>
      <c r="R24" s="218"/>
      <c r="S24" s="218"/>
      <c r="T24" s="218"/>
      <c r="U24" s="218"/>
      <c r="V24" s="218"/>
      <c r="W24" s="218"/>
      <c r="X24" s="218"/>
      <c r="Y24" s="218"/>
      <c r="Z24" s="208"/>
      <c r="AA24" s="208"/>
      <c r="AB24" s="208"/>
      <c r="AC24" s="208"/>
      <c r="AD24" s="208"/>
      <c r="AE24" s="208"/>
      <c r="AF24" s="208"/>
      <c r="AG24" s="208" t="s">
        <v>193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44" t="str">
        <f>C24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4" s="208"/>
      <c r="BC24" s="208"/>
      <c r="BD24" s="208"/>
      <c r="BE24" s="208"/>
      <c r="BF24" s="208"/>
      <c r="BG24" s="208"/>
      <c r="BH24" s="208"/>
    </row>
    <row r="25" spans="1:60" x14ac:dyDescent="0.2">
      <c r="A25" s="223" t="s">
        <v>178</v>
      </c>
      <c r="B25" s="224" t="s">
        <v>148</v>
      </c>
      <c r="C25" s="246" t="s">
        <v>28</v>
      </c>
      <c r="D25" s="225"/>
      <c r="E25" s="226"/>
      <c r="F25" s="227"/>
      <c r="G25" s="227">
        <f>SUMIF(AG26:AG27,"&lt;&gt;NOR",G26:G27)</f>
        <v>0</v>
      </c>
      <c r="H25" s="227"/>
      <c r="I25" s="227">
        <f>SUM(I26:I27)</f>
        <v>0</v>
      </c>
      <c r="J25" s="227"/>
      <c r="K25" s="227">
        <f>SUM(K26:K27)</f>
        <v>0</v>
      </c>
      <c r="L25" s="227"/>
      <c r="M25" s="227">
        <f>SUM(M26:M27)</f>
        <v>0</v>
      </c>
      <c r="N25" s="226"/>
      <c r="O25" s="226">
        <f>SUM(O26:O27)</f>
        <v>0</v>
      </c>
      <c r="P25" s="226"/>
      <c r="Q25" s="226">
        <f>SUM(Q26:Q27)</f>
        <v>0</v>
      </c>
      <c r="R25" s="227"/>
      <c r="S25" s="227"/>
      <c r="T25" s="228"/>
      <c r="U25" s="222"/>
      <c r="V25" s="222">
        <f>SUM(V26:V27)</f>
        <v>0</v>
      </c>
      <c r="W25" s="222"/>
      <c r="X25" s="222"/>
      <c r="Y25" s="222"/>
      <c r="AG25" t="s">
        <v>179</v>
      </c>
    </row>
    <row r="26" spans="1:60" outlineLevel="1" x14ac:dyDescent="0.2">
      <c r="A26" s="230">
        <v>10</v>
      </c>
      <c r="B26" s="231" t="s">
        <v>212</v>
      </c>
      <c r="C26" s="248" t="s">
        <v>213</v>
      </c>
      <c r="D26" s="232" t="s">
        <v>182</v>
      </c>
      <c r="E26" s="233">
        <v>1</v>
      </c>
      <c r="F26" s="234"/>
      <c r="G26" s="235">
        <f>ROUND(E26*F26,2)</f>
        <v>0</v>
      </c>
      <c r="H26" s="234"/>
      <c r="I26" s="235">
        <f>ROUND(E26*H26,2)</f>
        <v>0</v>
      </c>
      <c r="J26" s="234"/>
      <c r="K26" s="235">
        <f>ROUND(E26*J26,2)</f>
        <v>0</v>
      </c>
      <c r="L26" s="235">
        <v>21</v>
      </c>
      <c r="M26" s="235">
        <f>G26*(1+L26/100)</f>
        <v>0</v>
      </c>
      <c r="N26" s="233">
        <v>0</v>
      </c>
      <c r="O26" s="233">
        <f>ROUND(E26*N26,2)</f>
        <v>0</v>
      </c>
      <c r="P26" s="233">
        <v>0</v>
      </c>
      <c r="Q26" s="233">
        <f>ROUND(E26*P26,2)</f>
        <v>0</v>
      </c>
      <c r="R26" s="235"/>
      <c r="S26" s="235" t="s">
        <v>183</v>
      </c>
      <c r="T26" s="236" t="s">
        <v>184</v>
      </c>
      <c r="U26" s="218">
        <v>0</v>
      </c>
      <c r="V26" s="218">
        <f>ROUND(E26*U26,2)</f>
        <v>0</v>
      </c>
      <c r="W26" s="218"/>
      <c r="X26" s="218" t="s">
        <v>185</v>
      </c>
      <c r="Y26" s="218" t="s">
        <v>186</v>
      </c>
      <c r="Z26" s="208"/>
      <c r="AA26" s="208"/>
      <c r="AB26" s="208"/>
      <c r="AC26" s="208"/>
      <c r="AD26" s="208"/>
      <c r="AE26" s="208"/>
      <c r="AF26" s="208"/>
      <c r="AG26" s="208" t="s">
        <v>187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2" x14ac:dyDescent="0.2">
      <c r="A27" s="215"/>
      <c r="B27" s="216"/>
      <c r="C27" s="249" t="s">
        <v>214</v>
      </c>
      <c r="D27" s="245"/>
      <c r="E27" s="245"/>
      <c r="F27" s="245"/>
      <c r="G27" s="245"/>
      <c r="H27" s="218"/>
      <c r="I27" s="218"/>
      <c r="J27" s="218"/>
      <c r="K27" s="218"/>
      <c r="L27" s="218"/>
      <c r="M27" s="218"/>
      <c r="N27" s="217"/>
      <c r="O27" s="217"/>
      <c r="P27" s="217"/>
      <c r="Q27" s="217"/>
      <c r="R27" s="218"/>
      <c r="S27" s="218"/>
      <c r="T27" s="218"/>
      <c r="U27" s="218"/>
      <c r="V27" s="218"/>
      <c r="W27" s="218"/>
      <c r="X27" s="218"/>
      <c r="Y27" s="218"/>
      <c r="Z27" s="208"/>
      <c r="AA27" s="208"/>
      <c r="AB27" s="208"/>
      <c r="AC27" s="208"/>
      <c r="AD27" s="208"/>
      <c r="AE27" s="208"/>
      <c r="AF27" s="208"/>
      <c r="AG27" s="208" t="s">
        <v>193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44" t="str">
        <f>C27</f>
        <v>Náklady zhotovitele, které vzniknou v souvislosti s povinnostmi zhotovitele při předání a převzetí díla.</v>
      </c>
      <c r="BB27" s="208"/>
      <c r="BC27" s="208"/>
      <c r="BD27" s="208"/>
      <c r="BE27" s="208"/>
      <c r="BF27" s="208"/>
      <c r="BG27" s="208"/>
      <c r="BH27" s="208"/>
    </row>
    <row r="28" spans="1:60" x14ac:dyDescent="0.2">
      <c r="A28" s="3"/>
      <c r="B28" s="4"/>
      <c r="C28" s="25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164</v>
      </c>
    </row>
    <row r="29" spans="1:60" x14ac:dyDescent="0.2">
      <c r="A29" s="211"/>
      <c r="B29" s="212" t="s">
        <v>29</v>
      </c>
      <c r="C29" s="251"/>
      <c r="D29" s="213"/>
      <c r="E29" s="214"/>
      <c r="F29" s="214"/>
      <c r="G29" s="229">
        <f>G8+G25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215</v>
      </c>
    </row>
    <row r="30" spans="1:60" x14ac:dyDescent="0.2">
      <c r="C30" s="252"/>
      <c r="D30" s="10"/>
      <c r="AG30" t="s">
        <v>216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SeA9m3mbzKRnrUGlTEQ+6KZ58OEFBVUlS6hVwsFNlaxv0c3u0nOOHAu1+h1224KyxU41Qsono4T/vwvu/D8OA==" saltValue="R3qvtMW1pdIx2azYMeCs2Q==" spinCount="100000" sheet="1" formatRows="0"/>
  <mergeCells count="12">
    <mergeCell ref="C16:G16"/>
    <mergeCell ref="C18:G18"/>
    <mergeCell ref="C20:G20"/>
    <mergeCell ref="C22:G22"/>
    <mergeCell ref="C24:G24"/>
    <mergeCell ref="C27:G27"/>
    <mergeCell ref="A1:G1"/>
    <mergeCell ref="C2:G2"/>
    <mergeCell ref="C3:G3"/>
    <mergeCell ref="C4:G4"/>
    <mergeCell ref="C12:G12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784F-A197-465E-93CF-D2AE93D8566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2" customWidth="1"/>
    <col min="3" max="3" width="63.28515625" style="17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217</v>
      </c>
      <c r="B1" s="193"/>
      <c r="C1" s="193"/>
      <c r="D1" s="193"/>
      <c r="E1" s="193"/>
      <c r="F1" s="193"/>
      <c r="G1" s="193"/>
      <c r="AG1" t="s">
        <v>150</v>
      </c>
    </row>
    <row r="2" spans="1:60" ht="24.95" customHeight="1" x14ac:dyDescent="0.2">
      <c r="A2" s="194" t="s">
        <v>7</v>
      </c>
      <c r="B2" s="49" t="s">
        <v>44</v>
      </c>
      <c r="C2" s="197" t="s">
        <v>45</v>
      </c>
      <c r="D2" s="195"/>
      <c r="E2" s="195"/>
      <c r="F2" s="195"/>
      <c r="G2" s="196"/>
      <c r="AG2" t="s">
        <v>151</v>
      </c>
    </row>
    <row r="3" spans="1:60" ht="24.95" customHeight="1" x14ac:dyDescent="0.2">
      <c r="A3" s="194" t="s">
        <v>8</v>
      </c>
      <c r="B3" s="49" t="s">
        <v>57</v>
      </c>
      <c r="C3" s="197" t="s">
        <v>58</v>
      </c>
      <c r="D3" s="195"/>
      <c r="E3" s="195"/>
      <c r="F3" s="195"/>
      <c r="G3" s="196"/>
      <c r="AC3" s="172" t="s">
        <v>151</v>
      </c>
      <c r="AG3" t="s">
        <v>154</v>
      </c>
    </row>
    <row r="4" spans="1:60" ht="24.95" customHeight="1" x14ac:dyDescent="0.2">
      <c r="A4" s="198" t="s">
        <v>9</v>
      </c>
      <c r="B4" s="199" t="s">
        <v>59</v>
      </c>
      <c r="C4" s="200" t="s">
        <v>60</v>
      </c>
      <c r="D4" s="201"/>
      <c r="E4" s="201"/>
      <c r="F4" s="201"/>
      <c r="G4" s="202"/>
      <c r="AG4" t="s">
        <v>155</v>
      </c>
    </row>
    <row r="5" spans="1:60" x14ac:dyDescent="0.2">
      <c r="D5" s="10"/>
    </row>
    <row r="6" spans="1:60" ht="38.25" x14ac:dyDescent="0.2">
      <c r="A6" s="204" t="s">
        <v>156</v>
      </c>
      <c r="B6" s="206" t="s">
        <v>157</v>
      </c>
      <c r="C6" s="206" t="s">
        <v>158</v>
      </c>
      <c r="D6" s="205" t="s">
        <v>159</v>
      </c>
      <c r="E6" s="204" t="s">
        <v>160</v>
      </c>
      <c r="F6" s="203" t="s">
        <v>161</v>
      </c>
      <c r="G6" s="204" t="s">
        <v>29</v>
      </c>
      <c r="H6" s="207" t="s">
        <v>30</v>
      </c>
      <c r="I6" s="207" t="s">
        <v>162</v>
      </c>
      <c r="J6" s="207" t="s">
        <v>31</v>
      </c>
      <c r="K6" s="207" t="s">
        <v>163</v>
      </c>
      <c r="L6" s="207" t="s">
        <v>164</v>
      </c>
      <c r="M6" s="207" t="s">
        <v>165</v>
      </c>
      <c r="N6" s="207" t="s">
        <v>166</v>
      </c>
      <c r="O6" s="207" t="s">
        <v>167</v>
      </c>
      <c r="P6" s="207" t="s">
        <v>168</v>
      </c>
      <c r="Q6" s="207" t="s">
        <v>169</v>
      </c>
      <c r="R6" s="207" t="s">
        <v>170</v>
      </c>
      <c r="S6" s="207" t="s">
        <v>171</v>
      </c>
      <c r="T6" s="207" t="s">
        <v>172</v>
      </c>
      <c r="U6" s="207" t="s">
        <v>173</v>
      </c>
      <c r="V6" s="207" t="s">
        <v>174</v>
      </c>
      <c r="W6" s="207" t="s">
        <v>175</v>
      </c>
      <c r="X6" s="207" t="s">
        <v>176</v>
      </c>
      <c r="Y6" s="207" t="s">
        <v>177</v>
      </c>
    </row>
    <row r="7" spans="1:60" hidden="1" x14ac:dyDescent="0.2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">
      <c r="A8" s="223" t="s">
        <v>178</v>
      </c>
      <c r="B8" s="224" t="s">
        <v>105</v>
      </c>
      <c r="C8" s="246" t="s">
        <v>106</v>
      </c>
      <c r="D8" s="225"/>
      <c r="E8" s="226"/>
      <c r="F8" s="227"/>
      <c r="G8" s="227">
        <f>SUMIF(AG9:AG51,"&lt;&gt;NOR",G9:G51)</f>
        <v>0</v>
      </c>
      <c r="H8" s="227"/>
      <c r="I8" s="227">
        <f>SUM(I9:I51)</f>
        <v>0</v>
      </c>
      <c r="J8" s="227"/>
      <c r="K8" s="227">
        <f>SUM(K9:K51)</f>
        <v>0</v>
      </c>
      <c r="L8" s="227"/>
      <c r="M8" s="227">
        <f>SUM(M9:M51)</f>
        <v>0</v>
      </c>
      <c r="N8" s="226"/>
      <c r="O8" s="226">
        <f>SUM(O9:O51)</f>
        <v>0</v>
      </c>
      <c r="P8" s="226"/>
      <c r="Q8" s="226">
        <f>SUM(Q9:Q51)</f>
        <v>0</v>
      </c>
      <c r="R8" s="227"/>
      <c r="S8" s="227"/>
      <c r="T8" s="228"/>
      <c r="U8" s="222"/>
      <c r="V8" s="222">
        <f>SUM(V9:V51)</f>
        <v>5.4899999999999993</v>
      </c>
      <c r="W8" s="222"/>
      <c r="X8" s="222"/>
      <c r="Y8" s="222"/>
      <c r="AG8" t="s">
        <v>179</v>
      </c>
    </row>
    <row r="9" spans="1:60" outlineLevel="1" x14ac:dyDescent="0.2">
      <c r="A9" s="230">
        <v>1</v>
      </c>
      <c r="B9" s="231" t="s">
        <v>218</v>
      </c>
      <c r="C9" s="248" t="s">
        <v>219</v>
      </c>
      <c r="D9" s="232" t="s">
        <v>220</v>
      </c>
      <c r="E9" s="233">
        <v>0.84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5" t="s">
        <v>221</v>
      </c>
      <c r="S9" s="235" t="s">
        <v>183</v>
      </c>
      <c r="T9" s="236" t="s">
        <v>183</v>
      </c>
      <c r="U9" s="218">
        <v>3.5329999999999999</v>
      </c>
      <c r="V9" s="218">
        <f>ROUND(E9*U9,2)</f>
        <v>2.97</v>
      </c>
      <c r="W9" s="218"/>
      <c r="X9" s="218" t="s">
        <v>222</v>
      </c>
      <c r="Y9" s="218" t="s">
        <v>186</v>
      </c>
      <c r="Z9" s="208"/>
      <c r="AA9" s="208"/>
      <c r="AB9" s="208"/>
      <c r="AC9" s="208"/>
      <c r="AD9" s="208"/>
      <c r="AE9" s="208"/>
      <c r="AF9" s="208"/>
      <c r="AG9" s="208" t="s">
        <v>223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2" x14ac:dyDescent="0.2">
      <c r="A10" s="215"/>
      <c r="B10" s="216"/>
      <c r="C10" s="259" t="s">
        <v>224</v>
      </c>
      <c r="D10" s="257"/>
      <c r="E10" s="257"/>
      <c r="F10" s="257"/>
      <c r="G10" s="257"/>
      <c r="H10" s="218"/>
      <c r="I10" s="218"/>
      <c r="J10" s="218"/>
      <c r="K10" s="218"/>
      <c r="L10" s="218"/>
      <c r="M10" s="218"/>
      <c r="N10" s="217"/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  <c r="Z10" s="208"/>
      <c r="AA10" s="208"/>
      <c r="AB10" s="208"/>
      <c r="AC10" s="208"/>
      <c r="AD10" s="208"/>
      <c r="AE10" s="208"/>
      <c r="AF10" s="208"/>
      <c r="AG10" s="208" t="s">
        <v>225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2" x14ac:dyDescent="0.2">
      <c r="A11" s="215"/>
      <c r="B11" s="216"/>
      <c r="C11" s="260" t="s">
        <v>226</v>
      </c>
      <c r="D11" s="253"/>
      <c r="E11" s="254"/>
      <c r="F11" s="218"/>
      <c r="G11" s="218"/>
      <c r="H11" s="218"/>
      <c r="I11" s="218"/>
      <c r="J11" s="218"/>
      <c r="K11" s="218"/>
      <c r="L11" s="218"/>
      <c r="M11" s="218"/>
      <c r="N11" s="217"/>
      <c r="O11" s="217"/>
      <c r="P11" s="217"/>
      <c r="Q11" s="217"/>
      <c r="R11" s="218"/>
      <c r="S11" s="218"/>
      <c r="T11" s="218"/>
      <c r="U11" s="218"/>
      <c r="V11" s="218"/>
      <c r="W11" s="218"/>
      <c r="X11" s="218"/>
      <c r="Y11" s="218"/>
      <c r="Z11" s="208"/>
      <c r="AA11" s="208"/>
      <c r="AB11" s="208"/>
      <c r="AC11" s="208"/>
      <c r="AD11" s="208"/>
      <c r="AE11" s="208"/>
      <c r="AF11" s="208"/>
      <c r="AG11" s="208" t="s">
        <v>227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3" x14ac:dyDescent="0.2">
      <c r="A12" s="215"/>
      <c r="B12" s="216"/>
      <c r="C12" s="260" t="s">
        <v>228</v>
      </c>
      <c r="D12" s="253"/>
      <c r="E12" s="254"/>
      <c r="F12" s="218"/>
      <c r="G12" s="218"/>
      <c r="H12" s="218"/>
      <c r="I12" s="218"/>
      <c r="J12" s="218"/>
      <c r="K12" s="218"/>
      <c r="L12" s="218"/>
      <c r="M12" s="218"/>
      <c r="N12" s="217"/>
      <c r="O12" s="217"/>
      <c r="P12" s="217"/>
      <c r="Q12" s="217"/>
      <c r="R12" s="218"/>
      <c r="S12" s="218"/>
      <c r="T12" s="218"/>
      <c r="U12" s="218"/>
      <c r="V12" s="218"/>
      <c r="W12" s="218"/>
      <c r="X12" s="218"/>
      <c r="Y12" s="218"/>
      <c r="Z12" s="208"/>
      <c r="AA12" s="208"/>
      <c r="AB12" s="208"/>
      <c r="AC12" s="208"/>
      <c r="AD12" s="208"/>
      <c r="AE12" s="208"/>
      <c r="AF12" s="208"/>
      <c r="AG12" s="208" t="s">
        <v>227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ht="22.5" outlineLevel="3" x14ac:dyDescent="0.2">
      <c r="A13" s="215"/>
      <c r="B13" s="216"/>
      <c r="C13" s="260" t="s">
        <v>229</v>
      </c>
      <c r="D13" s="253"/>
      <c r="E13" s="254"/>
      <c r="F13" s="218"/>
      <c r="G13" s="218"/>
      <c r="H13" s="218"/>
      <c r="I13" s="218"/>
      <c r="J13" s="218"/>
      <c r="K13" s="218"/>
      <c r="L13" s="218"/>
      <c r="M13" s="218"/>
      <c r="N13" s="217"/>
      <c r="O13" s="217"/>
      <c r="P13" s="217"/>
      <c r="Q13" s="217"/>
      <c r="R13" s="218"/>
      <c r="S13" s="218"/>
      <c r="T13" s="218"/>
      <c r="U13" s="218"/>
      <c r="V13" s="218"/>
      <c r="W13" s="218"/>
      <c r="X13" s="218"/>
      <c r="Y13" s="218"/>
      <c r="Z13" s="208"/>
      <c r="AA13" s="208"/>
      <c r="AB13" s="208"/>
      <c r="AC13" s="208"/>
      <c r="AD13" s="208"/>
      <c r="AE13" s="208"/>
      <c r="AF13" s="208"/>
      <c r="AG13" s="208" t="s">
        <v>227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3" x14ac:dyDescent="0.2">
      <c r="A14" s="215"/>
      <c r="B14" s="216"/>
      <c r="C14" s="260" t="s">
        <v>230</v>
      </c>
      <c r="D14" s="253"/>
      <c r="E14" s="254"/>
      <c r="F14" s="218"/>
      <c r="G14" s="218"/>
      <c r="H14" s="218"/>
      <c r="I14" s="218"/>
      <c r="J14" s="218"/>
      <c r="K14" s="218"/>
      <c r="L14" s="218"/>
      <c r="M14" s="218"/>
      <c r="N14" s="217"/>
      <c r="O14" s="217"/>
      <c r="P14" s="217"/>
      <c r="Q14" s="217"/>
      <c r="R14" s="218"/>
      <c r="S14" s="218"/>
      <c r="T14" s="218"/>
      <c r="U14" s="218"/>
      <c r="V14" s="218"/>
      <c r="W14" s="218"/>
      <c r="X14" s="218"/>
      <c r="Y14" s="218"/>
      <c r="Z14" s="208"/>
      <c r="AA14" s="208"/>
      <c r="AB14" s="208"/>
      <c r="AC14" s="208"/>
      <c r="AD14" s="208"/>
      <c r="AE14" s="208"/>
      <c r="AF14" s="208"/>
      <c r="AG14" s="208" t="s">
        <v>227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3" x14ac:dyDescent="0.2">
      <c r="A15" s="215"/>
      <c r="B15" s="216"/>
      <c r="C15" s="261" t="s">
        <v>231</v>
      </c>
      <c r="D15" s="255"/>
      <c r="E15" s="256"/>
      <c r="F15" s="218"/>
      <c r="G15" s="218"/>
      <c r="H15" s="218"/>
      <c r="I15" s="218"/>
      <c r="J15" s="218"/>
      <c r="K15" s="218"/>
      <c r="L15" s="218"/>
      <c r="M15" s="218"/>
      <c r="N15" s="217"/>
      <c r="O15" s="217"/>
      <c r="P15" s="217"/>
      <c r="Q15" s="217"/>
      <c r="R15" s="218"/>
      <c r="S15" s="218"/>
      <c r="T15" s="218"/>
      <c r="U15" s="218"/>
      <c r="V15" s="218"/>
      <c r="W15" s="218"/>
      <c r="X15" s="218"/>
      <c r="Y15" s="218"/>
      <c r="Z15" s="208"/>
      <c r="AA15" s="208"/>
      <c r="AB15" s="208"/>
      <c r="AC15" s="208"/>
      <c r="AD15" s="208"/>
      <c r="AE15" s="208"/>
      <c r="AF15" s="208"/>
      <c r="AG15" s="208" t="s">
        <v>227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3" x14ac:dyDescent="0.2">
      <c r="A16" s="215"/>
      <c r="B16" s="216"/>
      <c r="C16" s="262" t="s">
        <v>232</v>
      </c>
      <c r="D16" s="255"/>
      <c r="E16" s="256">
        <v>7.4999999999999997E-2</v>
      </c>
      <c r="F16" s="218"/>
      <c r="G16" s="218"/>
      <c r="H16" s="218"/>
      <c r="I16" s="218"/>
      <c r="J16" s="218"/>
      <c r="K16" s="218"/>
      <c r="L16" s="218"/>
      <c r="M16" s="218"/>
      <c r="N16" s="217"/>
      <c r="O16" s="217"/>
      <c r="P16" s="217"/>
      <c r="Q16" s="217"/>
      <c r="R16" s="218"/>
      <c r="S16" s="218"/>
      <c r="T16" s="218"/>
      <c r="U16" s="218"/>
      <c r="V16" s="218"/>
      <c r="W16" s="218"/>
      <c r="X16" s="218"/>
      <c r="Y16" s="218"/>
      <c r="Z16" s="208"/>
      <c r="AA16" s="208"/>
      <c r="AB16" s="208"/>
      <c r="AC16" s="208"/>
      <c r="AD16" s="208"/>
      <c r="AE16" s="208"/>
      <c r="AF16" s="208"/>
      <c r="AG16" s="208" t="s">
        <v>227</v>
      </c>
      <c r="AH16" s="208">
        <v>2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3" x14ac:dyDescent="0.2">
      <c r="A17" s="215"/>
      <c r="B17" s="216"/>
      <c r="C17" s="261" t="s">
        <v>233</v>
      </c>
      <c r="D17" s="255"/>
      <c r="E17" s="256"/>
      <c r="F17" s="218"/>
      <c r="G17" s="218"/>
      <c r="H17" s="218"/>
      <c r="I17" s="218"/>
      <c r="J17" s="218"/>
      <c r="K17" s="218"/>
      <c r="L17" s="218"/>
      <c r="M17" s="218"/>
      <c r="N17" s="217"/>
      <c r="O17" s="217"/>
      <c r="P17" s="217"/>
      <c r="Q17" s="217"/>
      <c r="R17" s="218"/>
      <c r="S17" s="218"/>
      <c r="T17" s="218"/>
      <c r="U17" s="218"/>
      <c r="V17" s="218"/>
      <c r="W17" s="218"/>
      <c r="X17" s="218"/>
      <c r="Y17" s="218"/>
      <c r="Z17" s="208"/>
      <c r="AA17" s="208"/>
      <c r="AB17" s="208"/>
      <c r="AC17" s="208"/>
      <c r="AD17" s="208"/>
      <c r="AE17" s="208"/>
      <c r="AF17" s="208"/>
      <c r="AG17" s="208" t="s">
        <v>227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3" x14ac:dyDescent="0.2">
      <c r="A18" s="215"/>
      <c r="B18" s="216"/>
      <c r="C18" s="260" t="s">
        <v>234</v>
      </c>
      <c r="D18" s="253"/>
      <c r="E18" s="254">
        <v>0.84</v>
      </c>
      <c r="F18" s="218"/>
      <c r="G18" s="218"/>
      <c r="H18" s="218"/>
      <c r="I18" s="218"/>
      <c r="J18" s="218"/>
      <c r="K18" s="218"/>
      <c r="L18" s="218"/>
      <c r="M18" s="218"/>
      <c r="N18" s="217"/>
      <c r="O18" s="217"/>
      <c r="P18" s="217"/>
      <c r="Q18" s="217"/>
      <c r="R18" s="218"/>
      <c r="S18" s="218"/>
      <c r="T18" s="218"/>
      <c r="U18" s="218"/>
      <c r="V18" s="218"/>
      <c r="W18" s="218"/>
      <c r="X18" s="218"/>
      <c r="Y18" s="218"/>
      <c r="Z18" s="208"/>
      <c r="AA18" s="208"/>
      <c r="AB18" s="208"/>
      <c r="AC18" s="208"/>
      <c r="AD18" s="208"/>
      <c r="AE18" s="208"/>
      <c r="AF18" s="208"/>
      <c r="AG18" s="208" t="s">
        <v>227</v>
      </c>
      <c r="AH18" s="208">
        <v>5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ht="22.5" outlineLevel="1" x14ac:dyDescent="0.2">
      <c r="A19" s="230">
        <v>2</v>
      </c>
      <c r="B19" s="231" t="s">
        <v>235</v>
      </c>
      <c r="C19" s="248" t="s">
        <v>236</v>
      </c>
      <c r="D19" s="232" t="s">
        <v>220</v>
      </c>
      <c r="E19" s="233">
        <v>0.84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 t="s">
        <v>221</v>
      </c>
      <c r="S19" s="235" t="s">
        <v>183</v>
      </c>
      <c r="T19" s="236" t="s">
        <v>183</v>
      </c>
      <c r="U19" s="218">
        <v>1.0999999999999999E-2</v>
      </c>
      <c r="V19" s="218">
        <f>ROUND(E19*U19,2)</f>
        <v>0.01</v>
      </c>
      <c r="W19" s="218"/>
      <c r="X19" s="218" t="s">
        <v>222</v>
      </c>
      <c r="Y19" s="218" t="s">
        <v>186</v>
      </c>
      <c r="Z19" s="208"/>
      <c r="AA19" s="208"/>
      <c r="AB19" s="208"/>
      <c r="AC19" s="208"/>
      <c r="AD19" s="208"/>
      <c r="AE19" s="208"/>
      <c r="AF19" s="208"/>
      <c r="AG19" s="208" t="s">
        <v>223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2" x14ac:dyDescent="0.2">
      <c r="A20" s="215"/>
      <c r="B20" s="216"/>
      <c r="C20" s="259" t="s">
        <v>237</v>
      </c>
      <c r="D20" s="257"/>
      <c r="E20" s="257"/>
      <c r="F20" s="257"/>
      <c r="G20" s="257"/>
      <c r="H20" s="218"/>
      <c r="I20" s="218"/>
      <c r="J20" s="218"/>
      <c r="K20" s="218"/>
      <c r="L20" s="218"/>
      <c r="M20" s="218"/>
      <c r="N20" s="217"/>
      <c r="O20" s="217"/>
      <c r="P20" s="217"/>
      <c r="Q20" s="217"/>
      <c r="R20" s="218"/>
      <c r="S20" s="218"/>
      <c r="T20" s="218"/>
      <c r="U20" s="218"/>
      <c r="V20" s="218"/>
      <c r="W20" s="218"/>
      <c r="X20" s="218"/>
      <c r="Y20" s="218"/>
      <c r="Z20" s="208"/>
      <c r="AA20" s="208"/>
      <c r="AB20" s="208"/>
      <c r="AC20" s="208"/>
      <c r="AD20" s="208"/>
      <c r="AE20" s="208"/>
      <c r="AF20" s="208"/>
      <c r="AG20" s="208" t="s">
        <v>225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2" x14ac:dyDescent="0.2">
      <c r="A21" s="215"/>
      <c r="B21" s="216"/>
      <c r="C21" s="260" t="s">
        <v>238</v>
      </c>
      <c r="D21" s="253"/>
      <c r="E21" s="254"/>
      <c r="F21" s="218"/>
      <c r="G21" s="218"/>
      <c r="H21" s="218"/>
      <c r="I21" s="218"/>
      <c r="J21" s="218"/>
      <c r="K21" s="218"/>
      <c r="L21" s="218"/>
      <c r="M21" s="218"/>
      <c r="N21" s="217"/>
      <c r="O21" s="217"/>
      <c r="P21" s="217"/>
      <c r="Q21" s="217"/>
      <c r="R21" s="218"/>
      <c r="S21" s="218"/>
      <c r="T21" s="218"/>
      <c r="U21" s="218"/>
      <c r="V21" s="218"/>
      <c r="W21" s="218"/>
      <c r="X21" s="218"/>
      <c r="Y21" s="218"/>
      <c r="Z21" s="208"/>
      <c r="AA21" s="208"/>
      <c r="AB21" s="208"/>
      <c r="AC21" s="208"/>
      <c r="AD21" s="208"/>
      <c r="AE21" s="208"/>
      <c r="AF21" s="208"/>
      <c r="AG21" s="208" t="s">
        <v>227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3" x14ac:dyDescent="0.2">
      <c r="A22" s="215"/>
      <c r="B22" s="216"/>
      <c r="C22" s="260" t="s">
        <v>239</v>
      </c>
      <c r="D22" s="253"/>
      <c r="E22" s="254"/>
      <c r="F22" s="218"/>
      <c r="G22" s="218"/>
      <c r="H22" s="218"/>
      <c r="I22" s="218"/>
      <c r="J22" s="218"/>
      <c r="K22" s="218"/>
      <c r="L22" s="218"/>
      <c r="M22" s="218"/>
      <c r="N22" s="217"/>
      <c r="O22" s="217"/>
      <c r="P22" s="217"/>
      <c r="Q22" s="217"/>
      <c r="R22" s="218"/>
      <c r="S22" s="218"/>
      <c r="T22" s="218"/>
      <c r="U22" s="218"/>
      <c r="V22" s="218"/>
      <c r="W22" s="218"/>
      <c r="X22" s="218"/>
      <c r="Y22" s="218"/>
      <c r="Z22" s="208"/>
      <c r="AA22" s="208"/>
      <c r="AB22" s="208"/>
      <c r="AC22" s="208"/>
      <c r="AD22" s="208"/>
      <c r="AE22" s="208"/>
      <c r="AF22" s="208"/>
      <c r="AG22" s="208" t="s">
        <v>227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3" x14ac:dyDescent="0.2">
      <c r="A23" s="215"/>
      <c r="B23" s="216"/>
      <c r="C23" s="260" t="s">
        <v>240</v>
      </c>
      <c r="D23" s="253"/>
      <c r="E23" s="254">
        <v>0.84</v>
      </c>
      <c r="F23" s="218"/>
      <c r="G23" s="218"/>
      <c r="H23" s="218"/>
      <c r="I23" s="218"/>
      <c r="J23" s="218"/>
      <c r="K23" s="218"/>
      <c r="L23" s="218"/>
      <c r="M23" s="218"/>
      <c r="N23" s="217"/>
      <c r="O23" s="217"/>
      <c r="P23" s="217"/>
      <c r="Q23" s="217"/>
      <c r="R23" s="218"/>
      <c r="S23" s="218"/>
      <c r="T23" s="218"/>
      <c r="U23" s="218"/>
      <c r="V23" s="218"/>
      <c r="W23" s="218"/>
      <c r="X23" s="218"/>
      <c r="Y23" s="218"/>
      <c r="Z23" s="208"/>
      <c r="AA23" s="208"/>
      <c r="AB23" s="208"/>
      <c r="AC23" s="208"/>
      <c r="AD23" s="208"/>
      <c r="AE23" s="208"/>
      <c r="AF23" s="208"/>
      <c r="AG23" s="208" t="s">
        <v>227</v>
      </c>
      <c r="AH23" s="208">
        <v>5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">
      <c r="A24" s="230">
        <v>3</v>
      </c>
      <c r="B24" s="231" t="s">
        <v>241</v>
      </c>
      <c r="C24" s="248" t="s">
        <v>242</v>
      </c>
      <c r="D24" s="232" t="s">
        <v>220</v>
      </c>
      <c r="E24" s="233">
        <v>0.84</v>
      </c>
      <c r="F24" s="234"/>
      <c r="G24" s="235">
        <f>ROUND(E24*F24,2)</f>
        <v>0</v>
      </c>
      <c r="H24" s="234"/>
      <c r="I24" s="235">
        <f>ROUND(E24*H24,2)</f>
        <v>0</v>
      </c>
      <c r="J24" s="234"/>
      <c r="K24" s="235">
        <f>ROUND(E24*J24,2)</f>
        <v>0</v>
      </c>
      <c r="L24" s="235">
        <v>21</v>
      </c>
      <c r="M24" s="235">
        <f>G24*(1+L24/100)</f>
        <v>0</v>
      </c>
      <c r="N24" s="233">
        <v>0</v>
      </c>
      <c r="O24" s="233">
        <f>ROUND(E24*N24,2)</f>
        <v>0</v>
      </c>
      <c r="P24" s="233">
        <v>0</v>
      </c>
      <c r="Q24" s="233">
        <f>ROUND(E24*P24,2)</f>
        <v>0</v>
      </c>
      <c r="R24" s="235" t="s">
        <v>221</v>
      </c>
      <c r="S24" s="235" t="s">
        <v>183</v>
      </c>
      <c r="T24" s="236" t="s">
        <v>183</v>
      </c>
      <c r="U24" s="218">
        <v>0.66800000000000004</v>
      </c>
      <c r="V24" s="218">
        <f>ROUND(E24*U24,2)</f>
        <v>0.56000000000000005</v>
      </c>
      <c r="W24" s="218"/>
      <c r="X24" s="218" t="s">
        <v>222</v>
      </c>
      <c r="Y24" s="218" t="s">
        <v>186</v>
      </c>
      <c r="Z24" s="208"/>
      <c r="AA24" s="208"/>
      <c r="AB24" s="208"/>
      <c r="AC24" s="208"/>
      <c r="AD24" s="208"/>
      <c r="AE24" s="208"/>
      <c r="AF24" s="208"/>
      <c r="AG24" s="208" t="s">
        <v>223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2" x14ac:dyDescent="0.2">
      <c r="A25" s="215"/>
      <c r="B25" s="216"/>
      <c r="C25" s="259" t="s">
        <v>243</v>
      </c>
      <c r="D25" s="257"/>
      <c r="E25" s="257"/>
      <c r="F25" s="257"/>
      <c r="G25" s="257"/>
      <c r="H25" s="218"/>
      <c r="I25" s="218"/>
      <c r="J25" s="218"/>
      <c r="K25" s="218"/>
      <c r="L25" s="218"/>
      <c r="M25" s="218"/>
      <c r="N25" s="217"/>
      <c r="O25" s="217"/>
      <c r="P25" s="217"/>
      <c r="Q25" s="217"/>
      <c r="R25" s="218"/>
      <c r="S25" s="218"/>
      <c r="T25" s="218"/>
      <c r="U25" s="218"/>
      <c r="V25" s="218"/>
      <c r="W25" s="218"/>
      <c r="X25" s="218"/>
      <c r="Y25" s="218"/>
      <c r="Z25" s="208"/>
      <c r="AA25" s="208"/>
      <c r="AB25" s="208"/>
      <c r="AC25" s="208"/>
      <c r="AD25" s="208"/>
      <c r="AE25" s="208"/>
      <c r="AF25" s="208"/>
      <c r="AG25" s="208" t="s">
        <v>225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2" x14ac:dyDescent="0.2">
      <c r="A26" s="215"/>
      <c r="B26" s="216"/>
      <c r="C26" s="260" t="s">
        <v>244</v>
      </c>
      <c r="D26" s="253"/>
      <c r="E26" s="254"/>
      <c r="F26" s="218"/>
      <c r="G26" s="218"/>
      <c r="H26" s="218"/>
      <c r="I26" s="218"/>
      <c r="J26" s="218"/>
      <c r="K26" s="218"/>
      <c r="L26" s="218"/>
      <c r="M26" s="218"/>
      <c r="N26" s="217"/>
      <c r="O26" s="217"/>
      <c r="P26" s="217"/>
      <c r="Q26" s="217"/>
      <c r="R26" s="218"/>
      <c r="S26" s="218"/>
      <c r="T26" s="218"/>
      <c r="U26" s="218"/>
      <c r="V26" s="218"/>
      <c r="W26" s="218"/>
      <c r="X26" s="218"/>
      <c r="Y26" s="218"/>
      <c r="Z26" s="208"/>
      <c r="AA26" s="208"/>
      <c r="AB26" s="208"/>
      <c r="AC26" s="208"/>
      <c r="AD26" s="208"/>
      <c r="AE26" s="208"/>
      <c r="AF26" s="208"/>
      <c r="AG26" s="208" t="s">
        <v>227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3" x14ac:dyDescent="0.2">
      <c r="A27" s="215"/>
      <c r="B27" s="216"/>
      <c r="C27" s="260" t="s">
        <v>245</v>
      </c>
      <c r="D27" s="253"/>
      <c r="E27" s="254"/>
      <c r="F27" s="218"/>
      <c r="G27" s="218"/>
      <c r="H27" s="218"/>
      <c r="I27" s="218"/>
      <c r="J27" s="218"/>
      <c r="K27" s="218"/>
      <c r="L27" s="218"/>
      <c r="M27" s="218"/>
      <c r="N27" s="217"/>
      <c r="O27" s="217"/>
      <c r="P27" s="217"/>
      <c r="Q27" s="217"/>
      <c r="R27" s="218"/>
      <c r="S27" s="218"/>
      <c r="T27" s="218"/>
      <c r="U27" s="218"/>
      <c r="V27" s="218"/>
      <c r="W27" s="218"/>
      <c r="X27" s="218"/>
      <c r="Y27" s="218"/>
      <c r="Z27" s="208"/>
      <c r="AA27" s="208"/>
      <c r="AB27" s="208"/>
      <c r="AC27" s="208"/>
      <c r="AD27" s="208"/>
      <c r="AE27" s="208"/>
      <c r="AF27" s="208"/>
      <c r="AG27" s="208" t="s">
        <v>227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3" x14ac:dyDescent="0.2">
      <c r="A28" s="215"/>
      <c r="B28" s="216"/>
      <c r="C28" s="260" t="s">
        <v>246</v>
      </c>
      <c r="D28" s="253"/>
      <c r="E28" s="254">
        <v>0.84</v>
      </c>
      <c r="F28" s="218"/>
      <c r="G28" s="218"/>
      <c r="H28" s="218"/>
      <c r="I28" s="218"/>
      <c r="J28" s="218"/>
      <c r="K28" s="218"/>
      <c r="L28" s="218"/>
      <c r="M28" s="218"/>
      <c r="N28" s="217"/>
      <c r="O28" s="217"/>
      <c r="P28" s="217"/>
      <c r="Q28" s="217"/>
      <c r="R28" s="218"/>
      <c r="S28" s="218"/>
      <c r="T28" s="218"/>
      <c r="U28" s="218"/>
      <c r="V28" s="218"/>
      <c r="W28" s="218"/>
      <c r="X28" s="218"/>
      <c r="Y28" s="218"/>
      <c r="Z28" s="208"/>
      <c r="AA28" s="208"/>
      <c r="AB28" s="208"/>
      <c r="AC28" s="208"/>
      <c r="AD28" s="208"/>
      <c r="AE28" s="208"/>
      <c r="AF28" s="208"/>
      <c r="AG28" s="208" t="s">
        <v>227</v>
      </c>
      <c r="AH28" s="208">
        <v>5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ht="22.5" outlineLevel="1" x14ac:dyDescent="0.2">
      <c r="A29" s="230">
        <v>4</v>
      </c>
      <c r="B29" s="231" t="s">
        <v>247</v>
      </c>
      <c r="C29" s="248" t="s">
        <v>248</v>
      </c>
      <c r="D29" s="232" t="s">
        <v>220</v>
      </c>
      <c r="E29" s="233">
        <v>0.84</v>
      </c>
      <c r="F29" s="234"/>
      <c r="G29" s="235">
        <f>ROUND(E29*F29,2)</f>
        <v>0</v>
      </c>
      <c r="H29" s="234"/>
      <c r="I29" s="235">
        <f>ROUND(E29*H29,2)</f>
        <v>0</v>
      </c>
      <c r="J29" s="234"/>
      <c r="K29" s="235">
        <f>ROUND(E29*J29,2)</f>
        <v>0</v>
      </c>
      <c r="L29" s="235">
        <v>21</v>
      </c>
      <c r="M29" s="235">
        <f>G29*(1+L29/100)</f>
        <v>0</v>
      </c>
      <c r="N29" s="233">
        <v>0</v>
      </c>
      <c r="O29" s="233">
        <f>ROUND(E29*N29,2)</f>
        <v>0</v>
      </c>
      <c r="P29" s="233">
        <v>0</v>
      </c>
      <c r="Q29" s="233">
        <f>ROUND(E29*P29,2)</f>
        <v>0</v>
      </c>
      <c r="R29" s="235" t="s">
        <v>221</v>
      </c>
      <c r="S29" s="235" t="s">
        <v>183</v>
      </c>
      <c r="T29" s="236" t="s">
        <v>183</v>
      </c>
      <c r="U29" s="218">
        <v>1.9379999999999999</v>
      </c>
      <c r="V29" s="218">
        <f>ROUND(E29*U29,2)</f>
        <v>1.63</v>
      </c>
      <c r="W29" s="218"/>
      <c r="X29" s="218" t="s">
        <v>222</v>
      </c>
      <c r="Y29" s="218" t="s">
        <v>186</v>
      </c>
      <c r="Z29" s="208"/>
      <c r="AA29" s="208"/>
      <c r="AB29" s="208"/>
      <c r="AC29" s="208"/>
      <c r="AD29" s="208"/>
      <c r="AE29" s="208"/>
      <c r="AF29" s="208"/>
      <c r="AG29" s="208" t="s">
        <v>223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2" x14ac:dyDescent="0.2">
      <c r="A30" s="215"/>
      <c r="B30" s="216"/>
      <c r="C30" s="260" t="s">
        <v>249</v>
      </c>
      <c r="D30" s="253"/>
      <c r="E30" s="254"/>
      <c r="F30" s="218"/>
      <c r="G30" s="218"/>
      <c r="H30" s="218"/>
      <c r="I30" s="218"/>
      <c r="J30" s="218"/>
      <c r="K30" s="218"/>
      <c r="L30" s="218"/>
      <c r="M30" s="218"/>
      <c r="N30" s="217"/>
      <c r="O30" s="217"/>
      <c r="P30" s="217"/>
      <c r="Q30" s="217"/>
      <c r="R30" s="218"/>
      <c r="S30" s="218"/>
      <c r="T30" s="218"/>
      <c r="U30" s="218"/>
      <c r="V30" s="218"/>
      <c r="W30" s="218"/>
      <c r="X30" s="218"/>
      <c r="Y30" s="218"/>
      <c r="Z30" s="208"/>
      <c r="AA30" s="208"/>
      <c r="AB30" s="208"/>
      <c r="AC30" s="208"/>
      <c r="AD30" s="208"/>
      <c r="AE30" s="208"/>
      <c r="AF30" s="208"/>
      <c r="AG30" s="208" t="s">
        <v>227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3" x14ac:dyDescent="0.2">
      <c r="A31" s="215"/>
      <c r="B31" s="216"/>
      <c r="C31" s="260" t="s">
        <v>245</v>
      </c>
      <c r="D31" s="253"/>
      <c r="E31" s="254"/>
      <c r="F31" s="218"/>
      <c r="G31" s="218"/>
      <c r="H31" s="218"/>
      <c r="I31" s="218"/>
      <c r="J31" s="218"/>
      <c r="K31" s="218"/>
      <c r="L31" s="218"/>
      <c r="M31" s="218"/>
      <c r="N31" s="217"/>
      <c r="O31" s="217"/>
      <c r="P31" s="217"/>
      <c r="Q31" s="217"/>
      <c r="R31" s="218"/>
      <c r="S31" s="218"/>
      <c r="T31" s="218"/>
      <c r="U31" s="218"/>
      <c r="V31" s="218"/>
      <c r="W31" s="218"/>
      <c r="X31" s="218"/>
      <c r="Y31" s="218"/>
      <c r="Z31" s="208"/>
      <c r="AA31" s="208"/>
      <c r="AB31" s="208"/>
      <c r="AC31" s="208"/>
      <c r="AD31" s="208"/>
      <c r="AE31" s="208"/>
      <c r="AF31" s="208"/>
      <c r="AG31" s="208" t="s">
        <v>227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3" x14ac:dyDescent="0.2">
      <c r="A32" s="215"/>
      <c r="B32" s="216"/>
      <c r="C32" s="260" t="s">
        <v>246</v>
      </c>
      <c r="D32" s="253"/>
      <c r="E32" s="254">
        <v>0.84</v>
      </c>
      <c r="F32" s="218"/>
      <c r="G32" s="218"/>
      <c r="H32" s="218"/>
      <c r="I32" s="218"/>
      <c r="J32" s="218"/>
      <c r="K32" s="218"/>
      <c r="L32" s="218"/>
      <c r="M32" s="218"/>
      <c r="N32" s="217"/>
      <c r="O32" s="217"/>
      <c r="P32" s="217"/>
      <c r="Q32" s="217"/>
      <c r="R32" s="218"/>
      <c r="S32" s="218"/>
      <c r="T32" s="218"/>
      <c r="U32" s="218"/>
      <c r="V32" s="218"/>
      <c r="W32" s="218"/>
      <c r="X32" s="218"/>
      <c r="Y32" s="218"/>
      <c r="Z32" s="208"/>
      <c r="AA32" s="208"/>
      <c r="AB32" s="208"/>
      <c r="AC32" s="208"/>
      <c r="AD32" s="208"/>
      <c r="AE32" s="208"/>
      <c r="AF32" s="208"/>
      <c r="AG32" s="208" t="s">
        <v>227</v>
      </c>
      <c r="AH32" s="208">
        <v>5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ht="22.5" outlineLevel="1" x14ac:dyDescent="0.2">
      <c r="A33" s="230">
        <v>5</v>
      </c>
      <c r="B33" s="231" t="s">
        <v>250</v>
      </c>
      <c r="C33" s="248" t="s">
        <v>251</v>
      </c>
      <c r="D33" s="232" t="s">
        <v>220</v>
      </c>
      <c r="E33" s="233">
        <v>0.84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33">
        <v>0</v>
      </c>
      <c r="O33" s="233">
        <f>ROUND(E33*N33,2)</f>
        <v>0</v>
      </c>
      <c r="P33" s="233">
        <v>0</v>
      </c>
      <c r="Q33" s="233">
        <f>ROUND(E33*P33,2)</f>
        <v>0</v>
      </c>
      <c r="R33" s="235" t="s">
        <v>221</v>
      </c>
      <c r="S33" s="235" t="s">
        <v>183</v>
      </c>
      <c r="T33" s="236" t="s">
        <v>183</v>
      </c>
      <c r="U33" s="218">
        <v>8.9999999999999993E-3</v>
      </c>
      <c r="V33" s="218">
        <f>ROUND(E33*U33,2)</f>
        <v>0.01</v>
      </c>
      <c r="W33" s="218"/>
      <c r="X33" s="218" t="s">
        <v>222</v>
      </c>
      <c r="Y33" s="218" t="s">
        <v>186</v>
      </c>
      <c r="Z33" s="208"/>
      <c r="AA33" s="208"/>
      <c r="AB33" s="208"/>
      <c r="AC33" s="208"/>
      <c r="AD33" s="208"/>
      <c r="AE33" s="208"/>
      <c r="AF33" s="208"/>
      <c r="AG33" s="208" t="s">
        <v>252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2" x14ac:dyDescent="0.2">
      <c r="A34" s="215"/>
      <c r="B34" s="216"/>
      <c r="C34" s="260" t="s">
        <v>253</v>
      </c>
      <c r="D34" s="253"/>
      <c r="E34" s="254"/>
      <c r="F34" s="218"/>
      <c r="G34" s="218"/>
      <c r="H34" s="218"/>
      <c r="I34" s="218"/>
      <c r="J34" s="218"/>
      <c r="K34" s="218"/>
      <c r="L34" s="218"/>
      <c r="M34" s="218"/>
      <c r="N34" s="217"/>
      <c r="O34" s="217"/>
      <c r="P34" s="217"/>
      <c r="Q34" s="217"/>
      <c r="R34" s="218"/>
      <c r="S34" s="218"/>
      <c r="T34" s="218"/>
      <c r="U34" s="218"/>
      <c r="V34" s="218"/>
      <c r="W34" s="218"/>
      <c r="X34" s="218"/>
      <c r="Y34" s="218"/>
      <c r="Z34" s="208"/>
      <c r="AA34" s="208"/>
      <c r="AB34" s="208"/>
      <c r="AC34" s="208"/>
      <c r="AD34" s="208"/>
      <c r="AE34" s="208"/>
      <c r="AF34" s="208"/>
      <c r="AG34" s="208" t="s">
        <v>227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3" x14ac:dyDescent="0.2">
      <c r="A35" s="215"/>
      <c r="B35" s="216"/>
      <c r="C35" s="260" t="s">
        <v>245</v>
      </c>
      <c r="D35" s="253"/>
      <c r="E35" s="254"/>
      <c r="F35" s="218"/>
      <c r="G35" s="218"/>
      <c r="H35" s="218"/>
      <c r="I35" s="218"/>
      <c r="J35" s="218"/>
      <c r="K35" s="218"/>
      <c r="L35" s="218"/>
      <c r="M35" s="218"/>
      <c r="N35" s="217"/>
      <c r="O35" s="217"/>
      <c r="P35" s="217"/>
      <c r="Q35" s="217"/>
      <c r="R35" s="218"/>
      <c r="S35" s="218"/>
      <c r="T35" s="218"/>
      <c r="U35" s="218"/>
      <c r="V35" s="218"/>
      <c r="W35" s="218"/>
      <c r="X35" s="218"/>
      <c r="Y35" s="218"/>
      <c r="Z35" s="208"/>
      <c r="AA35" s="208"/>
      <c r="AB35" s="208"/>
      <c r="AC35" s="208"/>
      <c r="AD35" s="208"/>
      <c r="AE35" s="208"/>
      <c r="AF35" s="208"/>
      <c r="AG35" s="208" t="s">
        <v>227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3" x14ac:dyDescent="0.2">
      <c r="A36" s="215"/>
      <c r="B36" s="216"/>
      <c r="C36" s="260" t="s">
        <v>254</v>
      </c>
      <c r="D36" s="253"/>
      <c r="E36" s="254">
        <v>0.84</v>
      </c>
      <c r="F36" s="218"/>
      <c r="G36" s="218"/>
      <c r="H36" s="218"/>
      <c r="I36" s="218"/>
      <c r="J36" s="218"/>
      <c r="K36" s="218"/>
      <c r="L36" s="218"/>
      <c r="M36" s="218"/>
      <c r="N36" s="217"/>
      <c r="O36" s="217"/>
      <c r="P36" s="217"/>
      <c r="Q36" s="217"/>
      <c r="R36" s="218"/>
      <c r="S36" s="218"/>
      <c r="T36" s="218"/>
      <c r="U36" s="218"/>
      <c r="V36" s="218"/>
      <c r="W36" s="218"/>
      <c r="X36" s="218"/>
      <c r="Y36" s="218"/>
      <c r="Z36" s="208"/>
      <c r="AA36" s="208"/>
      <c r="AB36" s="208"/>
      <c r="AC36" s="208"/>
      <c r="AD36" s="208"/>
      <c r="AE36" s="208"/>
      <c r="AF36" s="208"/>
      <c r="AG36" s="208" t="s">
        <v>227</v>
      </c>
      <c r="AH36" s="208">
        <v>5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">
      <c r="A37" s="230">
        <v>6</v>
      </c>
      <c r="B37" s="231" t="s">
        <v>255</v>
      </c>
      <c r="C37" s="248" t="s">
        <v>256</v>
      </c>
      <c r="D37" s="232" t="s">
        <v>257</v>
      </c>
      <c r="E37" s="233">
        <v>17.2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3">
        <v>0</v>
      </c>
      <c r="O37" s="233">
        <f>ROUND(E37*N37,2)</f>
        <v>0</v>
      </c>
      <c r="P37" s="233">
        <v>0</v>
      </c>
      <c r="Q37" s="233">
        <f>ROUND(E37*P37,2)</f>
        <v>0</v>
      </c>
      <c r="R37" s="235" t="s">
        <v>221</v>
      </c>
      <c r="S37" s="235" t="s">
        <v>183</v>
      </c>
      <c r="T37" s="236" t="s">
        <v>183</v>
      </c>
      <c r="U37" s="218">
        <v>1.7999999999999999E-2</v>
      </c>
      <c r="V37" s="218">
        <f>ROUND(E37*U37,2)</f>
        <v>0.31</v>
      </c>
      <c r="W37" s="218"/>
      <c r="X37" s="218" t="s">
        <v>222</v>
      </c>
      <c r="Y37" s="218" t="s">
        <v>186</v>
      </c>
      <c r="Z37" s="208"/>
      <c r="AA37" s="208"/>
      <c r="AB37" s="208"/>
      <c r="AC37" s="208"/>
      <c r="AD37" s="208"/>
      <c r="AE37" s="208"/>
      <c r="AF37" s="208"/>
      <c r="AG37" s="208" t="s">
        <v>252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2" x14ac:dyDescent="0.2">
      <c r="A38" s="215"/>
      <c r="B38" s="216"/>
      <c r="C38" s="259" t="s">
        <v>258</v>
      </c>
      <c r="D38" s="257"/>
      <c r="E38" s="257"/>
      <c r="F38" s="257"/>
      <c r="G38" s="257"/>
      <c r="H38" s="218"/>
      <c r="I38" s="218"/>
      <c r="J38" s="218"/>
      <c r="K38" s="218"/>
      <c r="L38" s="218"/>
      <c r="M38" s="218"/>
      <c r="N38" s="217"/>
      <c r="O38" s="217"/>
      <c r="P38" s="217"/>
      <c r="Q38" s="217"/>
      <c r="R38" s="218"/>
      <c r="S38" s="218"/>
      <c r="T38" s="218"/>
      <c r="U38" s="218"/>
      <c r="V38" s="218"/>
      <c r="W38" s="218"/>
      <c r="X38" s="218"/>
      <c r="Y38" s="218"/>
      <c r="Z38" s="208"/>
      <c r="AA38" s="208"/>
      <c r="AB38" s="208"/>
      <c r="AC38" s="208"/>
      <c r="AD38" s="208"/>
      <c r="AE38" s="208"/>
      <c r="AF38" s="208"/>
      <c r="AG38" s="208" t="s">
        <v>225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2" x14ac:dyDescent="0.2">
      <c r="A39" s="215"/>
      <c r="B39" s="216"/>
      <c r="C39" s="260" t="s">
        <v>259</v>
      </c>
      <c r="D39" s="253"/>
      <c r="E39" s="254"/>
      <c r="F39" s="218"/>
      <c r="G39" s="218"/>
      <c r="H39" s="218"/>
      <c r="I39" s="218"/>
      <c r="J39" s="218"/>
      <c r="K39" s="218"/>
      <c r="L39" s="218"/>
      <c r="M39" s="218"/>
      <c r="N39" s="217"/>
      <c r="O39" s="217"/>
      <c r="P39" s="217"/>
      <c r="Q39" s="217"/>
      <c r="R39" s="218"/>
      <c r="S39" s="218"/>
      <c r="T39" s="218"/>
      <c r="U39" s="218"/>
      <c r="V39" s="218"/>
      <c r="W39" s="218"/>
      <c r="X39" s="218"/>
      <c r="Y39" s="218"/>
      <c r="Z39" s="208"/>
      <c r="AA39" s="208"/>
      <c r="AB39" s="208"/>
      <c r="AC39" s="208"/>
      <c r="AD39" s="208"/>
      <c r="AE39" s="208"/>
      <c r="AF39" s="208"/>
      <c r="AG39" s="208" t="s">
        <v>227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3" x14ac:dyDescent="0.2">
      <c r="A40" s="215"/>
      <c r="B40" s="216"/>
      <c r="C40" s="260" t="s">
        <v>228</v>
      </c>
      <c r="D40" s="253"/>
      <c r="E40" s="254"/>
      <c r="F40" s="218"/>
      <c r="G40" s="218"/>
      <c r="H40" s="218"/>
      <c r="I40" s="218"/>
      <c r="J40" s="218"/>
      <c r="K40" s="218"/>
      <c r="L40" s="218"/>
      <c r="M40" s="218"/>
      <c r="N40" s="217"/>
      <c r="O40" s="217"/>
      <c r="P40" s="217"/>
      <c r="Q40" s="217"/>
      <c r="R40" s="218"/>
      <c r="S40" s="218"/>
      <c r="T40" s="218"/>
      <c r="U40" s="218"/>
      <c r="V40" s="218"/>
      <c r="W40" s="218"/>
      <c r="X40" s="218"/>
      <c r="Y40" s="218"/>
      <c r="Z40" s="208"/>
      <c r="AA40" s="208"/>
      <c r="AB40" s="208"/>
      <c r="AC40" s="208"/>
      <c r="AD40" s="208"/>
      <c r="AE40" s="208"/>
      <c r="AF40" s="208"/>
      <c r="AG40" s="208" t="s">
        <v>227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3" x14ac:dyDescent="0.2">
      <c r="A41" s="215"/>
      <c r="B41" s="216"/>
      <c r="C41" s="260" t="s">
        <v>260</v>
      </c>
      <c r="D41" s="253"/>
      <c r="E41" s="254">
        <v>14.4</v>
      </c>
      <c r="F41" s="218"/>
      <c r="G41" s="218"/>
      <c r="H41" s="218"/>
      <c r="I41" s="218"/>
      <c r="J41" s="218"/>
      <c r="K41" s="218"/>
      <c r="L41" s="218"/>
      <c r="M41" s="218"/>
      <c r="N41" s="217"/>
      <c r="O41" s="217"/>
      <c r="P41" s="217"/>
      <c r="Q41" s="217"/>
      <c r="R41" s="218"/>
      <c r="S41" s="218"/>
      <c r="T41" s="218"/>
      <c r="U41" s="218"/>
      <c r="V41" s="218"/>
      <c r="W41" s="218"/>
      <c r="X41" s="218"/>
      <c r="Y41" s="218"/>
      <c r="Z41" s="208"/>
      <c r="AA41" s="208"/>
      <c r="AB41" s="208"/>
      <c r="AC41" s="208"/>
      <c r="AD41" s="208"/>
      <c r="AE41" s="208"/>
      <c r="AF41" s="208"/>
      <c r="AG41" s="208" t="s">
        <v>227</v>
      </c>
      <c r="AH41" s="208">
        <v>5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3" x14ac:dyDescent="0.2">
      <c r="A42" s="215"/>
      <c r="B42" s="216"/>
      <c r="C42" s="260" t="s">
        <v>261</v>
      </c>
      <c r="D42" s="253"/>
      <c r="E42" s="254"/>
      <c r="F42" s="218"/>
      <c r="G42" s="218"/>
      <c r="H42" s="218"/>
      <c r="I42" s="218"/>
      <c r="J42" s="218"/>
      <c r="K42" s="218"/>
      <c r="L42" s="218"/>
      <c r="M42" s="218"/>
      <c r="N42" s="217"/>
      <c r="O42" s="217"/>
      <c r="P42" s="217"/>
      <c r="Q42" s="217"/>
      <c r="R42" s="218"/>
      <c r="S42" s="218"/>
      <c r="T42" s="218"/>
      <c r="U42" s="218"/>
      <c r="V42" s="218"/>
      <c r="W42" s="218"/>
      <c r="X42" s="218"/>
      <c r="Y42" s="218"/>
      <c r="Z42" s="208"/>
      <c r="AA42" s="208"/>
      <c r="AB42" s="208"/>
      <c r="AC42" s="208"/>
      <c r="AD42" s="208"/>
      <c r="AE42" s="208"/>
      <c r="AF42" s="208"/>
      <c r="AG42" s="208" t="s">
        <v>227</v>
      </c>
      <c r="AH42" s="208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3" x14ac:dyDescent="0.2">
      <c r="A43" s="215"/>
      <c r="B43" s="216"/>
      <c r="C43" s="260" t="s">
        <v>262</v>
      </c>
      <c r="D43" s="253"/>
      <c r="E43" s="254">
        <v>2.8</v>
      </c>
      <c r="F43" s="218"/>
      <c r="G43" s="218"/>
      <c r="H43" s="218"/>
      <c r="I43" s="218"/>
      <c r="J43" s="218"/>
      <c r="K43" s="218"/>
      <c r="L43" s="218"/>
      <c r="M43" s="218"/>
      <c r="N43" s="217"/>
      <c r="O43" s="217"/>
      <c r="P43" s="217"/>
      <c r="Q43" s="217"/>
      <c r="R43" s="218"/>
      <c r="S43" s="218"/>
      <c r="T43" s="218"/>
      <c r="U43" s="218"/>
      <c r="V43" s="218"/>
      <c r="W43" s="218"/>
      <c r="X43" s="218"/>
      <c r="Y43" s="218"/>
      <c r="Z43" s="208"/>
      <c r="AA43" s="208"/>
      <c r="AB43" s="208"/>
      <c r="AC43" s="208"/>
      <c r="AD43" s="208"/>
      <c r="AE43" s="208"/>
      <c r="AF43" s="208"/>
      <c r="AG43" s="208" t="s">
        <v>227</v>
      </c>
      <c r="AH43" s="208">
        <v>5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">
      <c r="A44" s="230">
        <v>7</v>
      </c>
      <c r="B44" s="231" t="s">
        <v>263</v>
      </c>
      <c r="C44" s="248" t="s">
        <v>264</v>
      </c>
      <c r="D44" s="232" t="s">
        <v>220</v>
      </c>
      <c r="E44" s="233">
        <v>0.84</v>
      </c>
      <c r="F44" s="234"/>
      <c r="G44" s="235">
        <f>ROUND(E44*F44,2)</f>
        <v>0</v>
      </c>
      <c r="H44" s="234"/>
      <c r="I44" s="235">
        <f>ROUND(E44*H44,2)</f>
        <v>0</v>
      </c>
      <c r="J44" s="234"/>
      <c r="K44" s="235">
        <f>ROUND(E44*J44,2)</f>
        <v>0</v>
      </c>
      <c r="L44" s="235">
        <v>21</v>
      </c>
      <c r="M44" s="235">
        <f>G44*(1+L44/100)</f>
        <v>0</v>
      </c>
      <c r="N44" s="233">
        <v>0</v>
      </c>
      <c r="O44" s="233">
        <f>ROUND(E44*N44,2)</f>
        <v>0</v>
      </c>
      <c r="P44" s="233">
        <v>0</v>
      </c>
      <c r="Q44" s="233">
        <f>ROUND(E44*P44,2)</f>
        <v>0</v>
      </c>
      <c r="R44" s="235" t="s">
        <v>221</v>
      </c>
      <c r="S44" s="235" t="s">
        <v>183</v>
      </c>
      <c r="T44" s="236" t="s">
        <v>183</v>
      </c>
      <c r="U44" s="218">
        <v>0</v>
      </c>
      <c r="V44" s="218">
        <f>ROUND(E44*U44,2)</f>
        <v>0</v>
      </c>
      <c r="W44" s="218"/>
      <c r="X44" s="218" t="s">
        <v>222</v>
      </c>
      <c r="Y44" s="218" t="s">
        <v>186</v>
      </c>
      <c r="Z44" s="208"/>
      <c r="AA44" s="208"/>
      <c r="AB44" s="208"/>
      <c r="AC44" s="208"/>
      <c r="AD44" s="208"/>
      <c r="AE44" s="208"/>
      <c r="AF44" s="208"/>
      <c r="AG44" s="208" t="s">
        <v>223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2" x14ac:dyDescent="0.2">
      <c r="A45" s="215"/>
      <c r="B45" s="216"/>
      <c r="C45" s="260" t="s">
        <v>265</v>
      </c>
      <c r="D45" s="253"/>
      <c r="E45" s="254"/>
      <c r="F45" s="218"/>
      <c r="G45" s="218"/>
      <c r="H45" s="218"/>
      <c r="I45" s="218"/>
      <c r="J45" s="218"/>
      <c r="K45" s="218"/>
      <c r="L45" s="218"/>
      <c r="M45" s="218"/>
      <c r="N45" s="217"/>
      <c r="O45" s="217"/>
      <c r="P45" s="217"/>
      <c r="Q45" s="217"/>
      <c r="R45" s="218"/>
      <c r="S45" s="218"/>
      <c r="T45" s="218"/>
      <c r="U45" s="218"/>
      <c r="V45" s="218"/>
      <c r="W45" s="218"/>
      <c r="X45" s="218"/>
      <c r="Y45" s="218"/>
      <c r="Z45" s="208"/>
      <c r="AA45" s="208"/>
      <c r="AB45" s="208"/>
      <c r="AC45" s="208"/>
      <c r="AD45" s="208"/>
      <c r="AE45" s="208"/>
      <c r="AF45" s="208"/>
      <c r="AG45" s="208" t="s">
        <v>227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3" x14ac:dyDescent="0.2">
      <c r="A46" s="215"/>
      <c r="B46" s="216"/>
      <c r="C46" s="260" t="s">
        <v>245</v>
      </c>
      <c r="D46" s="253"/>
      <c r="E46" s="254"/>
      <c r="F46" s="218"/>
      <c r="G46" s="218"/>
      <c r="H46" s="218"/>
      <c r="I46" s="218"/>
      <c r="J46" s="218"/>
      <c r="K46" s="218"/>
      <c r="L46" s="218"/>
      <c r="M46" s="218"/>
      <c r="N46" s="217"/>
      <c r="O46" s="217"/>
      <c r="P46" s="217"/>
      <c r="Q46" s="217"/>
      <c r="R46" s="218"/>
      <c r="S46" s="218"/>
      <c r="T46" s="218"/>
      <c r="U46" s="218"/>
      <c r="V46" s="218"/>
      <c r="W46" s="218"/>
      <c r="X46" s="218"/>
      <c r="Y46" s="218"/>
      <c r="Z46" s="208"/>
      <c r="AA46" s="208"/>
      <c r="AB46" s="208"/>
      <c r="AC46" s="208"/>
      <c r="AD46" s="208"/>
      <c r="AE46" s="208"/>
      <c r="AF46" s="208"/>
      <c r="AG46" s="208" t="s">
        <v>227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3" x14ac:dyDescent="0.2">
      <c r="A47" s="215"/>
      <c r="B47" s="216"/>
      <c r="C47" s="260" t="s">
        <v>246</v>
      </c>
      <c r="D47" s="253"/>
      <c r="E47" s="254">
        <v>0.84</v>
      </c>
      <c r="F47" s="218"/>
      <c r="G47" s="218"/>
      <c r="H47" s="218"/>
      <c r="I47" s="218"/>
      <c r="J47" s="218"/>
      <c r="K47" s="218"/>
      <c r="L47" s="218"/>
      <c r="M47" s="218"/>
      <c r="N47" s="217"/>
      <c r="O47" s="217"/>
      <c r="P47" s="217"/>
      <c r="Q47" s="217"/>
      <c r="R47" s="218"/>
      <c r="S47" s="218"/>
      <c r="T47" s="218"/>
      <c r="U47" s="218"/>
      <c r="V47" s="218"/>
      <c r="W47" s="218"/>
      <c r="X47" s="218"/>
      <c r="Y47" s="218"/>
      <c r="Z47" s="208"/>
      <c r="AA47" s="208"/>
      <c r="AB47" s="208"/>
      <c r="AC47" s="208"/>
      <c r="AD47" s="208"/>
      <c r="AE47" s="208"/>
      <c r="AF47" s="208"/>
      <c r="AG47" s="208" t="s">
        <v>227</v>
      </c>
      <c r="AH47" s="208">
        <v>5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ht="33.75" outlineLevel="1" x14ac:dyDescent="0.2">
      <c r="A48" s="230">
        <v>8</v>
      </c>
      <c r="B48" s="231" t="s">
        <v>266</v>
      </c>
      <c r="C48" s="248" t="s">
        <v>267</v>
      </c>
      <c r="D48" s="232" t="s">
        <v>220</v>
      </c>
      <c r="E48" s="233">
        <v>0.84</v>
      </c>
      <c r="F48" s="234"/>
      <c r="G48" s="235">
        <f>ROUND(E48*F48,2)</f>
        <v>0</v>
      </c>
      <c r="H48" s="234"/>
      <c r="I48" s="235">
        <f>ROUND(E48*H48,2)</f>
        <v>0</v>
      </c>
      <c r="J48" s="234"/>
      <c r="K48" s="235">
        <f>ROUND(E48*J48,2)</f>
        <v>0</v>
      </c>
      <c r="L48" s="235">
        <v>21</v>
      </c>
      <c r="M48" s="235">
        <f>G48*(1+L48/100)</f>
        <v>0</v>
      </c>
      <c r="N48" s="233">
        <v>0</v>
      </c>
      <c r="O48" s="233">
        <f>ROUND(E48*N48,2)</f>
        <v>0</v>
      </c>
      <c r="P48" s="233">
        <v>0</v>
      </c>
      <c r="Q48" s="233">
        <f>ROUND(E48*P48,2)</f>
        <v>0</v>
      </c>
      <c r="R48" s="235"/>
      <c r="S48" s="235" t="s">
        <v>268</v>
      </c>
      <c r="T48" s="236" t="s">
        <v>184</v>
      </c>
      <c r="U48" s="218">
        <v>0</v>
      </c>
      <c r="V48" s="218">
        <f>ROUND(E48*U48,2)</f>
        <v>0</v>
      </c>
      <c r="W48" s="218"/>
      <c r="X48" s="218" t="s">
        <v>222</v>
      </c>
      <c r="Y48" s="218" t="s">
        <v>186</v>
      </c>
      <c r="Z48" s="208"/>
      <c r="AA48" s="208"/>
      <c r="AB48" s="208"/>
      <c r="AC48" s="208"/>
      <c r="AD48" s="208"/>
      <c r="AE48" s="208"/>
      <c r="AF48" s="208"/>
      <c r="AG48" s="208" t="s">
        <v>223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ht="33.75" outlineLevel="2" x14ac:dyDescent="0.2">
      <c r="A49" s="215"/>
      <c r="B49" s="216"/>
      <c r="C49" s="260" t="s">
        <v>269</v>
      </c>
      <c r="D49" s="253"/>
      <c r="E49" s="254"/>
      <c r="F49" s="218"/>
      <c r="G49" s="218"/>
      <c r="H49" s="218"/>
      <c r="I49" s="218"/>
      <c r="J49" s="218"/>
      <c r="K49" s="218"/>
      <c r="L49" s="218"/>
      <c r="M49" s="218"/>
      <c r="N49" s="217"/>
      <c r="O49" s="217"/>
      <c r="P49" s="217"/>
      <c r="Q49" s="217"/>
      <c r="R49" s="218"/>
      <c r="S49" s="218"/>
      <c r="T49" s="218"/>
      <c r="U49" s="218"/>
      <c r="V49" s="218"/>
      <c r="W49" s="218"/>
      <c r="X49" s="218"/>
      <c r="Y49" s="218"/>
      <c r="Z49" s="208"/>
      <c r="AA49" s="208"/>
      <c r="AB49" s="208"/>
      <c r="AC49" s="208"/>
      <c r="AD49" s="208"/>
      <c r="AE49" s="208"/>
      <c r="AF49" s="208"/>
      <c r="AG49" s="208" t="s">
        <v>227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3" x14ac:dyDescent="0.2">
      <c r="A50" s="215"/>
      <c r="B50" s="216"/>
      <c r="C50" s="260" t="s">
        <v>239</v>
      </c>
      <c r="D50" s="253"/>
      <c r="E50" s="254"/>
      <c r="F50" s="218"/>
      <c r="G50" s="218"/>
      <c r="H50" s="218"/>
      <c r="I50" s="218"/>
      <c r="J50" s="218"/>
      <c r="K50" s="218"/>
      <c r="L50" s="218"/>
      <c r="M50" s="218"/>
      <c r="N50" s="217"/>
      <c r="O50" s="217"/>
      <c r="P50" s="217"/>
      <c r="Q50" s="217"/>
      <c r="R50" s="218"/>
      <c r="S50" s="218"/>
      <c r="T50" s="218"/>
      <c r="U50" s="218"/>
      <c r="V50" s="218"/>
      <c r="W50" s="218"/>
      <c r="X50" s="218"/>
      <c r="Y50" s="218"/>
      <c r="Z50" s="208"/>
      <c r="AA50" s="208"/>
      <c r="AB50" s="208"/>
      <c r="AC50" s="208"/>
      <c r="AD50" s="208"/>
      <c r="AE50" s="208"/>
      <c r="AF50" s="208"/>
      <c r="AG50" s="208" t="s">
        <v>227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3" x14ac:dyDescent="0.2">
      <c r="A51" s="215"/>
      <c r="B51" s="216"/>
      <c r="C51" s="260" t="s">
        <v>240</v>
      </c>
      <c r="D51" s="253"/>
      <c r="E51" s="254">
        <v>0.84</v>
      </c>
      <c r="F51" s="218"/>
      <c r="G51" s="218"/>
      <c r="H51" s="218"/>
      <c r="I51" s="218"/>
      <c r="J51" s="218"/>
      <c r="K51" s="218"/>
      <c r="L51" s="218"/>
      <c r="M51" s="218"/>
      <c r="N51" s="217"/>
      <c r="O51" s="217"/>
      <c r="P51" s="217"/>
      <c r="Q51" s="217"/>
      <c r="R51" s="218"/>
      <c r="S51" s="218"/>
      <c r="T51" s="218"/>
      <c r="U51" s="218"/>
      <c r="V51" s="218"/>
      <c r="W51" s="218"/>
      <c r="X51" s="218"/>
      <c r="Y51" s="218"/>
      <c r="Z51" s="208"/>
      <c r="AA51" s="208"/>
      <c r="AB51" s="208"/>
      <c r="AC51" s="208"/>
      <c r="AD51" s="208"/>
      <c r="AE51" s="208"/>
      <c r="AF51" s="208"/>
      <c r="AG51" s="208" t="s">
        <v>227</v>
      </c>
      <c r="AH51" s="208">
        <v>5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x14ac:dyDescent="0.2">
      <c r="A52" s="223" t="s">
        <v>178</v>
      </c>
      <c r="B52" s="224" t="s">
        <v>109</v>
      </c>
      <c r="C52" s="246" t="s">
        <v>110</v>
      </c>
      <c r="D52" s="225"/>
      <c r="E52" s="226"/>
      <c r="F52" s="227"/>
      <c r="G52" s="227">
        <f>SUMIF(AG53:AG103,"&lt;&gt;NOR",G53:G103)</f>
        <v>0</v>
      </c>
      <c r="H52" s="227"/>
      <c r="I52" s="227">
        <f>SUM(I53:I103)</f>
        <v>0</v>
      </c>
      <c r="J52" s="227"/>
      <c r="K52" s="227">
        <f>SUM(K53:K103)</f>
        <v>0</v>
      </c>
      <c r="L52" s="227"/>
      <c r="M52" s="227">
        <f>SUM(M53:M103)</f>
        <v>0</v>
      </c>
      <c r="N52" s="226"/>
      <c r="O52" s="226">
        <f>SUM(O53:O103)</f>
        <v>2.02</v>
      </c>
      <c r="P52" s="226"/>
      <c r="Q52" s="226">
        <f>SUM(Q53:Q103)</f>
        <v>0</v>
      </c>
      <c r="R52" s="227"/>
      <c r="S52" s="227"/>
      <c r="T52" s="228"/>
      <c r="U52" s="222"/>
      <c r="V52" s="222">
        <f>SUM(V53:V103)</f>
        <v>3.7</v>
      </c>
      <c r="W52" s="222"/>
      <c r="X52" s="222"/>
      <c r="Y52" s="222"/>
      <c r="AG52" t="s">
        <v>179</v>
      </c>
    </row>
    <row r="53" spans="1:60" outlineLevel="1" x14ac:dyDescent="0.2">
      <c r="A53" s="230">
        <v>9</v>
      </c>
      <c r="B53" s="231" t="s">
        <v>270</v>
      </c>
      <c r="C53" s="248" t="s">
        <v>271</v>
      </c>
      <c r="D53" s="232" t="s">
        <v>220</v>
      </c>
      <c r="E53" s="233">
        <v>1.1200000000000001</v>
      </c>
      <c r="F53" s="234"/>
      <c r="G53" s="235">
        <f>ROUND(E53*F53,2)</f>
        <v>0</v>
      </c>
      <c r="H53" s="234"/>
      <c r="I53" s="235">
        <f>ROUND(E53*H53,2)</f>
        <v>0</v>
      </c>
      <c r="J53" s="234"/>
      <c r="K53" s="235">
        <f>ROUND(E53*J53,2)</f>
        <v>0</v>
      </c>
      <c r="L53" s="235">
        <v>21</v>
      </c>
      <c r="M53" s="235">
        <f>G53*(1+L53/100)</f>
        <v>0</v>
      </c>
      <c r="N53" s="233">
        <v>0</v>
      </c>
      <c r="O53" s="233">
        <f>ROUND(E53*N53,2)</f>
        <v>0</v>
      </c>
      <c r="P53" s="233">
        <v>0</v>
      </c>
      <c r="Q53" s="233">
        <f>ROUND(E53*P53,2)</f>
        <v>0</v>
      </c>
      <c r="R53" s="235" t="s">
        <v>272</v>
      </c>
      <c r="S53" s="235" t="s">
        <v>183</v>
      </c>
      <c r="T53" s="236" t="s">
        <v>183</v>
      </c>
      <c r="U53" s="218">
        <v>9.2999999999999999E-2</v>
      </c>
      <c r="V53" s="218">
        <f>ROUND(E53*U53,2)</f>
        <v>0.1</v>
      </c>
      <c r="W53" s="218"/>
      <c r="X53" s="218" t="s">
        <v>222</v>
      </c>
      <c r="Y53" s="218" t="s">
        <v>186</v>
      </c>
      <c r="Z53" s="208"/>
      <c r="AA53" s="208"/>
      <c r="AB53" s="208"/>
      <c r="AC53" s="208"/>
      <c r="AD53" s="208"/>
      <c r="AE53" s="208"/>
      <c r="AF53" s="208"/>
      <c r="AG53" s="208" t="s">
        <v>252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ht="22.5" outlineLevel="2" x14ac:dyDescent="0.2">
      <c r="A54" s="215"/>
      <c r="B54" s="216"/>
      <c r="C54" s="259" t="s">
        <v>273</v>
      </c>
      <c r="D54" s="257"/>
      <c r="E54" s="257"/>
      <c r="F54" s="257"/>
      <c r="G54" s="257"/>
      <c r="H54" s="218"/>
      <c r="I54" s="218"/>
      <c r="J54" s="218"/>
      <c r="K54" s="218"/>
      <c r="L54" s="218"/>
      <c r="M54" s="218"/>
      <c r="N54" s="217"/>
      <c r="O54" s="217"/>
      <c r="P54" s="217"/>
      <c r="Q54" s="217"/>
      <c r="R54" s="218"/>
      <c r="S54" s="218"/>
      <c r="T54" s="218"/>
      <c r="U54" s="218"/>
      <c r="V54" s="218"/>
      <c r="W54" s="218"/>
      <c r="X54" s="218"/>
      <c r="Y54" s="218"/>
      <c r="Z54" s="208"/>
      <c r="AA54" s="208"/>
      <c r="AB54" s="208"/>
      <c r="AC54" s="208"/>
      <c r="AD54" s="208"/>
      <c r="AE54" s="208"/>
      <c r="AF54" s="208"/>
      <c r="AG54" s="208" t="s">
        <v>225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44" t="str">
        <f>C54</f>
        <v>bez naložení, avšak se složením zemin schopných zúrodnění, kamenouhelných hlušin a výsypkových materiálů, příplatek za každých dalších i započatých 1000 m,</v>
      </c>
      <c r="BB54" s="208"/>
      <c r="BC54" s="208"/>
      <c r="BD54" s="208"/>
      <c r="BE54" s="208"/>
      <c r="BF54" s="208"/>
      <c r="BG54" s="208"/>
      <c r="BH54" s="208"/>
    </row>
    <row r="55" spans="1:60" outlineLevel="2" x14ac:dyDescent="0.2">
      <c r="A55" s="215"/>
      <c r="B55" s="216"/>
      <c r="C55" s="263" t="s">
        <v>274</v>
      </c>
      <c r="D55" s="258"/>
      <c r="E55" s="258"/>
      <c r="F55" s="258"/>
      <c r="G55" s="258"/>
      <c r="H55" s="218"/>
      <c r="I55" s="218"/>
      <c r="J55" s="218"/>
      <c r="K55" s="218"/>
      <c r="L55" s="218"/>
      <c r="M55" s="218"/>
      <c r="N55" s="217"/>
      <c r="O55" s="217"/>
      <c r="P55" s="217"/>
      <c r="Q55" s="217"/>
      <c r="R55" s="218"/>
      <c r="S55" s="218"/>
      <c r="T55" s="218"/>
      <c r="U55" s="218"/>
      <c r="V55" s="218"/>
      <c r="W55" s="218"/>
      <c r="X55" s="218"/>
      <c r="Y55" s="218"/>
      <c r="Z55" s="208"/>
      <c r="AA55" s="208"/>
      <c r="AB55" s="208"/>
      <c r="AC55" s="208"/>
      <c r="AD55" s="208"/>
      <c r="AE55" s="208"/>
      <c r="AF55" s="208"/>
      <c r="AG55" s="208" t="s">
        <v>193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3" x14ac:dyDescent="0.2">
      <c r="A56" s="215"/>
      <c r="B56" s="216"/>
      <c r="C56" s="263" t="s">
        <v>275</v>
      </c>
      <c r="D56" s="258"/>
      <c r="E56" s="258"/>
      <c r="F56" s="258"/>
      <c r="G56" s="258"/>
      <c r="H56" s="218"/>
      <c r="I56" s="218"/>
      <c r="J56" s="218"/>
      <c r="K56" s="218"/>
      <c r="L56" s="218"/>
      <c r="M56" s="218"/>
      <c r="N56" s="217"/>
      <c r="O56" s="217"/>
      <c r="P56" s="217"/>
      <c r="Q56" s="217"/>
      <c r="R56" s="218"/>
      <c r="S56" s="218"/>
      <c r="T56" s="218"/>
      <c r="U56" s="218"/>
      <c r="V56" s="218"/>
      <c r="W56" s="218"/>
      <c r="X56" s="218"/>
      <c r="Y56" s="218"/>
      <c r="Z56" s="208"/>
      <c r="AA56" s="208"/>
      <c r="AB56" s="208"/>
      <c r="AC56" s="208"/>
      <c r="AD56" s="208"/>
      <c r="AE56" s="208"/>
      <c r="AF56" s="208"/>
      <c r="AG56" s="208" t="s">
        <v>193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3" x14ac:dyDescent="0.2">
      <c r="A57" s="215"/>
      <c r="B57" s="216"/>
      <c r="C57" s="263" t="s">
        <v>276</v>
      </c>
      <c r="D57" s="258"/>
      <c r="E57" s="258"/>
      <c r="F57" s="258"/>
      <c r="G57" s="258"/>
      <c r="H57" s="218"/>
      <c r="I57" s="218"/>
      <c r="J57" s="218"/>
      <c r="K57" s="218"/>
      <c r="L57" s="218"/>
      <c r="M57" s="218"/>
      <c r="N57" s="217"/>
      <c r="O57" s="217"/>
      <c r="P57" s="217"/>
      <c r="Q57" s="217"/>
      <c r="R57" s="218"/>
      <c r="S57" s="218"/>
      <c r="T57" s="218"/>
      <c r="U57" s="218"/>
      <c r="V57" s="218"/>
      <c r="W57" s="218"/>
      <c r="X57" s="218"/>
      <c r="Y57" s="218"/>
      <c r="Z57" s="208"/>
      <c r="AA57" s="208"/>
      <c r="AB57" s="208"/>
      <c r="AC57" s="208"/>
      <c r="AD57" s="208"/>
      <c r="AE57" s="208"/>
      <c r="AF57" s="208"/>
      <c r="AG57" s="208" t="s">
        <v>193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44" t="str">
        <f>C57</f>
        <v>- udržování sjízdnosti cest uvnitř násypiště i výkopiště, pokud vrcholky nerovností nejsou   vyšší než +- 0,5 m,</v>
      </c>
      <c r="BB57" s="208"/>
      <c r="BC57" s="208"/>
      <c r="BD57" s="208"/>
      <c r="BE57" s="208"/>
      <c r="BF57" s="208"/>
      <c r="BG57" s="208"/>
      <c r="BH57" s="208"/>
    </row>
    <row r="58" spans="1:60" outlineLevel="3" x14ac:dyDescent="0.2">
      <c r="A58" s="215"/>
      <c r="B58" s="216"/>
      <c r="C58" s="263" t="s">
        <v>277</v>
      </c>
      <c r="D58" s="258"/>
      <c r="E58" s="258"/>
      <c r="F58" s="258"/>
      <c r="G58" s="258"/>
      <c r="H58" s="218"/>
      <c r="I58" s="218"/>
      <c r="J58" s="218"/>
      <c r="K58" s="218"/>
      <c r="L58" s="218"/>
      <c r="M58" s="218"/>
      <c r="N58" s="217"/>
      <c r="O58" s="217"/>
      <c r="P58" s="217"/>
      <c r="Q58" s="217"/>
      <c r="R58" s="218"/>
      <c r="S58" s="218"/>
      <c r="T58" s="218"/>
      <c r="U58" s="218"/>
      <c r="V58" s="218"/>
      <c r="W58" s="218"/>
      <c r="X58" s="218"/>
      <c r="Y58" s="218"/>
      <c r="Z58" s="208"/>
      <c r="AA58" s="208"/>
      <c r="AB58" s="208"/>
      <c r="AC58" s="208"/>
      <c r="AD58" s="208"/>
      <c r="AE58" s="208"/>
      <c r="AF58" s="208"/>
      <c r="AG58" s="208" t="s">
        <v>193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2" x14ac:dyDescent="0.2">
      <c r="A59" s="215"/>
      <c r="B59" s="216"/>
      <c r="C59" s="260" t="s">
        <v>278</v>
      </c>
      <c r="D59" s="253"/>
      <c r="E59" s="254"/>
      <c r="F59" s="218"/>
      <c r="G59" s="218"/>
      <c r="H59" s="218"/>
      <c r="I59" s="218"/>
      <c r="J59" s="218"/>
      <c r="K59" s="218"/>
      <c r="L59" s="218"/>
      <c r="M59" s="218"/>
      <c r="N59" s="217"/>
      <c r="O59" s="217"/>
      <c r="P59" s="217"/>
      <c r="Q59" s="217"/>
      <c r="R59" s="218"/>
      <c r="S59" s="218"/>
      <c r="T59" s="218"/>
      <c r="U59" s="218"/>
      <c r="V59" s="218"/>
      <c r="W59" s="218"/>
      <c r="X59" s="218"/>
      <c r="Y59" s="218"/>
      <c r="Z59" s="208"/>
      <c r="AA59" s="208"/>
      <c r="AB59" s="208"/>
      <c r="AC59" s="208"/>
      <c r="AD59" s="208"/>
      <c r="AE59" s="208"/>
      <c r="AF59" s="208"/>
      <c r="AG59" s="208" t="s">
        <v>227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3" x14ac:dyDescent="0.2">
      <c r="A60" s="215"/>
      <c r="B60" s="216"/>
      <c r="C60" s="260" t="s">
        <v>279</v>
      </c>
      <c r="D60" s="253"/>
      <c r="E60" s="254"/>
      <c r="F60" s="218"/>
      <c r="G60" s="218"/>
      <c r="H60" s="218"/>
      <c r="I60" s="218"/>
      <c r="J60" s="218"/>
      <c r="K60" s="218"/>
      <c r="L60" s="218"/>
      <c r="M60" s="218"/>
      <c r="N60" s="217"/>
      <c r="O60" s="217"/>
      <c r="P60" s="217"/>
      <c r="Q60" s="217"/>
      <c r="R60" s="218"/>
      <c r="S60" s="218"/>
      <c r="T60" s="218"/>
      <c r="U60" s="218"/>
      <c r="V60" s="218"/>
      <c r="W60" s="218"/>
      <c r="X60" s="218"/>
      <c r="Y60" s="218"/>
      <c r="Z60" s="208"/>
      <c r="AA60" s="208"/>
      <c r="AB60" s="208"/>
      <c r="AC60" s="208"/>
      <c r="AD60" s="208"/>
      <c r="AE60" s="208"/>
      <c r="AF60" s="208"/>
      <c r="AG60" s="208" t="s">
        <v>227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3" x14ac:dyDescent="0.2">
      <c r="A61" s="215"/>
      <c r="B61" s="216"/>
      <c r="C61" s="260" t="s">
        <v>280</v>
      </c>
      <c r="D61" s="253"/>
      <c r="E61" s="254">
        <v>1.1200000000000001</v>
      </c>
      <c r="F61" s="218"/>
      <c r="G61" s="218"/>
      <c r="H61" s="218"/>
      <c r="I61" s="218"/>
      <c r="J61" s="218"/>
      <c r="K61" s="218"/>
      <c r="L61" s="218"/>
      <c r="M61" s="218"/>
      <c r="N61" s="217"/>
      <c r="O61" s="217"/>
      <c r="P61" s="217"/>
      <c r="Q61" s="217"/>
      <c r="R61" s="218"/>
      <c r="S61" s="218"/>
      <c r="T61" s="218"/>
      <c r="U61" s="218"/>
      <c r="V61" s="218"/>
      <c r="W61" s="218"/>
      <c r="X61" s="218"/>
      <c r="Y61" s="218"/>
      <c r="Z61" s="208"/>
      <c r="AA61" s="208"/>
      <c r="AB61" s="208"/>
      <c r="AC61" s="208"/>
      <c r="AD61" s="208"/>
      <c r="AE61" s="208"/>
      <c r="AF61" s="208"/>
      <c r="AG61" s="208" t="s">
        <v>227</v>
      </c>
      <c r="AH61" s="208">
        <v>5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">
      <c r="A62" s="230">
        <v>10</v>
      </c>
      <c r="B62" s="231" t="s">
        <v>281</v>
      </c>
      <c r="C62" s="248" t="s">
        <v>282</v>
      </c>
      <c r="D62" s="232" t="s">
        <v>220</v>
      </c>
      <c r="E62" s="233">
        <v>1.1200000000000001</v>
      </c>
      <c r="F62" s="234"/>
      <c r="G62" s="235">
        <f>ROUND(E62*F62,2)</f>
        <v>0</v>
      </c>
      <c r="H62" s="234"/>
      <c r="I62" s="235">
        <f>ROUND(E62*H62,2)</f>
        <v>0</v>
      </c>
      <c r="J62" s="234"/>
      <c r="K62" s="235">
        <f>ROUND(E62*J62,2)</f>
        <v>0</v>
      </c>
      <c r="L62" s="235">
        <v>21</v>
      </c>
      <c r="M62" s="235">
        <f>G62*(1+L62/100)</f>
        <v>0</v>
      </c>
      <c r="N62" s="233">
        <v>0</v>
      </c>
      <c r="O62" s="233">
        <f>ROUND(E62*N62,2)</f>
        <v>0</v>
      </c>
      <c r="P62" s="233">
        <v>0</v>
      </c>
      <c r="Q62" s="233">
        <f>ROUND(E62*P62,2)</f>
        <v>0</v>
      </c>
      <c r="R62" s="235" t="s">
        <v>272</v>
      </c>
      <c r="S62" s="235" t="s">
        <v>183</v>
      </c>
      <c r="T62" s="236" t="s">
        <v>183</v>
      </c>
      <c r="U62" s="218">
        <v>6.7000000000000004E-2</v>
      </c>
      <c r="V62" s="218">
        <f>ROUND(E62*U62,2)</f>
        <v>0.08</v>
      </c>
      <c r="W62" s="218"/>
      <c r="X62" s="218" t="s">
        <v>222</v>
      </c>
      <c r="Y62" s="218" t="s">
        <v>186</v>
      </c>
      <c r="Z62" s="208"/>
      <c r="AA62" s="208"/>
      <c r="AB62" s="208"/>
      <c r="AC62" s="208"/>
      <c r="AD62" s="208"/>
      <c r="AE62" s="208"/>
      <c r="AF62" s="208"/>
      <c r="AG62" s="208" t="s">
        <v>252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2" x14ac:dyDescent="0.2">
      <c r="A63" s="215"/>
      <c r="B63" s="216"/>
      <c r="C63" s="259" t="s">
        <v>283</v>
      </c>
      <c r="D63" s="257"/>
      <c r="E63" s="257"/>
      <c r="F63" s="257"/>
      <c r="G63" s="257"/>
      <c r="H63" s="218"/>
      <c r="I63" s="218"/>
      <c r="J63" s="218"/>
      <c r="K63" s="218"/>
      <c r="L63" s="218"/>
      <c r="M63" s="218"/>
      <c r="N63" s="217"/>
      <c r="O63" s="217"/>
      <c r="P63" s="217"/>
      <c r="Q63" s="217"/>
      <c r="R63" s="218"/>
      <c r="S63" s="218"/>
      <c r="T63" s="218"/>
      <c r="U63" s="218"/>
      <c r="V63" s="218"/>
      <c r="W63" s="218"/>
      <c r="X63" s="218"/>
      <c r="Y63" s="218"/>
      <c r="Z63" s="208"/>
      <c r="AA63" s="208"/>
      <c r="AB63" s="208"/>
      <c r="AC63" s="208"/>
      <c r="AD63" s="208"/>
      <c r="AE63" s="208"/>
      <c r="AF63" s="208"/>
      <c r="AG63" s="208" t="s">
        <v>225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2" x14ac:dyDescent="0.2">
      <c r="A64" s="215"/>
      <c r="B64" s="216"/>
      <c r="C64" s="260" t="s">
        <v>284</v>
      </c>
      <c r="D64" s="253"/>
      <c r="E64" s="254"/>
      <c r="F64" s="218"/>
      <c r="G64" s="218"/>
      <c r="H64" s="218"/>
      <c r="I64" s="218"/>
      <c r="J64" s="218"/>
      <c r="K64" s="218"/>
      <c r="L64" s="218"/>
      <c r="M64" s="218"/>
      <c r="N64" s="217"/>
      <c r="O64" s="217"/>
      <c r="P64" s="217"/>
      <c r="Q64" s="217"/>
      <c r="R64" s="218"/>
      <c r="S64" s="218"/>
      <c r="T64" s="218"/>
      <c r="U64" s="218"/>
      <c r="V64" s="218"/>
      <c r="W64" s="218"/>
      <c r="X64" s="218"/>
      <c r="Y64" s="218"/>
      <c r="Z64" s="208"/>
      <c r="AA64" s="208"/>
      <c r="AB64" s="208"/>
      <c r="AC64" s="208"/>
      <c r="AD64" s="208"/>
      <c r="AE64" s="208"/>
      <c r="AF64" s="208"/>
      <c r="AG64" s="208" t="s">
        <v>227</v>
      </c>
      <c r="AH64" s="208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3" x14ac:dyDescent="0.2">
      <c r="A65" s="215"/>
      <c r="B65" s="216"/>
      <c r="C65" s="260" t="s">
        <v>285</v>
      </c>
      <c r="D65" s="253"/>
      <c r="E65" s="254">
        <v>1.1200000000000001</v>
      </c>
      <c r="F65" s="218"/>
      <c r="G65" s="218"/>
      <c r="H65" s="218"/>
      <c r="I65" s="218"/>
      <c r="J65" s="218"/>
      <c r="K65" s="218"/>
      <c r="L65" s="218"/>
      <c r="M65" s="218"/>
      <c r="N65" s="217"/>
      <c r="O65" s="217"/>
      <c r="P65" s="217"/>
      <c r="Q65" s="217"/>
      <c r="R65" s="218"/>
      <c r="S65" s="218"/>
      <c r="T65" s="218"/>
      <c r="U65" s="218"/>
      <c r="V65" s="218"/>
      <c r="W65" s="218"/>
      <c r="X65" s="218"/>
      <c r="Y65" s="218"/>
      <c r="Z65" s="208"/>
      <c r="AA65" s="208"/>
      <c r="AB65" s="208"/>
      <c r="AC65" s="208"/>
      <c r="AD65" s="208"/>
      <c r="AE65" s="208"/>
      <c r="AF65" s="208"/>
      <c r="AG65" s="208" t="s">
        <v>227</v>
      </c>
      <c r="AH65" s="208">
        <v>5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">
      <c r="A66" s="230">
        <v>11</v>
      </c>
      <c r="B66" s="231" t="s">
        <v>286</v>
      </c>
      <c r="C66" s="248" t="s">
        <v>287</v>
      </c>
      <c r="D66" s="232" t="s">
        <v>257</v>
      </c>
      <c r="E66" s="233">
        <v>11.2</v>
      </c>
      <c r="F66" s="234"/>
      <c r="G66" s="235">
        <f>ROUND(E66*F66,2)</f>
        <v>0</v>
      </c>
      <c r="H66" s="234"/>
      <c r="I66" s="235">
        <f>ROUND(E66*H66,2)</f>
        <v>0</v>
      </c>
      <c r="J66" s="234"/>
      <c r="K66" s="235">
        <f>ROUND(E66*J66,2)</f>
        <v>0</v>
      </c>
      <c r="L66" s="235">
        <v>21</v>
      </c>
      <c r="M66" s="235">
        <f>G66*(1+L66/100)</f>
        <v>0</v>
      </c>
      <c r="N66" s="233">
        <v>0</v>
      </c>
      <c r="O66" s="233">
        <f>ROUND(E66*N66,2)</f>
        <v>0</v>
      </c>
      <c r="P66" s="233">
        <v>0</v>
      </c>
      <c r="Q66" s="233">
        <f>ROUND(E66*P66,2)</f>
        <v>0</v>
      </c>
      <c r="R66" s="235" t="s">
        <v>288</v>
      </c>
      <c r="S66" s="235" t="s">
        <v>183</v>
      </c>
      <c r="T66" s="236" t="s">
        <v>183</v>
      </c>
      <c r="U66" s="218">
        <v>0.06</v>
      </c>
      <c r="V66" s="218">
        <f>ROUND(E66*U66,2)</f>
        <v>0.67</v>
      </c>
      <c r="W66" s="218"/>
      <c r="X66" s="218" t="s">
        <v>222</v>
      </c>
      <c r="Y66" s="218" t="s">
        <v>186</v>
      </c>
      <c r="Z66" s="208"/>
      <c r="AA66" s="208"/>
      <c r="AB66" s="208"/>
      <c r="AC66" s="208"/>
      <c r="AD66" s="208"/>
      <c r="AE66" s="208"/>
      <c r="AF66" s="208"/>
      <c r="AG66" s="208" t="s">
        <v>252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2" x14ac:dyDescent="0.2">
      <c r="A67" s="215"/>
      <c r="B67" s="216"/>
      <c r="C67" s="259" t="s">
        <v>289</v>
      </c>
      <c r="D67" s="257"/>
      <c r="E67" s="257"/>
      <c r="F67" s="257"/>
      <c r="G67" s="257"/>
      <c r="H67" s="218"/>
      <c r="I67" s="218"/>
      <c r="J67" s="218"/>
      <c r="K67" s="218"/>
      <c r="L67" s="218"/>
      <c r="M67" s="218"/>
      <c r="N67" s="217"/>
      <c r="O67" s="217"/>
      <c r="P67" s="217"/>
      <c r="Q67" s="217"/>
      <c r="R67" s="218"/>
      <c r="S67" s="218"/>
      <c r="T67" s="218"/>
      <c r="U67" s="218"/>
      <c r="V67" s="218"/>
      <c r="W67" s="218"/>
      <c r="X67" s="218"/>
      <c r="Y67" s="218"/>
      <c r="Z67" s="208"/>
      <c r="AA67" s="208"/>
      <c r="AB67" s="208"/>
      <c r="AC67" s="208"/>
      <c r="AD67" s="208"/>
      <c r="AE67" s="208"/>
      <c r="AF67" s="208"/>
      <c r="AG67" s="208" t="s">
        <v>225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2" x14ac:dyDescent="0.2">
      <c r="A68" s="215"/>
      <c r="B68" s="216"/>
      <c r="C68" s="260" t="s">
        <v>290</v>
      </c>
      <c r="D68" s="253"/>
      <c r="E68" s="254"/>
      <c r="F68" s="218"/>
      <c r="G68" s="218"/>
      <c r="H68" s="218"/>
      <c r="I68" s="218"/>
      <c r="J68" s="218"/>
      <c r="K68" s="218"/>
      <c r="L68" s="218"/>
      <c r="M68" s="218"/>
      <c r="N68" s="217"/>
      <c r="O68" s="217"/>
      <c r="P68" s="217"/>
      <c r="Q68" s="217"/>
      <c r="R68" s="218"/>
      <c r="S68" s="218"/>
      <c r="T68" s="218"/>
      <c r="U68" s="218"/>
      <c r="V68" s="218"/>
      <c r="W68" s="218"/>
      <c r="X68" s="218"/>
      <c r="Y68" s="218"/>
      <c r="Z68" s="208"/>
      <c r="AA68" s="208"/>
      <c r="AB68" s="208"/>
      <c r="AC68" s="208"/>
      <c r="AD68" s="208"/>
      <c r="AE68" s="208"/>
      <c r="AF68" s="208"/>
      <c r="AG68" s="208" t="s">
        <v>227</v>
      </c>
      <c r="AH68" s="208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3" x14ac:dyDescent="0.2">
      <c r="A69" s="215"/>
      <c r="B69" s="216"/>
      <c r="C69" s="260" t="s">
        <v>291</v>
      </c>
      <c r="D69" s="253"/>
      <c r="E69" s="254"/>
      <c r="F69" s="218"/>
      <c r="G69" s="218"/>
      <c r="H69" s="218"/>
      <c r="I69" s="218"/>
      <c r="J69" s="218"/>
      <c r="K69" s="218"/>
      <c r="L69" s="218"/>
      <c r="M69" s="218"/>
      <c r="N69" s="217"/>
      <c r="O69" s="217"/>
      <c r="P69" s="217"/>
      <c r="Q69" s="217"/>
      <c r="R69" s="218"/>
      <c r="S69" s="218"/>
      <c r="T69" s="218"/>
      <c r="U69" s="218"/>
      <c r="V69" s="218"/>
      <c r="W69" s="218"/>
      <c r="X69" s="218"/>
      <c r="Y69" s="218"/>
      <c r="Z69" s="208"/>
      <c r="AA69" s="208"/>
      <c r="AB69" s="208"/>
      <c r="AC69" s="208"/>
      <c r="AD69" s="208"/>
      <c r="AE69" s="208"/>
      <c r="AF69" s="208"/>
      <c r="AG69" s="208" t="s">
        <v>227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3" x14ac:dyDescent="0.2">
      <c r="A70" s="215"/>
      <c r="B70" s="216"/>
      <c r="C70" s="260" t="s">
        <v>292</v>
      </c>
      <c r="D70" s="253"/>
      <c r="E70" s="254"/>
      <c r="F70" s="218"/>
      <c r="G70" s="218"/>
      <c r="H70" s="218"/>
      <c r="I70" s="218"/>
      <c r="J70" s="218"/>
      <c r="K70" s="218"/>
      <c r="L70" s="218"/>
      <c r="M70" s="218"/>
      <c r="N70" s="217"/>
      <c r="O70" s="217"/>
      <c r="P70" s="217"/>
      <c r="Q70" s="217"/>
      <c r="R70" s="218"/>
      <c r="S70" s="218"/>
      <c r="T70" s="218"/>
      <c r="U70" s="218"/>
      <c r="V70" s="218"/>
      <c r="W70" s="218"/>
      <c r="X70" s="218"/>
      <c r="Y70" s="218"/>
      <c r="Z70" s="208"/>
      <c r="AA70" s="208"/>
      <c r="AB70" s="208"/>
      <c r="AC70" s="208"/>
      <c r="AD70" s="208"/>
      <c r="AE70" s="208"/>
      <c r="AF70" s="208"/>
      <c r="AG70" s="208" t="s">
        <v>227</v>
      </c>
      <c r="AH70" s="208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3" x14ac:dyDescent="0.2">
      <c r="A71" s="215"/>
      <c r="B71" s="216"/>
      <c r="C71" s="260" t="s">
        <v>293</v>
      </c>
      <c r="D71" s="253"/>
      <c r="E71" s="254">
        <v>11.2</v>
      </c>
      <c r="F71" s="218"/>
      <c r="G71" s="218"/>
      <c r="H71" s="218"/>
      <c r="I71" s="218"/>
      <c r="J71" s="218"/>
      <c r="K71" s="218"/>
      <c r="L71" s="218"/>
      <c r="M71" s="218"/>
      <c r="N71" s="217"/>
      <c r="O71" s="217"/>
      <c r="P71" s="217"/>
      <c r="Q71" s="217"/>
      <c r="R71" s="218"/>
      <c r="S71" s="218"/>
      <c r="T71" s="218"/>
      <c r="U71" s="218"/>
      <c r="V71" s="218"/>
      <c r="W71" s="218"/>
      <c r="X71" s="218"/>
      <c r="Y71" s="218"/>
      <c r="Z71" s="208"/>
      <c r="AA71" s="208"/>
      <c r="AB71" s="208"/>
      <c r="AC71" s="208"/>
      <c r="AD71" s="208"/>
      <c r="AE71" s="208"/>
      <c r="AF71" s="208"/>
      <c r="AG71" s="208" t="s">
        <v>227</v>
      </c>
      <c r="AH71" s="208">
        <v>5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ht="22.5" outlineLevel="1" x14ac:dyDescent="0.2">
      <c r="A72" s="230">
        <v>12</v>
      </c>
      <c r="B72" s="231" t="s">
        <v>294</v>
      </c>
      <c r="C72" s="248" t="s">
        <v>295</v>
      </c>
      <c r="D72" s="232" t="s">
        <v>257</v>
      </c>
      <c r="E72" s="233">
        <v>11.2</v>
      </c>
      <c r="F72" s="234"/>
      <c r="G72" s="235">
        <f>ROUND(E72*F72,2)</f>
        <v>0</v>
      </c>
      <c r="H72" s="234"/>
      <c r="I72" s="235">
        <f>ROUND(E72*H72,2)</f>
        <v>0</v>
      </c>
      <c r="J72" s="234"/>
      <c r="K72" s="235">
        <f>ROUND(E72*J72,2)</f>
        <v>0</v>
      </c>
      <c r="L72" s="235">
        <v>21</v>
      </c>
      <c r="M72" s="235">
        <f>G72*(1+L72/100)</f>
        <v>0</v>
      </c>
      <c r="N72" s="233">
        <v>0</v>
      </c>
      <c r="O72" s="233">
        <f>ROUND(E72*N72,2)</f>
        <v>0</v>
      </c>
      <c r="P72" s="233">
        <v>0</v>
      </c>
      <c r="Q72" s="233">
        <f>ROUND(E72*P72,2)</f>
        <v>0</v>
      </c>
      <c r="R72" s="235" t="s">
        <v>221</v>
      </c>
      <c r="S72" s="235" t="s">
        <v>183</v>
      </c>
      <c r="T72" s="236" t="s">
        <v>183</v>
      </c>
      <c r="U72" s="218">
        <v>0.13</v>
      </c>
      <c r="V72" s="218">
        <f>ROUND(E72*U72,2)</f>
        <v>1.46</v>
      </c>
      <c r="W72" s="218"/>
      <c r="X72" s="218" t="s">
        <v>222</v>
      </c>
      <c r="Y72" s="218" t="s">
        <v>186</v>
      </c>
      <c r="Z72" s="208"/>
      <c r="AA72" s="208"/>
      <c r="AB72" s="208"/>
      <c r="AC72" s="208"/>
      <c r="AD72" s="208"/>
      <c r="AE72" s="208"/>
      <c r="AF72" s="208"/>
      <c r="AG72" s="208" t="s">
        <v>252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ht="22.5" outlineLevel="2" x14ac:dyDescent="0.2">
      <c r="A73" s="215"/>
      <c r="B73" s="216"/>
      <c r="C73" s="259" t="s">
        <v>296</v>
      </c>
      <c r="D73" s="257"/>
      <c r="E73" s="257"/>
      <c r="F73" s="257"/>
      <c r="G73" s="257"/>
      <c r="H73" s="218"/>
      <c r="I73" s="218"/>
      <c r="J73" s="218"/>
      <c r="K73" s="218"/>
      <c r="L73" s="218"/>
      <c r="M73" s="218"/>
      <c r="N73" s="217"/>
      <c r="O73" s="217"/>
      <c r="P73" s="217"/>
      <c r="Q73" s="217"/>
      <c r="R73" s="218"/>
      <c r="S73" s="218"/>
      <c r="T73" s="218"/>
      <c r="U73" s="218"/>
      <c r="V73" s="218"/>
      <c r="W73" s="218"/>
      <c r="X73" s="218"/>
      <c r="Y73" s="218"/>
      <c r="Z73" s="208"/>
      <c r="AA73" s="208"/>
      <c r="AB73" s="208"/>
      <c r="AC73" s="208"/>
      <c r="AD73" s="208"/>
      <c r="AE73" s="208"/>
      <c r="AF73" s="208"/>
      <c r="AG73" s="208" t="s">
        <v>225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44" t="str">
        <f>C73</f>
        <v>s případným nutným přemístěním hromad nebo dočasných skládek na místo potřeby ze vzdálenosti do 30 m, v rovině nebo ve svahu do 1 : 5,</v>
      </c>
      <c r="BB73" s="208"/>
      <c r="BC73" s="208"/>
      <c r="BD73" s="208"/>
      <c r="BE73" s="208"/>
      <c r="BF73" s="208"/>
      <c r="BG73" s="208"/>
      <c r="BH73" s="208"/>
    </row>
    <row r="74" spans="1:60" outlineLevel="2" x14ac:dyDescent="0.2">
      <c r="A74" s="215"/>
      <c r="B74" s="216"/>
      <c r="C74" s="260" t="s">
        <v>297</v>
      </c>
      <c r="D74" s="253"/>
      <c r="E74" s="254"/>
      <c r="F74" s="218"/>
      <c r="G74" s="218"/>
      <c r="H74" s="218"/>
      <c r="I74" s="218"/>
      <c r="J74" s="218"/>
      <c r="K74" s="218"/>
      <c r="L74" s="218"/>
      <c r="M74" s="218"/>
      <c r="N74" s="217"/>
      <c r="O74" s="217"/>
      <c r="P74" s="217"/>
      <c r="Q74" s="217"/>
      <c r="R74" s="218"/>
      <c r="S74" s="218"/>
      <c r="T74" s="218"/>
      <c r="U74" s="218"/>
      <c r="V74" s="218"/>
      <c r="W74" s="218"/>
      <c r="X74" s="218"/>
      <c r="Y74" s="218"/>
      <c r="Z74" s="208"/>
      <c r="AA74" s="208"/>
      <c r="AB74" s="208"/>
      <c r="AC74" s="208"/>
      <c r="AD74" s="208"/>
      <c r="AE74" s="208"/>
      <c r="AF74" s="208"/>
      <c r="AG74" s="208" t="s">
        <v>227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3" x14ac:dyDescent="0.2">
      <c r="A75" s="215"/>
      <c r="B75" s="216"/>
      <c r="C75" s="260" t="s">
        <v>298</v>
      </c>
      <c r="D75" s="253"/>
      <c r="E75" s="254">
        <v>11.2</v>
      </c>
      <c r="F75" s="218"/>
      <c r="G75" s="218"/>
      <c r="H75" s="218"/>
      <c r="I75" s="218"/>
      <c r="J75" s="218"/>
      <c r="K75" s="218"/>
      <c r="L75" s="218"/>
      <c r="M75" s="218"/>
      <c r="N75" s="217"/>
      <c r="O75" s="217"/>
      <c r="P75" s="217"/>
      <c r="Q75" s="217"/>
      <c r="R75" s="218"/>
      <c r="S75" s="218"/>
      <c r="T75" s="218"/>
      <c r="U75" s="218"/>
      <c r="V75" s="218"/>
      <c r="W75" s="218"/>
      <c r="X75" s="218"/>
      <c r="Y75" s="218"/>
      <c r="Z75" s="208"/>
      <c r="AA75" s="208"/>
      <c r="AB75" s="208"/>
      <c r="AC75" s="208"/>
      <c r="AD75" s="208"/>
      <c r="AE75" s="208"/>
      <c r="AF75" s="208"/>
      <c r="AG75" s="208" t="s">
        <v>227</v>
      </c>
      <c r="AH75" s="208">
        <v>5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ht="22.5" outlineLevel="1" x14ac:dyDescent="0.2">
      <c r="A76" s="230">
        <v>13</v>
      </c>
      <c r="B76" s="231" t="s">
        <v>299</v>
      </c>
      <c r="C76" s="248" t="s">
        <v>300</v>
      </c>
      <c r="D76" s="232" t="s">
        <v>257</v>
      </c>
      <c r="E76" s="233">
        <v>11.2</v>
      </c>
      <c r="F76" s="234"/>
      <c r="G76" s="235">
        <f>ROUND(E76*F76,2)</f>
        <v>0</v>
      </c>
      <c r="H76" s="234"/>
      <c r="I76" s="235">
        <f>ROUND(E76*H76,2)</f>
        <v>0</v>
      </c>
      <c r="J76" s="234"/>
      <c r="K76" s="235">
        <f>ROUND(E76*J76,2)</f>
        <v>0</v>
      </c>
      <c r="L76" s="235">
        <v>21</v>
      </c>
      <c r="M76" s="235">
        <f>G76*(1+L76/100)</f>
        <v>0</v>
      </c>
      <c r="N76" s="233">
        <v>0</v>
      </c>
      <c r="O76" s="233">
        <f>ROUND(E76*N76,2)</f>
        <v>0</v>
      </c>
      <c r="P76" s="233">
        <v>0</v>
      </c>
      <c r="Q76" s="233">
        <f>ROUND(E76*P76,2)</f>
        <v>0</v>
      </c>
      <c r="R76" s="235" t="s">
        <v>288</v>
      </c>
      <c r="S76" s="235" t="s">
        <v>183</v>
      </c>
      <c r="T76" s="236" t="s">
        <v>183</v>
      </c>
      <c r="U76" s="218">
        <v>0.09</v>
      </c>
      <c r="V76" s="218">
        <f>ROUND(E76*U76,2)</f>
        <v>1.01</v>
      </c>
      <c r="W76" s="218"/>
      <c r="X76" s="218" t="s">
        <v>222</v>
      </c>
      <c r="Y76" s="218" t="s">
        <v>186</v>
      </c>
      <c r="Z76" s="208"/>
      <c r="AA76" s="208"/>
      <c r="AB76" s="208"/>
      <c r="AC76" s="208"/>
      <c r="AD76" s="208"/>
      <c r="AE76" s="208"/>
      <c r="AF76" s="208"/>
      <c r="AG76" s="208" t="s">
        <v>252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2" x14ac:dyDescent="0.2">
      <c r="A77" s="215"/>
      <c r="B77" s="216"/>
      <c r="C77" s="259" t="s">
        <v>301</v>
      </c>
      <c r="D77" s="257"/>
      <c r="E77" s="257"/>
      <c r="F77" s="257"/>
      <c r="G77" s="257"/>
      <c r="H77" s="218"/>
      <c r="I77" s="218"/>
      <c r="J77" s="218"/>
      <c r="K77" s="218"/>
      <c r="L77" s="218"/>
      <c r="M77" s="218"/>
      <c r="N77" s="217"/>
      <c r="O77" s="217"/>
      <c r="P77" s="217"/>
      <c r="Q77" s="217"/>
      <c r="R77" s="218"/>
      <c r="S77" s="218"/>
      <c r="T77" s="218"/>
      <c r="U77" s="218"/>
      <c r="V77" s="218"/>
      <c r="W77" s="218"/>
      <c r="X77" s="218"/>
      <c r="Y77" s="218"/>
      <c r="Z77" s="208"/>
      <c r="AA77" s="208"/>
      <c r="AB77" s="208"/>
      <c r="AC77" s="208"/>
      <c r="AD77" s="208"/>
      <c r="AE77" s="208"/>
      <c r="AF77" s="208"/>
      <c r="AG77" s="208" t="s">
        <v>225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2" x14ac:dyDescent="0.2">
      <c r="A78" s="215"/>
      <c r="B78" s="216"/>
      <c r="C78" s="260" t="s">
        <v>302</v>
      </c>
      <c r="D78" s="253"/>
      <c r="E78" s="254"/>
      <c r="F78" s="218"/>
      <c r="G78" s="218"/>
      <c r="H78" s="218"/>
      <c r="I78" s="218"/>
      <c r="J78" s="218"/>
      <c r="K78" s="218"/>
      <c r="L78" s="218"/>
      <c r="M78" s="218"/>
      <c r="N78" s="217"/>
      <c r="O78" s="217"/>
      <c r="P78" s="217"/>
      <c r="Q78" s="217"/>
      <c r="R78" s="218"/>
      <c r="S78" s="218"/>
      <c r="T78" s="218"/>
      <c r="U78" s="218"/>
      <c r="V78" s="218"/>
      <c r="W78" s="218"/>
      <c r="X78" s="218"/>
      <c r="Y78" s="218"/>
      <c r="Z78" s="208"/>
      <c r="AA78" s="208"/>
      <c r="AB78" s="208"/>
      <c r="AC78" s="208"/>
      <c r="AD78" s="208"/>
      <c r="AE78" s="208"/>
      <c r="AF78" s="208"/>
      <c r="AG78" s="208" t="s">
        <v>227</v>
      </c>
      <c r="AH78" s="208">
        <v>0</v>
      </c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3" x14ac:dyDescent="0.2">
      <c r="A79" s="215"/>
      <c r="B79" s="216"/>
      <c r="C79" s="260" t="s">
        <v>298</v>
      </c>
      <c r="D79" s="253"/>
      <c r="E79" s="254">
        <v>11.2</v>
      </c>
      <c r="F79" s="218"/>
      <c r="G79" s="218"/>
      <c r="H79" s="218"/>
      <c r="I79" s="218"/>
      <c r="J79" s="218"/>
      <c r="K79" s="218"/>
      <c r="L79" s="218"/>
      <c r="M79" s="218"/>
      <c r="N79" s="217"/>
      <c r="O79" s="217"/>
      <c r="P79" s="217"/>
      <c r="Q79" s="217"/>
      <c r="R79" s="218"/>
      <c r="S79" s="218"/>
      <c r="T79" s="218"/>
      <c r="U79" s="218"/>
      <c r="V79" s="218"/>
      <c r="W79" s="218"/>
      <c r="X79" s="218"/>
      <c r="Y79" s="218"/>
      <c r="Z79" s="208"/>
      <c r="AA79" s="208"/>
      <c r="AB79" s="208"/>
      <c r="AC79" s="208"/>
      <c r="AD79" s="208"/>
      <c r="AE79" s="208"/>
      <c r="AF79" s="208"/>
      <c r="AG79" s="208" t="s">
        <v>227</v>
      </c>
      <c r="AH79" s="208">
        <v>5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">
      <c r="A80" s="230">
        <v>14</v>
      </c>
      <c r="B80" s="231" t="s">
        <v>303</v>
      </c>
      <c r="C80" s="248" t="s">
        <v>304</v>
      </c>
      <c r="D80" s="232" t="s">
        <v>305</v>
      </c>
      <c r="E80" s="233">
        <v>1.1199999999999999E-3</v>
      </c>
      <c r="F80" s="234"/>
      <c r="G80" s="235">
        <f>ROUND(E80*F80,2)</f>
        <v>0</v>
      </c>
      <c r="H80" s="234"/>
      <c r="I80" s="235">
        <f>ROUND(E80*H80,2)</f>
        <v>0</v>
      </c>
      <c r="J80" s="234"/>
      <c r="K80" s="235">
        <f>ROUND(E80*J80,2)</f>
        <v>0</v>
      </c>
      <c r="L80" s="235">
        <v>21</v>
      </c>
      <c r="M80" s="235">
        <f>G80*(1+L80/100)</f>
        <v>0</v>
      </c>
      <c r="N80" s="233">
        <v>0</v>
      </c>
      <c r="O80" s="233">
        <f>ROUND(E80*N80,2)</f>
        <v>0</v>
      </c>
      <c r="P80" s="233">
        <v>0</v>
      </c>
      <c r="Q80" s="233">
        <f>ROUND(E80*P80,2)</f>
        <v>0</v>
      </c>
      <c r="R80" s="235" t="s">
        <v>288</v>
      </c>
      <c r="S80" s="235" t="s">
        <v>183</v>
      </c>
      <c r="T80" s="236" t="s">
        <v>183</v>
      </c>
      <c r="U80" s="218">
        <v>16.151</v>
      </c>
      <c r="V80" s="218">
        <f>ROUND(E80*U80,2)</f>
        <v>0.02</v>
      </c>
      <c r="W80" s="218"/>
      <c r="X80" s="218" t="s">
        <v>222</v>
      </c>
      <c r="Y80" s="218" t="s">
        <v>186</v>
      </c>
      <c r="Z80" s="208"/>
      <c r="AA80" s="208"/>
      <c r="AB80" s="208"/>
      <c r="AC80" s="208"/>
      <c r="AD80" s="208"/>
      <c r="AE80" s="208"/>
      <c r="AF80" s="208"/>
      <c r="AG80" s="208" t="s">
        <v>223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2" x14ac:dyDescent="0.2">
      <c r="A81" s="215"/>
      <c r="B81" s="216"/>
      <c r="C81" s="260" t="s">
        <v>306</v>
      </c>
      <c r="D81" s="253"/>
      <c r="E81" s="254"/>
      <c r="F81" s="218"/>
      <c r="G81" s="218"/>
      <c r="H81" s="218"/>
      <c r="I81" s="218"/>
      <c r="J81" s="218"/>
      <c r="K81" s="218"/>
      <c r="L81" s="218"/>
      <c r="M81" s="218"/>
      <c r="N81" s="217"/>
      <c r="O81" s="217"/>
      <c r="P81" s="217"/>
      <c r="Q81" s="217"/>
      <c r="R81" s="218"/>
      <c r="S81" s="218"/>
      <c r="T81" s="218"/>
      <c r="U81" s="218"/>
      <c r="V81" s="218"/>
      <c r="W81" s="218"/>
      <c r="X81" s="218"/>
      <c r="Y81" s="218"/>
      <c r="Z81" s="208"/>
      <c r="AA81" s="208"/>
      <c r="AB81" s="208"/>
      <c r="AC81" s="208"/>
      <c r="AD81" s="208"/>
      <c r="AE81" s="208"/>
      <c r="AF81" s="208"/>
      <c r="AG81" s="208" t="s">
        <v>227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3" x14ac:dyDescent="0.2">
      <c r="A82" s="215"/>
      <c r="B82" s="216"/>
      <c r="C82" s="260" t="s">
        <v>307</v>
      </c>
      <c r="D82" s="253"/>
      <c r="E82" s="254">
        <v>1.1199999999999999E-3</v>
      </c>
      <c r="F82" s="218"/>
      <c r="G82" s="218"/>
      <c r="H82" s="218"/>
      <c r="I82" s="218"/>
      <c r="J82" s="218"/>
      <c r="K82" s="218"/>
      <c r="L82" s="218"/>
      <c r="M82" s="218"/>
      <c r="N82" s="217"/>
      <c r="O82" s="217"/>
      <c r="P82" s="217"/>
      <c r="Q82" s="217"/>
      <c r="R82" s="218"/>
      <c r="S82" s="218"/>
      <c r="T82" s="218"/>
      <c r="U82" s="218"/>
      <c r="V82" s="218"/>
      <c r="W82" s="218"/>
      <c r="X82" s="218"/>
      <c r="Y82" s="218"/>
      <c r="Z82" s="208"/>
      <c r="AA82" s="208"/>
      <c r="AB82" s="208"/>
      <c r="AC82" s="208"/>
      <c r="AD82" s="208"/>
      <c r="AE82" s="208"/>
      <c r="AF82" s="208"/>
      <c r="AG82" s="208" t="s">
        <v>227</v>
      </c>
      <c r="AH82" s="208">
        <v>5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">
      <c r="A83" s="230">
        <v>15</v>
      </c>
      <c r="B83" s="231" t="s">
        <v>308</v>
      </c>
      <c r="C83" s="248" t="s">
        <v>309</v>
      </c>
      <c r="D83" s="232" t="s">
        <v>257</v>
      </c>
      <c r="E83" s="233">
        <v>11.2</v>
      </c>
      <c r="F83" s="234"/>
      <c r="G83" s="235">
        <f>ROUND(E83*F83,2)</f>
        <v>0</v>
      </c>
      <c r="H83" s="234"/>
      <c r="I83" s="235">
        <f>ROUND(E83*H83,2)</f>
        <v>0</v>
      </c>
      <c r="J83" s="234"/>
      <c r="K83" s="235">
        <f>ROUND(E83*J83,2)</f>
        <v>0</v>
      </c>
      <c r="L83" s="235">
        <v>21</v>
      </c>
      <c r="M83" s="235">
        <f>G83*(1+L83/100)</f>
        <v>0</v>
      </c>
      <c r="N83" s="233">
        <v>0</v>
      </c>
      <c r="O83" s="233">
        <f>ROUND(E83*N83,2)</f>
        <v>0</v>
      </c>
      <c r="P83" s="233">
        <v>0</v>
      </c>
      <c r="Q83" s="233">
        <f>ROUND(E83*P83,2)</f>
        <v>0</v>
      </c>
      <c r="R83" s="235" t="s">
        <v>288</v>
      </c>
      <c r="S83" s="235" t="s">
        <v>183</v>
      </c>
      <c r="T83" s="236" t="s">
        <v>183</v>
      </c>
      <c r="U83" s="218">
        <v>2.1000000000000001E-2</v>
      </c>
      <c r="V83" s="218">
        <f>ROUND(E83*U83,2)</f>
        <v>0.24</v>
      </c>
      <c r="W83" s="218"/>
      <c r="X83" s="218" t="s">
        <v>222</v>
      </c>
      <c r="Y83" s="218" t="s">
        <v>186</v>
      </c>
      <c r="Z83" s="208"/>
      <c r="AA83" s="208"/>
      <c r="AB83" s="208"/>
      <c r="AC83" s="208"/>
      <c r="AD83" s="208"/>
      <c r="AE83" s="208"/>
      <c r="AF83" s="208"/>
      <c r="AG83" s="208" t="s">
        <v>223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ht="22.5" outlineLevel="2" x14ac:dyDescent="0.2">
      <c r="A84" s="215"/>
      <c r="B84" s="216"/>
      <c r="C84" s="259" t="s">
        <v>310</v>
      </c>
      <c r="D84" s="257"/>
      <c r="E84" s="257"/>
      <c r="F84" s="257"/>
      <c r="G84" s="257"/>
      <c r="H84" s="218"/>
      <c r="I84" s="218"/>
      <c r="J84" s="218"/>
      <c r="K84" s="218"/>
      <c r="L84" s="218"/>
      <c r="M84" s="218"/>
      <c r="N84" s="217"/>
      <c r="O84" s="217"/>
      <c r="P84" s="217"/>
      <c r="Q84" s="217"/>
      <c r="R84" s="218"/>
      <c r="S84" s="218"/>
      <c r="T84" s="218"/>
      <c r="U84" s="218"/>
      <c r="V84" s="218"/>
      <c r="W84" s="218"/>
      <c r="X84" s="218"/>
      <c r="Y84" s="218"/>
      <c r="Z84" s="208"/>
      <c r="AA84" s="208"/>
      <c r="AB84" s="208"/>
      <c r="AC84" s="208"/>
      <c r="AD84" s="208"/>
      <c r="AE84" s="208"/>
      <c r="AF84" s="208"/>
      <c r="AG84" s="208" t="s">
        <v>225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44" t="str">
        <f>C84</f>
        <v>bez ohledu na způsob založení, tj. pokosení se shrabáním, naložením shrabků na dopravní prostředek s odvezením do 20 km a se složením,</v>
      </c>
      <c r="BB84" s="208"/>
      <c r="BC84" s="208"/>
      <c r="BD84" s="208"/>
      <c r="BE84" s="208"/>
      <c r="BF84" s="208"/>
      <c r="BG84" s="208"/>
      <c r="BH84" s="208"/>
    </row>
    <row r="85" spans="1:60" outlineLevel="2" x14ac:dyDescent="0.2">
      <c r="A85" s="215"/>
      <c r="B85" s="216"/>
      <c r="C85" s="260" t="s">
        <v>311</v>
      </c>
      <c r="D85" s="253"/>
      <c r="E85" s="254"/>
      <c r="F85" s="218"/>
      <c r="G85" s="218"/>
      <c r="H85" s="218"/>
      <c r="I85" s="218"/>
      <c r="J85" s="218"/>
      <c r="K85" s="218"/>
      <c r="L85" s="218"/>
      <c r="M85" s="218"/>
      <c r="N85" s="217"/>
      <c r="O85" s="217"/>
      <c r="P85" s="217"/>
      <c r="Q85" s="217"/>
      <c r="R85" s="218"/>
      <c r="S85" s="218"/>
      <c r="T85" s="218"/>
      <c r="U85" s="218"/>
      <c r="V85" s="218"/>
      <c r="W85" s="218"/>
      <c r="X85" s="218"/>
      <c r="Y85" s="218"/>
      <c r="Z85" s="208"/>
      <c r="AA85" s="208"/>
      <c r="AB85" s="208"/>
      <c r="AC85" s="208"/>
      <c r="AD85" s="208"/>
      <c r="AE85" s="208"/>
      <c r="AF85" s="208"/>
      <c r="AG85" s="208" t="s">
        <v>227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3" x14ac:dyDescent="0.2">
      <c r="A86" s="215"/>
      <c r="B86" s="216"/>
      <c r="C86" s="260" t="s">
        <v>298</v>
      </c>
      <c r="D86" s="253"/>
      <c r="E86" s="254">
        <v>11.2</v>
      </c>
      <c r="F86" s="218"/>
      <c r="G86" s="218"/>
      <c r="H86" s="218"/>
      <c r="I86" s="218"/>
      <c r="J86" s="218"/>
      <c r="K86" s="218"/>
      <c r="L86" s="218"/>
      <c r="M86" s="218"/>
      <c r="N86" s="217"/>
      <c r="O86" s="217"/>
      <c r="P86" s="217"/>
      <c r="Q86" s="217"/>
      <c r="R86" s="218"/>
      <c r="S86" s="218"/>
      <c r="T86" s="218"/>
      <c r="U86" s="218"/>
      <c r="V86" s="218"/>
      <c r="W86" s="218"/>
      <c r="X86" s="218"/>
      <c r="Y86" s="218"/>
      <c r="Z86" s="208"/>
      <c r="AA86" s="208"/>
      <c r="AB86" s="208"/>
      <c r="AC86" s="208"/>
      <c r="AD86" s="208"/>
      <c r="AE86" s="208"/>
      <c r="AF86" s="208"/>
      <c r="AG86" s="208" t="s">
        <v>227</v>
      </c>
      <c r="AH86" s="208">
        <v>5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">
      <c r="A87" s="230">
        <v>16</v>
      </c>
      <c r="B87" s="231" t="s">
        <v>312</v>
      </c>
      <c r="C87" s="248" t="s">
        <v>313</v>
      </c>
      <c r="D87" s="232" t="s">
        <v>257</v>
      </c>
      <c r="E87" s="233">
        <v>11.2</v>
      </c>
      <c r="F87" s="234"/>
      <c r="G87" s="235">
        <f>ROUND(E87*F87,2)</f>
        <v>0</v>
      </c>
      <c r="H87" s="234"/>
      <c r="I87" s="235">
        <f>ROUND(E87*H87,2)</f>
        <v>0</v>
      </c>
      <c r="J87" s="234"/>
      <c r="K87" s="235">
        <f>ROUND(E87*J87,2)</f>
        <v>0</v>
      </c>
      <c r="L87" s="235">
        <v>21</v>
      </c>
      <c r="M87" s="235">
        <f>G87*(1+L87/100)</f>
        <v>0</v>
      </c>
      <c r="N87" s="233">
        <v>0</v>
      </c>
      <c r="O87" s="233">
        <f>ROUND(E87*N87,2)</f>
        <v>0</v>
      </c>
      <c r="P87" s="233">
        <v>0</v>
      </c>
      <c r="Q87" s="233">
        <f>ROUND(E87*P87,2)</f>
        <v>0</v>
      </c>
      <c r="R87" s="235" t="s">
        <v>288</v>
      </c>
      <c r="S87" s="235" t="s">
        <v>183</v>
      </c>
      <c r="T87" s="236" t="s">
        <v>183</v>
      </c>
      <c r="U87" s="218">
        <v>2E-3</v>
      </c>
      <c r="V87" s="218">
        <f>ROUND(E87*U87,2)</f>
        <v>0.02</v>
      </c>
      <c r="W87" s="218"/>
      <c r="X87" s="218" t="s">
        <v>222</v>
      </c>
      <c r="Y87" s="218" t="s">
        <v>186</v>
      </c>
      <c r="Z87" s="208"/>
      <c r="AA87" s="208"/>
      <c r="AB87" s="208"/>
      <c r="AC87" s="208"/>
      <c r="AD87" s="208"/>
      <c r="AE87" s="208"/>
      <c r="AF87" s="208"/>
      <c r="AG87" s="208" t="s">
        <v>223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2" x14ac:dyDescent="0.2">
      <c r="A88" s="215"/>
      <c r="B88" s="216"/>
      <c r="C88" s="260" t="s">
        <v>314</v>
      </c>
      <c r="D88" s="253"/>
      <c r="E88" s="254"/>
      <c r="F88" s="218"/>
      <c r="G88" s="218"/>
      <c r="H88" s="218"/>
      <c r="I88" s="218"/>
      <c r="J88" s="218"/>
      <c r="K88" s="218"/>
      <c r="L88" s="218"/>
      <c r="M88" s="218"/>
      <c r="N88" s="217"/>
      <c r="O88" s="217"/>
      <c r="P88" s="217"/>
      <c r="Q88" s="217"/>
      <c r="R88" s="218"/>
      <c r="S88" s="218"/>
      <c r="T88" s="218"/>
      <c r="U88" s="218"/>
      <c r="V88" s="218"/>
      <c r="W88" s="218"/>
      <c r="X88" s="218"/>
      <c r="Y88" s="218"/>
      <c r="Z88" s="208"/>
      <c r="AA88" s="208"/>
      <c r="AB88" s="208"/>
      <c r="AC88" s="208"/>
      <c r="AD88" s="208"/>
      <c r="AE88" s="208"/>
      <c r="AF88" s="208"/>
      <c r="AG88" s="208" t="s">
        <v>227</v>
      </c>
      <c r="AH88" s="208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3" x14ac:dyDescent="0.2">
      <c r="A89" s="215"/>
      <c r="B89" s="216"/>
      <c r="C89" s="260" t="s">
        <v>298</v>
      </c>
      <c r="D89" s="253"/>
      <c r="E89" s="254">
        <v>11.2</v>
      </c>
      <c r="F89" s="218"/>
      <c r="G89" s="218"/>
      <c r="H89" s="218"/>
      <c r="I89" s="218"/>
      <c r="J89" s="218"/>
      <c r="K89" s="218"/>
      <c r="L89" s="218"/>
      <c r="M89" s="218"/>
      <c r="N89" s="217"/>
      <c r="O89" s="217"/>
      <c r="P89" s="217"/>
      <c r="Q89" s="217"/>
      <c r="R89" s="218"/>
      <c r="S89" s="218"/>
      <c r="T89" s="218"/>
      <c r="U89" s="218"/>
      <c r="V89" s="218"/>
      <c r="W89" s="218"/>
      <c r="X89" s="218"/>
      <c r="Y89" s="218"/>
      <c r="Z89" s="208"/>
      <c r="AA89" s="208"/>
      <c r="AB89" s="208"/>
      <c r="AC89" s="208"/>
      <c r="AD89" s="208"/>
      <c r="AE89" s="208"/>
      <c r="AF89" s="208"/>
      <c r="AG89" s="208" t="s">
        <v>227</v>
      </c>
      <c r="AH89" s="208">
        <v>5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">
      <c r="A90" s="230">
        <v>17</v>
      </c>
      <c r="B90" s="231" t="s">
        <v>315</v>
      </c>
      <c r="C90" s="248" t="s">
        <v>316</v>
      </c>
      <c r="D90" s="232" t="s">
        <v>257</v>
      </c>
      <c r="E90" s="233">
        <v>11.2</v>
      </c>
      <c r="F90" s="234"/>
      <c r="G90" s="235">
        <f>ROUND(E90*F90,2)</f>
        <v>0</v>
      </c>
      <c r="H90" s="234"/>
      <c r="I90" s="235">
        <f>ROUND(E90*H90,2)</f>
        <v>0</v>
      </c>
      <c r="J90" s="234"/>
      <c r="K90" s="235">
        <f>ROUND(E90*J90,2)</f>
        <v>0</v>
      </c>
      <c r="L90" s="235">
        <v>21</v>
      </c>
      <c r="M90" s="235">
        <f>G90*(1+L90/100)</f>
        <v>0</v>
      </c>
      <c r="N90" s="233">
        <v>0</v>
      </c>
      <c r="O90" s="233">
        <f>ROUND(E90*N90,2)</f>
        <v>0</v>
      </c>
      <c r="P90" s="233">
        <v>0</v>
      </c>
      <c r="Q90" s="233">
        <f>ROUND(E90*P90,2)</f>
        <v>0</v>
      </c>
      <c r="R90" s="235" t="s">
        <v>288</v>
      </c>
      <c r="S90" s="235" t="s">
        <v>183</v>
      </c>
      <c r="T90" s="236" t="s">
        <v>183</v>
      </c>
      <c r="U90" s="218">
        <v>8.9999999999999993E-3</v>
      </c>
      <c r="V90" s="218">
        <f>ROUND(E90*U90,2)</f>
        <v>0.1</v>
      </c>
      <c r="W90" s="218"/>
      <c r="X90" s="218" t="s">
        <v>222</v>
      </c>
      <c r="Y90" s="218" t="s">
        <v>186</v>
      </c>
      <c r="Z90" s="208"/>
      <c r="AA90" s="208"/>
      <c r="AB90" s="208"/>
      <c r="AC90" s="208"/>
      <c r="AD90" s="208"/>
      <c r="AE90" s="208"/>
      <c r="AF90" s="208"/>
      <c r="AG90" s="208" t="s">
        <v>223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2" x14ac:dyDescent="0.2">
      <c r="A91" s="215"/>
      <c r="B91" s="216"/>
      <c r="C91" s="259" t="s">
        <v>317</v>
      </c>
      <c r="D91" s="257"/>
      <c r="E91" s="257"/>
      <c r="F91" s="257"/>
      <c r="G91" s="257"/>
      <c r="H91" s="218"/>
      <c r="I91" s="218"/>
      <c r="J91" s="218"/>
      <c r="K91" s="218"/>
      <c r="L91" s="218"/>
      <c r="M91" s="218"/>
      <c r="N91" s="217"/>
      <c r="O91" s="217"/>
      <c r="P91" s="217"/>
      <c r="Q91" s="217"/>
      <c r="R91" s="218"/>
      <c r="S91" s="218"/>
      <c r="T91" s="218"/>
      <c r="U91" s="218"/>
      <c r="V91" s="218"/>
      <c r="W91" s="218"/>
      <c r="X91" s="218"/>
      <c r="Y91" s="218"/>
      <c r="Z91" s="208"/>
      <c r="AA91" s="208"/>
      <c r="AB91" s="208"/>
      <c r="AC91" s="208"/>
      <c r="AD91" s="208"/>
      <c r="AE91" s="208"/>
      <c r="AF91" s="208"/>
      <c r="AG91" s="208" t="s">
        <v>225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2" x14ac:dyDescent="0.2">
      <c r="A92" s="215"/>
      <c r="B92" s="216"/>
      <c r="C92" s="260" t="s">
        <v>318</v>
      </c>
      <c r="D92" s="253"/>
      <c r="E92" s="254"/>
      <c r="F92" s="218"/>
      <c r="G92" s="218"/>
      <c r="H92" s="218"/>
      <c r="I92" s="218"/>
      <c r="J92" s="218"/>
      <c r="K92" s="218"/>
      <c r="L92" s="218"/>
      <c r="M92" s="218"/>
      <c r="N92" s="217"/>
      <c r="O92" s="217"/>
      <c r="P92" s="217"/>
      <c r="Q92" s="217"/>
      <c r="R92" s="218"/>
      <c r="S92" s="218"/>
      <c r="T92" s="218"/>
      <c r="U92" s="218"/>
      <c r="V92" s="218"/>
      <c r="W92" s="218"/>
      <c r="X92" s="218"/>
      <c r="Y92" s="218"/>
      <c r="Z92" s="208"/>
      <c r="AA92" s="208"/>
      <c r="AB92" s="208"/>
      <c r="AC92" s="208"/>
      <c r="AD92" s="208"/>
      <c r="AE92" s="208"/>
      <c r="AF92" s="208"/>
      <c r="AG92" s="208" t="s">
        <v>227</v>
      </c>
      <c r="AH92" s="208">
        <v>0</v>
      </c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3" x14ac:dyDescent="0.2">
      <c r="A93" s="215"/>
      <c r="B93" s="216"/>
      <c r="C93" s="260" t="s">
        <v>298</v>
      </c>
      <c r="D93" s="253"/>
      <c r="E93" s="254">
        <v>11.2</v>
      </c>
      <c r="F93" s="218"/>
      <c r="G93" s="218"/>
      <c r="H93" s="218"/>
      <c r="I93" s="218"/>
      <c r="J93" s="218"/>
      <c r="K93" s="218"/>
      <c r="L93" s="218"/>
      <c r="M93" s="218"/>
      <c r="N93" s="217"/>
      <c r="O93" s="217"/>
      <c r="P93" s="217"/>
      <c r="Q93" s="217"/>
      <c r="R93" s="218"/>
      <c r="S93" s="218"/>
      <c r="T93" s="218"/>
      <c r="U93" s="218"/>
      <c r="V93" s="218"/>
      <c r="W93" s="218"/>
      <c r="X93" s="218"/>
      <c r="Y93" s="218"/>
      <c r="Z93" s="208"/>
      <c r="AA93" s="208"/>
      <c r="AB93" s="208"/>
      <c r="AC93" s="208"/>
      <c r="AD93" s="208"/>
      <c r="AE93" s="208"/>
      <c r="AF93" s="208"/>
      <c r="AG93" s="208" t="s">
        <v>227</v>
      </c>
      <c r="AH93" s="208">
        <v>5</v>
      </c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">
      <c r="A94" s="230">
        <v>18</v>
      </c>
      <c r="B94" s="231" t="s">
        <v>319</v>
      </c>
      <c r="C94" s="248" t="s">
        <v>320</v>
      </c>
      <c r="D94" s="232" t="s">
        <v>321</v>
      </c>
      <c r="E94" s="233">
        <v>0.68442999999999998</v>
      </c>
      <c r="F94" s="234"/>
      <c r="G94" s="235">
        <f>ROUND(E94*F94,2)</f>
        <v>0</v>
      </c>
      <c r="H94" s="234"/>
      <c r="I94" s="235">
        <f>ROUND(E94*H94,2)</f>
        <v>0</v>
      </c>
      <c r="J94" s="234"/>
      <c r="K94" s="235">
        <f>ROUND(E94*J94,2)</f>
        <v>0</v>
      </c>
      <c r="L94" s="235">
        <v>21</v>
      </c>
      <c r="M94" s="235">
        <f>G94*(1+L94/100)</f>
        <v>0</v>
      </c>
      <c r="N94" s="233">
        <v>1E-3</v>
      </c>
      <c r="O94" s="233">
        <f>ROUND(E94*N94,2)</f>
        <v>0</v>
      </c>
      <c r="P94" s="233">
        <v>0</v>
      </c>
      <c r="Q94" s="233">
        <f>ROUND(E94*P94,2)</f>
        <v>0</v>
      </c>
      <c r="R94" s="235" t="s">
        <v>322</v>
      </c>
      <c r="S94" s="235" t="s">
        <v>183</v>
      </c>
      <c r="T94" s="236" t="s">
        <v>183</v>
      </c>
      <c r="U94" s="218">
        <v>0</v>
      </c>
      <c r="V94" s="218">
        <f>ROUND(E94*U94,2)</f>
        <v>0</v>
      </c>
      <c r="W94" s="218"/>
      <c r="X94" s="218" t="s">
        <v>323</v>
      </c>
      <c r="Y94" s="218" t="s">
        <v>186</v>
      </c>
      <c r="Z94" s="208"/>
      <c r="AA94" s="208"/>
      <c r="AB94" s="208"/>
      <c r="AC94" s="208"/>
      <c r="AD94" s="208"/>
      <c r="AE94" s="208"/>
      <c r="AF94" s="208"/>
      <c r="AG94" s="208" t="s">
        <v>324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2" x14ac:dyDescent="0.2">
      <c r="A95" s="215"/>
      <c r="B95" s="216"/>
      <c r="C95" s="260" t="s">
        <v>325</v>
      </c>
      <c r="D95" s="253"/>
      <c r="E95" s="254"/>
      <c r="F95" s="218"/>
      <c r="G95" s="218"/>
      <c r="H95" s="218"/>
      <c r="I95" s="218"/>
      <c r="J95" s="218"/>
      <c r="K95" s="218"/>
      <c r="L95" s="218"/>
      <c r="M95" s="218"/>
      <c r="N95" s="217"/>
      <c r="O95" s="217"/>
      <c r="P95" s="217"/>
      <c r="Q95" s="217"/>
      <c r="R95" s="218"/>
      <c r="S95" s="218"/>
      <c r="T95" s="218"/>
      <c r="U95" s="218"/>
      <c r="V95" s="218"/>
      <c r="W95" s="218"/>
      <c r="X95" s="218"/>
      <c r="Y95" s="218"/>
      <c r="Z95" s="208"/>
      <c r="AA95" s="208"/>
      <c r="AB95" s="208"/>
      <c r="AC95" s="208"/>
      <c r="AD95" s="208"/>
      <c r="AE95" s="208"/>
      <c r="AF95" s="208"/>
      <c r="AG95" s="208" t="s">
        <v>227</v>
      </c>
      <c r="AH95" s="208">
        <v>0</v>
      </c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3" x14ac:dyDescent="0.2">
      <c r="A96" s="215"/>
      <c r="B96" s="216"/>
      <c r="C96" s="261" t="s">
        <v>231</v>
      </c>
      <c r="D96" s="255"/>
      <c r="E96" s="256"/>
      <c r="F96" s="218"/>
      <c r="G96" s="218"/>
      <c r="H96" s="218"/>
      <c r="I96" s="218"/>
      <c r="J96" s="218"/>
      <c r="K96" s="218"/>
      <c r="L96" s="218"/>
      <c r="M96" s="218"/>
      <c r="N96" s="217"/>
      <c r="O96" s="217"/>
      <c r="P96" s="217"/>
      <c r="Q96" s="217"/>
      <c r="R96" s="218"/>
      <c r="S96" s="218"/>
      <c r="T96" s="218"/>
      <c r="U96" s="218"/>
      <c r="V96" s="218"/>
      <c r="W96" s="218"/>
      <c r="X96" s="218"/>
      <c r="Y96" s="218"/>
      <c r="Z96" s="208"/>
      <c r="AA96" s="208"/>
      <c r="AB96" s="208"/>
      <c r="AC96" s="208"/>
      <c r="AD96" s="208"/>
      <c r="AE96" s="208"/>
      <c r="AF96" s="208"/>
      <c r="AG96" s="208" t="s">
        <v>227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3" x14ac:dyDescent="0.2">
      <c r="A97" s="215"/>
      <c r="B97" s="216"/>
      <c r="C97" s="262" t="s">
        <v>326</v>
      </c>
      <c r="D97" s="255"/>
      <c r="E97" s="256">
        <v>6.1109999999999998E-2</v>
      </c>
      <c r="F97" s="218"/>
      <c r="G97" s="218"/>
      <c r="H97" s="218"/>
      <c r="I97" s="218"/>
      <c r="J97" s="218"/>
      <c r="K97" s="218"/>
      <c r="L97" s="218"/>
      <c r="M97" s="218"/>
      <c r="N97" s="217"/>
      <c r="O97" s="217"/>
      <c r="P97" s="217"/>
      <c r="Q97" s="217"/>
      <c r="R97" s="218"/>
      <c r="S97" s="218"/>
      <c r="T97" s="218"/>
      <c r="U97" s="218"/>
      <c r="V97" s="218"/>
      <c r="W97" s="218"/>
      <c r="X97" s="218"/>
      <c r="Y97" s="218"/>
      <c r="Z97" s="208"/>
      <c r="AA97" s="208"/>
      <c r="AB97" s="208"/>
      <c r="AC97" s="208"/>
      <c r="AD97" s="208"/>
      <c r="AE97" s="208"/>
      <c r="AF97" s="208"/>
      <c r="AG97" s="208" t="s">
        <v>227</v>
      </c>
      <c r="AH97" s="208">
        <v>2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3" x14ac:dyDescent="0.2">
      <c r="A98" s="215"/>
      <c r="B98" s="216"/>
      <c r="C98" s="261" t="s">
        <v>233</v>
      </c>
      <c r="D98" s="255"/>
      <c r="E98" s="256"/>
      <c r="F98" s="218"/>
      <c r="G98" s="218"/>
      <c r="H98" s="218"/>
      <c r="I98" s="218"/>
      <c r="J98" s="218"/>
      <c r="K98" s="218"/>
      <c r="L98" s="218"/>
      <c r="M98" s="218"/>
      <c r="N98" s="217"/>
      <c r="O98" s="217"/>
      <c r="P98" s="217"/>
      <c r="Q98" s="217"/>
      <c r="R98" s="218"/>
      <c r="S98" s="218"/>
      <c r="T98" s="218"/>
      <c r="U98" s="218"/>
      <c r="V98" s="218"/>
      <c r="W98" s="218"/>
      <c r="X98" s="218"/>
      <c r="Y98" s="218"/>
      <c r="Z98" s="208"/>
      <c r="AA98" s="208"/>
      <c r="AB98" s="208"/>
      <c r="AC98" s="208"/>
      <c r="AD98" s="208"/>
      <c r="AE98" s="208"/>
      <c r="AF98" s="208"/>
      <c r="AG98" s="208" t="s">
        <v>227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3" x14ac:dyDescent="0.2">
      <c r="A99" s="215"/>
      <c r="B99" s="216"/>
      <c r="C99" s="260" t="s">
        <v>327</v>
      </c>
      <c r="D99" s="253"/>
      <c r="E99" s="254">
        <v>0.68442999999999998</v>
      </c>
      <c r="F99" s="218"/>
      <c r="G99" s="218"/>
      <c r="H99" s="218"/>
      <c r="I99" s="218"/>
      <c r="J99" s="218"/>
      <c r="K99" s="218"/>
      <c r="L99" s="218"/>
      <c r="M99" s="218"/>
      <c r="N99" s="217"/>
      <c r="O99" s="217"/>
      <c r="P99" s="217"/>
      <c r="Q99" s="217"/>
      <c r="R99" s="218"/>
      <c r="S99" s="218"/>
      <c r="T99" s="218"/>
      <c r="U99" s="218"/>
      <c r="V99" s="218"/>
      <c r="W99" s="218"/>
      <c r="X99" s="218"/>
      <c r="Y99" s="218"/>
      <c r="Z99" s="208"/>
      <c r="AA99" s="208"/>
      <c r="AB99" s="208"/>
      <c r="AC99" s="208"/>
      <c r="AD99" s="208"/>
      <c r="AE99" s="208"/>
      <c r="AF99" s="208"/>
      <c r="AG99" s="208" t="s">
        <v>227</v>
      </c>
      <c r="AH99" s="208">
        <v>5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 x14ac:dyDescent="0.2">
      <c r="A100" s="230">
        <v>19</v>
      </c>
      <c r="B100" s="231" t="s">
        <v>328</v>
      </c>
      <c r="C100" s="248" t="s">
        <v>329</v>
      </c>
      <c r="D100" s="232" t="s">
        <v>330</v>
      </c>
      <c r="E100" s="233">
        <v>2.016</v>
      </c>
      <c r="F100" s="234"/>
      <c r="G100" s="235">
        <f>ROUND(E100*F100,2)</f>
        <v>0</v>
      </c>
      <c r="H100" s="234"/>
      <c r="I100" s="235">
        <f>ROUND(E100*H100,2)</f>
        <v>0</v>
      </c>
      <c r="J100" s="234"/>
      <c r="K100" s="235">
        <f>ROUND(E100*J100,2)</f>
        <v>0</v>
      </c>
      <c r="L100" s="235">
        <v>21</v>
      </c>
      <c r="M100" s="235">
        <f>G100*(1+L100/100)</f>
        <v>0</v>
      </c>
      <c r="N100" s="233">
        <v>1</v>
      </c>
      <c r="O100" s="233">
        <f>ROUND(E100*N100,2)</f>
        <v>2.02</v>
      </c>
      <c r="P100" s="233">
        <v>0</v>
      </c>
      <c r="Q100" s="233">
        <f>ROUND(E100*P100,2)</f>
        <v>0</v>
      </c>
      <c r="R100" s="235" t="s">
        <v>322</v>
      </c>
      <c r="S100" s="235" t="s">
        <v>183</v>
      </c>
      <c r="T100" s="236" t="s">
        <v>183</v>
      </c>
      <c r="U100" s="218">
        <v>0</v>
      </c>
      <c r="V100" s="218">
        <f>ROUND(E100*U100,2)</f>
        <v>0</v>
      </c>
      <c r="W100" s="218"/>
      <c r="X100" s="218" t="s">
        <v>323</v>
      </c>
      <c r="Y100" s="218" t="s">
        <v>186</v>
      </c>
      <c r="Z100" s="208"/>
      <c r="AA100" s="208"/>
      <c r="AB100" s="208"/>
      <c r="AC100" s="208"/>
      <c r="AD100" s="208"/>
      <c r="AE100" s="208"/>
      <c r="AF100" s="208"/>
      <c r="AG100" s="208" t="s">
        <v>331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2" x14ac:dyDescent="0.2">
      <c r="A101" s="215"/>
      <c r="B101" s="216"/>
      <c r="C101" s="260" t="s">
        <v>332</v>
      </c>
      <c r="D101" s="253"/>
      <c r="E101" s="254"/>
      <c r="F101" s="218"/>
      <c r="G101" s="218"/>
      <c r="H101" s="218"/>
      <c r="I101" s="218"/>
      <c r="J101" s="218"/>
      <c r="K101" s="218"/>
      <c r="L101" s="218"/>
      <c r="M101" s="218"/>
      <c r="N101" s="217"/>
      <c r="O101" s="217"/>
      <c r="P101" s="217"/>
      <c r="Q101" s="217"/>
      <c r="R101" s="218"/>
      <c r="S101" s="218"/>
      <c r="T101" s="218"/>
      <c r="U101" s="218"/>
      <c r="V101" s="218"/>
      <c r="W101" s="218"/>
      <c r="X101" s="218"/>
      <c r="Y101" s="218"/>
      <c r="Z101" s="208"/>
      <c r="AA101" s="208"/>
      <c r="AB101" s="208"/>
      <c r="AC101" s="208"/>
      <c r="AD101" s="208"/>
      <c r="AE101" s="208"/>
      <c r="AF101" s="208"/>
      <c r="AG101" s="208" t="s">
        <v>227</v>
      </c>
      <c r="AH101" s="208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3" x14ac:dyDescent="0.2">
      <c r="A102" s="215"/>
      <c r="B102" s="216"/>
      <c r="C102" s="260" t="s">
        <v>333</v>
      </c>
      <c r="D102" s="253"/>
      <c r="E102" s="254"/>
      <c r="F102" s="218"/>
      <c r="G102" s="218"/>
      <c r="H102" s="218"/>
      <c r="I102" s="218"/>
      <c r="J102" s="218"/>
      <c r="K102" s="218"/>
      <c r="L102" s="218"/>
      <c r="M102" s="218"/>
      <c r="N102" s="217"/>
      <c r="O102" s="217"/>
      <c r="P102" s="217"/>
      <c r="Q102" s="217"/>
      <c r="R102" s="218"/>
      <c r="S102" s="218"/>
      <c r="T102" s="218"/>
      <c r="U102" s="218"/>
      <c r="V102" s="218"/>
      <c r="W102" s="218"/>
      <c r="X102" s="218"/>
      <c r="Y102" s="218"/>
      <c r="Z102" s="208"/>
      <c r="AA102" s="208"/>
      <c r="AB102" s="208"/>
      <c r="AC102" s="208"/>
      <c r="AD102" s="208"/>
      <c r="AE102" s="208"/>
      <c r="AF102" s="208"/>
      <c r="AG102" s="208" t="s">
        <v>227</v>
      </c>
      <c r="AH102" s="208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3" x14ac:dyDescent="0.2">
      <c r="A103" s="215"/>
      <c r="B103" s="216"/>
      <c r="C103" s="260" t="s">
        <v>334</v>
      </c>
      <c r="D103" s="253"/>
      <c r="E103" s="254">
        <v>2.016</v>
      </c>
      <c r="F103" s="218"/>
      <c r="G103" s="218"/>
      <c r="H103" s="218"/>
      <c r="I103" s="218"/>
      <c r="J103" s="218"/>
      <c r="K103" s="218"/>
      <c r="L103" s="218"/>
      <c r="M103" s="218"/>
      <c r="N103" s="217"/>
      <c r="O103" s="217"/>
      <c r="P103" s="217"/>
      <c r="Q103" s="217"/>
      <c r="R103" s="218"/>
      <c r="S103" s="218"/>
      <c r="T103" s="218"/>
      <c r="U103" s="218"/>
      <c r="V103" s="218"/>
      <c r="W103" s="218"/>
      <c r="X103" s="218"/>
      <c r="Y103" s="218"/>
      <c r="Z103" s="208"/>
      <c r="AA103" s="208"/>
      <c r="AB103" s="208"/>
      <c r="AC103" s="208"/>
      <c r="AD103" s="208"/>
      <c r="AE103" s="208"/>
      <c r="AF103" s="208"/>
      <c r="AG103" s="208" t="s">
        <v>227</v>
      </c>
      <c r="AH103" s="208">
        <v>5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x14ac:dyDescent="0.2">
      <c r="A104" s="223" t="s">
        <v>178</v>
      </c>
      <c r="B104" s="224" t="s">
        <v>117</v>
      </c>
      <c r="C104" s="246" t="s">
        <v>118</v>
      </c>
      <c r="D104" s="225"/>
      <c r="E104" s="226"/>
      <c r="F104" s="227"/>
      <c r="G104" s="227">
        <f>SUMIF(AG105:AG111,"&lt;&gt;NOR",G105:G111)</f>
        <v>0</v>
      </c>
      <c r="H104" s="227"/>
      <c r="I104" s="227">
        <f>SUM(I105:I111)</f>
        <v>0</v>
      </c>
      <c r="J104" s="227"/>
      <c r="K104" s="227">
        <f>SUM(K105:K111)</f>
        <v>0</v>
      </c>
      <c r="L104" s="227"/>
      <c r="M104" s="227">
        <f>SUM(M105:M111)</f>
        <v>0</v>
      </c>
      <c r="N104" s="226"/>
      <c r="O104" s="226">
        <f>SUM(O105:O111)</f>
        <v>1.54</v>
      </c>
      <c r="P104" s="226"/>
      <c r="Q104" s="226">
        <f>SUM(Q105:Q111)</f>
        <v>0</v>
      </c>
      <c r="R104" s="227"/>
      <c r="S104" s="227"/>
      <c r="T104" s="228"/>
      <c r="U104" s="222"/>
      <c r="V104" s="222">
        <f>SUM(V105:V111)</f>
        <v>0.08</v>
      </c>
      <c r="W104" s="222"/>
      <c r="X104" s="222"/>
      <c r="Y104" s="222"/>
      <c r="AG104" t="s">
        <v>179</v>
      </c>
    </row>
    <row r="105" spans="1:60" ht="22.5" outlineLevel="1" x14ac:dyDescent="0.2">
      <c r="A105" s="230">
        <v>20</v>
      </c>
      <c r="B105" s="231" t="s">
        <v>335</v>
      </c>
      <c r="C105" s="248" t="s">
        <v>336</v>
      </c>
      <c r="D105" s="232" t="s">
        <v>257</v>
      </c>
      <c r="E105" s="233">
        <v>2.8</v>
      </c>
      <c r="F105" s="234"/>
      <c r="G105" s="235">
        <f>ROUND(E105*F105,2)</f>
        <v>0</v>
      </c>
      <c r="H105" s="234"/>
      <c r="I105" s="235">
        <f>ROUND(E105*H105,2)</f>
        <v>0</v>
      </c>
      <c r="J105" s="234"/>
      <c r="K105" s="235">
        <f>ROUND(E105*J105,2)</f>
        <v>0</v>
      </c>
      <c r="L105" s="235">
        <v>21</v>
      </c>
      <c r="M105" s="235">
        <f>G105*(1+L105/100)</f>
        <v>0</v>
      </c>
      <c r="N105" s="233">
        <v>0.55125000000000002</v>
      </c>
      <c r="O105" s="233">
        <f>ROUND(E105*N105,2)</f>
        <v>1.54</v>
      </c>
      <c r="P105" s="233">
        <v>0</v>
      </c>
      <c r="Q105" s="233">
        <f>ROUND(E105*P105,2)</f>
        <v>0</v>
      </c>
      <c r="R105" s="235" t="s">
        <v>337</v>
      </c>
      <c r="S105" s="235" t="s">
        <v>183</v>
      </c>
      <c r="T105" s="236" t="s">
        <v>183</v>
      </c>
      <c r="U105" s="218">
        <v>2.7E-2</v>
      </c>
      <c r="V105" s="218">
        <f>ROUND(E105*U105,2)</f>
        <v>0.08</v>
      </c>
      <c r="W105" s="218"/>
      <c r="X105" s="218" t="s">
        <v>222</v>
      </c>
      <c r="Y105" s="218" t="s">
        <v>186</v>
      </c>
      <c r="Z105" s="208"/>
      <c r="AA105" s="208"/>
      <c r="AB105" s="208"/>
      <c r="AC105" s="208"/>
      <c r="AD105" s="208"/>
      <c r="AE105" s="208"/>
      <c r="AF105" s="208"/>
      <c r="AG105" s="208" t="s">
        <v>252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2" x14ac:dyDescent="0.2">
      <c r="A106" s="215"/>
      <c r="B106" s="216"/>
      <c r="C106" s="260" t="s">
        <v>338</v>
      </c>
      <c r="D106" s="253"/>
      <c r="E106" s="254"/>
      <c r="F106" s="218"/>
      <c r="G106" s="218"/>
      <c r="H106" s="218"/>
      <c r="I106" s="218"/>
      <c r="J106" s="218"/>
      <c r="K106" s="218"/>
      <c r="L106" s="218"/>
      <c r="M106" s="218"/>
      <c r="N106" s="217"/>
      <c r="O106" s="217"/>
      <c r="P106" s="217"/>
      <c r="Q106" s="217"/>
      <c r="R106" s="218"/>
      <c r="S106" s="218"/>
      <c r="T106" s="218"/>
      <c r="U106" s="218"/>
      <c r="V106" s="218"/>
      <c r="W106" s="218"/>
      <c r="X106" s="218"/>
      <c r="Y106" s="218"/>
      <c r="Z106" s="208"/>
      <c r="AA106" s="208"/>
      <c r="AB106" s="208"/>
      <c r="AC106" s="208"/>
      <c r="AD106" s="208"/>
      <c r="AE106" s="208"/>
      <c r="AF106" s="208"/>
      <c r="AG106" s="208" t="s">
        <v>227</v>
      </c>
      <c r="AH106" s="208">
        <v>0</v>
      </c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3" x14ac:dyDescent="0.2">
      <c r="A107" s="215"/>
      <c r="B107" s="216"/>
      <c r="C107" s="260" t="s">
        <v>339</v>
      </c>
      <c r="D107" s="253"/>
      <c r="E107" s="254"/>
      <c r="F107" s="218"/>
      <c r="G107" s="218"/>
      <c r="H107" s="218"/>
      <c r="I107" s="218"/>
      <c r="J107" s="218"/>
      <c r="K107" s="218"/>
      <c r="L107" s="218"/>
      <c r="M107" s="218"/>
      <c r="N107" s="217"/>
      <c r="O107" s="217"/>
      <c r="P107" s="217"/>
      <c r="Q107" s="217"/>
      <c r="R107" s="218"/>
      <c r="S107" s="218"/>
      <c r="T107" s="218"/>
      <c r="U107" s="218"/>
      <c r="V107" s="218"/>
      <c r="W107" s="218"/>
      <c r="X107" s="218"/>
      <c r="Y107" s="218"/>
      <c r="Z107" s="208"/>
      <c r="AA107" s="208"/>
      <c r="AB107" s="208"/>
      <c r="AC107" s="208"/>
      <c r="AD107" s="208"/>
      <c r="AE107" s="208"/>
      <c r="AF107" s="208"/>
      <c r="AG107" s="208" t="s">
        <v>227</v>
      </c>
      <c r="AH107" s="208">
        <v>0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3" x14ac:dyDescent="0.2">
      <c r="A108" s="215"/>
      <c r="B108" s="216"/>
      <c r="C108" s="261" t="s">
        <v>231</v>
      </c>
      <c r="D108" s="255"/>
      <c r="E108" s="256"/>
      <c r="F108" s="218"/>
      <c r="G108" s="218"/>
      <c r="H108" s="218"/>
      <c r="I108" s="218"/>
      <c r="J108" s="218"/>
      <c r="K108" s="218"/>
      <c r="L108" s="218"/>
      <c r="M108" s="218"/>
      <c r="N108" s="217"/>
      <c r="O108" s="217"/>
      <c r="P108" s="217"/>
      <c r="Q108" s="217"/>
      <c r="R108" s="218"/>
      <c r="S108" s="218"/>
      <c r="T108" s="218"/>
      <c r="U108" s="218"/>
      <c r="V108" s="218"/>
      <c r="W108" s="218"/>
      <c r="X108" s="218"/>
      <c r="Y108" s="218"/>
      <c r="Z108" s="208"/>
      <c r="AA108" s="208"/>
      <c r="AB108" s="208"/>
      <c r="AC108" s="208"/>
      <c r="AD108" s="208"/>
      <c r="AE108" s="208"/>
      <c r="AF108" s="208"/>
      <c r="AG108" s="208" t="s">
        <v>227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3" x14ac:dyDescent="0.2">
      <c r="A109" s="215"/>
      <c r="B109" s="216"/>
      <c r="C109" s="262" t="s">
        <v>340</v>
      </c>
      <c r="D109" s="255"/>
      <c r="E109" s="256">
        <v>0.25</v>
      </c>
      <c r="F109" s="218"/>
      <c r="G109" s="218"/>
      <c r="H109" s="218"/>
      <c r="I109" s="218"/>
      <c r="J109" s="218"/>
      <c r="K109" s="218"/>
      <c r="L109" s="218"/>
      <c r="M109" s="218"/>
      <c r="N109" s="217"/>
      <c r="O109" s="217"/>
      <c r="P109" s="217"/>
      <c r="Q109" s="217"/>
      <c r="R109" s="218"/>
      <c r="S109" s="218"/>
      <c r="T109" s="218"/>
      <c r="U109" s="218"/>
      <c r="V109" s="218"/>
      <c r="W109" s="218"/>
      <c r="X109" s="218"/>
      <c r="Y109" s="218"/>
      <c r="Z109" s="208"/>
      <c r="AA109" s="208"/>
      <c r="AB109" s="208"/>
      <c r="AC109" s="208"/>
      <c r="AD109" s="208"/>
      <c r="AE109" s="208"/>
      <c r="AF109" s="208"/>
      <c r="AG109" s="208" t="s">
        <v>227</v>
      </c>
      <c r="AH109" s="208">
        <v>2</v>
      </c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3" x14ac:dyDescent="0.2">
      <c r="A110" s="215"/>
      <c r="B110" s="216"/>
      <c r="C110" s="261" t="s">
        <v>233</v>
      </c>
      <c r="D110" s="255"/>
      <c r="E110" s="256"/>
      <c r="F110" s="218"/>
      <c r="G110" s="218"/>
      <c r="H110" s="218"/>
      <c r="I110" s="218"/>
      <c r="J110" s="218"/>
      <c r="K110" s="218"/>
      <c r="L110" s="218"/>
      <c r="M110" s="218"/>
      <c r="N110" s="217"/>
      <c r="O110" s="217"/>
      <c r="P110" s="217"/>
      <c r="Q110" s="217"/>
      <c r="R110" s="218"/>
      <c r="S110" s="218"/>
      <c r="T110" s="218"/>
      <c r="U110" s="218"/>
      <c r="V110" s="218"/>
      <c r="W110" s="218"/>
      <c r="X110" s="218"/>
      <c r="Y110" s="218"/>
      <c r="Z110" s="208"/>
      <c r="AA110" s="208"/>
      <c r="AB110" s="208"/>
      <c r="AC110" s="208"/>
      <c r="AD110" s="208"/>
      <c r="AE110" s="208"/>
      <c r="AF110" s="208"/>
      <c r="AG110" s="208" t="s">
        <v>227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3" x14ac:dyDescent="0.2">
      <c r="A111" s="215"/>
      <c r="B111" s="216"/>
      <c r="C111" s="260" t="s">
        <v>262</v>
      </c>
      <c r="D111" s="253"/>
      <c r="E111" s="254">
        <v>2.8</v>
      </c>
      <c r="F111" s="218"/>
      <c r="G111" s="218"/>
      <c r="H111" s="218"/>
      <c r="I111" s="218"/>
      <c r="J111" s="218"/>
      <c r="K111" s="218"/>
      <c r="L111" s="218"/>
      <c r="M111" s="218"/>
      <c r="N111" s="217"/>
      <c r="O111" s="217"/>
      <c r="P111" s="217"/>
      <c r="Q111" s="217"/>
      <c r="R111" s="218"/>
      <c r="S111" s="218"/>
      <c r="T111" s="218"/>
      <c r="U111" s="218"/>
      <c r="V111" s="218"/>
      <c r="W111" s="218"/>
      <c r="X111" s="218"/>
      <c r="Y111" s="218"/>
      <c r="Z111" s="208"/>
      <c r="AA111" s="208"/>
      <c r="AB111" s="208"/>
      <c r="AC111" s="208"/>
      <c r="AD111" s="208"/>
      <c r="AE111" s="208"/>
      <c r="AF111" s="208"/>
      <c r="AG111" s="208" t="s">
        <v>227</v>
      </c>
      <c r="AH111" s="208">
        <v>5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x14ac:dyDescent="0.2">
      <c r="A112" s="223" t="s">
        <v>178</v>
      </c>
      <c r="B112" s="224" t="s">
        <v>121</v>
      </c>
      <c r="C112" s="246" t="s">
        <v>122</v>
      </c>
      <c r="D112" s="225"/>
      <c r="E112" s="226"/>
      <c r="F112" s="227"/>
      <c r="G112" s="227">
        <f>SUMIF(AG113:AG133,"&lt;&gt;NOR",G113:G133)</f>
        <v>0</v>
      </c>
      <c r="H112" s="227"/>
      <c r="I112" s="227">
        <f>SUM(I113:I133)</f>
        <v>0</v>
      </c>
      <c r="J112" s="227"/>
      <c r="K112" s="227">
        <f>SUM(K113:K133)</f>
        <v>0</v>
      </c>
      <c r="L112" s="227"/>
      <c r="M112" s="227">
        <f>SUM(M113:M133)</f>
        <v>0</v>
      </c>
      <c r="N112" s="226"/>
      <c r="O112" s="226">
        <f>SUM(O113:O133)</f>
        <v>6.82</v>
      </c>
      <c r="P112" s="226"/>
      <c r="Q112" s="226">
        <f>SUM(Q113:Q133)</f>
        <v>0</v>
      </c>
      <c r="R112" s="227"/>
      <c r="S112" s="227"/>
      <c r="T112" s="228"/>
      <c r="U112" s="222"/>
      <c r="V112" s="222">
        <f>SUM(V113:V133)</f>
        <v>0.28999999999999998</v>
      </c>
      <c r="W112" s="222"/>
      <c r="X112" s="222"/>
      <c r="Y112" s="222"/>
      <c r="AG112" t="s">
        <v>179</v>
      </c>
    </row>
    <row r="113" spans="1:60" outlineLevel="1" x14ac:dyDescent="0.2">
      <c r="A113" s="230">
        <v>21</v>
      </c>
      <c r="B113" s="231" t="s">
        <v>341</v>
      </c>
      <c r="C113" s="248" t="s">
        <v>342</v>
      </c>
      <c r="D113" s="232" t="s">
        <v>257</v>
      </c>
      <c r="E113" s="233">
        <v>14.4</v>
      </c>
      <c r="F113" s="234"/>
      <c r="G113" s="235">
        <f>ROUND(E113*F113,2)</f>
        <v>0</v>
      </c>
      <c r="H113" s="234"/>
      <c r="I113" s="235">
        <f>ROUND(E113*H113,2)</f>
        <v>0</v>
      </c>
      <c r="J113" s="234"/>
      <c r="K113" s="235">
        <f>ROUND(E113*J113,2)</f>
        <v>0</v>
      </c>
      <c r="L113" s="235">
        <v>21</v>
      </c>
      <c r="M113" s="235">
        <f>G113*(1+L113/100)</f>
        <v>0</v>
      </c>
      <c r="N113" s="233">
        <v>0</v>
      </c>
      <c r="O113" s="233">
        <f>ROUND(E113*N113,2)</f>
        <v>0</v>
      </c>
      <c r="P113" s="233">
        <v>0</v>
      </c>
      <c r="Q113" s="233">
        <f>ROUND(E113*P113,2)</f>
        <v>0</v>
      </c>
      <c r="R113" s="235" t="s">
        <v>337</v>
      </c>
      <c r="S113" s="235" t="s">
        <v>183</v>
      </c>
      <c r="T113" s="236" t="s">
        <v>183</v>
      </c>
      <c r="U113" s="218">
        <v>0.02</v>
      </c>
      <c r="V113" s="218">
        <f>ROUND(E113*U113,2)</f>
        <v>0.28999999999999998</v>
      </c>
      <c r="W113" s="218"/>
      <c r="X113" s="218" t="s">
        <v>222</v>
      </c>
      <c r="Y113" s="218" t="s">
        <v>186</v>
      </c>
      <c r="Z113" s="208"/>
      <c r="AA113" s="208"/>
      <c r="AB113" s="208"/>
      <c r="AC113" s="208"/>
      <c r="AD113" s="208"/>
      <c r="AE113" s="208"/>
      <c r="AF113" s="208"/>
      <c r="AG113" s="208" t="s">
        <v>223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2" x14ac:dyDescent="0.2">
      <c r="A114" s="215"/>
      <c r="B114" s="216"/>
      <c r="C114" s="259" t="s">
        <v>343</v>
      </c>
      <c r="D114" s="257"/>
      <c r="E114" s="257"/>
      <c r="F114" s="257"/>
      <c r="G114" s="257"/>
      <c r="H114" s="218"/>
      <c r="I114" s="218"/>
      <c r="J114" s="218"/>
      <c r="K114" s="218"/>
      <c r="L114" s="218"/>
      <c r="M114" s="218"/>
      <c r="N114" s="217"/>
      <c r="O114" s="217"/>
      <c r="P114" s="217"/>
      <c r="Q114" s="217"/>
      <c r="R114" s="218"/>
      <c r="S114" s="218"/>
      <c r="T114" s="218"/>
      <c r="U114" s="218"/>
      <c r="V114" s="218"/>
      <c r="W114" s="218"/>
      <c r="X114" s="218"/>
      <c r="Y114" s="218"/>
      <c r="Z114" s="208"/>
      <c r="AA114" s="208"/>
      <c r="AB114" s="208"/>
      <c r="AC114" s="208"/>
      <c r="AD114" s="208"/>
      <c r="AE114" s="208"/>
      <c r="AF114" s="208"/>
      <c r="AG114" s="208" t="s">
        <v>225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ht="22.5" outlineLevel="2" x14ac:dyDescent="0.2">
      <c r="A115" s="215"/>
      <c r="B115" s="216"/>
      <c r="C115" s="260" t="s">
        <v>229</v>
      </c>
      <c r="D115" s="253"/>
      <c r="E115" s="254"/>
      <c r="F115" s="218"/>
      <c r="G115" s="218"/>
      <c r="H115" s="218"/>
      <c r="I115" s="218"/>
      <c r="J115" s="218"/>
      <c r="K115" s="218"/>
      <c r="L115" s="218"/>
      <c r="M115" s="218"/>
      <c r="N115" s="217"/>
      <c r="O115" s="217"/>
      <c r="P115" s="217"/>
      <c r="Q115" s="217"/>
      <c r="R115" s="218"/>
      <c r="S115" s="218"/>
      <c r="T115" s="218"/>
      <c r="U115" s="218"/>
      <c r="V115" s="218"/>
      <c r="W115" s="218"/>
      <c r="X115" s="218"/>
      <c r="Y115" s="218"/>
      <c r="Z115" s="208"/>
      <c r="AA115" s="208"/>
      <c r="AB115" s="208"/>
      <c r="AC115" s="208"/>
      <c r="AD115" s="208"/>
      <c r="AE115" s="208"/>
      <c r="AF115" s="208"/>
      <c r="AG115" s="208" t="s">
        <v>227</v>
      </c>
      <c r="AH115" s="208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3" x14ac:dyDescent="0.2">
      <c r="A116" s="215"/>
      <c r="B116" s="216"/>
      <c r="C116" s="260" t="s">
        <v>344</v>
      </c>
      <c r="D116" s="253"/>
      <c r="E116" s="254"/>
      <c r="F116" s="218"/>
      <c r="G116" s="218"/>
      <c r="H116" s="218"/>
      <c r="I116" s="218"/>
      <c r="J116" s="218"/>
      <c r="K116" s="218"/>
      <c r="L116" s="218"/>
      <c r="M116" s="218"/>
      <c r="N116" s="217"/>
      <c r="O116" s="217"/>
      <c r="P116" s="217"/>
      <c r="Q116" s="217"/>
      <c r="R116" s="218"/>
      <c r="S116" s="218"/>
      <c r="T116" s="218"/>
      <c r="U116" s="218"/>
      <c r="V116" s="218"/>
      <c r="W116" s="218"/>
      <c r="X116" s="218"/>
      <c r="Y116" s="218"/>
      <c r="Z116" s="208"/>
      <c r="AA116" s="208"/>
      <c r="AB116" s="208"/>
      <c r="AC116" s="208"/>
      <c r="AD116" s="208"/>
      <c r="AE116" s="208"/>
      <c r="AF116" s="208"/>
      <c r="AG116" s="208" t="s">
        <v>227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3" x14ac:dyDescent="0.2">
      <c r="A117" s="215"/>
      <c r="B117" s="216"/>
      <c r="C117" s="260" t="s">
        <v>345</v>
      </c>
      <c r="D117" s="253"/>
      <c r="E117" s="254"/>
      <c r="F117" s="218"/>
      <c r="G117" s="218"/>
      <c r="H117" s="218"/>
      <c r="I117" s="218"/>
      <c r="J117" s="218"/>
      <c r="K117" s="218"/>
      <c r="L117" s="218"/>
      <c r="M117" s="218"/>
      <c r="N117" s="217"/>
      <c r="O117" s="217"/>
      <c r="P117" s="217"/>
      <c r="Q117" s="217"/>
      <c r="R117" s="218"/>
      <c r="S117" s="218"/>
      <c r="T117" s="218"/>
      <c r="U117" s="218"/>
      <c r="V117" s="218"/>
      <c r="W117" s="218"/>
      <c r="X117" s="218"/>
      <c r="Y117" s="218"/>
      <c r="Z117" s="208"/>
      <c r="AA117" s="208"/>
      <c r="AB117" s="208"/>
      <c r="AC117" s="208"/>
      <c r="AD117" s="208"/>
      <c r="AE117" s="208"/>
      <c r="AF117" s="208"/>
      <c r="AG117" s="208" t="s">
        <v>227</v>
      </c>
      <c r="AH117" s="208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3" x14ac:dyDescent="0.2">
      <c r="A118" s="215"/>
      <c r="B118" s="216"/>
      <c r="C118" s="260" t="s">
        <v>346</v>
      </c>
      <c r="D118" s="253"/>
      <c r="E118" s="254">
        <v>14.4</v>
      </c>
      <c r="F118" s="218"/>
      <c r="G118" s="218"/>
      <c r="H118" s="218"/>
      <c r="I118" s="218"/>
      <c r="J118" s="218"/>
      <c r="K118" s="218"/>
      <c r="L118" s="218"/>
      <c r="M118" s="218"/>
      <c r="N118" s="217"/>
      <c r="O118" s="217"/>
      <c r="P118" s="217"/>
      <c r="Q118" s="217"/>
      <c r="R118" s="218"/>
      <c r="S118" s="218"/>
      <c r="T118" s="218"/>
      <c r="U118" s="218"/>
      <c r="V118" s="218"/>
      <c r="W118" s="218"/>
      <c r="X118" s="218"/>
      <c r="Y118" s="218"/>
      <c r="Z118" s="208"/>
      <c r="AA118" s="208"/>
      <c r="AB118" s="208"/>
      <c r="AC118" s="208"/>
      <c r="AD118" s="208"/>
      <c r="AE118" s="208"/>
      <c r="AF118" s="208"/>
      <c r="AG118" s="208" t="s">
        <v>227</v>
      </c>
      <c r="AH118" s="208">
        <v>0</v>
      </c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 x14ac:dyDescent="0.2">
      <c r="A119" s="230">
        <v>22</v>
      </c>
      <c r="B119" s="231" t="s">
        <v>347</v>
      </c>
      <c r="C119" s="248" t="s">
        <v>348</v>
      </c>
      <c r="D119" s="232" t="s">
        <v>220</v>
      </c>
      <c r="E119" s="233">
        <v>0.79200000000000004</v>
      </c>
      <c r="F119" s="234"/>
      <c r="G119" s="235">
        <f>ROUND(E119*F119,2)</f>
        <v>0</v>
      </c>
      <c r="H119" s="234"/>
      <c r="I119" s="235">
        <f>ROUND(E119*H119,2)</f>
        <v>0</v>
      </c>
      <c r="J119" s="234"/>
      <c r="K119" s="235">
        <f>ROUND(E119*J119,2)</f>
        <v>0</v>
      </c>
      <c r="L119" s="235">
        <v>21</v>
      </c>
      <c r="M119" s="235">
        <f>G119*(1+L119/100)</f>
        <v>0</v>
      </c>
      <c r="N119" s="233">
        <v>0.6</v>
      </c>
      <c r="O119" s="233">
        <f>ROUND(E119*N119,2)</f>
        <v>0.48</v>
      </c>
      <c r="P119" s="233">
        <v>0</v>
      </c>
      <c r="Q119" s="233">
        <f>ROUND(E119*P119,2)</f>
        <v>0</v>
      </c>
      <c r="R119" s="235" t="s">
        <v>322</v>
      </c>
      <c r="S119" s="235" t="s">
        <v>183</v>
      </c>
      <c r="T119" s="236" t="s">
        <v>183</v>
      </c>
      <c r="U119" s="218">
        <v>0</v>
      </c>
      <c r="V119" s="218">
        <f>ROUND(E119*U119,2)</f>
        <v>0</v>
      </c>
      <c r="W119" s="218"/>
      <c r="X119" s="218" t="s">
        <v>323</v>
      </c>
      <c r="Y119" s="218" t="s">
        <v>186</v>
      </c>
      <c r="Z119" s="208"/>
      <c r="AA119" s="208"/>
      <c r="AB119" s="208"/>
      <c r="AC119" s="208"/>
      <c r="AD119" s="208"/>
      <c r="AE119" s="208"/>
      <c r="AF119" s="208"/>
      <c r="AG119" s="208" t="s">
        <v>331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2" x14ac:dyDescent="0.2">
      <c r="A120" s="215"/>
      <c r="B120" s="216"/>
      <c r="C120" s="260" t="s">
        <v>349</v>
      </c>
      <c r="D120" s="253"/>
      <c r="E120" s="254"/>
      <c r="F120" s="218"/>
      <c r="G120" s="218"/>
      <c r="H120" s="218"/>
      <c r="I120" s="218"/>
      <c r="J120" s="218"/>
      <c r="K120" s="218"/>
      <c r="L120" s="218"/>
      <c r="M120" s="218"/>
      <c r="N120" s="217"/>
      <c r="O120" s="217"/>
      <c r="P120" s="217"/>
      <c r="Q120" s="217"/>
      <c r="R120" s="218"/>
      <c r="S120" s="218"/>
      <c r="T120" s="218"/>
      <c r="U120" s="218"/>
      <c r="V120" s="218"/>
      <c r="W120" s="218"/>
      <c r="X120" s="218"/>
      <c r="Y120" s="218"/>
      <c r="Z120" s="208"/>
      <c r="AA120" s="208"/>
      <c r="AB120" s="208"/>
      <c r="AC120" s="208"/>
      <c r="AD120" s="208"/>
      <c r="AE120" s="208"/>
      <c r="AF120" s="208"/>
      <c r="AG120" s="208" t="s">
        <v>227</v>
      </c>
      <c r="AH120" s="208">
        <v>0</v>
      </c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3" x14ac:dyDescent="0.2">
      <c r="A121" s="215"/>
      <c r="B121" s="216"/>
      <c r="C121" s="261" t="s">
        <v>231</v>
      </c>
      <c r="D121" s="255"/>
      <c r="E121" s="256"/>
      <c r="F121" s="218"/>
      <c r="G121" s="218"/>
      <c r="H121" s="218"/>
      <c r="I121" s="218"/>
      <c r="J121" s="218"/>
      <c r="K121" s="218"/>
      <c r="L121" s="218"/>
      <c r="M121" s="218"/>
      <c r="N121" s="217"/>
      <c r="O121" s="217"/>
      <c r="P121" s="217"/>
      <c r="Q121" s="217"/>
      <c r="R121" s="218"/>
      <c r="S121" s="218"/>
      <c r="T121" s="218"/>
      <c r="U121" s="218"/>
      <c r="V121" s="218"/>
      <c r="W121" s="218"/>
      <c r="X121" s="218"/>
      <c r="Y121" s="218"/>
      <c r="Z121" s="208"/>
      <c r="AA121" s="208"/>
      <c r="AB121" s="208"/>
      <c r="AC121" s="208"/>
      <c r="AD121" s="208"/>
      <c r="AE121" s="208"/>
      <c r="AF121" s="208"/>
      <c r="AG121" s="208" t="s">
        <v>227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3" x14ac:dyDescent="0.2">
      <c r="A122" s="215"/>
      <c r="B122" s="216"/>
      <c r="C122" s="262" t="s">
        <v>350</v>
      </c>
      <c r="D122" s="255"/>
      <c r="E122" s="256">
        <v>5.5E-2</v>
      </c>
      <c r="F122" s="218"/>
      <c r="G122" s="218"/>
      <c r="H122" s="218"/>
      <c r="I122" s="218"/>
      <c r="J122" s="218"/>
      <c r="K122" s="218"/>
      <c r="L122" s="218"/>
      <c r="M122" s="218"/>
      <c r="N122" s="217"/>
      <c r="O122" s="217"/>
      <c r="P122" s="217"/>
      <c r="Q122" s="217"/>
      <c r="R122" s="218"/>
      <c r="S122" s="218"/>
      <c r="T122" s="218"/>
      <c r="U122" s="218"/>
      <c r="V122" s="218"/>
      <c r="W122" s="218"/>
      <c r="X122" s="218"/>
      <c r="Y122" s="218"/>
      <c r="Z122" s="208"/>
      <c r="AA122" s="208"/>
      <c r="AB122" s="208"/>
      <c r="AC122" s="208"/>
      <c r="AD122" s="208"/>
      <c r="AE122" s="208"/>
      <c r="AF122" s="208"/>
      <c r="AG122" s="208" t="s">
        <v>227</v>
      </c>
      <c r="AH122" s="208">
        <v>2</v>
      </c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3" x14ac:dyDescent="0.2">
      <c r="A123" s="215"/>
      <c r="B123" s="216"/>
      <c r="C123" s="261" t="s">
        <v>233</v>
      </c>
      <c r="D123" s="255"/>
      <c r="E123" s="256"/>
      <c r="F123" s="218"/>
      <c r="G123" s="218"/>
      <c r="H123" s="218"/>
      <c r="I123" s="218"/>
      <c r="J123" s="218"/>
      <c r="K123" s="218"/>
      <c r="L123" s="218"/>
      <c r="M123" s="218"/>
      <c r="N123" s="217"/>
      <c r="O123" s="217"/>
      <c r="P123" s="217"/>
      <c r="Q123" s="217"/>
      <c r="R123" s="218"/>
      <c r="S123" s="218"/>
      <c r="T123" s="218"/>
      <c r="U123" s="218"/>
      <c r="V123" s="218"/>
      <c r="W123" s="218"/>
      <c r="X123" s="218"/>
      <c r="Y123" s="218"/>
      <c r="Z123" s="208"/>
      <c r="AA123" s="208"/>
      <c r="AB123" s="208"/>
      <c r="AC123" s="208"/>
      <c r="AD123" s="208"/>
      <c r="AE123" s="208"/>
      <c r="AF123" s="208"/>
      <c r="AG123" s="208" t="s">
        <v>227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3" x14ac:dyDescent="0.2">
      <c r="A124" s="215"/>
      <c r="B124" s="216"/>
      <c r="C124" s="260" t="s">
        <v>351</v>
      </c>
      <c r="D124" s="253"/>
      <c r="E124" s="254"/>
      <c r="F124" s="218"/>
      <c r="G124" s="218"/>
      <c r="H124" s="218"/>
      <c r="I124" s="218"/>
      <c r="J124" s="218"/>
      <c r="K124" s="218"/>
      <c r="L124" s="218"/>
      <c r="M124" s="218"/>
      <c r="N124" s="217"/>
      <c r="O124" s="217"/>
      <c r="P124" s="217"/>
      <c r="Q124" s="217"/>
      <c r="R124" s="218"/>
      <c r="S124" s="218"/>
      <c r="T124" s="218"/>
      <c r="U124" s="218"/>
      <c r="V124" s="218"/>
      <c r="W124" s="218"/>
      <c r="X124" s="218"/>
      <c r="Y124" s="218"/>
      <c r="Z124" s="208"/>
      <c r="AA124" s="208"/>
      <c r="AB124" s="208"/>
      <c r="AC124" s="208"/>
      <c r="AD124" s="208"/>
      <c r="AE124" s="208"/>
      <c r="AF124" s="208"/>
      <c r="AG124" s="208" t="s">
        <v>227</v>
      </c>
      <c r="AH124" s="208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3" x14ac:dyDescent="0.2">
      <c r="A125" s="215"/>
      <c r="B125" s="216"/>
      <c r="C125" s="260" t="s">
        <v>352</v>
      </c>
      <c r="D125" s="253"/>
      <c r="E125" s="254">
        <v>0.79200000000000004</v>
      </c>
      <c r="F125" s="218"/>
      <c r="G125" s="218"/>
      <c r="H125" s="218"/>
      <c r="I125" s="218"/>
      <c r="J125" s="218"/>
      <c r="K125" s="218"/>
      <c r="L125" s="218"/>
      <c r="M125" s="218"/>
      <c r="N125" s="217"/>
      <c r="O125" s="217"/>
      <c r="P125" s="217"/>
      <c r="Q125" s="217"/>
      <c r="R125" s="218"/>
      <c r="S125" s="218"/>
      <c r="T125" s="218"/>
      <c r="U125" s="218"/>
      <c r="V125" s="218"/>
      <c r="W125" s="218"/>
      <c r="X125" s="218"/>
      <c r="Y125" s="218"/>
      <c r="Z125" s="208"/>
      <c r="AA125" s="208"/>
      <c r="AB125" s="208"/>
      <c r="AC125" s="208"/>
      <c r="AD125" s="208"/>
      <c r="AE125" s="208"/>
      <c r="AF125" s="208"/>
      <c r="AG125" s="208" t="s">
        <v>227</v>
      </c>
      <c r="AH125" s="208">
        <v>5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 x14ac:dyDescent="0.2">
      <c r="A126" s="230">
        <v>23</v>
      </c>
      <c r="B126" s="231" t="s">
        <v>353</v>
      </c>
      <c r="C126" s="248" t="s">
        <v>354</v>
      </c>
      <c r="D126" s="232" t="s">
        <v>330</v>
      </c>
      <c r="E126" s="233">
        <v>6.3360000000000003</v>
      </c>
      <c r="F126" s="234"/>
      <c r="G126" s="235">
        <f>ROUND(E126*F126,2)</f>
        <v>0</v>
      </c>
      <c r="H126" s="234"/>
      <c r="I126" s="235">
        <f>ROUND(E126*H126,2)</f>
        <v>0</v>
      </c>
      <c r="J126" s="234"/>
      <c r="K126" s="235">
        <f>ROUND(E126*J126,2)</f>
        <v>0</v>
      </c>
      <c r="L126" s="235">
        <v>21</v>
      </c>
      <c r="M126" s="235">
        <f>G126*(1+L126/100)</f>
        <v>0</v>
      </c>
      <c r="N126" s="233">
        <v>1</v>
      </c>
      <c r="O126" s="233">
        <f>ROUND(E126*N126,2)</f>
        <v>6.34</v>
      </c>
      <c r="P126" s="233">
        <v>0</v>
      </c>
      <c r="Q126" s="233">
        <f>ROUND(E126*P126,2)</f>
        <v>0</v>
      </c>
      <c r="R126" s="235" t="s">
        <v>322</v>
      </c>
      <c r="S126" s="235" t="s">
        <v>183</v>
      </c>
      <c r="T126" s="236" t="s">
        <v>183</v>
      </c>
      <c r="U126" s="218">
        <v>0</v>
      </c>
      <c r="V126" s="218">
        <f>ROUND(E126*U126,2)</f>
        <v>0</v>
      </c>
      <c r="W126" s="218"/>
      <c r="X126" s="218" t="s">
        <v>323</v>
      </c>
      <c r="Y126" s="218" t="s">
        <v>186</v>
      </c>
      <c r="Z126" s="208"/>
      <c r="AA126" s="208"/>
      <c r="AB126" s="208"/>
      <c r="AC126" s="208"/>
      <c r="AD126" s="208"/>
      <c r="AE126" s="208"/>
      <c r="AF126" s="208"/>
      <c r="AG126" s="208" t="s">
        <v>331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2" x14ac:dyDescent="0.2">
      <c r="A127" s="215"/>
      <c r="B127" s="216"/>
      <c r="C127" s="260" t="s">
        <v>355</v>
      </c>
      <c r="D127" s="253"/>
      <c r="E127" s="254"/>
      <c r="F127" s="218"/>
      <c r="G127" s="218"/>
      <c r="H127" s="218"/>
      <c r="I127" s="218"/>
      <c r="J127" s="218"/>
      <c r="K127" s="218"/>
      <c r="L127" s="218"/>
      <c r="M127" s="218"/>
      <c r="N127" s="217"/>
      <c r="O127" s="217"/>
      <c r="P127" s="217"/>
      <c r="Q127" s="217"/>
      <c r="R127" s="218"/>
      <c r="S127" s="218"/>
      <c r="T127" s="218"/>
      <c r="U127" s="218"/>
      <c r="V127" s="218"/>
      <c r="W127" s="218"/>
      <c r="X127" s="218"/>
      <c r="Y127" s="218"/>
      <c r="Z127" s="208"/>
      <c r="AA127" s="208"/>
      <c r="AB127" s="208"/>
      <c r="AC127" s="208"/>
      <c r="AD127" s="208"/>
      <c r="AE127" s="208"/>
      <c r="AF127" s="208"/>
      <c r="AG127" s="208" t="s">
        <v>227</v>
      </c>
      <c r="AH127" s="208">
        <v>0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3" x14ac:dyDescent="0.2">
      <c r="A128" s="215"/>
      <c r="B128" s="216"/>
      <c r="C128" s="260" t="s">
        <v>356</v>
      </c>
      <c r="D128" s="253"/>
      <c r="E128" s="254"/>
      <c r="F128" s="218"/>
      <c r="G128" s="218"/>
      <c r="H128" s="218"/>
      <c r="I128" s="218"/>
      <c r="J128" s="218"/>
      <c r="K128" s="218"/>
      <c r="L128" s="218"/>
      <c r="M128" s="218"/>
      <c r="N128" s="217"/>
      <c r="O128" s="217"/>
      <c r="P128" s="217"/>
      <c r="Q128" s="217"/>
      <c r="R128" s="218"/>
      <c r="S128" s="218"/>
      <c r="T128" s="218"/>
      <c r="U128" s="218"/>
      <c r="V128" s="218"/>
      <c r="W128" s="218"/>
      <c r="X128" s="218"/>
      <c r="Y128" s="218"/>
      <c r="Z128" s="208"/>
      <c r="AA128" s="208"/>
      <c r="AB128" s="208"/>
      <c r="AC128" s="208"/>
      <c r="AD128" s="208"/>
      <c r="AE128" s="208"/>
      <c r="AF128" s="208"/>
      <c r="AG128" s="208" t="s">
        <v>227</v>
      </c>
      <c r="AH128" s="208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3" x14ac:dyDescent="0.2">
      <c r="A129" s="215"/>
      <c r="B129" s="216"/>
      <c r="C129" s="261" t="s">
        <v>231</v>
      </c>
      <c r="D129" s="255"/>
      <c r="E129" s="256"/>
      <c r="F129" s="218"/>
      <c r="G129" s="218"/>
      <c r="H129" s="218"/>
      <c r="I129" s="218"/>
      <c r="J129" s="218"/>
      <c r="K129" s="218"/>
      <c r="L129" s="218"/>
      <c r="M129" s="218"/>
      <c r="N129" s="217"/>
      <c r="O129" s="217"/>
      <c r="P129" s="217"/>
      <c r="Q129" s="217"/>
      <c r="R129" s="218"/>
      <c r="S129" s="218"/>
      <c r="T129" s="218"/>
      <c r="U129" s="218"/>
      <c r="V129" s="218"/>
      <c r="W129" s="218"/>
      <c r="X129" s="218"/>
      <c r="Y129" s="218"/>
      <c r="Z129" s="208"/>
      <c r="AA129" s="208"/>
      <c r="AB129" s="208"/>
      <c r="AC129" s="208"/>
      <c r="AD129" s="208"/>
      <c r="AE129" s="208"/>
      <c r="AF129" s="208"/>
      <c r="AG129" s="208" t="s">
        <v>227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3" x14ac:dyDescent="0.2">
      <c r="A130" s="215"/>
      <c r="B130" s="216"/>
      <c r="C130" s="262" t="s">
        <v>357</v>
      </c>
      <c r="D130" s="255"/>
      <c r="E130" s="256">
        <v>0.44</v>
      </c>
      <c r="F130" s="218"/>
      <c r="G130" s="218"/>
      <c r="H130" s="218"/>
      <c r="I130" s="218"/>
      <c r="J130" s="218"/>
      <c r="K130" s="218"/>
      <c r="L130" s="218"/>
      <c r="M130" s="218"/>
      <c r="N130" s="217"/>
      <c r="O130" s="217"/>
      <c r="P130" s="217"/>
      <c r="Q130" s="217"/>
      <c r="R130" s="218"/>
      <c r="S130" s="218"/>
      <c r="T130" s="218"/>
      <c r="U130" s="218"/>
      <c r="V130" s="218"/>
      <c r="W130" s="218"/>
      <c r="X130" s="218"/>
      <c r="Y130" s="218"/>
      <c r="Z130" s="208"/>
      <c r="AA130" s="208"/>
      <c r="AB130" s="208"/>
      <c r="AC130" s="208"/>
      <c r="AD130" s="208"/>
      <c r="AE130" s="208"/>
      <c r="AF130" s="208"/>
      <c r="AG130" s="208" t="s">
        <v>227</v>
      </c>
      <c r="AH130" s="208">
        <v>2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3" x14ac:dyDescent="0.2">
      <c r="A131" s="215"/>
      <c r="B131" s="216"/>
      <c r="C131" s="261" t="s">
        <v>233</v>
      </c>
      <c r="D131" s="255"/>
      <c r="E131" s="256"/>
      <c r="F131" s="218"/>
      <c r="G131" s="218"/>
      <c r="H131" s="218"/>
      <c r="I131" s="218"/>
      <c r="J131" s="218"/>
      <c r="K131" s="218"/>
      <c r="L131" s="218"/>
      <c r="M131" s="218"/>
      <c r="N131" s="217"/>
      <c r="O131" s="217"/>
      <c r="P131" s="217"/>
      <c r="Q131" s="217"/>
      <c r="R131" s="218"/>
      <c r="S131" s="218"/>
      <c r="T131" s="218"/>
      <c r="U131" s="218"/>
      <c r="V131" s="218"/>
      <c r="W131" s="218"/>
      <c r="X131" s="218"/>
      <c r="Y131" s="218"/>
      <c r="Z131" s="208"/>
      <c r="AA131" s="208"/>
      <c r="AB131" s="208"/>
      <c r="AC131" s="208"/>
      <c r="AD131" s="208"/>
      <c r="AE131" s="208"/>
      <c r="AF131" s="208"/>
      <c r="AG131" s="208" t="s">
        <v>227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3" x14ac:dyDescent="0.2">
      <c r="A132" s="215"/>
      <c r="B132" s="216"/>
      <c r="C132" s="260" t="s">
        <v>351</v>
      </c>
      <c r="D132" s="253"/>
      <c r="E132" s="254"/>
      <c r="F132" s="218"/>
      <c r="G132" s="218"/>
      <c r="H132" s="218"/>
      <c r="I132" s="218"/>
      <c r="J132" s="218"/>
      <c r="K132" s="218"/>
      <c r="L132" s="218"/>
      <c r="M132" s="218"/>
      <c r="N132" s="217"/>
      <c r="O132" s="217"/>
      <c r="P132" s="217"/>
      <c r="Q132" s="217"/>
      <c r="R132" s="218"/>
      <c r="S132" s="218"/>
      <c r="T132" s="218"/>
      <c r="U132" s="218"/>
      <c r="V132" s="218"/>
      <c r="W132" s="218"/>
      <c r="X132" s="218"/>
      <c r="Y132" s="218"/>
      <c r="Z132" s="208"/>
      <c r="AA132" s="208"/>
      <c r="AB132" s="208"/>
      <c r="AC132" s="208"/>
      <c r="AD132" s="208"/>
      <c r="AE132" s="208"/>
      <c r="AF132" s="208"/>
      <c r="AG132" s="208" t="s">
        <v>227</v>
      </c>
      <c r="AH132" s="208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3" x14ac:dyDescent="0.2">
      <c r="A133" s="215"/>
      <c r="B133" s="216"/>
      <c r="C133" s="260" t="s">
        <v>358</v>
      </c>
      <c r="D133" s="253"/>
      <c r="E133" s="254">
        <v>6.3360000000000003</v>
      </c>
      <c r="F133" s="218"/>
      <c r="G133" s="218"/>
      <c r="H133" s="218"/>
      <c r="I133" s="218"/>
      <c r="J133" s="218"/>
      <c r="K133" s="218"/>
      <c r="L133" s="218"/>
      <c r="M133" s="218"/>
      <c r="N133" s="217"/>
      <c r="O133" s="217"/>
      <c r="P133" s="217"/>
      <c r="Q133" s="217"/>
      <c r="R133" s="218"/>
      <c r="S133" s="218"/>
      <c r="T133" s="218"/>
      <c r="U133" s="218"/>
      <c r="V133" s="218"/>
      <c r="W133" s="218"/>
      <c r="X133" s="218"/>
      <c r="Y133" s="218"/>
      <c r="Z133" s="208"/>
      <c r="AA133" s="208"/>
      <c r="AB133" s="208"/>
      <c r="AC133" s="208"/>
      <c r="AD133" s="208"/>
      <c r="AE133" s="208"/>
      <c r="AF133" s="208"/>
      <c r="AG133" s="208" t="s">
        <v>227</v>
      </c>
      <c r="AH133" s="208">
        <v>5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x14ac:dyDescent="0.2">
      <c r="A134" s="223" t="s">
        <v>178</v>
      </c>
      <c r="B134" s="224" t="s">
        <v>131</v>
      </c>
      <c r="C134" s="246" t="s">
        <v>132</v>
      </c>
      <c r="D134" s="225"/>
      <c r="E134" s="226"/>
      <c r="F134" s="227"/>
      <c r="G134" s="227">
        <f>SUMIF(AG135:AG138,"&lt;&gt;NOR",G135:G138)</f>
        <v>0</v>
      </c>
      <c r="H134" s="227"/>
      <c r="I134" s="227">
        <f>SUM(I135:I138)</f>
        <v>0</v>
      </c>
      <c r="J134" s="227"/>
      <c r="K134" s="227">
        <f>SUM(K135:K138)</f>
        <v>0</v>
      </c>
      <c r="L134" s="227"/>
      <c r="M134" s="227">
        <f>SUM(M135:M138)</f>
        <v>0</v>
      </c>
      <c r="N134" s="226"/>
      <c r="O134" s="226">
        <f>SUM(O135:O138)</f>
        <v>0</v>
      </c>
      <c r="P134" s="226"/>
      <c r="Q134" s="226">
        <f>SUM(Q135:Q138)</f>
        <v>0</v>
      </c>
      <c r="R134" s="227"/>
      <c r="S134" s="227"/>
      <c r="T134" s="228"/>
      <c r="U134" s="222"/>
      <c r="V134" s="222">
        <f>SUM(V135:V138)</f>
        <v>19.96</v>
      </c>
      <c r="W134" s="222"/>
      <c r="X134" s="222"/>
      <c r="Y134" s="222"/>
      <c r="AG134" t="s">
        <v>179</v>
      </c>
    </row>
    <row r="135" spans="1:60" ht="22.5" outlineLevel="1" x14ac:dyDescent="0.2">
      <c r="A135" s="230">
        <v>24</v>
      </c>
      <c r="B135" s="231" t="s">
        <v>359</v>
      </c>
      <c r="C135" s="248" t="s">
        <v>360</v>
      </c>
      <c r="D135" s="232" t="s">
        <v>330</v>
      </c>
      <c r="E135" s="233">
        <v>10.37138</v>
      </c>
      <c r="F135" s="234"/>
      <c r="G135" s="235">
        <f>ROUND(E135*F135,2)</f>
        <v>0</v>
      </c>
      <c r="H135" s="234"/>
      <c r="I135" s="235">
        <f>ROUND(E135*H135,2)</f>
        <v>0</v>
      </c>
      <c r="J135" s="234"/>
      <c r="K135" s="235">
        <f>ROUND(E135*J135,2)</f>
        <v>0</v>
      </c>
      <c r="L135" s="235">
        <v>21</v>
      </c>
      <c r="M135" s="235">
        <f>G135*(1+L135/100)</f>
        <v>0</v>
      </c>
      <c r="N135" s="233">
        <v>0</v>
      </c>
      <c r="O135" s="233">
        <f>ROUND(E135*N135,2)</f>
        <v>0</v>
      </c>
      <c r="P135" s="233">
        <v>0</v>
      </c>
      <c r="Q135" s="233">
        <f>ROUND(E135*P135,2)</f>
        <v>0</v>
      </c>
      <c r="R135" s="235" t="s">
        <v>288</v>
      </c>
      <c r="S135" s="235" t="s">
        <v>183</v>
      </c>
      <c r="T135" s="236" t="s">
        <v>183</v>
      </c>
      <c r="U135" s="218">
        <v>1.925</v>
      </c>
      <c r="V135" s="218">
        <f>ROUND(E135*U135,2)</f>
        <v>19.96</v>
      </c>
      <c r="W135" s="218"/>
      <c r="X135" s="218" t="s">
        <v>361</v>
      </c>
      <c r="Y135" s="218" t="s">
        <v>186</v>
      </c>
      <c r="Z135" s="208"/>
      <c r="AA135" s="208"/>
      <c r="AB135" s="208"/>
      <c r="AC135" s="208"/>
      <c r="AD135" s="208"/>
      <c r="AE135" s="208"/>
      <c r="AF135" s="208"/>
      <c r="AG135" s="208" t="s">
        <v>362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2" x14ac:dyDescent="0.2">
      <c r="A136" s="215"/>
      <c r="B136" s="216"/>
      <c r="C136" s="260" t="s">
        <v>363</v>
      </c>
      <c r="D136" s="253"/>
      <c r="E136" s="254"/>
      <c r="F136" s="218"/>
      <c r="G136" s="218"/>
      <c r="H136" s="218"/>
      <c r="I136" s="218"/>
      <c r="J136" s="218"/>
      <c r="K136" s="218"/>
      <c r="L136" s="218"/>
      <c r="M136" s="218"/>
      <c r="N136" s="217"/>
      <c r="O136" s="217"/>
      <c r="P136" s="217"/>
      <c r="Q136" s="217"/>
      <c r="R136" s="218"/>
      <c r="S136" s="218"/>
      <c r="T136" s="218"/>
      <c r="U136" s="218"/>
      <c r="V136" s="218"/>
      <c r="W136" s="218"/>
      <c r="X136" s="218"/>
      <c r="Y136" s="218"/>
      <c r="Z136" s="208"/>
      <c r="AA136" s="208"/>
      <c r="AB136" s="208"/>
      <c r="AC136" s="208"/>
      <c r="AD136" s="208"/>
      <c r="AE136" s="208"/>
      <c r="AF136" s="208"/>
      <c r="AG136" s="208" t="s">
        <v>227</v>
      </c>
      <c r="AH136" s="208">
        <v>0</v>
      </c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3" x14ac:dyDescent="0.2">
      <c r="A137" s="215"/>
      <c r="B137" s="216"/>
      <c r="C137" s="260" t="s">
        <v>364</v>
      </c>
      <c r="D137" s="253"/>
      <c r="E137" s="254"/>
      <c r="F137" s="218"/>
      <c r="G137" s="218"/>
      <c r="H137" s="218"/>
      <c r="I137" s="218"/>
      <c r="J137" s="218"/>
      <c r="K137" s="218"/>
      <c r="L137" s="218"/>
      <c r="M137" s="218"/>
      <c r="N137" s="217"/>
      <c r="O137" s="217"/>
      <c r="P137" s="217"/>
      <c r="Q137" s="217"/>
      <c r="R137" s="218"/>
      <c r="S137" s="218"/>
      <c r="T137" s="218"/>
      <c r="U137" s="218"/>
      <c r="V137" s="218"/>
      <c r="W137" s="218"/>
      <c r="X137" s="218"/>
      <c r="Y137" s="218"/>
      <c r="Z137" s="208"/>
      <c r="AA137" s="208"/>
      <c r="AB137" s="208"/>
      <c r="AC137" s="208"/>
      <c r="AD137" s="208"/>
      <c r="AE137" s="208"/>
      <c r="AF137" s="208"/>
      <c r="AG137" s="208" t="s">
        <v>227</v>
      </c>
      <c r="AH137" s="208">
        <v>0</v>
      </c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3" x14ac:dyDescent="0.2">
      <c r="A138" s="215"/>
      <c r="B138" s="216"/>
      <c r="C138" s="260" t="s">
        <v>365</v>
      </c>
      <c r="D138" s="253"/>
      <c r="E138" s="254">
        <v>10.37138</v>
      </c>
      <c r="F138" s="218"/>
      <c r="G138" s="218"/>
      <c r="H138" s="218"/>
      <c r="I138" s="218"/>
      <c r="J138" s="218"/>
      <c r="K138" s="218"/>
      <c r="L138" s="218"/>
      <c r="M138" s="218"/>
      <c r="N138" s="217"/>
      <c r="O138" s="217"/>
      <c r="P138" s="217"/>
      <c r="Q138" s="217"/>
      <c r="R138" s="218"/>
      <c r="S138" s="218"/>
      <c r="T138" s="218"/>
      <c r="U138" s="218"/>
      <c r="V138" s="218"/>
      <c r="W138" s="218"/>
      <c r="X138" s="218"/>
      <c r="Y138" s="218"/>
      <c r="Z138" s="208"/>
      <c r="AA138" s="208"/>
      <c r="AB138" s="208"/>
      <c r="AC138" s="208"/>
      <c r="AD138" s="208"/>
      <c r="AE138" s="208"/>
      <c r="AF138" s="208"/>
      <c r="AG138" s="208" t="s">
        <v>227</v>
      </c>
      <c r="AH138" s="208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x14ac:dyDescent="0.2">
      <c r="A139" s="223" t="s">
        <v>178</v>
      </c>
      <c r="B139" s="224" t="s">
        <v>133</v>
      </c>
      <c r="C139" s="246" t="s">
        <v>134</v>
      </c>
      <c r="D139" s="225"/>
      <c r="E139" s="226"/>
      <c r="F139" s="227"/>
      <c r="G139" s="227">
        <f>SUMIF(AG140:AG162,"&lt;&gt;NOR",G140:G162)</f>
        <v>0</v>
      </c>
      <c r="H139" s="227"/>
      <c r="I139" s="227">
        <f>SUM(I140:I162)</f>
        <v>0</v>
      </c>
      <c r="J139" s="227"/>
      <c r="K139" s="227">
        <f>SUM(K140:K162)</f>
        <v>0</v>
      </c>
      <c r="L139" s="227"/>
      <c r="M139" s="227">
        <f>SUM(M140:M162)</f>
        <v>0</v>
      </c>
      <c r="N139" s="226"/>
      <c r="O139" s="226">
        <f>SUM(O140:O162)</f>
        <v>1.22</v>
      </c>
      <c r="P139" s="226"/>
      <c r="Q139" s="226">
        <f>SUM(Q140:Q162)</f>
        <v>0</v>
      </c>
      <c r="R139" s="227"/>
      <c r="S139" s="227"/>
      <c r="T139" s="228"/>
      <c r="U139" s="222"/>
      <c r="V139" s="222">
        <f>SUM(V140:V162)</f>
        <v>4.3100000000000005</v>
      </c>
      <c r="W139" s="222"/>
      <c r="X139" s="222"/>
      <c r="Y139" s="222"/>
      <c r="AG139" t="s">
        <v>179</v>
      </c>
    </row>
    <row r="140" spans="1:60" outlineLevel="1" x14ac:dyDescent="0.2">
      <c r="A140" s="230">
        <v>25</v>
      </c>
      <c r="B140" s="231" t="s">
        <v>366</v>
      </c>
      <c r="C140" s="248" t="s">
        <v>367</v>
      </c>
      <c r="D140" s="232" t="s">
        <v>220</v>
      </c>
      <c r="E140" s="233">
        <v>0.10394</v>
      </c>
      <c r="F140" s="234"/>
      <c r="G140" s="235">
        <f>ROUND(E140*F140,2)</f>
        <v>0</v>
      </c>
      <c r="H140" s="234"/>
      <c r="I140" s="235">
        <f>ROUND(E140*H140,2)</f>
        <v>0</v>
      </c>
      <c r="J140" s="234"/>
      <c r="K140" s="235">
        <f>ROUND(E140*J140,2)</f>
        <v>0</v>
      </c>
      <c r="L140" s="235">
        <v>21</v>
      </c>
      <c r="M140" s="235">
        <f>G140*(1+L140/100)</f>
        <v>0</v>
      </c>
      <c r="N140" s="233">
        <v>0</v>
      </c>
      <c r="O140" s="233">
        <f>ROUND(E140*N140,2)</f>
        <v>0</v>
      </c>
      <c r="P140" s="233">
        <v>0</v>
      </c>
      <c r="Q140" s="233">
        <f>ROUND(E140*P140,2)</f>
        <v>0</v>
      </c>
      <c r="R140" s="235" t="s">
        <v>368</v>
      </c>
      <c r="S140" s="235" t="s">
        <v>183</v>
      </c>
      <c r="T140" s="236" t="s">
        <v>183</v>
      </c>
      <c r="U140" s="218">
        <v>0</v>
      </c>
      <c r="V140" s="218">
        <f>ROUND(E140*U140,2)</f>
        <v>0</v>
      </c>
      <c r="W140" s="218"/>
      <c r="X140" s="218" t="s">
        <v>222</v>
      </c>
      <c r="Y140" s="218" t="s">
        <v>186</v>
      </c>
      <c r="Z140" s="208"/>
      <c r="AA140" s="208"/>
      <c r="AB140" s="208"/>
      <c r="AC140" s="208"/>
      <c r="AD140" s="208"/>
      <c r="AE140" s="208"/>
      <c r="AF140" s="208"/>
      <c r="AG140" s="208" t="s">
        <v>223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2" x14ac:dyDescent="0.2">
      <c r="A141" s="215"/>
      <c r="B141" s="216"/>
      <c r="C141" s="260" t="s">
        <v>369</v>
      </c>
      <c r="D141" s="253"/>
      <c r="E141" s="254"/>
      <c r="F141" s="218"/>
      <c r="G141" s="218"/>
      <c r="H141" s="218"/>
      <c r="I141" s="218"/>
      <c r="J141" s="218"/>
      <c r="K141" s="218"/>
      <c r="L141" s="218"/>
      <c r="M141" s="218"/>
      <c r="N141" s="217"/>
      <c r="O141" s="217"/>
      <c r="P141" s="217"/>
      <c r="Q141" s="217"/>
      <c r="R141" s="218"/>
      <c r="S141" s="218"/>
      <c r="T141" s="218"/>
      <c r="U141" s="218"/>
      <c r="V141" s="218"/>
      <c r="W141" s="218"/>
      <c r="X141" s="218"/>
      <c r="Y141" s="218"/>
      <c r="Z141" s="208"/>
      <c r="AA141" s="208"/>
      <c r="AB141" s="208"/>
      <c r="AC141" s="208"/>
      <c r="AD141" s="208"/>
      <c r="AE141" s="208"/>
      <c r="AF141" s="208"/>
      <c r="AG141" s="208" t="s">
        <v>227</v>
      </c>
      <c r="AH141" s="208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3" x14ac:dyDescent="0.2">
      <c r="A142" s="215"/>
      <c r="B142" s="216"/>
      <c r="C142" s="260" t="s">
        <v>370</v>
      </c>
      <c r="D142" s="253"/>
      <c r="E142" s="254"/>
      <c r="F142" s="218"/>
      <c r="G142" s="218"/>
      <c r="H142" s="218"/>
      <c r="I142" s="218"/>
      <c r="J142" s="218"/>
      <c r="K142" s="218"/>
      <c r="L142" s="218"/>
      <c r="M142" s="218"/>
      <c r="N142" s="217"/>
      <c r="O142" s="217"/>
      <c r="P142" s="217"/>
      <c r="Q142" s="217"/>
      <c r="R142" s="218"/>
      <c r="S142" s="218"/>
      <c r="T142" s="218"/>
      <c r="U142" s="218"/>
      <c r="V142" s="218"/>
      <c r="W142" s="218"/>
      <c r="X142" s="218"/>
      <c r="Y142" s="218"/>
      <c r="Z142" s="208"/>
      <c r="AA142" s="208"/>
      <c r="AB142" s="208"/>
      <c r="AC142" s="208"/>
      <c r="AD142" s="208"/>
      <c r="AE142" s="208"/>
      <c r="AF142" s="208"/>
      <c r="AG142" s="208" t="s">
        <v>227</v>
      </c>
      <c r="AH142" s="208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3" x14ac:dyDescent="0.2">
      <c r="A143" s="215"/>
      <c r="B143" s="216"/>
      <c r="C143" s="260" t="s">
        <v>371</v>
      </c>
      <c r="D143" s="253"/>
      <c r="E143" s="254">
        <v>0.10394</v>
      </c>
      <c r="F143" s="218"/>
      <c r="G143" s="218"/>
      <c r="H143" s="218"/>
      <c r="I143" s="218"/>
      <c r="J143" s="218"/>
      <c r="K143" s="218"/>
      <c r="L143" s="218"/>
      <c r="M143" s="218"/>
      <c r="N143" s="217"/>
      <c r="O143" s="217"/>
      <c r="P143" s="217"/>
      <c r="Q143" s="217"/>
      <c r="R143" s="218"/>
      <c r="S143" s="218"/>
      <c r="T143" s="218"/>
      <c r="U143" s="218"/>
      <c r="V143" s="218"/>
      <c r="W143" s="218"/>
      <c r="X143" s="218"/>
      <c r="Y143" s="218"/>
      <c r="Z143" s="208"/>
      <c r="AA143" s="208"/>
      <c r="AB143" s="208"/>
      <c r="AC143" s="208"/>
      <c r="AD143" s="208"/>
      <c r="AE143" s="208"/>
      <c r="AF143" s="208"/>
      <c r="AG143" s="208" t="s">
        <v>227</v>
      </c>
      <c r="AH143" s="208">
        <v>5</v>
      </c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ht="22.5" outlineLevel="1" x14ac:dyDescent="0.2">
      <c r="A144" s="230">
        <v>26</v>
      </c>
      <c r="B144" s="231" t="s">
        <v>372</v>
      </c>
      <c r="C144" s="248" t="s">
        <v>373</v>
      </c>
      <c r="D144" s="232" t="s">
        <v>374</v>
      </c>
      <c r="E144" s="233">
        <v>11.2</v>
      </c>
      <c r="F144" s="234"/>
      <c r="G144" s="235">
        <f>ROUND(E144*F144,2)</f>
        <v>0</v>
      </c>
      <c r="H144" s="234"/>
      <c r="I144" s="235">
        <f>ROUND(E144*H144,2)</f>
        <v>0</v>
      </c>
      <c r="J144" s="234"/>
      <c r="K144" s="235">
        <f>ROUND(E144*J144,2)</f>
        <v>0</v>
      </c>
      <c r="L144" s="235">
        <v>21</v>
      </c>
      <c r="M144" s="235">
        <f>G144*(1+L144/100)</f>
        <v>0</v>
      </c>
      <c r="N144" s="233">
        <v>0.10249999999999999</v>
      </c>
      <c r="O144" s="233">
        <f>ROUND(E144*N144,2)</f>
        <v>1.1499999999999999</v>
      </c>
      <c r="P144" s="233">
        <v>0</v>
      </c>
      <c r="Q144" s="233">
        <f>ROUND(E144*P144,2)</f>
        <v>0</v>
      </c>
      <c r="R144" s="235"/>
      <c r="S144" s="235" t="s">
        <v>268</v>
      </c>
      <c r="T144" s="236" t="s">
        <v>183</v>
      </c>
      <c r="U144" s="218">
        <v>0.14000000000000001</v>
      </c>
      <c r="V144" s="218">
        <f>ROUND(E144*U144,2)</f>
        <v>1.57</v>
      </c>
      <c r="W144" s="218"/>
      <c r="X144" s="218" t="s">
        <v>222</v>
      </c>
      <c r="Y144" s="218" t="s">
        <v>186</v>
      </c>
      <c r="Z144" s="208"/>
      <c r="AA144" s="208"/>
      <c r="AB144" s="208"/>
      <c r="AC144" s="208"/>
      <c r="AD144" s="208"/>
      <c r="AE144" s="208"/>
      <c r="AF144" s="208"/>
      <c r="AG144" s="208" t="s">
        <v>223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2" x14ac:dyDescent="0.2">
      <c r="A145" s="215"/>
      <c r="B145" s="216"/>
      <c r="C145" s="260" t="s">
        <v>375</v>
      </c>
      <c r="D145" s="253"/>
      <c r="E145" s="254"/>
      <c r="F145" s="218"/>
      <c r="G145" s="218"/>
      <c r="H145" s="218"/>
      <c r="I145" s="218"/>
      <c r="J145" s="218"/>
      <c r="K145" s="218"/>
      <c r="L145" s="218"/>
      <c r="M145" s="218"/>
      <c r="N145" s="217"/>
      <c r="O145" s="217"/>
      <c r="P145" s="217"/>
      <c r="Q145" s="217"/>
      <c r="R145" s="218"/>
      <c r="S145" s="218"/>
      <c r="T145" s="218"/>
      <c r="U145" s="218"/>
      <c r="V145" s="218"/>
      <c r="W145" s="218"/>
      <c r="X145" s="218"/>
      <c r="Y145" s="218"/>
      <c r="Z145" s="208"/>
      <c r="AA145" s="208"/>
      <c r="AB145" s="208"/>
      <c r="AC145" s="208"/>
      <c r="AD145" s="208"/>
      <c r="AE145" s="208"/>
      <c r="AF145" s="208"/>
      <c r="AG145" s="208" t="s">
        <v>227</v>
      </c>
      <c r="AH145" s="208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3" x14ac:dyDescent="0.2">
      <c r="A146" s="215"/>
      <c r="B146" s="216"/>
      <c r="C146" s="260" t="s">
        <v>344</v>
      </c>
      <c r="D146" s="253"/>
      <c r="E146" s="254"/>
      <c r="F146" s="218"/>
      <c r="G146" s="218"/>
      <c r="H146" s="218"/>
      <c r="I146" s="218"/>
      <c r="J146" s="218"/>
      <c r="K146" s="218"/>
      <c r="L146" s="218"/>
      <c r="M146" s="218"/>
      <c r="N146" s="217"/>
      <c r="O146" s="217"/>
      <c r="P146" s="217"/>
      <c r="Q146" s="217"/>
      <c r="R146" s="218"/>
      <c r="S146" s="218"/>
      <c r="T146" s="218"/>
      <c r="U146" s="218"/>
      <c r="V146" s="218"/>
      <c r="W146" s="218"/>
      <c r="X146" s="218"/>
      <c r="Y146" s="218"/>
      <c r="Z146" s="208"/>
      <c r="AA146" s="208"/>
      <c r="AB146" s="208"/>
      <c r="AC146" s="208"/>
      <c r="AD146" s="208"/>
      <c r="AE146" s="208"/>
      <c r="AF146" s="208"/>
      <c r="AG146" s="208" t="s">
        <v>227</v>
      </c>
      <c r="AH146" s="208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3" x14ac:dyDescent="0.2">
      <c r="A147" s="215"/>
      <c r="B147" s="216"/>
      <c r="C147" s="260" t="s">
        <v>345</v>
      </c>
      <c r="D147" s="253"/>
      <c r="E147" s="254"/>
      <c r="F147" s="218"/>
      <c r="G147" s="218"/>
      <c r="H147" s="218"/>
      <c r="I147" s="218"/>
      <c r="J147" s="218"/>
      <c r="K147" s="218"/>
      <c r="L147" s="218"/>
      <c r="M147" s="218"/>
      <c r="N147" s="217"/>
      <c r="O147" s="217"/>
      <c r="P147" s="217"/>
      <c r="Q147" s="217"/>
      <c r="R147" s="218"/>
      <c r="S147" s="218"/>
      <c r="T147" s="218"/>
      <c r="U147" s="218"/>
      <c r="V147" s="218"/>
      <c r="W147" s="218"/>
      <c r="X147" s="218"/>
      <c r="Y147" s="218"/>
      <c r="Z147" s="208"/>
      <c r="AA147" s="208"/>
      <c r="AB147" s="208"/>
      <c r="AC147" s="208"/>
      <c r="AD147" s="208"/>
      <c r="AE147" s="208"/>
      <c r="AF147" s="208"/>
      <c r="AG147" s="208" t="s">
        <v>227</v>
      </c>
      <c r="AH147" s="208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3" x14ac:dyDescent="0.2">
      <c r="A148" s="215"/>
      <c r="B148" s="216"/>
      <c r="C148" s="260" t="s">
        <v>376</v>
      </c>
      <c r="D148" s="253"/>
      <c r="E148" s="254">
        <v>11.2</v>
      </c>
      <c r="F148" s="218"/>
      <c r="G148" s="218"/>
      <c r="H148" s="218"/>
      <c r="I148" s="218"/>
      <c r="J148" s="218"/>
      <c r="K148" s="218"/>
      <c r="L148" s="218"/>
      <c r="M148" s="218"/>
      <c r="N148" s="217"/>
      <c r="O148" s="217"/>
      <c r="P148" s="217"/>
      <c r="Q148" s="217"/>
      <c r="R148" s="218"/>
      <c r="S148" s="218"/>
      <c r="T148" s="218"/>
      <c r="U148" s="218"/>
      <c r="V148" s="218"/>
      <c r="W148" s="218"/>
      <c r="X148" s="218"/>
      <c r="Y148" s="218"/>
      <c r="Z148" s="208"/>
      <c r="AA148" s="208"/>
      <c r="AB148" s="208"/>
      <c r="AC148" s="208"/>
      <c r="AD148" s="208"/>
      <c r="AE148" s="208"/>
      <c r="AF148" s="208"/>
      <c r="AG148" s="208" t="s">
        <v>227</v>
      </c>
      <c r="AH148" s="208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 x14ac:dyDescent="0.2">
      <c r="A149" s="230">
        <v>27</v>
      </c>
      <c r="B149" s="231" t="s">
        <v>377</v>
      </c>
      <c r="C149" s="248" t="s">
        <v>378</v>
      </c>
      <c r="D149" s="232" t="s">
        <v>220</v>
      </c>
      <c r="E149" s="233">
        <v>0.10394</v>
      </c>
      <c r="F149" s="234"/>
      <c r="G149" s="235">
        <f>ROUND(E149*F149,2)</f>
        <v>0</v>
      </c>
      <c r="H149" s="234"/>
      <c r="I149" s="235">
        <f>ROUND(E149*H149,2)</f>
        <v>0</v>
      </c>
      <c r="J149" s="234"/>
      <c r="K149" s="235">
        <f>ROUND(E149*J149,2)</f>
        <v>0</v>
      </c>
      <c r="L149" s="235">
        <v>21</v>
      </c>
      <c r="M149" s="235">
        <f>G149*(1+L149/100)</f>
        <v>0</v>
      </c>
      <c r="N149" s="233">
        <v>0</v>
      </c>
      <c r="O149" s="233">
        <f>ROUND(E149*N149,2)</f>
        <v>0</v>
      </c>
      <c r="P149" s="233">
        <v>0</v>
      </c>
      <c r="Q149" s="233">
        <f>ROUND(E149*P149,2)</f>
        <v>0</v>
      </c>
      <c r="R149" s="235"/>
      <c r="S149" s="235" t="s">
        <v>268</v>
      </c>
      <c r="T149" s="236" t="s">
        <v>184</v>
      </c>
      <c r="U149" s="218">
        <v>0</v>
      </c>
      <c r="V149" s="218">
        <f>ROUND(E149*U149,2)</f>
        <v>0</v>
      </c>
      <c r="W149" s="218"/>
      <c r="X149" s="218" t="s">
        <v>222</v>
      </c>
      <c r="Y149" s="218" t="s">
        <v>186</v>
      </c>
      <c r="Z149" s="208"/>
      <c r="AA149" s="208"/>
      <c r="AB149" s="208"/>
      <c r="AC149" s="208"/>
      <c r="AD149" s="208"/>
      <c r="AE149" s="208"/>
      <c r="AF149" s="208"/>
      <c r="AG149" s="208" t="s">
        <v>223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2" x14ac:dyDescent="0.2">
      <c r="A150" s="215"/>
      <c r="B150" s="216"/>
      <c r="C150" s="260" t="s">
        <v>379</v>
      </c>
      <c r="D150" s="253"/>
      <c r="E150" s="254"/>
      <c r="F150" s="218"/>
      <c r="G150" s="218"/>
      <c r="H150" s="218"/>
      <c r="I150" s="218"/>
      <c r="J150" s="218"/>
      <c r="K150" s="218"/>
      <c r="L150" s="218"/>
      <c r="M150" s="218"/>
      <c r="N150" s="217"/>
      <c r="O150" s="217"/>
      <c r="P150" s="217"/>
      <c r="Q150" s="217"/>
      <c r="R150" s="218"/>
      <c r="S150" s="218"/>
      <c r="T150" s="218"/>
      <c r="U150" s="218"/>
      <c r="V150" s="218"/>
      <c r="W150" s="218"/>
      <c r="X150" s="218"/>
      <c r="Y150" s="218"/>
      <c r="Z150" s="208"/>
      <c r="AA150" s="208"/>
      <c r="AB150" s="208"/>
      <c r="AC150" s="208"/>
      <c r="AD150" s="208"/>
      <c r="AE150" s="208"/>
      <c r="AF150" s="208"/>
      <c r="AG150" s="208" t="s">
        <v>227</v>
      </c>
      <c r="AH150" s="208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3" x14ac:dyDescent="0.2">
      <c r="A151" s="215"/>
      <c r="B151" s="216"/>
      <c r="C151" s="260" t="s">
        <v>371</v>
      </c>
      <c r="D151" s="253"/>
      <c r="E151" s="254">
        <v>0.10394</v>
      </c>
      <c r="F151" s="218"/>
      <c r="G151" s="218"/>
      <c r="H151" s="218"/>
      <c r="I151" s="218"/>
      <c r="J151" s="218"/>
      <c r="K151" s="218"/>
      <c r="L151" s="218"/>
      <c r="M151" s="218"/>
      <c r="N151" s="217"/>
      <c r="O151" s="217"/>
      <c r="P151" s="217"/>
      <c r="Q151" s="217"/>
      <c r="R151" s="218"/>
      <c r="S151" s="218"/>
      <c r="T151" s="218"/>
      <c r="U151" s="218"/>
      <c r="V151" s="218"/>
      <c r="W151" s="218"/>
      <c r="X151" s="218"/>
      <c r="Y151" s="218"/>
      <c r="Z151" s="208"/>
      <c r="AA151" s="208"/>
      <c r="AB151" s="208"/>
      <c r="AC151" s="208"/>
      <c r="AD151" s="208"/>
      <c r="AE151" s="208"/>
      <c r="AF151" s="208"/>
      <c r="AG151" s="208" t="s">
        <v>227</v>
      </c>
      <c r="AH151" s="208">
        <v>5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1" x14ac:dyDescent="0.2">
      <c r="A152" s="230">
        <v>28</v>
      </c>
      <c r="B152" s="231" t="s">
        <v>380</v>
      </c>
      <c r="C152" s="248" t="s">
        <v>381</v>
      </c>
      <c r="D152" s="232" t="s">
        <v>220</v>
      </c>
      <c r="E152" s="233">
        <v>0.10394</v>
      </c>
      <c r="F152" s="234"/>
      <c r="G152" s="235">
        <f>ROUND(E152*F152,2)</f>
        <v>0</v>
      </c>
      <c r="H152" s="234"/>
      <c r="I152" s="235">
        <f>ROUND(E152*H152,2)</f>
        <v>0</v>
      </c>
      <c r="J152" s="234"/>
      <c r="K152" s="235">
        <f>ROUND(E152*J152,2)</f>
        <v>0</v>
      </c>
      <c r="L152" s="235">
        <v>21</v>
      </c>
      <c r="M152" s="235">
        <f>G152*(1+L152/100)</f>
        <v>0</v>
      </c>
      <c r="N152" s="233">
        <v>0.66</v>
      </c>
      <c r="O152" s="233">
        <f>ROUND(E152*N152,2)</f>
        <v>7.0000000000000007E-2</v>
      </c>
      <c r="P152" s="233">
        <v>0</v>
      </c>
      <c r="Q152" s="233">
        <f>ROUND(E152*P152,2)</f>
        <v>0</v>
      </c>
      <c r="R152" s="235" t="s">
        <v>322</v>
      </c>
      <c r="S152" s="235" t="s">
        <v>183</v>
      </c>
      <c r="T152" s="236" t="s">
        <v>183</v>
      </c>
      <c r="U152" s="218">
        <v>0</v>
      </c>
      <c r="V152" s="218">
        <f>ROUND(E152*U152,2)</f>
        <v>0</v>
      </c>
      <c r="W152" s="218"/>
      <c r="X152" s="218" t="s">
        <v>323</v>
      </c>
      <c r="Y152" s="218" t="s">
        <v>186</v>
      </c>
      <c r="Z152" s="208"/>
      <c r="AA152" s="208"/>
      <c r="AB152" s="208"/>
      <c r="AC152" s="208"/>
      <c r="AD152" s="208"/>
      <c r="AE152" s="208"/>
      <c r="AF152" s="208"/>
      <c r="AG152" s="208" t="s">
        <v>331</v>
      </c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ht="22.5" outlineLevel="2" x14ac:dyDescent="0.2">
      <c r="A153" s="215"/>
      <c r="B153" s="216"/>
      <c r="C153" s="260" t="s">
        <v>382</v>
      </c>
      <c r="D153" s="253"/>
      <c r="E153" s="254"/>
      <c r="F153" s="218"/>
      <c r="G153" s="218"/>
      <c r="H153" s="218"/>
      <c r="I153" s="218"/>
      <c r="J153" s="218"/>
      <c r="K153" s="218"/>
      <c r="L153" s="218"/>
      <c r="M153" s="218"/>
      <c r="N153" s="217"/>
      <c r="O153" s="217"/>
      <c r="P153" s="217"/>
      <c r="Q153" s="217"/>
      <c r="R153" s="218"/>
      <c r="S153" s="218"/>
      <c r="T153" s="218"/>
      <c r="U153" s="218"/>
      <c r="V153" s="218"/>
      <c r="W153" s="218"/>
      <c r="X153" s="218"/>
      <c r="Y153" s="218"/>
      <c r="Z153" s="208"/>
      <c r="AA153" s="208"/>
      <c r="AB153" s="208"/>
      <c r="AC153" s="208"/>
      <c r="AD153" s="208"/>
      <c r="AE153" s="208"/>
      <c r="AF153" s="208"/>
      <c r="AG153" s="208" t="s">
        <v>227</v>
      </c>
      <c r="AH153" s="208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3" x14ac:dyDescent="0.2">
      <c r="A154" s="215"/>
      <c r="B154" s="216"/>
      <c r="C154" s="261" t="s">
        <v>231</v>
      </c>
      <c r="D154" s="255"/>
      <c r="E154" s="256"/>
      <c r="F154" s="218"/>
      <c r="G154" s="218"/>
      <c r="H154" s="218"/>
      <c r="I154" s="218"/>
      <c r="J154" s="218"/>
      <c r="K154" s="218"/>
      <c r="L154" s="218"/>
      <c r="M154" s="218"/>
      <c r="N154" s="217"/>
      <c r="O154" s="217"/>
      <c r="P154" s="217"/>
      <c r="Q154" s="217"/>
      <c r="R154" s="218"/>
      <c r="S154" s="218"/>
      <c r="T154" s="218"/>
      <c r="U154" s="218"/>
      <c r="V154" s="218"/>
      <c r="W154" s="218"/>
      <c r="X154" s="218"/>
      <c r="Y154" s="218"/>
      <c r="Z154" s="208"/>
      <c r="AA154" s="208"/>
      <c r="AB154" s="208"/>
      <c r="AC154" s="208"/>
      <c r="AD154" s="208"/>
      <c r="AE154" s="208"/>
      <c r="AF154" s="208"/>
      <c r="AG154" s="208" t="s">
        <v>227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3" x14ac:dyDescent="0.2">
      <c r="A155" s="215"/>
      <c r="B155" s="216"/>
      <c r="C155" s="262" t="s">
        <v>383</v>
      </c>
      <c r="D155" s="255"/>
      <c r="E155" s="256">
        <v>9.3799999999999994E-3</v>
      </c>
      <c r="F155" s="218"/>
      <c r="G155" s="218"/>
      <c r="H155" s="218"/>
      <c r="I155" s="218"/>
      <c r="J155" s="218"/>
      <c r="K155" s="218"/>
      <c r="L155" s="218"/>
      <c r="M155" s="218"/>
      <c r="N155" s="217"/>
      <c r="O155" s="217"/>
      <c r="P155" s="217"/>
      <c r="Q155" s="217"/>
      <c r="R155" s="218"/>
      <c r="S155" s="218"/>
      <c r="T155" s="218"/>
      <c r="U155" s="218"/>
      <c r="V155" s="218"/>
      <c r="W155" s="218"/>
      <c r="X155" s="218"/>
      <c r="Y155" s="218"/>
      <c r="Z155" s="208"/>
      <c r="AA155" s="208"/>
      <c r="AB155" s="208"/>
      <c r="AC155" s="208"/>
      <c r="AD155" s="208"/>
      <c r="AE155" s="208"/>
      <c r="AF155" s="208"/>
      <c r="AG155" s="208" t="s">
        <v>227</v>
      </c>
      <c r="AH155" s="208">
        <v>2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outlineLevel="3" x14ac:dyDescent="0.2">
      <c r="A156" s="215"/>
      <c r="B156" s="216"/>
      <c r="C156" s="261" t="s">
        <v>233</v>
      </c>
      <c r="D156" s="255"/>
      <c r="E156" s="256"/>
      <c r="F156" s="218"/>
      <c r="G156" s="218"/>
      <c r="H156" s="218"/>
      <c r="I156" s="218"/>
      <c r="J156" s="218"/>
      <c r="K156" s="218"/>
      <c r="L156" s="218"/>
      <c r="M156" s="218"/>
      <c r="N156" s="217"/>
      <c r="O156" s="217"/>
      <c r="P156" s="217"/>
      <c r="Q156" s="217"/>
      <c r="R156" s="218"/>
      <c r="S156" s="218"/>
      <c r="T156" s="218"/>
      <c r="U156" s="218"/>
      <c r="V156" s="218"/>
      <c r="W156" s="218"/>
      <c r="X156" s="218"/>
      <c r="Y156" s="218"/>
      <c r="Z156" s="208"/>
      <c r="AA156" s="208"/>
      <c r="AB156" s="208"/>
      <c r="AC156" s="208"/>
      <c r="AD156" s="208"/>
      <c r="AE156" s="208"/>
      <c r="AF156" s="208"/>
      <c r="AG156" s="208" t="s">
        <v>227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3" x14ac:dyDescent="0.2">
      <c r="A157" s="215"/>
      <c r="B157" s="216"/>
      <c r="C157" s="260" t="s">
        <v>384</v>
      </c>
      <c r="D157" s="253"/>
      <c r="E157" s="254">
        <v>0.10394</v>
      </c>
      <c r="F157" s="218"/>
      <c r="G157" s="218"/>
      <c r="H157" s="218"/>
      <c r="I157" s="218"/>
      <c r="J157" s="218"/>
      <c r="K157" s="218"/>
      <c r="L157" s="218"/>
      <c r="M157" s="218"/>
      <c r="N157" s="217"/>
      <c r="O157" s="217"/>
      <c r="P157" s="217"/>
      <c r="Q157" s="217"/>
      <c r="R157" s="218"/>
      <c r="S157" s="218"/>
      <c r="T157" s="218"/>
      <c r="U157" s="218"/>
      <c r="V157" s="218"/>
      <c r="W157" s="218"/>
      <c r="X157" s="218"/>
      <c r="Y157" s="218"/>
      <c r="Z157" s="208"/>
      <c r="AA157" s="208"/>
      <c r="AB157" s="208"/>
      <c r="AC157" s="208"/>
      <c r="AD157" s="208"/>
      <c r="AE157" s="208"/>
      <c r="AF157" s="208"/>
      <c r="AG157" s="208" t="s">
        <v>227</v>
      </c>
      <c r="AH157" s="208">
        <v>5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1" x14ac:dyDescent="0.2">
      <c r="A158" s="230">
        <v>29</v>
      </c>
      <c r="B158" s="231" t="s">
        <v>385</v>
      </c>
      <c r="C158" s="248" t="s">
        <v>386</v>
      </c>
      <c r="D158" s="232" t="s">
        <v>330</v>
      </c>
      <c r="E158" s="233">
        <v>1.2165999999999999</v>
      </c>
      <c r="F158" s="234"/>
      <c r="G158" s="235">
        <f>ROUND(E158*F158,2)</f>
        <v>0</v>
      </c>
      <c r="H158" s="234"/>
      <c r="I158" s="235">
        <f>ROUND(E158*H158,2)</f>
        <v>0</v>
      </c>
      <c r="J158" s="234"/>
      <c r="K158" s="235">
        <f>ROUND(E158*J158,2)</f>
        <v>0</v>
      </c>
      <c r="L158" s="235">
        <v>21</v>
      </c>
      <c r="M158" s="235">
        <f>G158*(1+L158/100)</f>
        <v>0</v>
      </c>
      <c r="N158" s="233">
        <v>0</v>
      </c>
      <c r="O158" s="233">
        <f>ROUND(E158*N158,2)</f>
        <v>0</v>
      </c>
      <c r="P158" s="233">
        <v>0</v>
      </c>
      <c r="Q158" s="233">
        <f>ROUND(E158*P158,2)</f>
        <v>0</v>
      </c>
      <c r="R158" s="235" t="s">
        <v>387</v>
      </c>
      <c r="S158" s="235" t="s">
        <v>183</v>
      </c>
      <c r="T158" s="236" t="s">
        <v>183</v>
      </c>
      <c r="U158" s="218">
        <v>2.2549999999999999</v>
      </c>
      <c r="V158" s="218">
        <f>ROUND(E158*U158,2)</f>
        <v>2.74</v>
      </c>
      <c r="W158" s="218"/>
      <c r="X158" s="218" t="s">
        <v>361</v>
      </c>
      <c r="Y158" s="218" t="s">
        <v>186</v>
      </c>
      <c r="Z158" s="208"/>
      <c r="AA158" s="208"/>
      <c r="AB158" s="208"/>
      <c r="AC158" s="208"/>
      <c r="AD158" s="208"/>
      <c r="AE158" s="208"/>
      <c r="AF158" s="208"/>
      <c r="AG158" s="208" t="s">
        <v>362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2" x14ac:dyDescent="0.2">
      <c r="A159" s="215"/>
      <c r="B159" s="216"/>
      <c r="C159" s="259" t="s">
        <v>388</v>
      </c>
      <c r="D159" s="257"/>
      <c r="E159" s="257"/>
      <c r="F159" s="257"/>
      <c r="G159" s="257"/>
      <c r="H159" s="218"/>
      <c r="I159" s="218"/>
      <c r="J159" s="218"/>
      <c r="K159" s="218"/>
      <c r="L159" s="218"/>
      <c r="M159" s="218"/>
      <c r="N159" s="217"/>
      <c r="O159" s="217"/>
      <c r="P159" s="217"/>
      <c r="Q159" s="217"/>
      <c r="R159" s="218"/>
      <c r="S159" s="218"/>
      <c r="T159" s="218"/>
      <c r="U159" s="218"/>
      <c r="V159" s="218"/>
      <c r="W159" s="218"/>
      <c r="X159" s="218"/>
      <c r="Y159" s="218"/>
      <c r="Z159" s="208"/>
      <c r="AA159" s="208"/>
      <c r="AB159" s="208"/>
      <c r="AC159" s="208"/>
      <c r="AD159" s="208"/>
      <c r="AE159" s="208"/>
      <c r="AF159" s="208"/>
      <c r="AG159" s="208" t="s">
        <v>225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outlineLevel="2" x14ac:dyDescent="0.2">
      <c r="A160" s="215"/>
      <c r="B160" s="216"/>
      <c r="C160" s="260" t="s">
        <v>363</v>
      </c>
      <c r="D160" s="253"/>
      <c r="E160" s="254"/>
      <c r="F160" s="218"/>
      <c r="G160" s="218"/>
      <c r="H160" s="218"/>
      <c r="I160" s="218"/>
      <c r="J160" s="218"/>
      <c r="K160" s="218"/>
      <c r="L160" s="218"/>
      <c r="M160" s="218"/>
      <c r="N160" s="217"/>
      <c r="O160" s="217"/>
      <c r="P160" s="217"/>
      <c r="Q160" s="217"/>
      <c r="R160" s="218"/>
      <c r="S160" s="218"/>
      <c r="T160" s="218"/>
      <c r="U160" s="218"/>
      <c r="V160" s="218"/>
      <c r="W160" s="218"/>
      <c r="X160" s="218"/>
      <c r="Y160" s="218"/>
      <c r="Z160" s="208"/>
      <c r="AA160" s="208"/>
      <c r="AB160" s="208"/>
      <c r="AC160" s="208"/>
      <c r="AD160" s="208"/>
      <c r="AE160" s="208"/>
      <c r="AF160" s="208"/>
      <c r="AG160" s="208" t="s">
        <v>227</v>
      </c>
      <c r="AH160" s="208">
        <v>0</v>
      </c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3" x14ac:dyDescent="0.2">
      <c r="A161" s="215"/>
      <c r="B161" s="216"/>
      <c r="C161" s="260" t="s">
        <v>389</v>
      </c>
      <c r="D161" s="253"/>
      <c r="E161" s="254"/>
      <c r="F161" s="218"/>
      <c r="G161" s="218"/>
      <c r="H161" s="218"/>
      <c r="I161" s="218"/>
      <c r="J161" s="218"/>
      <c r="K161" s="218"/>
      <c r="L161" s="218"/>
      <c r="M161" s="218"/>
      <c r="N161" s="217"/>
      <c r="O161" s="217"/>
      <c r="P161" s="217"/>
      <c r="Q161" s="217"/>
      <c r="R161" s="218"/>
      <c r="S161" s="218"/>
      <c r="T161" s="218"/>
      <c r="U161" s="218"/>
      <c r="V161" s="218"/>
      <c r="W161" s="218"/>
      <c r="X161" s="218"/>
      <c r="Y161" s="218"/>
      <c r="Z161" s="208"/>
      <c r="AA161" s="208"/>
      <c r="AB161" s="208"/>
      <c r="AC161" s="208"/>
      <c r="AD161" s="208"/>
      <c r="AE161" s="208"/>
      <c r="AF161" s="208"/>
      <c r="AG161" s="208" t="s">
        <v>227</v>
      </c>
      <c r="AH161" s="208">
        <v>0</v>
      </c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3" x14ac:dyDescent="0.2">
      <c r="A162" s="215"/>
      <c r="B162" s="216"/>
      <c r="C162" s="260" t="s">
        <v>390</v>
      </c>
      <c r="D162" s="253"/>
      <c r="E162" s="254">
        <v>1.2165999999999999</v>
      </c>
      <c r="F162" s="218"/>
      <c r="G162" s="218"/>
      <c r="H162" s="218"/>
      <c r="I162" s="218"/>
      <c r="J162" s="218"/>
      <c r="K162" s="218"/>
      <c r="L162" s="218"/>
      <c r="M162" s="218"/>
      <c r="N162" s="217"/>
      <c r="O162" s="217"/>
      <c r="P162" s="217"/>
      <c r="Q162" s="217"/>
      <c r="R162" s="218"/>
      <c r="S162" s="218"/>
      <c r="T162" s="218"/>
      <c r="U162" s="218"/>
      <c r="V162" s="218"/>
      <c r="W162" s="218"/>
      <c r="X162" s="218"/>
      <c r="Y162" s="218"/>
      <c r="Z162" s="208"/>
      <c r="AA162" s="208"/>
      <c r="AB162" s="208"/>
      <c r="AC162" s="208"/>
      <c r="AD162" s="208"/>
      <c r="AE162" s="208"/>
      <c r="AF162" s="208"/>
      <c r="AG162" s="208" t="s">
        <v>227</v>
      </c>
      <c r="AH162" s="208">
        <v>0</v>
      </c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x14ac:dyDescent="0.2">
      <c r="A163" s="223" t="s">
        <v>178</v>
      </c>
      <c r="B163" s="224" t="s">
        <v>137</v>
      </c>
      <c r="C163" s="246" t="s">
        <v>138</v>
      </c>
      <c r="D163" s="225"/>
      <c r="E163" s="226"/>
      <c r="F163" s="227"/>
      <c r="G163" s="227">
        <f>SUMIF(AG164:AG169,"&lt;&gt;NOR",G164:G169)</f>
        <v>0</v>
      </c>
      <c r="H163" s="227"/>
      <c r="I163" s="227">
        <f>SUM(I164:I169)</f>
        <v>0</v>
      </c>
      <c r="J163" s="227"/>
      <c r="K163" s="227">
        <f>SUM(K164:K169)</f>
        <v>0</v>
      </c>
      <c r="L163" s="227"/>
      <c r="M163" s="227">
        <f>SUM(M164:M169)</f>
        <v>0</v>
      </c>
      <c r="N163" s="226"/>
      <c r="O163" s="226">
        <f>SUM(O164:O169)</f>
        <v>0</v>
      </c>
      <c r="P163" s="226"/>
      <c r="Q163" s="226">
        <f>SUM(Q164:Q169)</f>
        <v>0</v>
      </c>
      <c r="R163" s="227"/>
      <c r="S163" s="227"/>
      <c r="T163" s="228"/>
      <c r="U163" s="222"/>
      <c r="V163" s="222">
        <f>SUM(V164:V169)</f>
        <v>0.2</v>
      </c>
      <c r="W163" s="222"/>
      <c r="X163" s="222"/>
      <c r="Y163" s="222"/>
      <c r="AG163" t="s">
        <v>179</v>
      </c>
    </row>
    <row r="164" spans="1:60" outlineLevel="1" x14ac:dyDescent="0.2">
      <c r="A164" s="230">
        <v>30</v>
      </c>
      <c r="B164" s="231" t="s">
        <v>391</v>
      </c>
      <c r="C164" s="248" t="s">
        <v>392</v>
      </c>
      <c r="D164" s="232" t="s">
        <v>257</v>
      </c>
      <c r="E164" s="233">
        <v>4.9279999999999999</v>
      </c>
      <c r="F164" s="234"/>
      <c r="G164" s="235">
        <f>ROUND(E164*F164,2)</f>
        <v>0</v>
      </c>
      <c r="H164" s="234"/>
      <c r="I164" s="235">
        <f>ROUND(E164*H164,2)</f>
        <v>0</v>
      </c>
      <c r="J164" s="234"/>
      <c r="K164" s="235">
        <f>ROUND(E164*J164,2)</f>
        <v>0</v>
      </c>
      <c r="L164" s="235">
        <v>21</v>
      </c>
      <c r="M164" s="235">
        <f>G164*(1+L164/100)</f>
        <v>0</v>
      </c>
      <c r="N164" s="233">
        <v>1.2999999999999999E-4</v>
      </c>
      <c r="O164" s="233">
        <f>ROUND(E164*N164,2)</f>
        <v>0</v>
      </c>
      <c r="P164" s="233">
        <v>0</v>
      </c>
      <c r="Q164" s="233">
        <f>ROUND(E164*P164,2)</f>
        <v>0</v>
      </c>
      <c r="R164" s="235" t="s">
        <v>393</v>
      </c>
      <c r="S164" s="235" t="s">
        <v>183</v>
      </c>
      <c r="T164" s="236" t="s">
        <v>183</v>
      </c>
      <c r="U164" s="218">
        <v>4.1000000000000002E-2</v>
      </c>
      <c r="V164" s="218">
        <f>ROUND(E164*U164,2)</f>
        <v>0.2</v>
      </c>
      <c r="W164" s="218"/>
      <c r="X164" s="218" t="s">
        <v>222</v>
      </c>
      <c r="Y164" s="218" t="s">
        <v>186</v>
      </c>
      <c r="Z164" s="208"/>
      <c r="AA164" s="208"/>
      <c r="AB164" s="208"/>
      <c r="AC164" s="208"/>
      <c r="AD164" s="208"/>
      <c r="AE164" s="208"/>
      <c r="AF164" s="208"/>
      <c r="AG164" s="208" t="s">
        <v>223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2" x14ac:dyDescent="0.2">
      <c r="A165" s="215"/>
      <c r="B165" s="216"/>
      <c r="C165" s="260" t="s">
        <v>394</v>
      </c>
      <c r="D165" s="253"/>
      <c r="E165" s="254"/>
      <c r="F165" s="218"/>
      <c r="G165" s="218"/>
      <c r="H165" s="218"/>
      <c r="I165" s="218"/>
      <c r="J165" s="218"/>
      <c r="K165" s="218"/>
      <c r="L165" s="218"/>
      <c r="M165" s="218"/>
      <c r="N165" s="217"/>
      <c r="O165" s="217"/>
      <c r="P165" s="217"/>
      <c r="Q165" s="217"/>
      <c r="R165" s="218"/>
      <c r="S165" s="218"/>
      <c r="T165" s="218"/>
      <c r="U165" s="218"/>
      <c r="V165" s="218"/>
      <c r="W165" s="218"/>
      <c r="X165" s="218"/>
      <c r="Y165" s="218"/>
      <c r="Z165" s="208"/>
      <c r="AA165" s="208"/>
      <c r="AB165" s="208"/>
      <c r="AC165" s="208"/>
      <c r="AD165" s="208"/>
      <c r="AE165" s="208"/>
      <c r="AF165" s="208"/>
      <c r="AG165" s="208" t="s">
        <v>227</v>
      </c>
      <c r="AH165" s="208">
        <v>0</v>
      </c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3" x14ac:dyDescent="0.2">
      <c r="A166" s="215"/>
      <c r="B166" s="216"/>
      <c r="C166" s="261" t="s">
        <v>231</v>
      </c>
      <c r="D166" s="255"/>
      <c r="E166" s="256"/>
      <c r="F166" s="218"/>
      <c r="G166" s="218"/>
      <c r="H166" s="218"/>
      <c r="I166" s="218"/>
      <c r="J166" s="218"/>
      <c r="K166" s="218"/>
      <c r="L166" s="218"/>
      <c r="M166" s="218"/>
      <c r="N166" s="217"/>
      <c r="O166" s="217"/>
      <c r="P166" s="217"/>
      <c r="Q166" s="217"/>
      <c r="R166" s="218"/>
      <c r="S166" s="218"/>
      <c r="T166" s="218"/>
      <c r="U166" s="218"/>
      <c r="V166" s="218"/>
      <c r="W166" s="218"/>
      <c r="X166" s="218"/>
      <c r="Y166" s="218"/>
      <c r="Z166" s="208"/>
      <c r="AA166" s="208"/>
      <c r="AB166" s="208"/>
      <c r="AC166" s="208"/>
      <c r="AD166" s="208"/>
      <c r="AE166" s="208"/>
      <c r="AF166" s="208"/>
      <c r="AG166" s="208" t="s">
        <v>227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outlineLevel="3" x14ac:dyDescent="0.2">
      <c r="A167" s="215"/>
      <c r="B167" s="216"/>
      <c r="C167" s="262" t="s">
        <v>395</v>
      </c>
      <c r="D167" s="255"/>
      <c r="E167" s="256">
        <v>0.44</v>
      </c>
      <c r="F167" s="218"/>
      <c r="G167" s="218"/>
      <c r="H167" s="218"/>
      <c r="I167" s="218"/>
      <c r="J167" s="218"/>
      <c r="K167" s="218"/>
      <c r="L167" s="218"/>
      <c r="M167" s="218"/>
      <c r="N167" s="217"/>
      <c r="O167" s="217"/>
      <c r="P167" s="217"/>
      <c r="Q167" s="217"/>
      <c r="R167" s="218"/>
      <c r="S167" s="218"/>
      <c r="T167" s="218"/>
      <c r="U167" s="218"/>
      <c r="V167" s="218"/>
      <c r="W167" s="218"/>
      <c r="X167" s="218"/>
      <c r="Y167" s="218"/>
      <c r="Z167" s="208"/>
      <c r="AA167" s="208"/>
      <c r="AB167" s="208"/>
      <c r="AC167" s="208"/>
      <c r="AD167" s="208"/>
      <c r="AE167" s="208"/>
      <c r="AF167" s="208"/>
      <c r="AG167" s="208" t="s">
        <v>227</v>
      </c>
      <c r="AH167" s="208">
        <v>2</v>
      </c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3" x14ac:dyDescent="0.2">
      <c r="A168" s="215"/>
      <c r="B168" s="216"/>
      <c r="C168" s="261" t="s">
        <v>233</v>
      </c>
      <c r="D168" s="255"/>
      <c r="E168" s="256"/>
      <c r="F168" s="218"/>
      <c r="G168" s="218"/>
      <c r="H168" s="218"/>
      <c r="I168" s="218"/>
      <c r="J168" s="218"/>
      <c r="K168" s="218"/>
      <c r="L168" s="218"/>
      <c r="M168" s="218"/>
      <c r="N168" s="217"/>
      <c r="O168" s="217"/>
      <c r="P168" s="217"/>
      <c r="Q168" s="217"/>
      <c r="R168" s="218"/>
      <c r="S168" s="218"/>
      <c r="T168" s="218"/>
      <c r="U168" s="218"/>
      <c r="V168" s="218"/>
      <c r="W168" s="218"/>
      <c r="X168" s="218"/>
      <c r="Y168" s="218"/>
      <c r="Z168" s="208"/>
      <c r="AA168" s="208"/>
      <c r="AB168" s="208"/>
      <c r="AC168" s="208"/>
      <c r="AD168" s="208"/>
      <c r="AE168" s="208"/>
      <c r="AF168" s="208"/>
      <c r="AG168" s="208" t="s">
        <v>227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3" x14ac:dyDescent="0.2">
      <c r="A169" s="215"/>
      <c r="B169" s="216"/>
      <c r="C169" s="260" t="s">
        <v>396</v>
      </c>
      <c r="D169" s="253"/>
      <c r="E169" s="254">
        <v>4.9279999999999999</v>
      </c>
      <c r="F169" s="218"/>
      <c r="G169" s="218"/>
      <c r="H169" s="218"/>
      <c r="I169" s="218"/>
      <c r="J169" s="218"/>
      <c r="K169" s="218"/>
      <c r="L169" s="218"/>
      <c r="M169" s="218"/>
      <c r="N169" s="217"/>
      <c r="O169" s="217"/>
      <c r="P169" s="217"/>
      <c r="Q169" s="217"/>
      <c r="R169" s="218"/>
      <c r="S169" s="218"/>
      <c r="T169" s="218"/>
      <c r="U169" s="218"/>
      <c r="V169" s="218"/>
      <c r="W169" s="218"/>
      <c r="X169" s="218"/>
      <c r="Y169" s="218"/>
      <c r="Z169" s="208"/>
      <c r="AA169" s="208"/>
      <c r="AB169" s="208"/>
      <c r="AC169" s="208"/>
      <c r="AD169" s="208"/>
      <c r="AE169" s="208"/>
      <c r="AF169" s="208"/>
      <c r="AG169" s="208" t="s">
        <v>227</v>
      </c>
      <c r="AH169" s="208">
        <v>5</v>
      </c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x14ac:dyDescent="0.2">
      <c r="A170" s="3"/>
      <c r="B170" s="4"/>
      <c r="C170" s="250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E170">
        <v>15</v>
      </c>
      <c r="AF170">
        <v>21</v>
      </c>
      <c r="AG170" t="s">
        <v>164</v>
      </c>
    </row>
    <row r="171" spans="1:60" x14ac:dyDescent="0.2">
      <c r="A171" s="211"/>
      <c r="B171" s="212" t="s">
        <v>29</v>
      </c>
      <c r="C171" s="251"/>
      <c r="D171" s="213"/>
      <c r="E171" s="214"/>
      <c r="F171" s="214"/>
      <c r="G171" s="229">
        <f>G8+G52+G104+G112+G134+G139+G163</f>
        <v>0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E171">
        <f>SUMIF(L7:L169,AE170,G7:G169)</f>
        <v>0</v>
      </c>
      <c r="AF171">
        <f>SUMIF(L7:L169,AF170,G7:G169)</f>
        <v>0</v>
      </c>
      <c r="AG171" t="s">
        <v>215</v>
      </c>
    </row>
    <row r="172" spans="1:60" x14ac:dyDescent="0.2">
      <c r="C172" s="252"/>
      <c r="D172" s="10"/>
      <c r="AG172" t="s">
        <v>216</v>
      </c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2Oounb7xwlLCuMRebkI1mBCj+XYvdB6usUcpgoLwUPG5xE4LkFBjamYl5zvXfslFQpXhfah12z4s7j9pcG+Eg==" saltValue="z0B93dFgL2+VDE5DUQGaKQ==" spinCount="100000" sheet="1" formatRows="0"/>
  <mergeCells count="21">
    <mergeCell ref="C91:G91"/>
    <mergeCell ref="C114:G114"/>
    <mergeCell ref="C159:G159"/>
    <mergeCell ref="C58:G58"/>
    <mergeCell ref="C63:G63"/>
    <mergeCell ref="C67:G67"/>
    <mergeCell ref="C73:G73"/>
    <mergeCell ref="C77:G77"/>
    <mergeCell ref="C84:G84"/>
    <mergeCell ref="C25:G25"/>
    <mergeCell ref="C38:G38"/>
    <mergeCell ref="C54:G54"/>
    <mergeCell ref="C55:G55"/>
    <mergeCell ref="C56:G56"/>
    <mergeCell ref="C57:G57"/>
    <mergeCell ref="A1:G1"/>
    <mergeCell ref="C2:G2"/>
    <mergeCell ref="C3:G3"/>
    <mergeCell ref="C4:G4"/>
    <mergeCell ref="C10:G10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E7F34-5310-4EA4-AB17-C40A608E0F8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2" customWidth="1"/>
    <col min="3" max="3" width="63.28515625" style="17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3" t="s">
        <v>217</v>
      </c>
      <c r="B1" s="193"/>
      <c r="C1" s="193"/>
      <c r="D1" s="193"/>
      <c r="E1" s="193"/>
      <c r="F1" s="193"/>
      <c r="G1" s="193"/>
      <c r="AG1" t="s">
        <v>150</v>
      </c>
    </row>
    <row r="2" spans="1:60" ht="24.95" customHeight="1" x14ac:dyDescent="0.2">
      <c r="A2" s="194" t="s">
        <v>7</v>
      </c>
      <c r="B2" s="49" t="s">
        <v>44</v>
      </c>
      <c r="C2" s="197" t="s">
        <v>45</v>
      </c>
      <c r="D2" s="195"/>
      <c r="E2" s="195"/>
      <c r="F2" s="195"/>
      <c r="G2" s="196"/>
      <c r="AG2" t="s">
        <v>151</v>
      </c>
    </row>
    <row r="3" spans="1:60" ht="24.95" customHeight="1" x14ac:dyDescent="0.2">
      <c r="A3" s="194" t="s">
        <v>8</v>
      </c>
      <c r="B3" s="49" t="s">
        <v>57</v>
      </c>
      <c r="C3" s="197" t="s">
        <v>58</v>
      </c>
      <c r="D3" s="195"/>
      <c r="E3" s="195"/>
      <c r="F3" s="195"/>
      <c r="G3" s="196"/>
      <c r="AC3" s="172" t="s">
        <v>151</v>
      </c>
      <c r="AG3" t="s">
        <v>154</v>
      </c>
    </row>
    <row r="4" spans="1:60" ht="24.95" customHeight="1" x14ac:dyDescent="0.2">
      <c r="A4" s="198" t="s">
        <v>9</v>
      </c>
      <c r="B4" s="199" t="s">
        <v>61</v>
      </c>
      <c r="C4" s="200" t="s">
        <v>62</v>
      </c>
      <c r="D4" s="201"/>
      <c r="E4" s="201"/>
      <c r="F4" s="201"/>
      <c r="G4" s="202"/>
      <c r="AG4" t="s">
        <v>155</v>
      </c>
    </row>
    <row r="5" spans="1:60" x14ac:dyDescent="0.2">
      <c r="D5" s="10"/>
    </row>
    <row r="6" spans="1:60" ht="38.25" x14ac:dyDescent="0.2">
      <c r="A6" s="204" t="s">
        <v>156</v>
      </c>
      <c r="B6" s="206" t="s">
        <v>157</v>
      </c>
      <c r="C6" s="206" t="s">
        <v>158</v>
      </c>
      <c r="D6" s="205" t="s">
        <v>159</v>
      </c>
      <c r="E6" s="204" t="s">
        <v>160</v>
      </c>
      <c r="F6" s="203" t="s">
        <v>161</v>
      </c>
      <c r="G6" s="204" t="s">
        <v>29</v>
      </c>
      <c r="H6" s="207" t="s">
        <v>30</v>
      </c>
      <c r="I6" s="207" t="s">
        <v>162</v>
      </c>
      <c r="J6" s="207" t="s">
        <v>31</v>
      </c>
      <c r="K6" s="207" t="s">
        <v>163</v>
      </c>
      <c r="L6" s="207" t="s">
        <v>164</v>
      </c>
      <c r="M6" s="207" t="s">
        <v>165</v>
      </c>
      <c r="N6" s="207" t="s">
        <v>166</v>
      </c>
      <c r="O6" s="207" t="s">
        <v>167</v>
      </c>
      <c r="P6" s="207" t="s">
        <v>168</v>
      </c>
      <c r="Q6" s="207" t="s">
        <v>169</v>
      </c>
      <c r="R6" s="207" t="s">
        <v>170</v>
      </c>
      <c r="S6" s="207" t="s">
        <v>171</v>
      </c>
      <c r="T6" s="207" t="s">
        <v>172</v>
      </c>
      <c r="U6" s="207" t="s">
        <v>173</v>
      </c>
      <c r="V6" s="207" t="s">
        <v>174</v>
      </c>
      <c r="W6" s="207" t="s">
        <v>175</v>
      </c>
      <c r="X6" s="207" t="s">
        <v>176</v>
      </c>
      <c r="Y6" s="207" t="s">
        <v>177</v>
      </c>
    </row>
    <row r="7" spans="1:60" hidden="1" x14ac:dyDescent="0.2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">
      <c r="A8" s="223" t="s">
        <v>178</v>
      </c>
      <c r="B8" s="224" t="s">
        <v>113</v>
      </c>
      <c r="C8" s="246" t="s">
        <v>114</v>
      </c>
      <c r="D8" s="225"/>
      <c r="E8" s="226"/>
      <c r="F8" s="227"/>
      <c r="G8" s="227">
        <f>SUMIF(AG9:AG15,"&lt;&gt;NOR",G9:G15)</f>
        <v>0</v>
      </c>
      <c r="H8" s="227"/>
      <c r="I8" s="227">
        <f>SUM(I9:I15)</f>
        <v>0</v>
      </c>
      <c r="J8" s="227"/>
      <c r="K8" s="227">
        <f>SUM(K9:K15)</f>
        <v>0</v>
      </c>
      <c r="L8" s="227"/>
      <c r="M8" s="227">
        <f>SUM(M9:M15)</f>
        <v>0</v>
      </c>
      <c r="N8" s="226"/>
      <c r="O8" s="226">
        <f>SUM(O9:O15)</f>
        <v>0</v>
      </c>
      <c r="P8" s="226"/>
      <c r="Q8" s="226">
        <f>SUM(Q9:Q15)</f>
        <v>0</v>
      </c>
      <c r="R8" s="227"/>
      <c r="S8" s="227"/>
      <c r="T8" s="228"/>
      <c r="U8" s="222"/>
      <c r="V8" s="222">
        <f>SUM(V9:V15)</f>
        <v>1</v>
      </c>
      <c r="W8" s="222"/>
      <c r="X8" s="222"/>
      <c r="Y8" s="222"/>
      <c r="AG8" t="s">
        <v>179</v>
      </c>
    </row>
    <row r="9" spans="1:60" outlineLevel="1" x14ac:dyDescent="0.2">
      <c r="A9" s="230">
        <v>1</v>
      </c>
      <c r="B9" s="231" t="s">
        <v>397</v>
      </c>
      <c r="C9" s="248" t="s">
        <v>398</v>
      </c>
      <c r="D9" s="232" t="s">
        <v>399</v>
      </c>
      <c r="E9" s="233">
        <v>4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5" t="s">
        <v>400</v>
      </c>
      <c r="S9" s="235" t="s">
        <v>183</v>
      </c>
      <c r="T9" s="236" t="s">
        <v>183</v>
      </c>
      <c r="U9" s="218">
        <v>0.25</v>
      </c>
      <c r="V9" s="218">
        <f>ROUND(E9*U9,2)</f>
        <v>1</v>
      </c>
      <c r="W9" s="218"/>
      <c r="X9" s="218" t="s">
        <v>222</v>
      </c>
      <c r="Y9" s="218" t="s">
        <v>186</v>
      </c>
      <c r="Z9" s="208"/>
      <c r="AA9" s="208"/>
      <c r="AB9" s="208"/>
      <c r="AC9" s="208"/>
      <c r="AD9" s="208"/>
      <c r="AE9" s="208"/>
      <c r="AF9" s="208"/>
      <c r="AG9" s="208" t="s">
        <v>223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2" x14ac:dyDescent="0.2">
      <c r="A10" s="215"/>
      <c r="B10" s="216"/>
      <c r="C10" s="260" t="s">
        <v>401</v>
      </c>
      <c r="D10" s="253"/>
      <c r="E10" s="254"/>
      <c r="F10" s="218"/>
      <c r="G10" s="218"/>
      <c r="H10" s="218"/>
      <c r="I10" s="218"/>
      <c r="J10" s="218"/>
      <c r="K10" s="218"/>
      <c r="L10" s="218"/>
      <c r="M10" s="218"/>
      <c r="N10" s="217"/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  <c r="Z10" s="208"/>
      <c r="AA10" s="208"/>
      <c r="AB10" s="208"/>
      <c r="AC10" s="208"/>
      <c r="AD10" s="208"/>
      <c r="AE10" s="208"/>
      <c r="AF10" s="208"/>
      <c r="AG10" s="208" t="s">
        <v>227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3" x14ac:dyDescent="0.2">
      <c r="A11" s="215"/>
      <c r="B11" s="216"/>
      <c r="C11" s="260" t="s">
        <v>402</v>
      </c>
      <c r="D11" s="253"/>
      <c r="E11" s="254"/>
      <c r="F11" s="218"/>
      <c r="G11" s="218"/>
      <c r="H11" s="218"/>
      <c r="I11" s="218"/>
      <c r="J11" s="218"/>
      <c r="K11" s="218"/>
      <c r="L11" s="218"/>
      <c r="M11" s="218"/>
      <c r="N11" s="217"/>
      <c r="O11" s="217"/>
      <c r="P11" s="217"/>
      <c r="Q11" s="217"/>
      <c r="R11" s="218"/>
      <c r="S11" s="218"/>
      <c r="T11" s="218"/>
      <c r="U11" s="218"/>
      <c r="V11" s="218"/>
      <c r="W11" s="218"/>
      <c r="X11" s="218"/>
      <c r="Y11" s="218"/>
      <c r="Z11" s="208"/>
      <c r="AA11" s="208"/>
      <c r="AB11" s="208"/>
      <c r="AC11" s="208"/>
      <c r="AD11" s="208"/>
      <c r="AE11" s="208"/>
      <c r="AF11" s="208"/>
      <c r="AG11" s="208" t="s">
        <v>227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3" x14ac:dyDescent="0.2">
      <c r="A12" s="215"/>
      <c r="B12" s="216"/>
      <c r="C12" s="260" t="s">
        <v>403</v>
      </c>
      <c r="D12" s="253"/>
      <c r="E12" s="254"/>
      <c r="F12" s="218"/>
      <c r="G12" s="218"/>
      <c r="H12" s="218"/>
      <c r="I12" s="218"/>
      <c r="J12" s="218"/>
      <c r="K12" s="218"/>
      <c r="L12" s="218"/>
      <c r="M12" s="218"/>
      <c r="N12" s="217"/>
      <c r="O12" s="217"/>
      <c r="P12" s="217"/>
      <c r="Q12" s="217"/>
      <c r="R12" s="218"/>
      <c r="S12" s="218"/>
      <c r="T12" s="218"/>
      <c r="U12" s="218"/>
      <c r="V12" s="218"/>
      <c r="W12" s="218"/>
      <c r="X12" s="218"/>
      <c r="Y12" s="218"/>
      <c r="Z12" s="208"/>
      <c r="AA12" s="208"/>
      <c r="AB12" s="208"/>
      <c r="AC12" s="208"/>
      <c r="AD12" s="208"/>
      <c r="AE12" s="208"/>
      <c r="AF12" s="208"/>
      <c r="AG12" s="208" t="s">
        <v>227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3" x14ac:dyDescent="0.2">
      <c r="A13" s="215"/>
      <c r="B13" s="216"/>
      <c r="C13" s="260" t="s">
        <v>404</v>
      </c>
      <c r="D13" s="253"/>
      <c r="E13" s="254"/>
      <c r="F13" s="218"/>
      <c r="G13" s="218"/>
      <c r="H13" s="218"/>
      <c r="I13" s="218"/>
      <c r="J13" s="218"/>
      <c r="K13" s="218"/>
      <c r="L13" s="218"/>
      <c r="M13" s="218"/>
      <c r="N13" s="217"/>
      <c r="O13" s="217"/>
      <c r="P13" s="217"/>
      <c r="Q13" s="217"/>
      <c r="R13" s="218"/>
      <c r="S13" s="218"/>
      <c r="T13" s="218"/>
      <c r="U13" s="218"/>
      <c r="V13" s="218"/>
      <c r="W13" s="218"/>
      <c r="X13" s="218"/>
      <c r="Y13" s="218"/>
      <c r="Z13" s="208"/>
      <c r="AA13" s="208"/>
      <c r="AB13" s="208"/>
      <c r="AC13" s="208"/>
      <c r="AD13" s="208"/>
      <c r="AE13" s="208"/>
      <c r="AF13" s="208"/>
      <c r="AG13" s="208" t="s">
        <v>227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3" x14ac:dyDescent="0.2">
      <c r="A14" s="215"/>
      <c r="B14" s="216"/>
      <c r="C14" s="260" t="s">
        <v>405</v>
      </c>
      <c r="D14" s="253"/>
      <c r="E14" s="254"/>
      <c r="F14" s="218"/>
      <c r="G14" s="218"/>
      <c r="H14" s="218"/>
      <c r="I14" s="218"/>
      <c r="J14" s="218"/>
      <c r="K14" s="218"/>
      <c r="L14" s="218"/>
      <c r="M14" s="218"/>
      <c r="N14" s="217"/>
      <c r="O14" s="217"/>
      <c r="P14" s="217"/>
      <c r="Q14" s="217"/>
      <c r="R14" s="218"/>
      <c r="S14" s="218"/>
      <c r="T14" s="218"/>
      <c r="U14" s="218"/>
      <c r="V14" s="218"/>
      <c r="W14" s="218"/>
      <c r="X14" s="218"/>
      <c r="Y14" s="218"/>
      <c r="Z14" s="208"/>
      <c r="AA14" s="208"/>
      <c r="AB14" s="208"/>
      <c r="AC14" s="208"/>
      <c r="AD14" s="208"/>
      <c r="AE14" s="208"/>
      <c r="AF14" s="208"/>
      <c r="AG14" s="208" t="s">
        <v>227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3" x14ac:dyDescent="0.2">
      <c r="A15" s="215"/>
      <c r="B15" s="216"/>
      <c r="C15" s="260" t="s">
        <v>406</v>
      </c>
      <c r="D15" s="253"/>
      <c r="E15" s="254">
        <v>4</v>
      </c>
      <c r="F15" s="218"/>
      <c r="G15" s="218"/>
      <c r="H15" s="218"/>
      <c r="I15" s="218"/>
      <c r="J15" s="218"/>
      <c r="K15" s="218"/>
      <c r="L15" s="218"/>
      <c r="M15" s="218"/>
      <c r="N15" s="217"/>
      <c r="O15" s="217"/>
      <c r="P15" s="217"/>
      <c r="Q15" s="217"/>
      <c r="R15" s="218"/>
      <c r="S15" s="218"/>
      <c r="T15" s="218"/>
      <c r="U15" s="218"/>
      <c r="V15" s="218"/>
      <c r="W15" s="218"/>
      <c r="X15" s="218"/>
      <c r="Y15" s="218"/>
      <c r="Z15" s="208"/>
      <c r="AA15" s="208"/>
      <c r="AB15" s="208"/>
      <c r="AC15" s="208"/>
      <c r="AD15" s="208"/>
      <c r="AE15" s="208"/>
      <c r="AF15" s="208"/>
      <c r="AG15" s="208" t="s">
        <v>227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x14ac:dyDescent="0.2">
      <c r="A16" s="223" t="s">
        <v>178</v>
      </c>
      <c r="B16" s="224" t="s">
        <v>133</v>
      </c>
      <c r="C16" s="246" t="s">
        <v>134</v>
      </c>
      <c r="D16" s="225"/>
      <c r="E16" s="226"/>
      <c r="F16" s="227"/>
      <c r="G16" s="227">
        <f>SUMIF(AG17:AG49,"&lt;&gt;NOR",G17:G49)</f>
        <v>0</v>
      </c>
      <c r="H16" s="227"/>
      <c r="I16" s="227">
        <f>SUM(I17:I49)</f>
        <v>0</v>
      </c>
      <c r="J16" s="227"/>
      <c r="K16" s="227">
        <f>SUM(K17:K49)</f>
        <v>0</v>
      </c>
      <c r="L16" s="227"/>
      <c r="M16" s="227">
        <f>SUM(M17:M49)</f>
        <v>0</v>
      </c>
      <c r="N16" s="226"/>
      <c r="O16" s="226">
        <f>SUM(O17:O49)</f>
        <v>0.98</v>
      </c>
      <c r="P16" s="226"/>
      <c r="Q16" s="226">
        <f>SUM(Q17:Q49)</f>
        <v>0</v>
      </c>
      <c r="R16" s="227"/>
      <c r="S16" s="227"/>
      <c r="T16" s="228"/>
      <c r="U16" s="222"/>
      <c r="V16" s="222">
        <f>SUM(V17:V49)</f>
        <v>2.62</v>
      </c>
      <c r="W16" s="222"/>
      <c r="X16" s="222"/>
      <c r="Y16" s="222"/>
      <c r="AG16" t="s">
        <v>179</v>
      </c>
    </row>
    <row r="17" spans="1:60" outlineLevel="1" x14ac:dyDescent="0.2">
      <c r="A17" s="230">
        <v>2</v>
      </c>
      <c r="B17" s="231" t="s">
        <v>366</v>
      </c>
      <c r="C17" s="248" t="s">
        <v>367</v>
      </c>
      <c r="D17" s="232" t="s">
        <v>220</v>
      </c>
      <c r="E17" s="233">
        <v>1.0125</v>
      </c>
      <c r="F17" s="234"/>
      <c r="G17" s="235">
        <f>ROUND(E17*F17,2)</f>
        <v>0</v>
      </c>
      <c r="H17" s="234"/>
      <c r="I17" s="235">
        <f>ROUND(E17*H17,2)</f>
        <v>0</v>
      </c>
      <c r="J17" s="234"/>
      <c r="K17" s="235">
        <f>ROUND(E17*J17,2)</f>
        <v>0</v>
      </c>
      <c r="L17" s="235">
        <v>21</v>
      </c>
      <c r="M17" s="235">
        <f>G17*(1+L17/100)</f>
        <v>0</v>
      </c>
      <c r="N17" s="233">
        <v>0</v>
      </c>
      <c r="O17" s="233">
        <f>ROUND(E17*N17,2)</f>
        <v>0</v>
      </c>
      <c r="P17" s="233">
        <v>0</v>
      </c>
      <c r="Q17" s="233">
        <f>ROUND(E17*P17,2)</f>
        <v>0</v>
      </c>
      <c r="R17" s="235" t="s">
        <v>368</v>
      </c>
      <c r="S17" s="235" t="s">
        <v>183</v>
      </c>
      <c r="T17" s="236" t="s">
        <v>183</v>
      </c>
      <c r="U17" s="218">
        <v>0</v>
      </c>
      <c r="V17" s="218">
        <f>ROUND(E17*U17,2)</f>
        <v>0</v>
      </c>
      <c r="W17" s="218"/>
      <c r="X17" s="218" t="s">
        <v>222</v>
      </c>
      <c r="Y17" s="218" t="s">
        <v>186</v>
      </c>
      <c r="Z17" s="208"/>
      <c r="AA17" s="208"/>
      <c r="AB17" s="208"/>
      <c r="AC17" s="208"/>
      <c r="AD17" s="208"/>
      <c r="AE17" s="208"/>
      <c r="AF17" s="208"/>
      <c r="AG17" s="208" t="s">
        <v>223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2" x14ac:dyDescent="0.2">
      <c r="A18" s="215"/>
      <c r="B18" s="216"/>
      <c r="C18" s="260" t="s">
        <v>369</v>
      </c>
      <c r="D18" s="253"/>
      <c r="E18" s="254"/>
      <c r="F18" s="218"/>
      <c r="G18" s="218"/>
      <c r="H18" s="218"/>
      <c r="I18" s="218"/>
      <c r="J18" s="218"/>
      <c r="K18" s="218"/>
      <c r="L18" s="218"/>
      <c r="M18" s="218"/>
      <c r="N18" s="217"/>
      <c r="O18" s="217"/>
      <c r="P18" s="217"/>
      <c r="Q18" s="217"/>
      <c r="R18" s="218"/>
      <c r="S18" s="218"/>
      <c r="T18" s="218"/>
      <c r="U18" s="218"/>
      <c r="V18" s="218"/>
      <c r="W18" s="218"/>
      <c r="X18" s="218"/>
      <c r="Y18" s="218"/>
      <c r="Z18" s="208"/>
      <c r="AA18" s="208"/>
      <c r="AB18" s="208"/>
      <c r="AC18" s="208"/>
      <c r="AD18" s="208"/>
      <c r="AE18" s="208"/>
      <c r="AF18" s="208"/>
      <c r="AG18" s="208" t="s">
        <v>227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3" x14ac:dyDescent="0.2">
      <c r="A19" s="215"/>
      <c r="B19" s="216"/>
      <c r="C19" s="260" t="s">
        <v>370</v>
      </c>
      <c r="D19" s="253"/>
      <c r="E19" s="254"/>
      <c r="F19" s="218"/>
      <c r="G19" s="218"/>
      <c r="H19" s="218"/>
      <c r="I19" s="218"/>
      <c r="J19" s="218"/>
      <c r="K19" s="218"/>
      <c r="L19" s="218"/>
      <c r="M19" s="218"/>
      <c r="N19" s="217"/>
      <c r="O19" s="217"/>
      <c r="P19" s="217"/>
      <c r="Q19" s="217"/>
      <c r="R19" s="218"/>
      <c r="S19" s="218"/>
      <c r="T19" s="218"/>
      <c r="U19" s="218"/>
      <c r="V19" s="218"/>
      <c r="W19" s="218"/>
      <c r="X19" s="218"/>
      <c r="Y19" s="218"/>
      <c r="Z19" s="208"/>
      <c r="AA19" s="208"/>
      <c r="AB19" s="208"/>
      <c r="AC19" s="208"/>
      <c r="AD19" s="208"/>
      <c r="AE19" s="208"/>
      <c r="AF19" s="208"/>
      <c r="AG19" s="208" t="s">
        <v>227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3" x14ac:dyDescent="0.2">
      <c r="A20" s="215"/>
      <c r="B20" s="216"/>
      <c r="C20" s="260" t="s">
        <v>407</v>
      </c>
      <c r="D20" s="253"/>
      <c r="E20" s="254">
        <v>1.0125</v>
      </c>
      <c r="F20" s="218"/>
      <c r="G20" s="218"/>
      <c r="H20" s="218"/>
      <c r="I20" s="218"/>
      <c r="J20" s="218"/>
      <c r="K20" s="218"/>
      <c r="L20" s="218"/>
      <c r="M20" s="218"/>
      <c r="N20" s="217"/>
      <c r="O20" s="217"/>
      <c r="P20" s="217"/>
      <c r="Q20" s="217"/>
      <c r="R20" s="218"/>
      <c r="S20" s="218"/>
      <c r="T20" s="218"/>
      <c r="U20" s="218"/>
      <c r="V20" s="218"/>
      <c r="W20" s="218"/>
      <c r="X20" s="218"/>
      <c r="Y20" s="218"/>
      <c r="Z20" s="208"/>
      <c r="AA20" s="208"/>
      <c r="AB20" s="208"/>
      <c r="AC20" s="208"/>
      <c r="AD20" s="208"/>
      <c r="AE20" s="208"/>
      <c r="AF20" s="208"/>
      <c r="AG20" s="208" t="s">
        <v>227</v>
      </c>
      <c r="AH20" s="208">
        <v>5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ht="22.5" outlineLevel="1" x14ac:dyDescent="0.2">
      <c r="A21" s="230">
        <v>3</v>
      </c>
      <c r="B21" s="231" t="s">
        <v>408</v>
      </c>
      <c r="C21" s="248" t="s">
        <v>409</v>
      </c>
      <c r="D21" s="232" t="s">
        <v>374</v>
      </c>
      <c r="E21" s="233">
        <v>3</v>
      </c>
      <c r="F21" s="234"/>
      <c r="G21" s="235">
        <f>ROUND(E21*F21,2)</f>
        <v>0</v>
      </c>
      <c r="H21" s="234"/>
      <c r="I21" s="235">
        <f>ROUND(E21*H21,2)</f>
        <v>0</v>
      </c>
      <c r="J21" s="234"/>
      <c r="K21" s="235">
        <f>ROUND(E21*J21,2)</f>
        <v>0</v>
      </c>
      <c r="L21" s="235">
        <v>21</v>
      </c>
      <c r="M21" s="235">
        <f>G21*(1+L21/100)</f>
        <v>0</v>
      </c>
      <c r="N21" s="233">
        <v>0.10249999999999999</v>
      </c>
      <c r="O21" s="233">
        <f>ROUND(E21*N21,2)</f>
        <v>0.31</v>
      </c>
      <c r="P21" s="233">
        <v>0</v>
      </c>
      <c r="Q21" s="233">
        <f>ROUND(E21*P21,2)</f>
        <v>0</v>
      </c>
      <c r="R21" s="235"/>
      <c r="S21" s="235" t="s">
        <v>268</v>
      </c>
      <c r="T21" s="236" t="s">
        <v>184</v>
      </c>
      <c r="U21" s="218">
        <v>0.14000000000000001</v>
      </c>
      <c r="V21" s="218">
        <f>ROUND(E21*U21,2)</f>
        <v>0.42</v>
      </c>
      <c r="W21" s="218"/>
      <c r="X21" s="218" t="s">
        <v>222</v>
      </c>
      <c r="Y21" s="218" t="s">
        <v>186</v>
      </c>
      <c r="Z21" s="208"/>
      <c r="AA21" s="208"/>
      <c r="AB21" s="208"/>
      <c r="AC21" s="208"/>
      <c r="AD21" s="208"/>
      <c r="AE21" s="208"/>
      <c r="AF21" s="208"/>
      <c r="AG21" s="208" t="s">
        <v>223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2" x14ac:dyDescent="0.2">
      <c r="A22" s="215"/>
      <c r="B22" s="216"/>
      <c r="C22" s="260" t="s">
        <v>410</v>
      </c>
      <c r="D22" s="253"/>
      <c r="E22" s="254"/>
      <c r="F22" s="218"/>
      <c r="G22" s="218"/>
      <c r="H22" s="218"/>
      <c r="I22" s="218"/>
      <c r="J22" s="218"/>
      <c r="K22" s="218"/>
      <c r="L22" s="218"/>
      <c r="M22" s="218"/>
      <c r="N22" s="217"/>
      <c r="O22" s="217"/>
      <c r="P22" s="217"/>
      <c r="Q22" s="217"/>
      <c r="R22" s="218"/>
      <c r="S22" s="218"/>
      <c r="T22" s="218"/>
      <c r="U22" s="218"/>
      <c r="V22" s="218"/>
      <c r="W22" s="218"/>
      <c r="X22" s="218"/>
      <c r="Y22" s="218"/>
      <c r="Z22" s="208"/>
      <c r="AA22" s="208"/>
      <c r="AB22" s="208"/>
      <c r="AC22" s="208"/>
      <c r="AD22" s="208"/>
      <c r="AE22" s="208"/>
      <c r="AF22" s="208"/>
      <c r="AG22" s="208" t="s">
        <v>227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3" x14ac:dyDescent="0.2">
      <c r="A23" s="215"/>
      <c r="B23" s="216"/>
      <c r="C23" s="260" t="s">
        <v>402</v>
      </c>
      <c r="D23" s="253"/>
      <c r="E23" s="254"/>
      <c r="F23" s="218"/>
      <c r="G23" s="218"/>
      <c r="H23" s="218"/>
      <c r="I23" s="218"/>
      <c r="J23" s="218"/>
      <c r="K23" s="218"/>
      <c r="L23" s="218"/>
      <c r="M23" s="218"/>
      <c r="N23" s="217"/>
      <c r="O23" s="217"/>
      <c r="P23" s="217"/>
      <c r="Q23" s="217"/>
      <c r="R23" s="218"/>
      <c r="S23" s="218"/>
      <c r="T23" s="218"/>
      <c r="U23" s="218"/>
      <c r="V23" s="218"/>
      <c r="W23" s="218"/>
      <c r="X23" s="218"/>
      <c r="Y23" s="218"/>
      <c r="Z23" s="208"/>
      <c r="AA23" s="208"/>
      <c r="AB23" s="208"/>
      <c r="AC23" s="208"/>
      <c r="AD23" s="208"/>
      <c r="AE23" s="208"/>
      <c r="AF23" s="208"/>
      <c r="AG23" s="208" t="s">
        <v>227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3" x14ac:dyDescent="0.2">
      <c r="A24" s="215"/>
      <c r="B24" s="216"/>
      <c r="C24" s="260" t="s">
        <v>403</v>
      </c>
      <c r="D24" s="253"/>
      <c r="E24" s="254"/>
      <c r="F24" s="218"/>
      <c r="G24" s="218"/>
      <c r="H24" s="218"/>
      <c r="I24" s="218"/>
      <c r="J24" s="218"/>
      <c r="K24" s="218"/>
      <c r="L24" s="218"/>
      <c r="M24" s="218"/>
      <c r="N24" s="217"/>
      <c r="O24" s="217"/>
      <c r="P24" s="217"/>
      <c r="Q24" s="217"/>
      <c r="R24" s="218"/>
      <c r="S24" s="218"/>
      <c r="T24" s="218"/>
      <c r="U24" s="218"/>
      <c r="V24" s="218"/>
      <c r="W24" s="218"/>
      <c r="X24" s="218"/>
      <c r="Y24" s="218"/>
      <c r="Z24" s="208"/>
      <c r="AA24" s="208"/>
      <c r="AB24" s="208"/>
      <c r="AC24" s="208"/>
      <c r="AD24" s="208"/>
      <c r="AE24" s="208"/>
      <c r="AF24" s="208"/>
      <c r="AG24" s="208" t="s">
        <v>227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3" x14ac:dyDescent="0.2">
      <c r="A25" s="215"/>
      <c r="B25" s="216"/>
      <c r="C25" s="260" t="s">
        <v>404</v>
      </c>
      <c r="D25" s="253"/>
      <c r="E25" s="254"/>
      <c r="F25" s="218"/>
      <c r="G25" s="218"/>
      <c r="H25" s="218"/>
      <c r="I25" s="218"/>
      <c r="J25" s="218"/>
      <c r="K25" s="218"/>
      <c r="L25" s="218"/>
      <c r="M25" s="218"/>
      <c r="N25" s="217"/>
      <c r="O25" s="217"/>
      <c r="P25" s="217"/>
      <c r="Q25" s="217"/>
      <c r="R25" s="218"/>
      <c r="S25" s="218"/>
      <c r="T25" s="218"/>
      <c r="U25" s="218"/>
      <c r="V25" s="218"/>
      <c r="W25" s="218"/>
      <c r="X25" s="218"/>
      <c r="Y25" s="218"/>
      <c r="Z25" s="208"/>
      <c r="AA25" s="208"/>
      <c r="AB25" s="208"/>
      <c r="AC25" s="208"/>
      <c r="AD25" s="208"/>
      <c r="AE25" s="208"/>
      <c r="AF25" s="208"/>
      <c r="AG25" s="208" t="s">
        <v>227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3" x14ac:dyDescent="0.2">
      <c r="A26" s="215"/>
      <c r="B26" s="216"/>
      <c r="C26" s="260" t="s">
        <v>411</v>
      </c>
      <c r="D26" s="253"/>
      <c r="E26" s="254">
        <v>3</v>
      </c>
      <c r="F26" s="218"/>
      <c r="G26" s="218"/>
      <c r="H26" s="218"/>
      <c r="I26" s="218"/>
      <c r="J26" s="218"/>
      <c r="K26" s="218"/>
      <c r="L26" s="218"/>
      <c r="M26" s="218"/>
      <c r="N26" s="217"/>
      <c r="O26" s="217"/>
      <c r="P26" s="217"/>
      <c r="Q26" s="217"/>
      <c r="R26" s="218"/>
      <c r="S26" s="218"/>
      <c r="T26" s="218"/>
      <c r="U26" s="218"/>
      <c r="V26" s="218"/>
      <c r="W26" s="218"/>
      <c r="X26" s="218"/>
      <c r="Y26" s="218"/>
      <c r="Z26" s="208"/>
      <c r="AA26" s="208"/>
      <c r="AB26" s="208"/>
      <c r="AC26" s="208"/>
      <c r="AD26" s="208"/>
      <c r="AE26" s="208"/>
      <c r="AF26" s="208"/>
      <c r="AG26" s="208" t="s">
        <v>227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">
      <c r="A27" s="230">
        <v>4</v>
      </c>
      <c r="B27" s="231" t="s">
        <v>377</v>
      </c>
      <c r="C27" s="248" t="s">
        <v>378</v>
      </c>
      <c r="D27" s="232" t="s">
        <v>220</v>
      </c>
      <c r="E27" s="233">
        <v>1.0125</v>
      </c>
      <c r="F27" s="234"/>
      <c r="G27" s="235">
        <f>ROUND(E27*F27,2)</f>
        <v>0</v>
      </c>
      <c r="H27" s="234"/>
      <c r="I27" s="235">
        <f>ROUND(E27*H27,2)</f>
        <v>0</v>
      </c>
      <c r="J27" s="234"/>
      <c r="K27" s="235">
        <f>ROUND(E27*J27,2)</f>
        <v>0</v>
      </c>
      <c r="L27" s="235">
        <v>21</v>
      </c>
      <c r="M27" s="235">
        <f>G27*(1+L27/100)</f>
        <v>0</v>
      </c>
      <c r="N27" s="233">
        <v>0</v>
      </c>
      <c r="O27" s="233">
        <f>ROUND(E27*N27,2)</f>
        <v>0</v>
      </c>
      <c r="P27" s="233">
        <v>0</v>
      </c>
      <c r="Q27" s="233">
        <f>ROUND(E27*P27,2)</f>
        <v>0</v>
      </c>
      <c r="R27" s="235"/>
      <c r="S27" s="235" t="s">
        <v>268</v>
      </c>
      <c r="T27" s="236" t="s">
        <v>184</v>
      </c>
      <c r="U27" s="218">
        <v>0</v>
      </c>
      <c r="V27" s="218">
        <f>ROUND(E27*U27,2)</f>
        <v>0</v>
      </c>
      <c r="W27" s="218"/>
      <c r="X27" s="218" t="s">
        <v>222</v>
      </c>
      <c r="Y27" s="218" t="s">
        <v>186</v>
      </c>
      <c r="Z27" s="208"/>
      <c r="AA27" s="208"/>
      <c r="AB27" s="208"/>
      <c r="AC27" s="208"/>
      <c r="AD27" s="208"/>
      <c r="AE27" s="208"/>
      <c r="AF27" s="208"/>
      <c r="AG27" s="208" t="s">
        <v>223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2" x14ac:dyDescent="0.2">
      <c r="A28" s="215"/>
      <c r="B28" s="216"/>
      <c r="C28" s="260" t="s">
        <v>412</v>
      </c>
      <c r="D28" s="253"/>
      <c r="E28" s="254"/>
      <c r="F28" s="218"/>
      <c r="G28" s="218"/>
      <c r="H28" s="218"/>
      <c r="I28" s="218"/>
      <c r="J28" s="218"/>
      <c r="K28" s="218"/>
      <c r="L28" s="218"/>
      <c r="M28" s="218"/>
      <c r="N28" s="217"/>
      <c r="O28" s="217"/>
      <c r="P28" s="217"/>
      <c r="Q28" s="217"/>
      <c r="R28" s="218"/>
      <c r="S28" s="218"/>
      <c r="T28" s="218"/>
      <c r="U28" s="218"/>
      <c r="V28" s="218"/>
      <c r="W28" s="218"/>
      <c r="X28" s="218"/>
      <c r="Y28" s="218"/>
      <c r="Z28" s="208"/>
      <c r="AA28" s="208"/>
      <c r="AB28" s="208"/>
      <c r="AC28" s="208"/>
      <c r="AD28" s="208"/>
      <c r="AE28" s="208"/>
      <c r="AF28" s="208"/>
      <c r="AG28" s="208" t="s">
        <v>227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3" x14ac:dyDescent="0.2">
      <c r="A29" s="215"/>
      <c r="B29" s="216"/>
      <c r="C29" s="260" t="s">
        <v>407</v>
      </c>
      <c r="D29" s="253"/>
      <c r="E29" s="254">
        <v>1.0125</v>
      </c>
      <c r="F29" s="218"/>
      <c r="G29" s="218"/>
      <c r="H29" s="218"/>
      <c r="I29" s="218"/>
      <c r="J29" s="218"/>
      <c r="K29" s="218"/>
      <c r="L29" s="218"/>
      <c r="M29" s="218"/>
      <c r="N29" s="217"/>
      <c r="O29" s="217"/>
      <c r="P29" s="217"/>
      <c r="Q29" s="217"/>
      <c r="R29" s="218"/>
      <c r="S29" s="218"/>
      <c r="T29" s="218"/>
      <c r="U29" s="218"/>
      <c r="V29" s="218"/>
      <c r="W29" s="218"/>
      <c r="X29" s="218"/>
      <c r="Y29" s="218"/>
      <c r="Z29" s="208"/>
      <c r="AA29" s="208"/>
      <c r="AB29" s="208"/>
      <c r="AC29" s="208"/>
      <c r="AD29" s="208"/>
      <c r="AE29" s="208"/>
      <c r="AF29" s="208"/>
      <c r="AG29" s="208" t="s">
        <v>227</v>
      </c>
      <c r="AH29" s="208">
        <v>5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">
      <c r="A30" s="230">
        <v>5</v>
      </c>
      <c r="B30" s="231" t="s">
        <v>413</v>
      </c>
      <c r="C30" s="248" t="s">
        <v>414</v>
      </c>
      <c r="D30" s="232" t="s">
        <v>220</v>
      </c>
      <c r="E30" s="233">
        <v>1.0125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33">
        <v>0</v>
      </c>
      <c r="O30" s="233">
        <f>ROUND(E30*N30,2)</f>
        <v>0</v>
      </c>
      <c r="P30" s="233">
        <v>0</v>
      </c>
      <c r="Q30" s="233">
        <f>ROUND(E30*P30,2)</f>
        <v>0</v>
      </c>
      <c r="R30" s="235"/>
      <c r="S30" s="235" t="s">
        <v>268</v>
      </c>
      <c r="T30" s="236" t="s">
        <v>184</v>
      </c>
      <c r="U30" s="218">
        <v>0</v>
      </c>
      <c r="V30" s="218">
        <f>ROUND(E30*U30,2)</f>
        <v>0</v>
      </c>
      <c r="W30" s="218"/>
      <c r="X30" s="218" t="s">
        <v>222</v>
      </c>
      <c r="Y30" s="218" t="s">
        <v>186</v>
      </c>
      <c r="Z30" s="208"/>
      <c r="AA30" s="208"/>
      <c r="AB30" s="208"/>
      <c r="AC30" s="208"/>
      <c r="AD30" s="208"/>
      <c r="AE30" s="208"/>
      <c r="AF30" s="208"/>
      <c r="AG30" s="208" t="s">
        <v>223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2" x14ac:dyDescent="0.2">
      <c r="A31" s="215"/>
      <c r="B31" s="216"/>
      <c r="C31" s="260" t="s">
        <v>412</v>
      </c>
      <c r="D31" s="253"/>
      <c r="E31" s="254"/>
      <c r="F31" s="218"/>
      <c r="G31" s="218"/>
      <c r="H31" s="218"/>
      <c r="I31" s="218"/>
      <c r="J31" s="218"/>
      <c r="K31" s="218"/>
      <c r="L31" s="218"/>
      <c r="M31" s="218"/>
      <c r="N31" s="217"/>
      <c r="O31" s="217"/>
      <c r="P31" s="217"/>
      <c r="Q31" s="217"/>
      <c r="R31" s="218"/>
      <c r="S31" s="218"/>
      <c r="T31" s="218"/>
      <c r="U31" s="218"/>
      <c r="V31" s="218"/>
      <c r="W31" s="218"/>
      <c r="X31" s="218"/>
      <c r="Y31" s="218"/>
      <c r="Z31" s="208"/>
      <c r="AA31" s="208"/>
      <c r="AB31" s="208"/>
      <c r="AC31" s="208"/>
      <c r="AD31" s="208"/>
      <c r="AE31" s="208"/>
      <c r="AF31" s="208"/>
      <c r="AG31" s="208" t="s">
        <v>227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3" x14ac:dyDescent="0.2">
      <c r="A32" s="215"/>
      <c r="B32" s="216"/>
      <c r="C32" s="260" t="s">
        <v>407</v>
      </c>
      <c r="D32" s="253"/>
      <c r="E32" s="254">
        <v>1.0125</v>
      </c>
      <c r="F32" s="218"/>
      <c r="G32" s="218"/>
      <c r="H32" s="218"/>
      <c r="I32" s="218"/>
      <c r="J32" s="218"/>
      <c r="K32" s="218"/>
      <c r="L32" s="218"/>
      <c r="M32" s="218"/>
      <c r="N32" s="217"/>
      <c r="O32" s="217"/>
      <c r="P32" s="217"/>
      <c r="Q32" s="217"/>
      <c r="R32" s="218"/>
      <c r="S32" s="218"/>
      <c r="T32" s="218"/>
      <c r="U32" s="218"/>
      <c r="V32" s="218"/>
      <c r="W32" s="218"/>
      <c r="X32" s="218"/>
      <c r="Y32" s="218"/>
      <c r="Z32" s="208"/>
      <c r="AA32" s="208"/>
      <c r="AB32" s="208"/>
      <c r="AC32" s="208"/>
      <c r="AD32" s="208"/>
      <c r="AE32" s="208"/>
      <c r="AF32" s="208"/>
      <c r="AG32" s="208" t="s">
        <v>227</v>
      </c>
      <c r="AH32" s="208">
        <v>5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ht="22.5" outlineLevel="1" x14ac:dyDescent="0.2">
      <c r="A33" s="230">
        <v>6</v>
      </c>
      <c r="B33" s="231" t="s">
        <v>415</v>
      </c>
      <c r="C33" s="248" t="s">
        <v>416</v>
      </c>
      <c r="D33" s="232" t="s">
        <v>220</v>
      </c>
      <c r="E33" s="233">
        <v>1.0125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33">
        <v>0</v>
      </c>
      <c r="O33" s="233">
        <f>ROUND(E33*N33,2)</f>
        <v>0</v>
      </c>
      <c r="P33" s="233">
        <v>0</v>
      </c>
      <c r="Q33" s="233">
        <f>ROUND(E33*P33,2)</f>
        <v>0</v>
      </c>
      <c r="R33" s="235"/>
      <c r="S33" s="235" t="s">
        <v>268</v>
      </c>
      <c r="T33" s="236" t="s">
        <v>184</v>
      </c>
      <c r="U33" s="218">
        <v>0</v>
      </c>
      <c r="V33" s="218">
        <f>ROUND(E33*U33,2)</f>
        <v>0</v>
      </c>
      <c r="W33" s="218"/>
      <c r="X33" s="218" t="s">
        <v>222</v>
      </c>
      <c r="Y33" s="218" t="s">
        <v>186</v>
      </c>
      <c r="Z33" s="208"/>
      <c r="AA33" s="208"/>
      <c r="AB33" s="208"/>
      <c r="AC33" s="208"/>
      <c r="AD33" s="208"/>
      <c r="AE33" s="208"/>
      <c r="AF33" s="208"/>
      <c r="AG33" s="208" t="s">
        <v>223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2" x14ac:dyDescent="0.2">
      <c r="A34" s="215"/>
      <c r="B34" s="216"/>
      <c r="C34" s="260" t="s">
        <v>412</v>
      </c>
      <c r="D34" s="253"/>
      <c r="E34" s="254"/>
      <c r="F34" s="218"/>
      <c r="G34" s="218"/>
      <c r="H34" s="218"/>
      <c r="I34" s="218"/>
      <c r="J34" s="218"/>
      <c r="K34" s="218"/>
      <c r="L34" s="218"/>
      <c r="M34" s="218"/>
      <c r="N34" s="217"/>
      <c r="O34" s="217"/>
      <c r="P34" s="217"/>
      <c r="Q34" s="217"/>
      <c r="R34" s="218"/>
      <c r="S34" s="218"/>
      <c r="T34" s="218"/>
      <c r="U34" s="218"/>
      <c r="V34" s="218"/>
      <c r="W34" s="218"/>
      <c r="X34" s="218"/>
      <c r="Y34" s="218"/>
      <c r="Z34" s="208"/>
      <c r="AA34" s="208"/>
      <c r="AB34" s="208"/>
      <c r="AC34" s="208"/>
      <c r="AD34" s="208"/>
      <c r="AE34" s="208"/>
      <c r="AF34" s="208"/>
      <c r="AG34" s="208" t="s">
        <v>227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3" x14ac:dyDescent="0.2">
      <c r="A35" s="215"/>
      <c r="B35" s="216"/>
      <c r="C35" s="260" t="s">
        <v>407</v>
      </c>
      <c r="D35" s="253"/>
      <c r="E35" s="254">
        <v>1.0125</v>
      </c>
      <c r="F35" s="218"/>
      <c r="G35" s="218"/>
      <c r="H35" s="218"/>
      <c r="I35" s="218"/>
      <c r="J35" s="218"/>
      <c r="K35" s="218"/>
      <c r="L35" s="218"/>
      <c r="M35" s="218"/>
      <c r="N35" s="217"/>
      <c r="O35" s="217"/>
      <c r="P35" s="217"/>
      <c r="Q35" s="217"/>
      <c r="R35" s="218"/>
      <c r="S35" s="218"/>
      <c r="T35" s="218"/>
      <c r="U35" s="218"/>
      <c r="V35" s="218"/>
      <c r="W35" s="218"/>
      <c r="X35" s="218"/>
      <c r="Y35" s="218"/>
      <c r="Z35" s="208"/>
      <c r="AA35" s="208"/>
      <c r="AB35" s="208"/>
      <c r="AC35" s="208"/>
      <c r="AD35" s="208"/>
      <c r="AE35" s="208"/>
      <c r="AF35" s="208"/>
      <c r="AG35" s="208" t="s">
        <v>227</v>
      </c>
      <c r="AH35" s="208">
        <v>5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ht="22.5" outlineLevel="1" x14ac:dyDescent="0.2">
      <c r="A36" s="230">
        <v>7</v>
      </c>
      <c r="B36" s="231" t="s">
        <v>417</v>
      </c>
      <c r="C36" s="248" t="s">
        <v>418</v>
      </c>
      <c r="D36" s="232" t="s">
        <v>220</v>
      </c>
      <c r="E36" s="233">
        <v>1.0125</v>
      </c>
      <c r="F36" s="234"/>
      <c r="G36" s="235">
        <f>ROUND(E36*F36,2)</f>
        <v>0</v>
      </c>
      <c r="H36" s="234"/>
      <c r="I36" s="235">
        <f>ROUND(E36*H36,2)</f>
        <v>0</v>
      </c>
      <c r="J36" s="234"/>
      <c r="K36" s="235">
        <f>ROUND(E36*J36,2)</f>
        <v>0</v>
      </c>
      <c r="L36" s="235">
        <v>21</v>
      </c>
      <c r="M36" s="235">
        <f>G36*(1+L36/100)</f>
        <v>0</v>
      </c>
      <c r="N36" s="233">
        <v>0</v>
      </c>
      <c r="O36" s="233">
        <f>ROUND(E36*N36,2)</f>
        <v>0</v>
      </c>
      <c r="P36" s="233">
        <v>0</v>
      </c>
      <c r="Q36" s="233">
        <f>ROUND(E36*P36,2)</f>
        <v>0</v>
      </c>
      <c r="R36" s="235"/>
      <c r="S36" s="235" t="s">
        <v>268</v>
      </c>
      <c r="T36" s="236" t="s">
        <v>184</v>
      </c>
      <c r="U36" s="218">
        <v>0</v>
      </c>
      <c r="V36" s="218">
        <f>ROUND(E36*U36,2)</f>
        <v>0</v>
      </c>
      <c r="W36" s="218"/>
      <c r="X36" s="218" t="s">
        <v>222</v>
      </c>
      <c r="Y36" s="218" t="s">
        <v>186</v>
      </c>
      <c r="Z36" s="208"/>
      <c r="AA36" s="208"/>
      <c r="AB36" s="208"/>
      <c r="AC36" s="208"/>
      <c r="AD36" s="208"/>
      <c r="AE36" s="208"/>
      <c r="AF36" s="208"/>
      <c r="AG36" s="208" t="s">
        <v>223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2" x14ac:dyDescent="0.2">
      <c r="A37" s="215"/>
      <c r="B37" s="216"/>
      <c r="C37" s="260" t="s">
        <v>412</v>
      </c>
      <c r="D37" s="253"/>
      <c r="E37" s="254"/>
      <c r="F37" s="218"/>
      <c r="G37" s="218"/>
      <c r="H37" s="218"/>
      <c r="I37" s="218"/>
      <c r="J37" s="218"/>
      <c r="K37" s="218"/>
      <c r="L37" s="218"/>
      <c r="M37" s="218"/>
      <c r="N37" s="217"/>
      <c r="O37" s="217"/>
      <c r="P37" s="217"/>
      <c r="Q37" s="217"/>
      <c r="R37" s="218"/>
      <c r="S37" s="218"/>
      <c r="T37" s="218"/>
      <c r="U37" s="218"/>
      <c r="V37" s="218"/>
      <c r="W37" s="218"/>
      <c r="X37" s="218"/>
      <c r="Y37" s="218"/>
      <c r="Z37" s="208"/>
      <c r="AA37" s="208"/>
      <c r="AB37" s="208"/>
      <c r="AC37" s="208"/>
      <c r="AD37" s="208"/>
      <c r="AE37" s="208"/>
      <c r="AF37" s="208"/>
      <c r="AG37" s="208" t="s">
        <v>227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3" x14ac:dyDescent="0.2">
      <c r="A38" s="215"/>
      <c r="B38" s="216"/>
      <c r="C38" s="260" t="s">
        <v>419</v>
      </c>
      <c r="D38" s="253"/>
      <c r="E38" s="254">
        <v>1.0125</v>
      </c>
      <c r="F38" s="218"/>
      <c r="G38" s="218"/>
      <c r="H38" s="218"/>
      <c r="I38" s="218"/>
      <c r="J38" s="218"/>
      <c r="K38" s="218"/>
      <c r="L38" s="218"/>
      <c r="M38" s="218"/>
      <c r="N38" s="217"/>
      <c r="O38" s="217"/>
      <c r="P38" s="217"/>
      <c r="Q38" s="217"/>
      <c r="R38" s="218"/>
      <c r="S38" s="218"/>
      <c r="T38" s="218"/>
      <c r="U38" s="218"/>
      <c r="V38" s="218"/>
      <c r="W38" s="218"/>
      <c r="X38" s="218"/>
      <c r="Y38" s="218"/>
      <c r="Z38" s="208"/>
      <c r="AA38" s="208"/>
      <c r="AB38" s="208"/>
      <c r="AC38" s="208"/>
      <c r="AD38" s="208"/>
      <c r="AE38" s="208"/>
      <c r="AF38" s="208"/>
      <c r="AG38" s="208" t="s">
        <v>227</v>
      </c>
      <c r="AH38" s="208">
        <v>5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">
      <c r="A39" s="230">
        <v>8</v>
      </c>
      <c r="B39" s="231" t="s">
        <v>420</v>
      </c>
      <c r="C39" s="248" t="s">
        <v>421</v>
      </c>
      <c r="D39" s="232" t="s">
        <v>220</v>
      </c>
      <c r="E39" s="233">
        <v>1.0125</v>
      </c>
      <c r="F39" s="234"/>
      <c r="G39" s="235">
        <f>ROUND(E39*F39,2)</f>
        <v>0</v>
      </c>
      <c r="H39" s="234"/>
      <c r="I39" s="235">
        <f>ROUND(E39*H39,2)</f>
        <v>0</v>
      </c>
      <c r="J39" s="234"/>
      <c r="K39" s="235">
        <f>ROUND(E39*J39,2)</f>
        <v>0</v>
      </c>
      <c r="L39" s="235">
        <v>21</v>
      </c>
      <c r="M39" s="235">
        <f>G39*(1+L39/100)</f>
        <v>0</v>
      </c>
      <c r="N39" s="233">
        <v>0.66</v>
      </c>
      <c r="O39" s="233">
        <f>ROUND(E39*N39,2)</f>
        <v>0.67</v>
      </c>
      <c r="P39" s="233">
        <v>0</v>
      </c>
      <c r="Q39" s="233">
        <f>ROUND(E39*P39,2)</f>
        <v>0</v>
      </c>
      <c r="R39" s="235"/>
      <c r="S39" s="235" t="s">
        <v>268</v>
      </c>
      <c r="T39" s="236" t="s">
        <v>183</v>
      </c>
      <c r="U39" s="218">
        <v>0</v>
      </c>
      <c r="V39" s="218">
        <f>ROUND(E39*U39,2)</f>
        <v>0</v>
      </c>
      <c r="W39" s="218"/>
      <c r="X39" s="218" t="s">
        <v>323</v>
      </c>
      <c r="Y39" s="218" t="s">
        <v>186</v>
      </c>
      <c r="Z39" s="208"/>
      <c r="AA39" s="208"/>
      <c r="AB39" s="208"/>
      <c r="AC39" s="208"/>
      <c r="AD39" s="208"/>
      <c r="AE39" s="208"/>
      <c r="AF39" s="208"/>
      <c r="AG39" s="208" t="s">
        <v>331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ht="22.5" outlineLevel="2" x14ac:dyDescent="0.2">
      <c r="A40" s="215"/>
      <c r="B40" s="216"/>
      <c r="C40" s="260" t="s">
        <v>422</v>
      </c>
      <c r="D40" s="253"/>
      <c r="E40" s="254"/>
      <c r="F40" s="218"/>
      <c r="G40" s="218"/>
      <c r="H40" s="218"/>
      <c r="I40" s="218"/>
      <c r="J40" s="218"/>
      <c r="K40" s="218"/>
      <c r="L40" s="218"/>
      <c r="M40" s="218"/>
      <c r="N40" s="217"/>
      <c r="O40" s="217"/>
      <c r="P40" s="217"/>
      <c r="Q40" s="217"/>
      <c r="R40" s="218"/>
      <c r="S40" s="218"/>
      <c r="T40" s="218"/>
      <c r="U40" s="218"/>
      <c r="V40" s="218"/>
      <c r="W40" s="218"/>
      <c r="X40" s="218"/>
      <c r="Y40" s="218"/>
      <c r="Z40" s="208"/>
      <c r="AA40" s="208"/>
      <c r="AB40" s="208"/>
      <c r="AC40" s="208"/>
      <c r="AD40" s="208"/>
      <c r="AE40" s="208"/>
      <c r="AF40" s="208"/>
      <c r="AG40" s="208" t="s">
        <v>227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3" x14ac:dyDescent="0.2">
      <c r="A41" s="215"/>
      <c r="B41" s="216"/>
      <c r="C41" s="261" t="s">
        <v>231</v>
      </c>
      <c r="D41" s="255"/>
      <c r="E41" s="256"/>
      <c r="F41" s="218"/>
      <c r="G41" s="218"/>
      <c r="H41" s="218"/>
      <c r="I41" s="218"/>
      <c r="J41" s="218"/>
      <c r="K41" s="218"/>
      <c r="L41" s="218"/>
      <c r="M41" s="218"/>
      <c r="N41" s="217"/>
      <c r="O41" s="217"/>
      <c r="P41" s="217"/>
      <c r="Q41" s="217"/>
      <c r="R41" s="218"/>
      <c r="S41" s="218"/>
      <c r="T41" s="218"/>
      <c r="U41" s="218"/>
      <c r="V41" s="218"/>
      <c r="W41" s="218"/>
      <c r="X41" s="218"/>
      <c r="Y41" s="218"/>
      <c r="Z41" s="208"/>
      <c r="AA41" s="208"/>
      <c r="AB41" s="208"/>
      <c r="AC41" s="208"/>
      <c r="AD41" s="208"/>
      <c r="AE41" s="208"/>
      <c r="AF41" s="208"/>
      <c r="AG41" s="208" t="s">
        <v>227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3" x14ac:dyDescent="0.2">
      <c r="A42" s="215"/>
      <c r="B42" s="216"/>
      <c r="C42" s="262" t="s">
        <v>423</v>
      </c>
      <c r="D42" s="255"/>
      <c r="E42" s="256">
        <v>0.33750000000000002</v>
      </c>
      <c r="F42" s="218"/>
      <c r="G42" s="218"/>
      <c r="H42" s="218"/>
      <c r="I42" s="218"/>
      <c r="J42" s="218"/>
      <c r="K42" s="218"/>
      <c r="L42" s="218"/>
      <c r="M42" s="218"/>
      <c r="N42" s="217"/>
      <c r="O42" s="217"/>
      <c r="P42" s="217"/>
      <c r="Q42" s="217"/>
      <c r="R42" s="218"/>
      <c r="S42" s="218"/>
      <c r="T42" s="218"/>
      <c r="U42" s="218"/>
      <c r="V42" s="218"/>
      <c r="W42" s="218"/>
      <c r="X42" s="218"/>
      <c r="Y42" s="218"/>
      <c r="Z42" s="208"/>
      <c r="AA42" s="208"/>
      <c r="AB42" s="208"/>
      <c r="AC42" s="208"/>
      <c r="AD42" s="208"/>
      <c r="AE42" s="208"/>
      <c r="AF42" s="208"/>
      <c r="AG42" s="208" t="s">
        <v>227</v>
      </c>
      <c r="AH42" s="208">
        <v>2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3" x14ac:dyDescent="0.2">
      <c r="A43" s="215"/>
      <c r="B43" s="216"/>
      <c r="C43" s="261" t="s">
        <v>233</v>
      </c>
      <c r="D43" s="255"/>
      <c r="E43" s="256"/>
      <c r="F43" s="218"/>
      <c r="G43" s="218"/>
      <c r="H43" s="218"/>
      <c r="I43" s="218"/>
      <c r="J43" s="218"/>
      <c r="K43" s="218"/>
      <c r="L43" s="218"/>
      <c r="M43" s="218"/>
      <c r="N43" s="217"/>
      <c r="O43" s="217"/>
      <c r="P43" s="217"/>
      <c r="Q43" s="217"/>
      <c r="R43" s="218"/>
      <c r="S43" s="218"/>
      <c r="T43" s="218"/>
      <c r="U43" s="218"/>
      <c r="V43" s="218"/>
      <c r="W43" s="218"/>
      <c r="X43" s="218"/>
      <c r="Y43" s="218"/>
      <c r="Z43" s="208"/>
      <c r="AA43" s="208"/>
      <c r="AB43" s="208"/>
      <c r="AC43" s="208"/>
      <c r="AD43" s="208"/>
      <c r="AE43" s="208"/>
      <c r="AF43" s="208"/>
      <c r="AG43" s="208" t="s">
        <v>227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3" x14ac:dyDescent="0.2">
      <c r="A44" s="215"/>
      <c r="B44" s="216"/>
      <c r="C44" s="260" t="s">
        <v>424</v>
      </c>
      <c r="D44" s="253"/>
      <c r="E44" s="254">
        <v>1.0125</v>
      </c>
      <c r="F44" s="218"/>
      <c r="G44" s="218"/>
      <c r="H44" s="218"/>
      <c r="I44" s="218"/>
      <c r="J44" s="218"/>
      <c r="K44" s="218"/>
      <c r="L44" s="218"/>
      <c r="M44" s="218"/>
      <c r="N44" s="217"/>
      <c r="O44" s="217"/>
      <c r="P44" s="217"/>
      <c r="Q44" s="217"/>
      <c r="R44" s="218"/>
      <c r="S44" s="218"/>
      <c r="T44" s="218"/>
      <c r="U44" s="218"/>
      <c r="V44" s="218"/>
      <c r="W44" s="218"/>
      <c r="X44" s="218"/>
      <c r="Y44" s="218"/>
      <c r="Z44" s="208"/>
      <c r="AA44" s="208"/>
      <c r="AB44" s="208"/>
      <c r="AC44" s="208"/>
      <c r="AD44" s="208"/>
      <c r="AE44" s="208"/>
      <c r="AF44" s="208"/>
      <c r="AG44" s="208" t="s">
        <v>227</v>
      </c>
      <c r="AH44" s="208">
        <v>5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">
      <c r="A45" s="230">
        <v>9</v>
      </c>
      <c r="B45" s="231" t="s">
        <v>385</v>
      </c>
      <c r="C45" s="248" t="s">
        <v>386</v>
      </c>
      <c r="D45" s="232" t="s">
        <v>330</v>
      </c>
      <c r="E45" s="233">
        <v>0.97575000000000001</v>
      </c>
      <c r="F45" s="234"/>
      <c r="G45" s="235">
        <f>ROUND(E45*F45,2)</f>
        <v>0</v>
      </c>
      <c r="H45" s="234"/>
      <c r="I45" s="235">
        <f>ROUND(E45*H45,2)</f>
        <v>0</v>
      </c>
      <c r="J45" s="234"/>
      <c r="K45" s="235">
        <f>ROUND(E45*J45,2)</f>
        <v>0</v>
      </c>
      <c r="L45" s="235">
        <v>21</v>
      </c>
      <c r="M45" s="235">
        <f>G45*(1+L45/100)</f>
        <v>0</v>
      </c>
      <c r="N45" s="233">
        <v>0</v>
      </c>
      <c r="O45" s="233">
        <f>ROUND(E45*N45,2)</f>
        <v>0</v>
      </c>
      <c r="P45" s="233">
        <v>0</v>
      </c>
      <c r="Q45" s="233">
        <f>ROUND(E45*P45,2)</f>
        <v>0</v>
      </c>
      <c r="R45" s="235" t="s">
        <v>387</v>
      </c>
      <c r="S45" s="235" t="s">
        <v>183</v>
      </c>
      <c r="T45" s="236" t="s">
        <v>183</v>
      </c>
      <c r="U45" s="218">
        <v>2.2549999999999999</v>
      </c>
      <c r="V45" s="218">
        <f>ROUND(E45*U45,2)</f>
        <v>2.2000000000000002</v>
      </c>
      <c r="W45" s="218"/>
      <c r="X45" s="218" t="s">
        <v>361</v>
      </c>
      <c r="Y45" s="218" t="s">
        <v>186</v>
      </c>
      <c r="Z45" s="208"/>
      <c r="AA45" s="208"/>
      <c r="AB45" s="208"/>
      <c r="AC45" s="208"/>
      <c r="AD45" s="208"/>
      <c r="AE45" s="208"/>
      <c r="AF45" s="208"/>
      <c r="AG45" s="208" t="s">
        <v>362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2" x14ac:dyDescent="0.2">
      <c r="A46" s="215"/>
      <c r="B46" s="216"/>
      <c r="C46" s="259" t="s">
        <v>388</v>
      </c>
      <c r="D46" s="257"/>
      <c r="E46" s="257"/>
      <c r="F46" s="257"/>
      <c r="G46" s="257"/>
      <c r="H46" s="218"/>
      <c r="I46" s="218"/>
      <c r="J46" s="218"/>
      <c r="K46" s="218"/>
      <c r="L46" s="218"/>
      <c r="M46" s="218"/>
      <c r="N46" s="217"/>
      <c r="O46" s="217"/>
      <c r="P46" s="217"/>
      <c r="Q46" s="217"/>
      <c r="R46" s="218"/>
      <c r="S46" s="218"/>
      <c r="T46" s="218"/>
      <c r="U46" s="218"/>
      <c r="V46" s="218"/>
      <c r="W46" s="218"/>
      <c r="X46" s="218"/>
      <c r="Y46" s="218"/>
      <c r="Z46" s="208"/>
      <c r="AA46" s="208"/>
      <c r="AB46" s="208"/>
      <c r="AC46" s="208"/>
      <c r="AD46" s="208"/>
      <c r="AE46" s="208"/>
      <c r="AF46" s="208"/>
      <c r="AG46" s="208" t="s">
        <v>225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2" x14ac:dyDescent="0.2">
      <c r="A47" s="215"/>
      <c r="B47" s="216"/>
      <c r="C47" s="260" t="s">
        <v>363</v>
      </c>
      <c r="D47" s="253"/>
      <c r="E47" s="254"/>
      <c r="F47" s="218"/>
      <c r="G47" s="218"/>
      <c r="H47" s="218"/>
      <c r="I47" s="218"/>
      <c r="J47" s="218"/>
      <c r="K47" s="218"/>
      <c r="L47" s="218"/>
      <c r="M47" s="218"/>
      <c r="N47" s="217"/>
      <c r="O47" s="217"/>
      <c r="P47" s="217"/>
      <c r="Q47" s="217"/>
      <c r="R47" s="218"/>
      <c r="S47" s="218"/>
      <c r="T47" s="218"/>
      <c r="U47" s="218"/>
      <c r="V47" s="218"/>
      <c r="W47" s="218"/>
      <c r="X47" s="218"/>
      <c r="Y47" s="218"/>
      <c r="Z47" s="208"/>
      <c r="AA47" s="208"/>
      <c r="AB47" s="208"/>
      <c r="AC47" s="208"/>
      <c r="AD47" s="208"/>
      <c r="AE47" s="208"/>
      <c r="AF47" s="208"/>
      <c r="AG47" s="208" t="s">
        <v>227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3" x14ac:dyDescent="0.2">
      <c r="A48" s="215"/>
      <c r="B48" s="216"/>
      <c r="C48" s="260" t="s">
        <v>425</v>
      </c>
      <c r="D48" s="253"/>
      <c r="E48" s="254"/>
      <c r="F48" s="218"/>
      <c r="G48" s="218"/>
      <c r="H48" s="218"/>
      <c r="I48" s="218"/>
      <c r="J48" s="218"/>
      <c r="K48" s="218"/>
      <c r="L48" s="218"/>
      <c r="M48" s="218"/>
      <c r="N48" s="217"/>
      <c r="O48" s="217"/>
      <c r="P48" s="217"/>
      <c r="Q48" s="217"/>
      <c r="R48" s="218"/>
      <c r="S48" s="218"/>
      <c r="T48" s="218"/>
      <c r="U48" s="218"/>
      <c r="V48" s="218"/>
      <c r="W48" s="218"/>
      <c r="X48" s="218"/>
      <c r="Y48" s="218"/>
      <c r="Z48" s="208"/>
      <c r="AA48" s="208"/>
      <c r="AB48" s="208"/>
      <c r="AC48" s="208"/>
      <c r="AD48" s="208"/>
      <c r="AE48" s="208"/>
      <c r="AF48" s="208"/>
      <c r="AG48" s="208" t="s">
        <v>227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3" x14ac:dyDescent="0.2">
      <c r="A49" s="215"/>
      <c r="B49" s="216"/>
      <c r="C49" s="260" t="s">
        <v>426</v>
      </c>
      <c r="D49" s="253"/>
      <c r="E49" s="254">
        <v>0.97575000000000001</v>
      </c>
      <c r="F49" s="218"/>
      <c r="G49" s="218"/>
      <c r="H49" s="218"/>
      <c r="I49" s="218"/>
      <c r="J49" s="218"/>
      <c r="K49" s="218"/>
      <c r="L49" s="218"/>
      <c r="M49" s="218"/>
      <c r="N49" s="217"/>
      <c r="O49" s="217"/>
      <c r="P49" s="217"/>
      <c r="Q49" s="217"/>
      <c r="R49" s="218"/>
      <c r="S49" s="218"/>
      <c r="T49" s="218"/>
      <c r="U49" s="218"/>
      <c r="V49" s="218"/>
      <c r="W49" s="218"/>
      <c r="X49" s="218"/>
      <c r="Y49" s="218"/>
      <c r="Z49" s="208"/>
      <c r="AA49" s="208"/>
      <c r="AB49" s="208"/>
      <c r="AC49" s="208"/>
      <c r="AD49" s="208"/>
      <c r="AE49" s="208"/>
      <c r="AF49" s="208"/>
      <c r="AG49" s="208" t="s">
        <v>227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x14ac:dyDescent="0.2">
      <c r="A50" s="223" t="s">
        <v>178</v>
      </c>
      <c r="B50" s="224" t="s">
        <v>137</v>
      </c>
      <c r="C50" s="246" t="s">
        <v>138</v>
      </c>
      <c r="D50" s="225"/>
      <c r="E50" s="226"/>
      <c r="F50" s="227"/>
      <c r="G50" s="227">
        <f>SUMIF(AG51:AG57,"&lt;&gt;NOR",G51:G57)</f>
        <v>0</v>
      </c>
      <c r="H50" s="227"/>
      <c r="I50" s="227">
        <f>SUM(I51:I57)</f>
        <v>0</v>
      </c>
      <c r="J50" s="227"/>
      <c r="K50" s="227">
        <f>SUM(K51:K57)</f>
        <v>0</v>
      </c>
      <c r="L50" s="227"/>
      <c r="M50" s="227">
        <f>SUM(M51:M57)</f>
        <v>0</v>
      </c>
      <c r="N50" s="226"/>
      <c r="O50" s="226">
        <f>SUM(O51:O57)</f>
        <v>0</v>
      </c>
      <c r="P50" s="226"/>
      <c r="Q50" s="226">
        <f>SUM(Q51:Q57)</f>
        <v>0</v>
      </c>
      <c r="R50" s="227"/>
      <c r="S50" s="227"/>
      <c r="T50" s="228"/>
      <c r="U50" s="222"/>
      <c r="V50" s="222">
        <f>SUM(V51:V57)</f>
        <v>0.15</v>
      </c>
      <c r="W50" s="222"/>
      <c r="X50" s="222"/>
      <c r="Y50" s="222"/>
      <c r="AG50" t="s">
        <v>179</v>
      </c>
    </row>
    <row r="51" spans="1:60" outlineLevel="1" x14ac:dyDescent="0.2">
      <c r="A51" s="230">
        <v>10</v>
      </c>
      <c r="B51" s="231" t="s">
        <v>391</v>
      </c>
      <c r="C51" s="248" t="s">
        <v>392</v>
      </c>
      <c r="D51" s="232" t="s">
        <v>257</v>
      </c>
      <c r="E51" s="233">
        <v>3.78</v>
      </c>
      <c r="F51" s="234"/>
      <c r="G51" s="235">
        <f>ROUND(E51*F51,2)</f>
        <v>0</v>
      </c>
      <c r="H51" s="234"/>
      <c r="I51" s="235">
        <f>ROUND(E51*H51,2)</f>
        <v>0</v>
      </c>
      <c r="J51" s="234"/>
      <c r="K51" s="235">
        <f>ROUND(E51*J51,2)</f>
        <v>0</v>
      </c>
      <c r="L51" s="235">
        <v>21</v>
      </c>
      <c r="M51" s="235">
        <f>G51*(1+L51/100)</f>
        <v>0</v>
      </c>
      <c r="N51" s="233">
        <v>1.2999999999999999E-4</v>
      </c>
      <c r="O51" s="233">
        <f>ROUND(E51*N51,2)</f>
        <v>0</v>
      </c>
      <c r="P51" s="233">
        <v>0</v>
      </c>
      <c r="Q51" s="233">
        <f>ROUND(E51*P51,2)</f>
        <v>0</v>
      </c>
      <c r="R51" s="235" t="s">
        <v>393</v>
      </c>
      <c r="S51" s="235" t="s">
        <v>183</v>
      </c>
      <c r="T51" s="236" t="s">
        <v>183</v>
      </c>
      <c r="U51" s="218">
        <v>4.1000000000000002E-2</v>
      </c>
      <c r="V51" s="218">
        <f>ROUND(E51*U51,2)</f>
        <v>0.15</v>
      </c>
      <c r="W51" s="218"/>
      <c r="X51" s="218" t="s">
        <v>222</v>
      </c>
      <c r="Y51" s="218" t="s">
        <v>186</v>
      </c>
      <c r="Z51" s="208"/>
      <c r="AA51" s="208"/>
      <c r="AB51" s="208"/>
      <c r="AC51" s="208"/>
      <c r="AD51" s="208"/>
      <c r="AE51" s="208"/>
      <c r="AF51" s="208"/>
      <c r="AG51" s="208" t="s">
        <v>223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2" x14ac:dyDescent="0.2">
      <c r="A52" s="215"/>
      <c r="B52" s="216"/>
      <c r="C52" s="260" t="s">
        <v>427</v>
      </c>
      <c r="D52" s="253"/>
      <c r="E52" s="254"/>
      <c r="F52" s="218"/>
      <c r="G52" s="218"/>
      <c r="H52" s="218"/>
      <c r="I52" s="218"/>
      <c r="J52" s="218"/>
      <c r="K52" s="218"/>
      <c r="L52" s="218"/>
      <c r="M52" s="218"/>
      <c r="N52" s="217"/>
      <c r="O52" s="217"/>
      <c r="P52" s="217"/>
      <c r="Q52" s="217"/>
      <c r="R52" s="218"/>
      <c r="S52" s="218"/>
      <c r="T52" s="218"/>
      <c r="U52" s="218"/>
      <c r="V52" s="218"/>
      <c r="W52" s="218"/>
      <c r="X52" s="218"/>
      <c r="Y52" s="218"/>
      <c r="Z52" s="208"/>
      <c r="AA52" s="208"/>
      <c r="AB52" s="208"/>
      <c r="AC52" s="208"/>
      <c r="AD52" s="208"/>
      <c r="AE52" s="208"/>
      <c r="AF52" s="208"/>
      <c r="AG52" s="208" t="s">
        <v>227</v>
      </c>
      <c r="AH52" s="208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3" x14ac:dyDescent="0.2">
      <c r="A53" s="215"/>
      <c r="B53" s="216"/>
      <c r="C53" s="260" t="s">
        <v>402</v>
      </c>
      <c r="D53" s="253"/>
      <c r="E53" s="254"/>
      <c r="F53" s="218"/>
      <c r="G53" s="218"/>
      <c r="H53" s="218"/>
      <c r="I53" s="218"/>
      <c r="J53" s="218"/>
      <c r="K53" s="218"/>
      <c r="L53" s="218"/>
      <c r="M53" s="218"/>
      <c r="N53" s="217"/>
      <c r="O53" s="217"/>
      <c r="P53" s="217"/>
      <c r="Q53" s="217"/>
      <c r="R53" s="218"/>
      <c r="S53" s="218"/>
      <c r="T53" s="218"/>
      <c r="U53" s="218"/>
      <c r="V53" s="218"/>
      <c r="W53" s="218"/>
      <c r="X53" s="218"/>
      <c r="Y53" s="218"/>
      <c r="Z53" s="208"/>
      <c r="AA53" s="208"/>
      <c r="AB53" s="208"/>
      <c r="AC53" s="208"/>
      <c r="AD53" s="208"/>
      <c r="AE53" s="208"/>
      <c r="AF53" s="208"/>
      <c r="AG53" s="208" t="s">
        <v>227</v>
      </c>
      <c r="AH53" s="208">
        <v>0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3" x14ac:dyDescent="0.2">
      <c r="A54" s="215"/>
      <c r="B54" s="216"/>
      <c r="C54" s="260" t="s">
        <v>403</v>
      </c>
      <c r="D54" s="253"/>
      <c r="E54" s="254"/>
      <c r="F54" s="218"/>
      <c r="G54" s="218"/>
      <c r="H54" s="218"/>
      <c r="I54" s="218"/>
      <c r="J54" s="218"/>
      <c r="K54" s="218"/>
      <c r="L54" s="218"/>
      <c r="M54" s="218"/>
      <c r="N54" s="217"/>
      <c r="O54" s="217"/>
      <c r="P54" s="217"/>
      <c r="Q54" s="217"/>
      <c r="R54" s="218"/>
      <c r="S54" s="218"/>
      <c r="T54" s="218"/>
      <c r="U54" s="218"/>
      <c r="V54" s="218"/>
      <c r="W54" s="218"/>
      <c r="X54" s="218"/>
      <c r="Y54" s="218"/>
      <c r="Z54" s="208"/>
      <c r="AA54" s="208"/>
      <c r="AB54" s="208"/>
      <c r="AC54" s="208"/>
      <c r="AD54" s="208"/>
      <c r="AE54" s="208"/>
      <c r="AF54" s="208"/>
      <c r="AG54" s="208" t="s">
        <v>227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3" x14ac:dyDescent="0.2">
      <c r="A55" s="215"/>
      <c r="B55" s="216"/>
      <c r="C55" s="260" t="s">
        <v>404</v>
      </c>
      <c r="D55" s="253"/>
      <c r="E55" s="254"/>
      <c r="F55" s="218"/>
      <c r="G55" s="218"/>
      <c r="H55" s="218"/>
      <c r="I55" s="218"/>
      <c r="J55" s="218"/>
      <c r="K55" s="218"/>
      <c r="L55" s="218"/>
      <c r="M55" s="218"/>
      <c r="N55" s="217"/>
      <c r="O55" s="217"/>
      <c r="P55" s="217"/>
      <c r="Q55" s="217"/>
      <c r="R55" s="218"/>
      <c r="S55" s="218"/>
      <c r="T55" s="218"/>
      <c r="U55" s="218"/>
      <c r="V55" s="218"/>
      <c r="W55" s="218"/>
      <c r="X55" s="218"/>
      <c r="Y55" s="218"/>
      <c r="Z55" s="208"/>
      <c r="AA55" s="208"/>
      <c r="AB55" s="208"/>
      <c r="AC55" s="208"/>
      <c r="AD55" s="208"/>
      <c r="AE55" s="208"/>
      <c r="AF55" s="208"/>
      <c r="AG55" s="208" t="s">
        <v>227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3" x14ac:dyDescent="0.2">
      <c r="A56" s="215"/>
      <c r="B56" s="216"/>
      <c r="C56" s="260" t="s">
        <v>405</v>
      </c>
      <c r="D56" s="253"/>
      <c r="E56" s="254"/>
      <c r="F56" s="218"/>
      <c r="G56" s="218"/>
      <c r="H56" s="218"/>
      <c r="I56" s="218"/>
      <c r="J56" s="218"/>
      <c r="K56" s="218"/>
      <c r="L56" s="218"/>
      <c r="M56" s="218"/>
      <c r="N56" s="217"/>
      <c r="O56" s="217"/>
      <c r="P56" s="217"/>
      <c r="Q56" s="217"/>
      <c r="R56" s="218"/>
      <c r="S56" s="218"/>
      <c r="T56" s="218"/>
      <c r="U56" s="218"/>
      <c r="V56" s="218"/>
      <c r="W56" s="218"/>
      <c r="X56" s="218"/>
      <c r="Y56" s="218"/>
      <c r="Z56" s="208"/>
      <c r="AA56" s="208"/>
      <c r="AB56" s="208"/>
      <c r="AC56" s="208"/>
      <c r="AD56" s="208"/>
      <c r="AE56" s="208"/>
      <c r="AF56" s="208"/>
      <c r="AG56" s="208" t="s">
        <v>227</v>
      </c>
      <c r="AH56" s="208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3" x14ac:dyDescent="0.2">
      <c r="A57" s="215"/>
      <c r="B57" s="216"/>
      <c r="C57" s="260" t="s">
        <v>428</v>
      </c>
      <c r="D57" s="253"/>
      <c r="E57" s="254">
        <v>3.78</v>
      </c>
      <c r="F57" s="218"/>
      <c r="G57" s="218"/>
      <c r="H57" s="218"/>
      <c r="I57" s="218"/>
      <c r="J57" s="218"/>
      <c r="K57" s="218"/>
      <c r="L57" s="218"/>
      <c r="M57" s="218"/>
      <c r="N57" s="217"/>
      <c r="O57" s="217"/>
      <c r="P57" s="217"/>
      <c r="Q57" s="217"/>
      <c r="R57" s="218"/>
      <c r="S57" s="218"/>
      <c r="T57" s="218"/>
      <c r="U57" s="218"/>
      <c r="V57" s="218"/>
      <c r="W57" s="218"/>
      <c r="X57" s="218"/>
      <c r="Y57" s="218"/>
      <c r="Z57" s="208"/>
      <c r="AA57" s="208"/>
      <c r="AB57" s="208"/>
      <c r="AC57" s="208"/>
      <c r="AD57" s="208"/>
      <c r="AE57" s="208"/>
      <c r="AF57" s="208"/>
      <c r="AG57" s="208" t="s">
        <v>227</v>
      </c>
      <c r="AH57" s="208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x14ac:dyDescent="0.2">
      <c r="A58" s="3"/>
      <c r="B58" s="4"/>
      <c r="C58" s="250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v>15</v>
      </c>
      <c r="AF58">
        <v>21</v>
      </c>
      <c r="AG58" t="s">
        <v>164</v>
      </c>
    </row>
    <row r="59" spans="1:60" x14ac:dyDescent="0.2">
      <c r="A59" s="211"/>
      <c r="B59" s="212" t="s">
        <v>29</v>
      </c>
      <c r="C59" s="251"/>
      <c r="D59" s="213"/>
      <c r="E59" s="214"/>
      <c r="F59" s="214"/>
      <c r="G59" s="229">
        <f>G8+G16+G50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f>SUMIF(L7:L57,AE58,G7:G57)</f>
        <v>0</v>
      </c>
      <c r="AF59">
        <f>SUMIF(L7:L57,AF58,G7:G57)</f>
        <v>0</v>
      </c>
      <c r="AG59" t="s">
        <v>215</v>
      </c>
    </row>
    <row r="60" spans="1:60" x14ac:dyDescent="0.2">
      <c r="C60" s="252"/>
      <c r="D60" s="10"/>
      <c r="AG60" t="s">
        <v>216</v>
      </c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fQnQlFe5px27wT6OVvinJqIIwRLBy1GPfWy/zfVakoejOHGdpUXSFTx6eralIuxb2lbRugCj8hG7yI0m+dl2w==" saltValue="Gn0eyTuJiu+yyrJCJntw/w==" spinCount="100000" sheet="1" formatRows="0"/>
  <mergeCells count="5">
    <mergeCell ref="A1:G1"/>
    <mergeCell ref="C2:G2"/>
    <mergeCell ref="C3:G3"/>
    <mergeCell ref="C4:G4"/>
    <mergeCell ref="C46:G4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7B5E3-1D1C-45F7-B9E6-4A6FD540A20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2" customWidth="1"/>
    <col min="3" max="3" width="63.28515625" style="17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217</v>
      </c>
      <c r="B1" s="193"/>
      <c r="C1" s="193"/>
      <c r="D1" s="193"/>
      <c r="E1" s="193"/>
      <c r="F1" s="193"/>
      <c r="G1" s="193"/>
      <c r="AG1" t="s">
        <v>150</v>
      </c>
    </row>
    <row r="2" spans="1:60" ht="24.95" customHeight="1" x14ac:dyDescent="0.2">
      <c r="A2" s="194" t="s">
        <v>7</v>
      </c>
      <c r="B2" s="49" t="s">
        <v>44</v>
      </c>
      <c r="C2" s="197" t="s">
        <v>45</v>
      </c>
      <c r="D2" s="195"/>
      <c r="E2" s="195"/>
      <c r="F2" s="195"/>
      <c r="G2" s="196"/>
      <c r="AG2" t="s">
        <v>151</v>
      </c>
    </row>
    <row r="3" spans="1:60" ht="24.95" customHeight="1" x14ac:dyDescent="0.2">
      <c r="A3" s="194" t="s">
        <v>8</v>
      </c>
      <c r="B3" s="49" t="s">
        <v>57</v>
      </c>
      <c r="C3" s="197" t="s">
        <v>58</v>
      </c>
      <c r="D3" s="195"/>
      <c r="E3" s="195"/>
      <c r="F3" s="195"/>
      <c r="G3" s="196"/>
      <c r="AC3" s="172" t="s">
        <v>151</v>
      </c>
      <c r="AG3" t="s">
        <v>154</v>
      </c>
    </row>
    <row r="4" spans="1:60" ht="24.95" customHeight="1" x14ac:dyDescent="0.2">
      <c r="A4" s="198" t="s">
        <v>9</v>
      </c>
      <c r="B4" s="199" t="s">
        <v>63</v>
      </c>
      <c r="C4" s="200" t="s">
        <v>64</v>
      </c>
      <c r="D4" s="201"/>
      <c r="E4" s="201"/>
      <c r="F4" s="201"/>
      <c r="G4" s="202"/>
      <c r="AG4" t="s">
        <v>155</v>
      </c>
    </row>
    <row r="5" spans="1:60" x14ac:dyDescent="0.2">
      <c r="D5" s="10"/>
    </row>
    <row r="6" spans="1:60" ht="38.25" x14ac:dyDescent="0.2">
      <c r="A6" s="204" t="s">
        <v>156</v>
      </c>
      <c r="B6" s="206" t="s">
        <v>157</v>
      </c>
      <c r="C6" s="206" t="s">
        <v>158</v>
      </c>
      <c r="D6" s="205" t="s">
        <v>159</v>
      </c>
      <c r="E6" s="204" t="s">
        <v>160</v>
      </c>
      <c r="F6" s="203" t="s">
        <v>161</v>
      </c>
      <c r="G6" s="204" t="s">
        <v>29</v>
      </c>
      <c r="H6" s="207" t="s">
        <v>30</v>
      </c>
      <c r="I6" s="207" t="s">
        <v>162</v>
      </c>
      <c r="J6" s="207" t="s">
        <v>31</v>
      </c>
      <c r="K6" s="207" t="s">
        <v>163</v>
      </c>
      <c r="L6" s="207" t="s">
        <v>164</v>
      </c>
      <c r="M6" s="207" t="s">
        <v>165</v>
      </c>
      <c r="N6" s="207" t="s">
        <v>166</v>
      </c>
      <c r="O6" s="207" t="s">
        <v>167</v>
      </c>
      <c r="P6" s="207" t="s">
        <v>168</v>
      </c>
      <c r="Q6" s="207" t="s">
        <v>169</v>
      </c>
      <c r="R6" s="207" t="s">
        <v>170</v>
      </c>
      <c r="S6" s="207" t="s">
        <v>171</v>
      </c>
      <c r="T6" s="207" t="s">
        <v>172</v>
      </c>
      <c r="U6" s="207" t="s">
        <v>173</v>
      </c>
      <c r="V6" s="207" t="s">
        <v>174</v>
      </c>
      <c r="W6" s="207" t="s">
        <v>175</v>
      </c>
      <c r="X6" s="207" t="s">
        <v>176</v>
      </c>
      <c r="Y6" s="207" t="s">
        <v>177</v>
      </c>
    </row>
    <row r="7" spans="1:60" hidden="1" x14ac:dyDescent="0.2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">
      <c r="A8" s="223" t="s">
        <v>178</v>
      </c>
      <c r="B8" s="224" t="s">
        <v>105</v>
      </c>
      <c r="C8" s="246" t="s">
        <v>106</v>
      </c>
      <c r="D8" s="225"/>
      <c r="E8" s="226"/>
      <c r="F8" s="227"/>
      <c r="G8" s="227">
        <f>SUMIF(AG9:AG56,"&lt;&gt;NOR",G9:G56)</f>
        <v>0</v>
      </c>
      <c r="H8" s="227"/>
      <c r="I8" s="227">
        <f>SUM(I9:I56)</f>
        <v>0</v>
      </c>
      <c r="J8" s="227"/>
      <c r="K8" s="227">
        <f>SUM(K9:K56)</f>
        <v>0</v>
      </c>
      <c r="L8" s="227"/>
      <c r="M8" s="227">
        <f>SUM(M9:M56)</f>
        <v>0</v>
      </c>
      <c r="N8" s="226"/>
      <c r="O8" s="226">
        <f>SUM(O9:O56)</f>
        <v>0</v>
      </c>
      <c r="P8" s="226"/>
      <c r="Q8" s="226">
        <f>SUM(Q9:Q56)</f>
        <v>0</v>
      </c>
      <c r="R8" s="227"/>
      <c r="S8" s="227"/>
      <c r="T8" s="228"/>
      <c r="U8" s="222"/>
      <c r="V8" s="222">
        <f>SUM(V9:V56)</f>
        <v>2.4700000000000002</v>
      </c>
      <c r="W8" s="222"/>
      <c r="X8" s="222"/>
      <c r="Y8" s="222"/>
      <c r="AG8" t="s">
        <v>179</v>
      </c>
    </row>
    <row r="9" spans="1:60" outlineLevel="1" x14ac:dyDescent="0.2">
      <c r="A9" s="230">
        <v>1</v>
      </c>
      <c r="B9" s="231" t="s">
        <v>218</v>
      </c>
      <c r="C9" s="248" t="s">
        <v>219</v>
      </c>
      <c r="D9" s="232" t="s">
        <v>220</v>
      </c>
      <c r="E9" s="233">
        <v>0.38400000000000001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5" t="s">
        <v>221</v>
      </c>
      <c r="S9" s="235" t="s">
        <v>183</v>
      </c>
      <c r="T9" s="236" t="s">
        <v>183</v>
      </c>
      <c r="U9" s="218">
        <v>3.5329999999999999</v>
      </c>
      <c r="V9" s="218">
        <f>ROUND(E9*U9,2)</f>
        <v>1.36</v>
      </c>
      <c r="W9" s="218"/>
      <c r="X9" s="218" t="s">
        <v>222</v>
      </c>
      <c r="Y9" s="218" t="s">
        <v>186</v>
      </c>
      <c r="Z9" s="208"/>
      <c r="AA9" s="208"/>
      <c r="AB9" s="208"/>
      <c r="AC9" s="208"/>
      <c r="AD9" s="208"/>
      <c r="AE9" s="208"/>
      <c r="AF9" s="208"/>
      <c r="AG9" s="208" t="s">
        <v>223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2" x14ac:dyDescent="0.2">
      <c r="A10" s="215"/>
      <c r="B10" s="216"/>
      <c r="C10" s="259" t="s">
        <v>224</v>
      </c>
      <c r="D10" s="257"/>
      <c r="E10" s="257"/>
      <c r="F10" s="257"/>
      <c r="G10" s="257"/>
      <c r="H10" s="218"/>
      <c r="I10" s="218"/>
      <c r="J10" s="218"/>
      <c r="K10" s="218"/>
      <c r="L10" s="218"/>
      <c r="M10" s="218"/>
      <c r="N10" s="217"/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  <c r="Z10" s="208"/>
      <c r="AA10" s="208"/>
      <c r="AB10" s="208"/>
      <c r="AC10" s="208"/>
      <c r="AD10" s="208"/>
      <c r="AE10" s="208"/>
      <c r="AF10" s="208"/>
      <c r="AG10" s="208" t="s">
        <v>225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2" x14ac:dyDescent="0.2">
      <c r="A11" s="215"/>
      <c r="B11" s="216"/>
      <c r="C11" s="260" t="s">
        <v>429</v>
      </c>
      <c r="D11" s="253"/>
      <c r="E11" s="254"/>
      <c r="F11" s="218"/>
      <c r="G11" s="218"/>
      <c r="H11" s="218"/>
      <c r="I11" s="218"/>
      <c r="J11" s="218"/>
      <c r="K11" s="218"/>
      <c r="L11" s="218"/>
      <c r="M11" s="218"/>
      <c r="N11" s="217"/>
      <c r="O11" s="217"/>
      <c r="P11" s="217"/>
      <c r="Q11" s="217"/>
      <c r="R11" s="218"/>
      <c r="S11" s="218"/>
      <c r="T11" s="218"/>
      <c r="U11" s="218"/>
      <c r="V11" s="218"/>
      <c r="W11" s="218"/>
      <c r="X11" s="218"/>
      <c r="Y11" s="218"/>
      <c r="Z11" s="208"/>
      <c r="AA11" s="208"/>
      <c r="AB11" s="208"/>
      <c r="AC11" s="208"/>
      <c r="AD11" s="208"/>
      <c r="AE11" s="208"/>
      <c r="AF11" s="208"/>
      <c r="AG11" s="208" t="s">
        <v>227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3" x14ac:dyDescent="0.2">
      <c r="A12" s="215"/>
      <c r="B12" s="216"/>
      <c r="C12" s="260" t="s">
        <v>430</v>
      </c>
      <c r="D12" s="253"/>
      <c r="E12" s="254"/>
      <c r="F12" s="218"/>
      <c r="G12" s="218"/>
      <c r="H12" s="218"/>
      <c r="I12" s="218"/>
      <c r="J12" s="218"/>
      <c r="K12" s="218"/>
      <c r="L12" s="218"/>
      <c r="M12" s="218"/>
      <c r="N12" s="217"/>
      <c r="O12" s="217"/>
      <c r="P12" s="217"/>
      <c r="Q12" s="217"/>
      <c r="R12" s="218"/>
      <c r="S12" s="218"/>
      <c r="T12" s="218"/>
      <c r="U12" s="218"/>
      <c r="V12" s="218"/>
      <c r="W12" s="218"/>
      <c r="X12" s="218"/>
      <c r="Y12" s="218"/>
      <c r="Z12" s="208"/>
      <c r="AA12" s="208"/>
      <c r="AB12" s="208"/>
      <c r="AC12" s="208"/>
      <c r="AD12" s="208"/>
      <c r="AE12" s="208"/>
      <c r="AF12" s="208"/>
      <c r="AG12" s="208" t="s">
        <v>227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3" x14ac:dyDescent="0.2">
      <c r="A13" s="215"/>
      <c r="B13" s="216"/>
      <c r="C13" s="261" t="s">
        <v>231</v>
      </c>
      <c r="D13" s="255"/>
      <c r="E13" s="256"/>
      <c r="F13" s="218"/>
      <c r="G13" s="218"/>
      <c r="H13" s="218"/>
      <c r="I13" s="218"/>
      <c r="J13" s="218"/>
      <c r="K13" s="218"/>
      <c r="L13" s="218"/>
      <c r="M13" s="218"/>
      <c r="N13" s="217"/>
      <c r="O13" s="217"/>
      <c r="P13" s="217"/>
      <c r="Q13" s="217"/>
      <c r="R13" s="218"/>
      <c r="S13" s="218"/>
      <c r="T13" s="218"/>
      <c r="U13" s="218"/>
      <c r="V13" s="218"/>
      <c r="W13" s="218"/>
      <c r="X13" s="218"/>
      <c r="Y13" s="218"/>
      <c r="Z13" s="208"/>
      <c r="AA13" s="208"/>
      <c r="AB13" s="208"/>
      <c r="AC13" s="208"/>
      <c r="AD13" s="208"/>
      <c r="AE13" s="208"/>
      <c r="AF13" s="208"/>
      <c r="AG13" s="208" t="s">
        <v>227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3" x14ac:dyDescent="0.2">
      <c r="A14" s="215"/>
      <c r="B14" s="216"/>
      <c r="C14" s="262" t="s">
        <v>431</v>
      </c>
      <c r="D14" s="255"/>
      <c r="E14" s="256">
        <v>0.38400000000000001</v>
      </c>
      <c r="F14" s="218"/>
      <c r="G14" s="218"/>
      <c r="H14" s="218"/>
      <c r="I14" s="218"/>
      <c r="J14" s="218"/>
      <c r="K14" s="218"/>
      <c r="L14" s="218"/>
      <c r="M14" s="218"/>
      <c r="N14" s="217"/>
      <c r="O14" s="217"/>
      <c r="P14" s="217"/>
      <c r="Q14" s="217"/>
      <c r="R14" s="218"/>
      <c r="S14" s="218"/>
      <c r="T14" s="218"/>
      <c r="U14" s="218"/>
      <c r="V14" s="218"/>
      <c r="W14" s="218"/>
      <c r="X14" s="218"/>
      <c r="Y14" s="218"/>
      <c r="Z14" s="208"/>
      <c r="AA14" s="208"/>
      <c r="AB14" s="208"/>
      <c r="AC14" s="208"/>
      <c r="AD14" s="208"/>
      <c r="AE14" s="208"/>
      <c r="AF14" s="208"/>
      <c r="AG14" s="208" t="s">
        <v>227</v>
      </c>
      <c r="AH14" s="208">
        <v>2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3" x14ac:dyDescent="0.2">
      <c r="A15" s="215"/>
      <c r="B15" s="216"/>
      <c r="C15" s="261" t="s">
        <v>233</v>
      </c>
      <c r="D15" s="255"/>
      <c r="E15" s="256"/>
      <c r="F15" s="218"/>
      <c r="G15" s="218"/>
      <c r="H15" s="218"/>
      <c r="I15" s="218"/>
      <c r="J15" s="218"/>
      <c r="K15" s="218"/>
      <c r="L15" s="218"/>
      <c r="M15" s="218"/>
      <c r="N15" s="217"/>
      <c r="O15" s="217"/>
      <c r="P15" s="217"/>
      <c r="Q15" s="217"/>
      <c r="R15" s="218"/>
      <c r="S15" s="218"/>
      <c r="T15" s="218"/>
      <c r="U15" s="218"/>
      <c r="V15" s="218"/>
      <c r="W15" s="218"/>
      <c r="X15" s="218"/>
      <c r="Y15" s="218"/>
      <c r="Z15" s="208"/>
      <c r="AA15" s="208"/>
      <c r="AB15" s="208"/>
      <c r="AC15" s="208"/>
      <c r="AD15" s="208"/>
      <c r="AE15" s="208"/>
      <c r="AF15" s="208"/>
      <c r="AG15" s="208" t="s">
        <v>227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3" x14ac:dyDescent="0.2">
      <c r="A16" s="215"/>
      <c r="B16" s="216"/>
      <c r="C16" s="260" t="s">
        <v>432</v>
      </c>
      <c r="D16" s="253"/>
      <c r="E16" s="254">
        <v>0.38400000000000001</v>
      </c>
      <c r="F16" s="218"/>
      <c r="G16" s="218"/>
      <c r="H16" s="218"/>
      <c r="I16" s="218"/>
      <c r="J16" s="218"/>
      <c r="K16" s="218"/>
      <c r="L16" s="218"/>
      <c r="M16" s="218"/>
      <c r="N16" s="217"/>
      <c r="O16" s="217"/>
      <c r="P16" s="217"/>
      <c r="Q16" s="217"/>
      <c r="R16" s="218"/>
      <c r="S16" s="218"/>
      <c r="T16" s="218"/>
      <c r="U16" s="218"/>
      <c r="V16" s="218"/>
      <c r="W16" s="218"/>
      <c r="X16" s="218"/>
      <c r="Y16" s="218"/>
      <c r="Z16" s="208"/>
      <c r="AA16" s="208"/>
      <c r="AB16" s="208"/>
      <c r="AC16" s="208"/>
      <c r="AD16" s="208"/>
      <c r="AE16" s="208"/>
      <c r="AF16" s="208"/>
      <c r="AG16" s="208" t="s">
        <v>227</v>
      </c>
      <c r="AH16" s="208">
        <v>5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ht="22.5" outlineLevel="1" x14ac:dyDescent="0.2">
      <c r="A17" s="230">
        <v>2</v>
      </c>
      <c r="B17" s="231" t="s">
        <v>235</v>
      </c>
      <c r="C17" s="248" t="s">
        <v>236</v>
      </c>
      <c r="D17" s="232" t="s">
        <v>220</v>
      </c>
      <c r="E17" s="233">
        <v>0.38400000000000001</v>
      </c>
      <c r="F17" s="234"/>
      <c r="G17" s="235">
        <f>ROUND(E17*F17,2)</f>
        <v>0</v>
      </c>
      <c r="H17" s="234"/>
      <c r="I17" s="235">
        <f>ROUND(E17*H17,2)</f>
        <v>0</v>
      </c>
      <c r="J17" s="234"/>
      <c r="K17" s="235">
        <f>ROUND(E17*J17,2)</f>
        <v>0</v>
      </c>
      <c r="L17" s="235">
        <v>21</v>
      </c>
      <c r="M17" s="235">
        <f>G17*(1+L17/100)</f>
        <v>0</v>
      </c>
      <c r="N17" s="233">
        <v>0</v>
      </c>
      <c r="O17" s="233">
        <f>ROUND(E17*N17,2)</f>
        <v>0</v>
      </c>
      <c r="P17" s="233">
        <v>0</v>
      </c>
      <c r="Q17" s="233">
        <f>ROUND(E17*P17,2)</f>
        <v>0</v>
      </c>
      <c r="R17" s="235" t="s">
        <v>221</v>
      </c>
      <c r="S17" s="235" t="s">
        <v>183</v>
      </c>
      <c r="T17" s="236" t="s">
        <v>183</v>
      </c>
      <c r="U17" s="218">
        <v>1.0999999999999999E-2</v>
      </c>
      <c r="V17" s="218">
        <f>ROUND(E17*U17,2)</f>
        <v>0</v>
      </c>
      <c r="W17" s="218"/>
      <c r="X17" s="218" t="s">
        <v>222</v>
      </c>
      <c r="Y17" s="218" t="s">
        <v>186</v>
      </c>
      <c r="Z17" s="208"/>
      <c r="AA17" s="208"/>
      <c r="AB17" s="208"/>
      <c r="AC17" s="208"/>
      <c r="AD17" s="208"/>
      <c r="AE17" s="208"/>
      <c r="AF17" s="208"/>
      <c r="AG17" s="208" t="s">
        <v>223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2" x14ac:dyDescent="0.2">
      <c r="A18" s="215"/>
      <c r="B18" s="216"/>
      <c r="C18" s="259" t="s">
        <v>237</v>
      </c>
      <c r="D18" s="257"/>
      <c r="E18" s="257"/>
      <c r="F18" s="257"/>
      <c r="G18" s="257"/>
      <c r="H18" s="218"/>
      <c r="I18" s="218"/>
      <c r="J18" s="218"/>
      <c r="K18" s="218"/>
      <c r="L18" s="218"/>
      <c r="M18" s="218"/>
      <c r="N18" s="217"/>
      <c r="O18" s="217"/>
      <c r="P18" s="217"/>
      <c r="Q18" s="217"/>
      <c r="R18" s="218"/>
      <c r="S18" s="218"/>
      <c r="T18" s="218"/>
      <c r="U18" s="218"/>
      <c r="V18" s="218"/>
      <c r="W18" s="218"/>
      <c r="X18" s="218"/>
      <c r="Y18" s="218"/>
      <c r="Z18" s="208"/>
      <c r="AA18" s="208"/>
      <c r="AB18" s="208"/>
      <c r="AC18" s="208"/>
      <c r="AD18" s="208"/>
      <c r="AE18" s="208"/>
      <c r="AF18" s="208"/>
      <c r="AG18" s="208" t="s">
        <v>225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2" x14ac:dyDescent="0.2">
      <c r="A19" s="215"/>
      <c r="B19" s="216"/>
      <c r="C19" s="260" t="s">
        <v>238</v>
      </c>
      <c r="D19" s="253"/>
      <c r="E19" s="254"/>
      <c r="F19" s="218"/>
      <c r="G19" s="218"/>
      <c r="H19" s="218"/>
      <c r="I19" s="218"/>
      <c r="J19" s="218"/>
      <c r="K19" s="218"/>
      <c r="L19" s="218"/>
      <c r="M19" s="218"/>
      <c r="N19" s="217"/>
      <c r="O19" s="217"/>
      <c r="P19" s="217"/>
      <c r="Q19" s="217"/>
      <c r="R19" s="218"/>
      <c r="S19" s="218"/>
      <c r="T19" s="218"/>
      <c r="U19" s="218"/>
      <c r="V19" s="218"/>
      <c r="W19" s="218"/>
      <c r="X19" s="218"/>
      <c r="Y19" s="218"/>
      <c r="Z19" s="208"/>
      <c r="AA19" s="208"/>
      <c r="AB19" s="208"/>
      <c r="AC19" s="208"/>
      <c r="AD19" s="208"/>
      <c r="AE19" s="208"/>
      <c r="AF19" s="208"/>
      <c r="AG19" s="208" t="s">
        <v>227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3" x14ac:dyDescent="0.2">
      <c r="A20" s="215"/>
      <c r="B20" s="216"/>
      <c r="C20" s="260" t="s">
        <v>239</v>
      </c>
      <c r="D20" s="253"/>
      <c r="E20" s="254"/>
      <c r="F20" s="218"/>
      <c r="G20" s="218"/>
      <c r="H20" s="218"/>
      <c r="I20" s="218"/>
      <c r="J20" s="218"/>
      <c r="K20" s="218"/>
      <c r="L20" s="218"/>
      <c r="M20" s="218"/>
      <c r="N20" s="217"/>
      <c r="O20" s="217"/>
      <c r="P20" s="217"/>
      <c r="Q20" s="217"/>
      <c r="R20" s="218"/>
      <c r="S20" s="218"/>
      <c r="T20" s="218"/>
      <c r="U20" s="218"/>
      <c r="V20" s="218"/>
      <c r="W20" s="218"/>
      <c r="X20" s="218"/>
      <c r="Y20" s="218"/>
      <c r="Z20" s="208"/>
      <c r="AA20" s="208"/>
      <c r="AB20" s="208"/>
      <c r="AC20" s="208"/>
      <c r="AD20" s="208"/>
      <c r="AE20" s="208"/>
      <c r="AF20" s="208"/>
      <c r="AG20" s="208" t="s">
        <v>227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3" x14ac:dyDescent="0.2">
      <c r="A21" s="215"/>
      <c r="B21" s="216"/>
      <c r="C21" s="260" t="s">
        <v>433</v>
      </c>
      <c r="D21" s="253"/>
      <c r="E21" s="254">
        <v>0.38400000000000001</v>
      </c>
      <c r="F21" s="218"/>
      <c r="G21" s="218"/>
      <c r="H21" s="218"/>
      <c r="I21" s="218"/>
      <c r="J21" s="218"/>
      <c r="K21" s="218"/>
      <c r="L21" s="218"/>
      <c r="M21" s="218"/>
      <c r="N21" s="217"/>
      <c r="O21" s="217"/>
      <c r="P21" s="217"/>
      <c r="Q21" s="217"/>
      <c r="R21" s="218"/>
      <c r="S21" s="218"/>
      <c r="T21" s="218"/>
      <c r="U21" s="218"/>
      <c r="V21" s="218"/>
      <c r="W21" s="218"/>
      <c r="X21" s="218"/>
      <c r="Y21" s="218"/>
      <c r="Z21" s="208"/>
      <c r="AA21" s="208"/>
      <c r="AB21" s="208"/>
      <c r="AC21" s="208"/>
      <c r="AD21" s="208"/>
      <c r="AE21" s="208"/>
      <c r="AF21" s="208"/>
      <c r="AG21" s="208" t="s">
        <v>227</v>
      </c>
      <c r="AH21" s="208">
        <v>5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">
      <c r="A22" s="230">
        <v>3</v>
      </c>
      <c r="B22" s="231" t="s">
        <v>241</v>
      </c>
      <c r="C22" s="248" t="s">
        <v>242</v>
      </c>
      <c r="D22" s="232" t="s">
        <v>220</v>
      </c>
      <c r="E22" s="233">
        <v>0.38400000000000001</v>
      </c>
      <c r="F22" s="234"/>
      <c r="G22" s="235">
        <f>ROUND(E22*F22,2)</f>
        <v>0</v>
      </c>
      <c r="H22" s="234"/>
      <c r="I22" s="235">
        <f>ROUND(E22*H22,2)</f>
        <v>0</v>
      </c>
      <c r="J22" s="234"/>
      <c r="K22" s="235">
        <f>ROUND(E22*J22,2)</f>
        <v>0</v>
      </c>
      <c r="L22" s="235">
        <v>21</v>
      </c>
      <c r="M22" s="235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5" t="s">
        <v>221</v>
      </c>
      <c r="S22" s="235" t="s">
        <v>183</v>
      </c>
      <c r="T22" s="236" t="s">
        <v>183</v>
      </c>
      <c r="U22" s="218">
        <v>0.66800000000000004</v>
      </c>
      <c r="V22" s="218">
        <f>ROUND(E22*U22,2)</f>
        <v>0.26</v>
      </c>
      <c r="W22" s="218"/>
      <c r="X22" s="218" t="s">
        <v>222</v>
      </c>
      <c r="Y22" s="218" t="s">
        <v>186</v>
      </c>
      <c r="Z22" s="208"/>
      <c r="AA22" s="208"/>
      <c r="AB22" s="208"/>
      <c r="AC22" s="208"/>
      <c r="AD22" s="208"/>
      <c r="AE22" s="208"/>
      <c r="AF22" s="208"/>
      <c r="AG22" s="208" t="s">
        <v>223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2" x14ac:dyDescent="0.2">
      <c r="A23" s="215"/>
      <c r="B23" s="216"/>
      <c r="C23" s="259" t="s">
        <v>243</v>
      </c>
      <c r="D23" s="257"/>
      <c r="E23" s="257"/>
      <c r="F23" s="257"/>
      <c r="G23" s="257"/>
      <c r="H23" s="218"/>
      <c r="I23" s="218"/>
      <c r="J23" s="218"/>
      <c r="K23" s="218"/>
      <c r="L23" s="218"/>
      <c r="M23" s="218"/>
      <c r="N23" s="217"/>
      <c r="O23" s="217"/>
      <c r="P23" s="217"/>
      <c r="Q23" s="217"/>
      <c r="R23" s="218"/>
      <c r="S23" s="218"/>
      <c r="T23" s="218"/>
      <c r="U23" s="218"/>
      <c r="V23" s="218"/>
      <c r="W23" s="218"/>
      <c r="X23" s="218"/>
      <c r="Y23" s="218"/>
      <c r="Z23" s="208"/>
      <c r="AA23" s="208"/>
      <c r="AB23" s="208"/>
      <c r="AC23" s="208"/>
      <c r="AD23" s="208"/>
      <c r="AE23" s="208"/>
      <c r="AF23" s="208"/>
      <c r="AG23" s="208" t="s">
        <v>225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2" x14ac:dyDescent="0.2">
      <c r="A24" s="215"/>
      <c r="B24" s="216"/>
      <c r="C24" s="260" t="s">
        <v>244</v>
      </c>
      <c r="D24" s="253"/>
      <c r="E24" s="254"/>
      <c r="F24" s="218"/>
      <c r="G24" s="218"/>
      <c r="H24" s="218"/>
      <c r="I24" s="218"/>
      <c r="J24" s="218"/>
      <c r="K24" s="218"/>
      <c r="L24" s="218"/>
      <c r="M24" s="218"/>
      <c r="N24" s="217"/>
      <c r="O24" s="217"/>
      <c r="P24" s="217"/>
      <c r="Q24" s="217"/>
      <c r="R24" s="218"/>
      <c r="S24" s="218"/>
      <c r="T24" s="218"/>
      <c r="U24" s="218"/>
      <c r="V24" s="218"/>
      <c r="W24" s="218"/>
      <c r="X24" s="218"/>
      <c r="Y24" s="218"/>
      <c r="Z24" s="208"/>
      <c r="AA24" s="208"/>
      <c r="AB24" s="208"/>
      <c r="AC24" s="208"/>
      <c r="AD24" s="208"/>
      <c r="AE24" s="208"/>
      <c r="AF24" s="208"/>
      <c r="AG24" s="208" t="s">
        <v>227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3" x14ac:dyDescent="0.2">
      <c r="A25" s="215"/>
      <c r="B25" s="216"/>
      <c r="C25" s="260" t="s">
        <v>429</v>
      </c>
      <c r="D25" s="253"/>
      <c r="E25" s="254"/>
      <c r="F25" s="218"/>
      <c r="G25" s="218"/>
      <c r="H25" s="218"/>
      <c r="I25" s="218"/>
      <c r="J25" s="218"/>
      <c r="K25" s="218"/>
      <c r="L25" s="218"/>
      <c r="M25" s="218"/>
      <c r="N25" s="217"/>
      <c r="O25" s="217"/>
      <c r="P25" s="217"/>
      <c r="Q25" s="217"/>
      <c r="R25" s="218"/>
      <c r="S25" s="218"/>
      <c r="T25" s="218"/>
      <c r="U25" s="218"/>
      <c r="V25" s="218"/>
      <c r="W25" s="218"/>
      <c r="X25" s="218"/>
      <c r="Y25" s="218"/>
      <c r="Z25" s="208"/>
      <c r="AA25" s="208"/>
      <c r="AB25" s="208"/>
      <c r="AC25" s="208"/>
      <c r="AD25" s="208"/>
      <c r="AE25" s="208"/>
      <c r="AF25" s="208"/>
      <c r="AG25" s="208" t="s">
        <v>227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3" x14ac:dyDescent="0.2">
      <c r="A26" s="215"/>
      <c r="B26" s="216"/>
      <c r="C26" s="260" t="s">
        <v>433</v>
      </c>
      <c r="D26" s="253"/>
      <c r="E26" s="254">
        <v>0.38400000000000001</v>
      </c>
      <c r="F26" s="218"/>
      <c r="G26" s="218"/>
      <c r="H26" s="218"/>
      <c r="I26" s="218"/>
      <c r="J26" s="218"/>
      <c r="K26" s="218"/>
      <c r="L26" s="218"/>
      <c r="M26" s="218"/>
      <c r="N26" s="217"/>
      <c r="O26" s="217"/>
      <c r="P26" s="217"/>
      <c r="Q26" s="217"/>
      <c r="R26" s="218"/>
      <c r="S26" s="218"/>
      <c r="T26" s="218"/>
      <c r="U26" s="218"/>
      <c r="V26" s="218"/>
      <c r="W26" s="218"/>
      <c r="X26" s="218"/>
      <c r="Y26" s="218"/>
      <c r="Z26" s="208"/>
      <c r="AA26" s="208"/>
      <c r="AB26" s="208"/>
      <c r="AC26" s="208"/>
      <c r="AD26" s="208"/>
      <c r="AE26" s="208"/>
      <c r="AF26" s="208"/>
      <c r="AG26" s="208" t="s">
        <v>227</v>
      </c>
      <c r="AH26" s="208">
        <v>5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ht="22.5" outlineLevel="1" x14ac:dyDescent="0.2">
      <c r="A27" s="230">
        <v>4</v>
      </c>
      <c r="B27" s="231" t="s">
        <v>247</v>
      </c>
      <c r="C27" s="248" t="s">
        <v>434</v>
      </c>
      <c r="D27" s="232" t="s">
        <v>220</v>
      </c>
      <c r="E27" s="233">
        <v>0.38400000000000001</v>
      </c>
      <c r="F27" s="234"/>
      <c r="G27" s="235">
        <f>ROUND(E27*F27,2)</f>
        <v>0</v>
      </c>
      <c r="H27" s="234"/>
      <c r="I27" s="235">
        <f>ROUND(E27*H27,2)</f>
        <v>0</v>
      </c>
      <c r="J27" s="234"/>
      <c r="K27" s="235">
        <f>ROUND(E27*J27,2)</f>
        <v>0</v>
      </c>
      <c r="L27" s="235">
        <v>21</v>
      </c>
      <c r="M27" s="235">
        <f>G27*(1+L27/100)</f>
        <v>0</v>
      </c>
      <c r="N27" s="233">
        <v>0</v>
      </c>
      <c r="O27" s="233">
        <f>ROUND(E27*N27,2)</f>
        <v>0</v>
      </c>
      <c r="P27" s="233">
        <v>0</v>
      </c>
      <c r="Q27" s="233">
        <f>ROUND(E27*P27,2)</f>
        <v>0</v>
      </c>
      <c r="R27" s="235" t="s">
        <v>221</v>
      </c>
      <c r="S27" s="235" t="s">
        <v>183</v>
      </c>
      <c r="T27" s="236" t="s">
        <v>183</v>
      </c>
      <c r="U27" s="218">
        <v>1.9379999999999999</v>
      </c>
      <c r="V27" s="218">
        <f>ROUND(E27*U27,2)</f>
        <v>0.74</v>
      </c>
      <c r="W27" s="218"/>
      <c r="X27" s="218" t="s">
        <v>222</v>
      </c>
      <c r="Y27" s="218" t="s">
        <v>186</v>
      </c>
      <c r="Z27" s="208"/>
      <c r="AA27" s="208"/>
      <c r="AB27" s="208"/>
      <c r="AC27" s="208"/>
      <c r="AD27" s="208"/>
      <c r="AE27" s="208"/>
      <c r="AF27" s="208"/>
      <c r="AG27" s="208" t="s">
        <v>223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2" x14ac:dyDescent="0.2">
      <c r="A28" s="215"/>
      <c r="B28" s="216"/>
      <c r="C28" s="260" t="s">
        <v>435</v>
      </c>
      <c r="D28" s="253"/>
      <c r="E28" s="254"/>
      <c r="F28" s="218"/>
      <c r="G28" s="218"/>
      <c r="H28" s="218"/>
      <c r="I28" s="218"/>
      <c r="J28" s="218"/>
      <c r="K28" s="218"/>
      <c r="L28" s="218"/>
      <c r="M28" s="218"/>
      <c r="N28" s="217"/>
      <c r="O28" s="217"/>
      <c r="P28" s="217"/>
      <c r="Q28" s="217"/>
      <c r="R28" s="218"/>
      <c r="S28" s="218"/>
      <c r="T28" s="218"/>
      <c r="U28" s="218"/>
      <c r="V28" s="218"/>
      <c r="W28" s="218"/>
      <c r="X28" s="218"/>
      <c r="Y28" s="218"/>
      <c r="Z28" s="208"/>
      <c r="AA28" s="208"/>
      <c r="AB28" s="208"/>
      <c r="AC28" s="208"/>
      <c r="AD28" s="208"/>
      <c r="AE28" s="208"/>
      <c r="AF28" s="208"/>
      <c r="AG28" s="208" t="s">
        <v>227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3" x14ac:dyDescent="0.2">
      <c r="A29" s="215"/>
      <c r="B29" s="216"/>
      <c r="C29" s="260" t="s">
        <v>429</v>
      </c>
      <c r="D29" s="253"/>
      <c r="E29" s="254"/>
      <c r="F29" s="218"/>
      <c r="G29" s="218"/>
      <c r="H29" s="218"/>
      <c r="I29" s="218"/>
      <c r="J29" s="218"/>
      <c r="K29" s="218"/>
      <c r="L29" s="218"/>
      <c r="M29" s="218"/>
      <c r="N29" s="217"/>
      <c r="O29" s="217"/>
      <c r="P29" s="217"/>
      <c r="Q29" s="217"/>
      <c r="R29" s="218"/>
      <c r="S29" s="218"/>
      <c r="T29" s="218"/>
      <c r="U29" s="218"/>
      <c r="V29" s="218"/>
      <c r="W29" s="218"/>
      <c r="X29" s="218"/>
      <c r="Y29" s="218"/>
      <c r="Z29" s="208"/>
      <c r="AA29" s="208"/>
      <c r="AB29" s="208"/>
      <c r="AC29" s="208"/>
      <c r="AD29" s="208"/>
      <c r="AE29" s="208"/>
      <c r="AF29" s="208"/>
      <c r="AG29" s="208" t="s">
        <v>227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3" x14ac:dyDescent="0.2">
      <c r="A30" s="215"/>
      <c r="B30" s="216"/>
      <c r="C30" s="260" t="s">
        <v>433</v>
      </c>
      <c r="D30" s="253"/>
      <c r="E30" s="254">
        <v>0.38400000000000001</v>
      </c>
      <c r="F30" s="218"/>
      <c r="G30" s="218"/>
      <c r="H30" s="218"/>
      <c r="I30" s="218"/>
      <c r="J30" s="218"/>
      <c r="K30" s="218"/>
      <c r="L30" s="218"/>
      <c r="M30" s="218"/>
      <c r="N30" s="217"/>
      <c r="O30" s="217"/>
      <c r="P30" s="217"/>
      <c r="Q30" s="217"/>
      <c r="R30" s="218"/>
      <c r="S30" s="218"/>
      <c r="T30" s="218"/>
      <c r="U30" s="218"/>
      <c r="V30" s="218"/>
      <c r="W30" s="218"/>
      <c r="X30" s="218"/>
      <c r="Y30" s="218"/>
      <c r="Z30" s="208"/>
      <c r="AA30" s="208"/>
      <c r="AB30" s="208"/>
      <c r="AC30" s="208"/>
      <c r="AD30" s="208"/>
      <c r="AE30" s="208"/>
      <c r="AF30" s="208"/>
      <c r="AG30" s="208" t="s">
        <v>227</v>
      </c>
      <c r="AH30" s="208">
        <v>5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ht="22.5" outlineLevel="1" x14ac:dyDescent="0.2">
      <c r="A31" s="230">
        <v>5</v>
      </c>
      <c r="B31" s="231" t="s">
        <v>250</v>
      </c>
      <c r="C31" s="248" t="s">
        <v>251</v>
      </c>
      <c r="D31" s="232" t="s">
        <v>220</v>
      </c>
      <c r="E31" s="233">
        <v>0.38400000000000001</v>
      </c>
      <c r="F31" s="234"/>
      <c r="G31" s="235">
        <f>ROUND(E31*F31,2)</f>
        <v>0</v>
      </c>
      <c r="H31" s="234"/>
      <c r="I31" s="235">
        <f>ROUND(E31*H31,2)</f>
        <v>0</v>
      </c>
      <c r="J31" s="234"/>
      <c r="K31" s="235">
        <f>ROUND(E31*J31,2)</f>
        <v>0</v>
      </c>
      <c r="L31" s="235">
        <v>21</v>
      </c>
      <c r="M31" s="235">
        <f>G31*(1+L31/100)</f>
        <v>0</v>
      </c>
      <c r="N31" s="233">
        <v>0</v>
      </c>
      <c r="O31" s="233">
        <f>ROUND(E31*N31,2)</f>
        <v>0</v>
      </c>
      <c r="P31" s="233">
        <v>0</v>
      </c>
      <c r="Q31" s="233">
        <f>ROUND(E31*P31,2)</f>
        <v>0</v>
      </c>
      <c r="R31" s="235" t="s">
        <v>221</v>
      </c>
      <c r="S31" s="235" t="s">
        <v>183</v>
      </c>
      <c r="T31" s="236" t="s">
        <v>183</v>
      </c>
      <c r="U31" s="218">
        <v>8.9999999999999993E-3</v>
      </c>
      <c r="V31" s="218">
        <f>ROUND(E31*U31,2)</f>
        <v>0</v>
      </c>
      <c r="W31" s="218"/>
      <c r="X31" s="218" t="s">
        <v>222</v>
      </c>
      <c r="Y31" s="218" t="s">
        <v>186</v>
      </c>
      <c r="Z31" s="208"/>
      <c r="AA31" s="208"/>
      <c r="AB31" s="208"/>
      <c r="AC31" s="208"/>
      <c r="AD31" s="208"/>
      <c r="AE31" s="208"/>
      <c r="AF31" s="208"/>
      <c r="AG31" s="208" t="s">
        <v>252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2" x14ac:dyDescent="0.2">
      <c r="A32" s="215"/>
      <c r="B32" s="216"/>
      <c r="C32" s="260" t="s">
        <v>253</v>
      </c>
      <c r="D32" s="253"/>
      <c r="E32" s="254"/>
      <c r="F32" s="218"/>
      <c r="G32" s="218"/>
      <c r="H32" s="218"/>
      <c r="I32" s="218"/>
      <c r="J32" s="218"/>
      <c r="K32" s="218"/>
      <c r="L32" s="218"/>
      <c r="M32" s="218"/>
      <c r="N32" s="217"/>
      <c r="O32" s="217"/>
      <c r="P32" s="217"/>
      <c r="Q32" s="217"/>
      <c r="R32" s="218"/>
      <c r="S32" s="218"/>
      <c r="T32" s="218"/>
      <c r="U32" s="218"/>
      <c r="V32" s="218"/>
      <c r="W32" s="218"/>
      <c r="X32" s="218"/>
      <c r="Y32" s="218"/>
      <c r="Z32" s="208"/>
      <c r="AA32" s="208"/>
      <c r="AB32" s="208"/>
      <c r="AC32" s="208"/>
      <c r="AD32" s="208"/>
      <c r="AE32" s="208"/>
      <c r="AF32" s="208"/>
      <c r="AG32" s="208" t="s">
        <v>227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3" x14ac:dyDescent="0.2">
      <c r="A33" s="215"/>
      <c r="B33" s="216"/>
      <c r="C33" s="260" t="s">
        <v>245</v>
      </c>
      <c r="D33" s="253"/>
      <c r="E33" s="254"/>
      <c r="F33" s="218"/>
      <c r="G33" s="218"/>
      <c r="H33" s="218"/>
      <c r="I33" s="218"/>
      <c r="J33" s="218"/>
      <c r="K33" s="218"/>
      <c r="L33" s="218"/>
      <c r="M33" s="218"/>
      <c r="N33" s="217"/>
      <c r="O33" s="217"/>
      <c r="P33" s="217"/>
      <c r="Q33" s="217"/>
      <c r="R33" s="218"/>
      <c r="S33" s="218"/>
      <c r="T33" s="218"/>
      <c r="U33" s="218"/>
      <c r="V33" s="218"/>
      <c r="W33" s="218"/>
      <c r="X33" s="218"/>
      <c r="Y33" s="218"/>
      <c r="Z33" s="208"/>
      <c r="AA33" s="208"/>
      <c r="AB33" s="208"/>
      <c r="AC33" s="208"/>
      <c r="AD33" s="208"/>
      <c r="AE33" s="208"/>
      <c r="AF33" s="208"/>
      <c r="AG33" s="208" t="s">
        <v>227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3" x14ac:dyDescent="0.2">
      <c r="A34" s="215"/>
      <c r="B34" s="216"/>
      <c r="C34" s="260" t="s">
        <v>436</v>
      </c>
      <c r="D34" s="253"/>
      <c r="E34" s="254">
        <v>0.38400000000000001</v>
      </c>
      <c r="F34" s="218"/>
      <c r="G34" s="218"/>
      <c r="H34" s="218"/>
      <c r="I34" s="218"/>
      <c r="J34" s="218"/>
      <c r="K34" s="218"/>
      <c r="L34" s="218"/>
      <c r="M34" s="218"/>
      <c r="N34" s="217"/>
      <c r="O34" s="217"/>
      <c r="P34" s="217"/>
      <c r="Q34" s="217"/>
      <c r="R34" s="218"/>
      <c r="S34" s="218"/>
      <c r="T34" s="218"/>
      <c r="U34" s="218"/>
      <c r="V34" s="218"/>
      <c r="W34" s="218"/>
      <c r="X34" s="218"/>
      <c r="Y34" s="218"/>
      <c r="Z34" s="208"/>
      <c r="AA34" s="208"/>
      <c r="AB34" s="208"/>
      <c r="AC34" s="208"/>
      <c r="AD34" s="208"/>
      <c r="AE34" s="208"/>
      <c r="AF34" s="208"/>
      <c r="AG34" s="208" t="s">
        <v>227</v>
      </c>
      <c r="AH34" s="208">
        <v>5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">
      <c r="A35" s="230">
        <v>6</v>
      </c>
      <c r="B35" s="231" t="s">
        <v>255</v>
      </c>
      <c r="C35" s="248" t="s">
        <v>256</v>
      </c>
      <c r="D35" s="232" t="s">
        <v>257</v>
      </c>
      <c r="E35" s="233">
        <v>0.64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3">
        <v>0</v>
      </c>
      <c r="O35" s="233">
        <f>ROUND(E35*N35,2)</f>
        <v>0</v>
      </c>
      <c r="P35" s="233">
        <v>0</v>
      </c>
      <c r="Q35" s="233">
        <f>ROUND(E35*P35,2)</f>
        <v>0</v>
      </c>
      <c r="R35" s="235" t="s">
        <v>221</v>
      </c>
      <c r="S35" s="235" t="s">
        <v>183</v>
      </c>
      <c r="T35" s="236" t="s">
        <v>183</v>
      </c>
      <c r="U35" s="218">
        <v>1.7999999999999999E-2</v>
      </c>
      <c r="V35" s="218">
        <f>ROUND(E35*U35,2)</f>
        <v>0.01</v>
      </c>
      <c r="W35" s="218"/>
      <c r="X35" s="218" t="s">
        <v>222</v>
      </c>
      <c r="Y35" s="218" t="s">
        <v>186</v>
      </c>
      <c r="Z35" s="208"/>
      <c r="AA35" s="208"/>
      <c r="AB35" s="208"/>
      <c r="AC35" s="208"/>
      <c r="AD35" s="208"/>
      <c r="AE35" s="208"/>
      <c r="AF35" s="208"/>
      <c r="AG35" s="208" t="s">
        <v>252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2" x14ac:dyDescent="0.2">
      <c r="A36" s="215"/>
      <c r="B36" s="216"/>
      <c r="C36" s="259" t="s">
        <v>258</v>
      </c>
      <c r="D36" s="257"/>
      <c r="E36" s="257"/>
      <c r="F36" s="257"/>
      <c r="G36" s="257"/>
      <c r="H36" s="218"/>
      <c r="I36" s="218"/>
      <c r="J36" s="218"/>
      <c r="K36" s="218"/>
      <c r="L36" s="218"/>
      <c r="M36" s="218"/>
      <c r="N36" s="217"/>
      <c r="O36" s="217"/>
      <c r="P36" s="217"/>
      <c r="Q36" s="217"/>
      <c r="R36" s="218"/>
      <c r="S36" s="218"/>
      <c r="T36" s="218"/>
      <c r="U36" s="218"/>
      <c r="V36" s="218"/>
      <c r="W36" s="218"/>
      <c r="X36" s="218"/>
      <c r="Y36" s="218"/>
      <c r="Z36" s="208"/>
      <c r="AA36" s="208"/>
      <c r="AB36" s="208"/>
      <c r="AC36" s="208"/>
      <c r="AD36" s="208"/>
      <c r="AE36" s="208"/>
      <c r="AF36" s="208"/>
      <c r="AG36" s="208" t="s">
        <v>225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2" x14ac:dyDescent="0.2">
      <c r="A37" s="215"/>
      <c r="B37" s="216"/>
      <c r="C37" s="260" t="s">
        <v>259</v>
      </c>
      <c r="D37" s="253"/>
      <c r="E37" s="254"/>
      <c r="F37" s="218"/>
      <c r="G37" s="218"/>
      <c r="H37" s="218"/>
      <c r="I37" s="218"/>
      <c r="J37" s="218"/>
      <c r="K37" s="218"/>
      <c r="L37" s="218"/>
      <c r="M37" s="218"/>
      <c r="N37" s="217"/>
      <c r="O37" s="217"/>
      <c r="P37" s="217"/>
      <c r="Q37" s="217"/>
      <c r="R37" s="218"/>
      <c r="S37" s="218"/>
      <c r="T37" s="218"/>
      <c r="U37" s="218"/>
      <c r="V37" s="218"/>
      <c r="W37" s="218"/>
      <c r="X37" s="218"/>
      <c r="Y37" s="218"/>
      <c r="Z37" s="208"/>
      <c r="AA37" s="208"/>
      <c r="AB37" s="208"/>
      <c r="AC37" s="208"/>
      <c r="AD37" s="208"/>
      <c r="AE37" s="208"/>
      <c r="AF37" s="208"/>
      <c r="AG37" s="208" t="s">
        <v>227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3" x14ac:dyDescent="0.2">
      <c r="A38" s="215"/>
      <c r="B38" s="216"/>
      <c r="C38" s="260" t="s">
        <v>437</v>
      </c>
      <c r="D38" s="253"/>
      <c r="E38" s="254"/>
      <c r="F38" s="218"/>
      <c r="G38" s="218"/>
      <c r="H38" s="218"/>
      <c r="I38" s="218"/>
      <c r="J38" s="218"/>
      <c r="K38" s="218"/>
      <c r="L38" s="218"/>
      <c r="M38" s="218"/>
      <c r="N38" s="217"/>
      <c r="O38" s="217"/>
      <c r="P38" s="217"/>
      <c r="Q38" s="217"/>
      <c r="R38" s="218"/>
      <c r="S38" s="218"/>
      <c r="T38" s="218"/>
      <c r="U38" s="218"/>
      <c r="V38" s="218"/>
      <c r="W38" s="218"/>
      <c r="X38" s="218"/>
      <c r="Y38" s="218"/>
      <c r="Z38" s="208"/>
      <c r="AA38" s="208"/>
      <c r="AB38" s="208"/>
      <c r="AC38" s="208"/>
      <c r="AD38" s="208"/>
      <c r="AE38" s="208"/>
      <c r="AF38" s="208"/>
      <c r="AG38" s="208" t="s">
        <v>227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3" x14ac:dyDescent="0.2">
      <c r="A39" s="215"/>
      <c r="B39" s="216"/>
      <c r="C39" s="260" t="s">
        <v>438</v>
      </c>
      <c r="D39" s="253"/>
      <c r="E39" s="254"/>
      <c r="F39" s="218"/>
      <c r="G39" s="218"/>
      <c r="H39" s="218"/>
      <c r="I39" s="218"/>
      <c r="J39" s="218"/>
      <c r="K39" s="218"/>
      <c r="L39" s="218"/>
      <c r="M39" s="218"/>
      <c r="N39" s="217"/>
      <c r="O39" s="217"/>
      <c r="P39" s="217"/>
      <c r="Q39" s="217"/>
      <c r="R39" s="218"/>
      <c r="S39" s="218"/>
      <c r="T39" s="218"/>
      <c r="U39" s="218"/>
      <c r="V39" s="218"/>
      <c r="W39" s="218"/>
      <c r="X39" s="218"/>
      <c r="Y39" s="218"/>
      <c r="Z39" s="208"/>
      <c r="AA39" s="208"/>
      <c r="AB39" s="208"/>
      <c r="AC39" s="208"/>
      <c r="AD39" s="208"/>
      <c r="AE39" s="208"/>
      <c r="AF39" s="208"/>
      <c r="AG39" s="208" t="s">
        <v>227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3" x14ac:dyDescent="0.2">
      <c r="A40" s="215"/>
      <c r="B40" s="216"/>
      <c r="C40" s="260" t="s">
        <v>430</v>
      </c>
      <c r="D40" s="253"/>
      <c r="E40" s="254"/>
      <c r="F40" s="218"/>
      <c r="G40" s="218"/>
      <c r="H40" s="218"/>
      <c r="I40" s="218"/>
      <c r="J40" s="218"/>
      <c r="K40" s="218"/>
      <c r="L40" s="218"/>
      <c r="M40" s="218"/>
      <c r="N40" s="217"/>
      <c r="O40" s="217"/>
      <c r="P40" s="217"/>
      <c r="Q40" s="217"/>
      <c r="R40" s="218"/>
      <c r="S40" s="218"/>
      <c r="T40" s="218"/>
      <c r="U40" s="218"/>
      <c r="V40" s="218"/>
      <c r="W40" s="218"/>
      <c r="X40" s="218"/>
      <c r="Y40" s="218"/>
      <c r="Z40" s="208"/>
      <c r="AA40" s="208"/>
      <c r="AB40" s="208"/>
      <c r="AC40" s="208"/>
      <c r="AD40" s="208"/>
      <c r="AE40" s="208"/>
      <c r="AF40" s="208"/>
      <c r="AG40" s="208" t="s">
        <v>227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3" x14ac:dyDescent="0.2">
      <c r="A41" s="215"/>
      <c r="B41" s="216"/>
      <c r="C41" s="261" t="s">
        <v>231</v>
      </c>
      <c r="D41" s="255"/>
      <c r="E41" s="256"/>
      <c r="F41" s="218"/>
      <c r="G41" s="218"/>
      <c r="H41" s="218"/>
      <c r="I41" s="218"/>
      <c r="J41" s="218"/>
      <c r="K41" s="218"/>
      <c r="L41" s="218"/>
      <c r="M41" s="218"/>
      <c r="N41" s="217"/>
      <c r="O41" s="217"/>
      <c r="P41" s="217"/>
      <c r="Q41" s="217"/>
      <c r="R41" s="218"/>
      <c r="S41" s="218"/>
      <c r="T41" s="218"/>
      <c r="U41" s="218"/>
      <c r="V41" s="218"/>
      <c r="W41" s="218"/>
      <c r="X41" s="218"/>
      <c r="Y41" s="218"/>
      <c r="Z41" s="208"/>
      <c r="AA41" s="208"/>
      <c r="AB41" s="208"/>
      <c r="AC41" s="208"/>
      <c r="AD41" s="208"/>
      <c r="AE41" s="208"/>
      <c r="AF41" s="208"/>
      <c r="AG41" s="208" t="s">
        <v>227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3" x14ac:dyDescent="0.2">
      <c r="A42" s="215"/>
      <c r="B42" s="216"/>
      <c r="C42" s="262" t="s">
        <v>439</v>
      </c>
      <c r="D42" s="255"/>
      <c r="E42" s="256">
        <v>0.64</v>
      </c>
      <c r="F42" s="218"/>
      <c r="G42" s="218"/>
      <c r="H42" s="218"/>
      <c r="I42" s="218"/>
      <c r="J42" s="218"/>
      <c r="K42" s="218"/>
      <c r="L42" s="218"/>
      <c r="M42" s="218"/>
      <c r="N42" s="217"/>
      <c r="O42" s="217"/>
      <c r="P42" s="217"/>
      <c r="Q42" s="217"/>
      <c r="R42" s="218"/>
      <c r="S42" s="218"/>
      <c r="T42" s="218"/>
      <c r="U42" s="218"/>
      <c r="V42" s="218"/>
      <c r="W42" s="218"/>
      <c r="X42" s="218"/>
      <c r="Y42" s="218"/>
      <c r="Z42" s="208"/>
      <c r="AA42" s="208"/>
      <c r="AB42" s="208"/>
      <c r="AC42" s="208"/>
      <c r="AD42" s="208"/>
      <c r="AE42" s="208"/>
      <c r="AF42" s="208"/>
      <c r="AG42" s="208" t="s">
        <v>227</v>
      </c>
      <c r="AH42" s="208">
        <v>2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3" x14ac:dyDescent="0.2">
      <c r="A43" s="215"/>
      <c r="B43" s="216"/>
      <c r="C43" s="261" t="s">
        <v>233</v>
      </c>
      <c r="D43" s="255"/>
      <c r="E43" s="256"/>
      <c r="F43" s="218"/>
      <c r="G43" s="218"/>
      <c r="H43" s="218"/>
      <c r="I43" s="218"/>
      <c r="J43" s="218"/>
      <c r="K43" s="218"/>
      <c r="L43" s="218"/>
      <c r="M43" s="218"/>
      <c r="N43" s="217"/>
      <c r="O43" s="217"/>
      <c r="P43" s="217"/>
      <c r="Q43" s="217"/>
      <c r="R43" s="218"/>
      <c r="S43" s="218"/>
      <c r="T43" s="218"/>
      <c r="U43" s="218"/>
      <c r="V43" s="218"/>
      <c r="W43" s="218"/>
      <c r="X43" s="218"/>
      <c r="Y43" s="218"/>
      <c r="Z43" s="208"/>
      <c r="AA43" s="208"/>
      <c r="AB43" s="208"/>
      <c r="AC43" s="208"/>
      <c r="AD43" s="208"/>
      <c r="AE43" s="208"/>
      <c r="AF43" s="208"/>
      <c r="AG43" s="208" t="s">
        <v>227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3" x14ac:dyDescent="0.2">
      <c r="A44" s="215"/>
      <c r="B44" s="216"/>
      <c r="C44" s="260" t="s">
        <v>440</v>
      </c>
      <c r="D44" s="253"/>
      <c r="E44" s="254">
        <v>0.64</v>
      </c>
      <c r="F44" s="218"/>
      <c r="G44" s="218"/>
      <c r="H44" s="218"/>
      <c r="I44" s="218"/>
      <c r="J44" s="218"/>
      <c r="K44" s="218"/>
      <c r="L44" s="218"/>
      <c r="M44" s="218"/>
      <c r="N44" s="217"/>
      <c r="O44" s="217"/>
      <c r="P44" s="217"/>
      <c r="Q44" s="217"/>
      <c r="R44" s="218"/>
      <c r="S44" s="218"/>
      <c r="T44" s="218"/>
      <c r="U44" s="218"/>
      <c r="V44" s="218"/>
      <c r="W44" s="218"/>
      <c r="X44" s="218"/>
      <c r="Y44" s="218"/>
      <c r="Z44" s="208"/>
      <c r="AA44" s="208"/>
      <c r="AB44" s="208"/>
      <c r="AC44" s="208"/>
      <c r="AD44" s="208"/>
      <c r="AE44" s="208"/>
      <c r="AF44" s="208"/>
      <c r="AG44" s="208" t="s">
        <v>227</v>
      </c>
      <c r="AH44" s="208">
        <v>5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">
      <c r="A45" s="230">
        <v>7</v>
      </c>
      <c r="B45" s="231" t="s">
        <v>263</v>
      </c>
      <c r="C45" s="248" t="s">
        <v>264</v>
      </c>
      <c r="D45" s="232" t="s">
        <v>220</v>
      </c>
      <c r="E45" s="233">
        <v>0.38400000000000001</v>
      </c>
      <c r="F45" s="234"/>
      <c r="G45" s="235">
        <f>ROUND(E45*F45,2)</f>
        <v>0</v>
      </c>
      <c r="H45" s="234"/>
      <c r="I45" s="235">
        <f>ROUND(E45*H45,2)</f>
        <v>0</v>
      </c>
      <c r="J45" s="234"/>
      <c r="K45" s="235">
        <f>ROUND(E45*J45,2)</f>
        <v>0</v>
      </c>
      <c r="L45" s="235">
        <v>21</v>
      </c>
      <c r="M45" s="235">
        <f>G45*(1+L45/100)</f>
        <v>0</v>
      </c>
      <c r="N45" s="233">
        <v>0</v>
      </c>
      <c r="O45" s="233">
        <f>ROUND(E45*N45,2)</f>
        <v>0</v>
      </c>
      <c r="P45" s="233">
        <v>0</v>
      </c>
      <c r="Q45" s="233">
        <f>ROUND(E45*P45,2)</f>
        <v>0</v>
      </c>
      <c r="R45" s="235" t="s">
        <v>221</v>
      </c>
      <c r="S45" s="235" t="s">
        <v>183</v>
      </c>
      <c r="T45" s="236" t="s">
        <v>183</v>
      </c>
      <c r="U45" s="218">
        <v>0</v>
      </c>
      <c r="V45" s="218">
        <f>ROUND(E45*U45,2)</f>
        <v>0</v>
      </c>
      <c r="W45" s="218"/>
      <c r="X45" s="218" t="s">
        <v>222</v>
      </c>
      <c r="Y45" s="218" t="s">
        <v>186</v>
      </c>
      <c r="Z45" s="208"/>
      <c r="AA45" s="208"/>
      <c r="AB45" s="208"/>
      <c r="AC45" s="208"/>
      <c r="AD45" s="208"/>
      <c r="AE45" s="208"/>
      <c r="AF45" s="208"/>
      <c r="AG45" s="208" t="s">
        <v>223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2" x14ac:dyDescent="0.2">
      <c r="A46" s="215"/>
      <c r="B46" s="216"/>
      <c r="C46" s="260" t="s">
        <v>265</v>
      </c>
      <c r="D46" s="253"/>
      <c r="E46" s="254"/>
      <c r="F46" s="218"/>
      <c r="G46" s="218"/>
      <c r="H46" s="218"/>
      <c r="I46" s="218"/>
      <c r="J46" s="218"/>
      <c r="K46" s="218"/>
      <c r="L46" s="218"/>
      <c r="M46" s="218"/>
      <c r="N46" s="217"/>
      <c r="O46" s="217"/>
      <c r="P46" s="217"/>
      <c r="Q46" s="217"/>
      <c r="R46" s="218"/>
      <c r="S46" s="218"/>
      <c r="T46" s="218"/>
      <c r="U46" s="218"/>
      <c r="V46" s="218"/>
      <c r="W46" s="218"/>
      <c r="X46" s="218"/>
      <c r="Y46" s="218"/>
      <c r="Z46" s="208"/>
      <c r="AA46" s="208"/>
      <c r="AB46" s="208"/>
      <c r="AC46" s="208"/>
      <c r="AD46" s="208"/>
      <c r="AE46" s="208"/>
      <c r="AF46" s="208"/>
      <c r="AG46" s="208" t="s">
        <v>227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3" x14ac:dyDescent="0.2">
      <c r="A47" s="215"/>
      <c r="B47" s="216"/>
      <c r="C47" s="260" t="s">
        <v>245</v>
      </c>
      <c r="D47" s="253"/>
      <c r="E47" s="254"/>
      <c r="F47" s="218"/>
      <c r="G47" s="218"/>
      <c r="H47" s="218"/>
      <c r="I47" s="218"/>
      <c r="J47" s="218"/>
      <c r="K47" s="218"/>
      <c r="L47" s="218"/>
      <c r="M47" s="218"/>
      <c r="N47" s="217"/>
      <c r="O47" s="217"/>
      <c r="P47" s="217"/>
      <c r="Q47" s="217"/>
      <c r="R47" s="218"/>
      <c r="S47" s="218"/>
      <c r="T47" s="218"/>
      <c r="U47" s="218"/>
      <c r="V47" s="218"/>
      <c r="W47" s="218"/>
      <c r="X47" s="218"/>
      <c r="Y47" s="218"/>
      <c r="Z47" s="208"/>
      <c r="AA47" s="208"/>
      <c r="AB47" s="208"/>
      <c r="AC47" s="208"/>
      <c r="AD47" s="208"/>
      <c r="AE47" s="208"/>
      <c r="AF47" s="208"/>
      <c r="AG47" s="208" t="s">
        <v>227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3" x14ac:dyDescent="0.2">
      <c r="A48" s="215"/>
      <c r="B48" s="216"/>
      <c r="C48" s="260" t="s">
        <v>436</v>
      </c>
      <c r="D48" s="253"/>
      <c r="E48" s="254">
        <v>0.38400000000000001</v>
      </c>
      <c r="F48" s="218"/>
      <c r="G48" s="218"/>
      <c r="H48" s="218"/>
      <c r="I48" s="218"/>
      <c r="J48" s="218"/>
      <c r="K48" s="218"/>
      <c r="L48" s="218"/>
      <c r="M48" s="218"/>
      <c r="N48" s="217"/>
      <c r="O48" s="217"/>
      <c r="P48" s="217"/>
      <c r="Q48" s="217"/>
      <c r="R48" s="218"/>
      <c r="S48" s="218"/>
      <c r="T48" s="218"/>
      <c r="U48" s="218"/>
      <c r="V48" s="218"/>
      <c r="W48" s="218"/>
      <c r="X48" s="218"/>
      <c r="Y48" s="218"/>
      <c r="Z48" s="208"/>
      <c r="AA48" s="208"/>
      <c r="AB48" s="208"/>
      <c r="AC48" s="208"/>
      <c r="AD48" s="208"/>
      <c r="AE48" s="208"/>
      <c r="AF48" s="208"/>
      <c r="AG48" s="208" t="s">
        <v>227</v>
      </c>
      <c r="AH48" s="208">
        <v>5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ht="22.5" outlineLevel="1" x14ac:dyDescent="0.2">
      <c r="A49" s="230">
        <v>8</v>
      </c>
      <c r="B49" s="231" t="s">
        <v>441</v>
      </c>
      <c r="C49" s="248" t="s">
        <v>442</v>
      </c>
      <c r="D49" s="232" t="s">
        <v>257</v>
      </c>
      <c r="E49" s="233">
        <v>0.64</v>
      </c>
      <c r="F49" s="234"/>
      <c r="G49" s="235">
        <f>ROUND(E49*F49,2)</f>
        <v>0</v>
      </c>
      <c r="H49" s="234"/>
      <c r="I49" s="235">
        <f>ROUND(E49*H49,2)</f>
        <v>0</v>
      </c>
      <c r="J49" s="234"/>
      <c r="K49" s="235">
        <f>ROUND(E49*J49,2)</f>
        <v>0</v>
      </c>
      <c r="L49" s="235">
        <v>21</v>
      </c>
      <c r="M49" s="235">
        <f>G49*(1+L49/100)</f>
        <v>0</v>
      </c>
      <c r="N49" s="233">
        <v>0</v>
      </c>
      <c r="O49" s="233">
        <f>ROUND(E49*N49,2)</f>
        <v>0</v>
      </c>
      <c r="P49" s="233">
        <v>0</v>
      </c>
      <c r="Q49" s="233">
        <f>ROUND(E49*P49,2)</f>
        <v>0</v>
      </c>
      <c r="R49" s="235" t="s">
        <v>221</v>
      </c>
      <c r="S49" s="235" t="s">
        <v>183</v>
      </c>
      <c r="T49" s="236" t="s">
        <v>183</v>
      </c>
      <c r="U49" s="218">
        <v>0.15</v>
      </c>
      <c r="V49" s="218">
        <f>ROUND(E49*U49,2)</f>
        <v>0.1</v>
      </c>
      <c r="W49" s="218"/>
      <c r="X49" s="218" t="s">
        <v>222</v>
      </c>
      <c r="Y49" s="218" t="s">
        <v>186</v>
      </c>
      <c r="Z49" s="208"/>
      <c r="AA49" s="208"/>
      <c r="AB49" s="208"/>
      <c r="AC49" s="208"/>
      <c r="AD49" s="208"/>
      <c r="AE49" s="208"/>
      <c r="AF49" s="208"/>
      <c r="AG49" s="208" t="s">
        <v>223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2" x14ac:dyDescent="0.2">
      <c r="A50" s="215"/>
      <c r="B50" s="216"/>
      <c r="C50" s="259" t="s">
        <v>443</v>
      </c>
      <c r="D50" s="257"/>
      <c r="E50" s="257"/>
      <c r="F50" s="257"/>
      <c r="G50" s="257"/>
      <c r="H50" s="218"/>
      <c r="I50" s="218"/>
      <c r="J50" s="218"/>
      <c r="K50" s="218"/>
      <c r="L50" s="218"/>
      <c r="M50" s="218"/>
      <c r="N50" s="217"/>
      <c r="O50" s="217"/>
      <c r="P50" s="217"/>
      <c r="Q50" s="217"/>
      <c r="R50" s="218"/>
      <c r="S50" s="218"/>
      <c r="T50" s="218"/>
      <c r="U50" s="218"/>
      <c r="V50" s="218"/>
      <c r="W50" s="218"/>
      <c r="X50" s="218"/>
      <c r="Y50" s="218"/>
      <c r="Z50" s="208"/>
      <c r="AA50" s="208"/>
      <c r="AB50" s="208"/>
      <c r="AC50" s="208"/>
      <c r="AD50" s="208"/>
      <c r="AE50" s="208"/>
      <c r="AF50" s="208"/>
      <c r="AG50" s="208" t="s">
        <v>225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44" t="str">
        <f>C50</f>
        <v>z rostlé horniny tř.1 - 4 pod násypy z hornin soudržných do 92% PS a hornin nesoudržných sypkých relativní ulehlosti I(d) do 0,8</v>
      </c>
      <c r="BB50" s="208"/>
      <c r="BC50" s="208"/>
      <c r="BD50" s="208"/>
      <c r="BE50" s="208"/>
      <c r="BF50" s="208"/>
      <c r="BG50" s="208"/>
      <c r="BH50" s="208"/>
    </row>
    <row r="51" spans="1:60" outlineLevel="2" x14ac:dyDescent="0.2">
      <c r="A51" s="215"/>
      <c r="B51" s="216"/>
      <c r="C51" s="260" t="s">
        <v>444</v>
      </c>
      <c r="D51" s="253"/>
      <c r="E51" s="254"/>
      <c r="F51" s="218"/>
      <c r="G51" s="218"/>
      <c r="H51" s="218"/>
      <c r="I51" s="218"/>
      <c r="J51" s="218"/>
      <c r="K51" s="218"/>
      <c r="L51" s="218"/>
      <c r="M51" s="218"/>
      <c r="N51" s="217"/>
      <c r="O51" s="217"/>
      <c r="P51" s="217"/>
      <c r="Q51" s="217"/>
      <c r="R51" s="218"/>
      <c r="S51" s="218"/>
      <c r="T51" s="218"/>
      <c r="U51" s="218"/>
      <c r="V51" s="218"/>
      <c r="W51" s="218"/>
      <c r="X51" s="218"/>
      <c r="Y51" s="218"/>
      <c r="Z51" s="208"/>
      <c r="AA51" s="208"/>
      <c r="AB51" s="208"/>
      <c r="AC51" s="208"/>
      <c r="AD51" s="208"/>
      <c r="AE51" s="208"/>
      <c r="AF51" s="208"/>
      <c r="AG51" s="208" t="s">
        <v>227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3" x14ac:dyDescent="0.2">
      <c r="A52" s="215"/>
      <c r="B52" s="216"/>
      <c r="C52" s="260" t="s">
        <v>445</v>
      </c>
      <c r="D52" s="253"/>
      <c r="E52" s="254">
        <v>0.64</v>
      </c>
      <c r="F52" s="218"/>
      <c r="G52" s="218"/>
      <c r="H52" s="218"/>
      <c r="I52" s="218"/>
      <c r="J52" s="218"/>
      <c r="K52" s="218"/>
      <c r="L52" s="218"/>
      <c r="M52" s="218"/>
      <c r="N52" s="217"/>
      <c r="O52" s="217"/>
      <c r="P52" s="217"/>
      <c r="Q52" s="217"/>
      <c r="R52" s="218"/>
      <c r="S52" s="218"/>
      <c r="T52" s="218"/>
      <c r="U52" s="218"/>
      <c r="V52" s="218"/>
      <c r="W52" s="218"/>
      <c r="X52" s="218"/>
      <c r="Y52" s="218"/>
      <c r="Z52" s="208"/>
      <c r="AA52" s="208"/>
      <c r="AB52" s="208"/>
      <c r="AC52" s="208"/>
      <c r="AD52" s="208"/>
      <c r="AE52" s="208"/>
      <c r="AF52" s="208"/>
      <c r="AG52" s="208" t="s">
        <v>227</v>
      </c>
      <c r="AH52" s="208">
        <v>5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ht="33.75" outlineLevel="1" x14ac:dyDescent="0.2">
      <c r="A53" s="230">
        <v>9</v>
      </c>
      <c r="B53" s="231" t="s">
        <v>266</v>
      </c>
      <c r="C53" s="248" t="s">
        <v>267</v>
      </c>
      <c r="D53" s="232" t="s">
        <v>220</v>
      </c>
      <c r="E53" s="233">
        <v>0.38400000000000001</v>
      </c>
      <c r="F53" s="234"/>
      <c r="G53" s="235">
        <f>ROUND(E53*F53,2)</f>
        <v>0</v>
      </c>
      <c r="H53" s="234"/>
      <c r="I53" s="235">
        <f>ROUND(E53*H53,2)</f>
        <v>0</v>
      </c>
      <c r="J53" s="234"/>
      <c r="K53" s="235">
        <f>ROUND(E53*J53,2)</f>
        <v>0</v>
      </c>
      <c r="L53" s="235">
        <v>21</v>
      </c>
      <c r="M53" s="235">
        <f>G53*(1+L53/100)</f>
        <v>0</v>
      </c>
      <c r="N53" s="233">
        <v>0</v>
      </c>
      <c r="O53" s="233">
        <f>ROUND(E53*N53,2)</f>
        <v>0</v>
      </c>
      <c r="P53" s="233">
        <v>0</v>
      </c>
      <c r="Q53" s="233">
        <f>ROUND(E53*P53,2)</f>
        <v>0</v>
      </c>
      <c r="R53" s="235"/>
      <c r="S53" s="235" t="s">
        <v>268</v>
      </c>
      <c r="T53" s="236" t="s">
        <v>184</v>
      </c>
      <c r="U53" s="218">
        <v>0</v>
      </c>
      <c r="V53" s="218">
        <f>ROUND(E53*U53,2)</f>
        <v>0</v>
      </c>
      <c r="W53" s="218"/>
      <c r="X53" s="218" t="s">
        <v>222</v>
      </c>
      <c r="Y53" s="218" t="s">
        <v>186</v>
      </c>
      <c r="Z53" s="208"/>
      <c r="AA53" s="208"/>
      <c r="AB53" s="208"/>
      <c r="AC53" s="208"/>
      <c r="AD53" s="208"/>
      <c r="AE53" s="208"/>
      <c r="AF53" s="208"/>
      <c r="AG53" s="208" t="s">
        <v>223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ht="33.75" outlineLevel="2" x14ac:dyDescent="0.2">
      <c r="A54" s="215"/>
      <c r="B54" s="216"/>
      <c r="C54" s="260" t="s">
        <v>269</v>
      </c>
      <c r="D54" s="253"/>
      <c r="E54" s="254"/>
      <c r="F54" s="218"/>
      <c r="G54" s="218"/>
      <c r="H54" s="218"/>
      <c r="I54" s="218"/>
      <c r="J54" s="218"/>
      <c r="K54" s="218"/>
      <c r="L54" s="218"/>
      <c r="M54" s="218"/>
      <c r="N54" s="217"/>
      <c r="O54" s="217"/>
      <c r="P54" s="217"/>
      <c r="Q54" s="217"/>
      <c r="R54" s="218"/>
      <c r="S54" s="218"/>
      <c r="T54" s="218"/>
      <c r="U54" s="218"/>
      <c r="V54" s="218"/>
      <c r="W54" s="218"/>
      <c r="X54" s="218"/>
      <c r="Y54" s="218"/>
      <c r="Z54" s="208"/>
      <c r="AA54" s="208"/>
      <c r="AB54" s="208"/>
      <c r="AC54" s="208"/>
      <c r="AD54" s="208"/>
      <c r="AE54" s="208"/>
      <c r="AF54" s="208"/>
      <c r="AG54" s="208" t="s">
        <v>227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3" x14ac:dyDescent="0.2">
      <c r="A55" s="215"/>
      <c r="B55" s="216"/>
      <c r="C55" s="260" t="s">
        <v>239</v>
      </c>
      <c r="D55" s="253"/>
      <c r="E55" s="254"/>
      <c r="F55" s="218"/>
      <c r="G55" s="218"/>
      <c r="H55" s="218"/>
      <c r="I55" s="218"/>
      <c r="J55" s="218"/>
      <c r="K55" s="218"/>
      <c r="L55" s="218"/>
      <c r="M55" s="218"/>
      <c r="N55" s="217"/>
      <c r="O55" s="217"/>
      <c r="P55" s="217"/>
      <c r="Q55" s="217"/>
      <c r="R55" s="218"/>
      <c r="S55" s="218"/>
      <c r="T55" s="218"/>
      <c r="U55" s="218"/>
      <c r="V55" s="218"/>
      <c r="W55" s="218"/>
      <c r="X55" s="218"/>
      <c r="Y55" s="218"/>
      <c r="Z55" s="208"/>
      <c r="AA55" s="208"/>
      <c r="AB55" s="208"/>
      <c r="AC55" s="208"/>
      <c r="AD55" s="208"/>
      <c r="AE55" s="208"/>
      <c r="AF55" s="208"/>
      <c r="AG55" s="208" t="s">
        <v>227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3" x14ac:dyDescent="0.2">
      <c r="A56" s="215"/>
      <c r="B56" s="216"/>
      <c r="C56" s="260" t="s">
        <v>433</v>
      </c>
      <c r="D56" s="253"/>
      <c r="E56" s="254">
        <v>0.38400000000000001</v>
      </c>
      <c r="F56" s="218"/>
      <c r="G56" s="218"/>
      <c r="H56" s="218"/>
      <c r="I56" s="218"/>
      <c r="J56" s="218"/>
      <c r="K56" s="218"/>
      <c r="L56" s="218"/>
      <c r="M56" s="218"/>
      <c r="N56" s="217"/>
      <c r="O56" s="217"/>
      <c r="P56" s="217"/>
      <c r="Q56" s="217"/>
      <c r="R56" s="218"/>
      <c r="S56" s="218"/>
      <c r="T56" s="218"/>
      <c r="U56" s="218"/>
      <c r="V56" s="218"/>
      <c r="W56" s="218"/>
      <c r="X56" s="218"/>
      <c r="Y56" s="218"/>
      <c r="Z56" s="208"/>
      <c r="AA56" s="208"/>
      <c r="AB56" s="208"/>
      <c r="AC56" s="208"/>
      <c r="AD56" s="208"/>
      <c r="AE56" s="208"/>
      <c r="AF56" s="208"/>
      <c r="AG56" s="208" t="s">
        <v>227</v>
      </c>
      <c r="AH56" s="208">
        <v>5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x14ac:dyDescent="0.2">
      <c r="A57" s="223" t="s">
        <v>178</v>
      </c>
      <c r="B57" s="224" t="s">
        <v>109</v>
      </c>
      <c r="C57" s="246" t="s">
        <v>110</v>
      </c>
      <c r="D57" s="225"/>
      <c r="E57" s="226"/>
      <c r="F57" s="227"/>
      <c r="G57" s="227">
        <f>SUMIF(AG58:AG111,"&lt;&gt;NOR",G58:G111)</f>
        <v>0</v>
      </c>
      <c r="H57" s="227"/>
      <c r="I57" s="227">
        <f>SUM(I58:I111)</f>
        <v>0</v>
      </c>
      <c r="J57" s="227"/>
      <c r="K57" s="227">
        <f>SUM(K58:K111)</f>
        <v>0</v>
      </c>
      <c r="L57" s="227"/>
      <c r="M57" s="227">
        <f>SUM(M58:M111)</f>
        <v>0</v>
      </c>
      <c r="N57" s="226"/>
      <c r="O57" s="226">
        <f>SUM(O58:O111)</f>
        <v>0.86</v>
      </c>
      <c r="P57" s="226"/>
      <c r="Q57" s="226">
        <f>SUM(Q58:Q111)</f>
        <v>0</v>
      </c>
      <c r="R57" s="227"/>
      <c r="S57" s="227"/>
      <c r="T57" s="228"/>
      <c r="U57" s="222"/>
      <c r="V57" s="222">
        <f>SUM(V58:V111)</f>
        <v>1.1600000000000001</v>
      </c>
      <c r="W57" s="222"/>
      <c r="X57" s="222"/>
      <c r="Y57" s="222"/>
      <c r="AG57" t="s">
        <v>179</v>
      </c>
    </row>
    <row r="58" spans="1:60" outlineLevel="1" x14ac:dyDescent="0.2">
      <c r="A58" s="230">
        <v>10</v>
      </c>
      <c r="B58" s="231" t="s">
        <v>270</v>
      </c>
      <c r="C58" s="248" t="s">
        <v>271</v>
      </c>
      <c r="D58" s="232" t="s">
        <v>220</v>
      </c>
      <c r="E58" s="233">
        <v>0.48</v>
      </c>
      <c r="F58" s="234"/>
      <c r="G58" s="235">
        <f>ROUND(E58*F58,2)</f>
        <v>0</v>
      </c>
      <c r="H58" s="234"/>
      <c r="I58" s="235">
        <f>ROUND(E58*H58,2)</f>
        <v>0</v>
      </c>
      <c r="J58" s="234"/>
      <c r="K58" s="235">
        <f>ROUND(E58*J58,2)</f>
        <v>0</v>
      </c>
      <c r="L58" s="235">
        <v>21</v>
      </c>
      <c r="M58" s="235">
        <f>G58*(1+L58/100)</f>
        <v>0</v>
      </c>
      <c r="N58" s="233">
        <v>0</v>
      </c>
      <c r="O58" s="233">
        <f>ROUND(E58*N58,2)</f>
        <v>0</v>
      </c>
      <c r="P58" s="233">
        <v>0</v>
      </c>
      <c r="Q58" s="233">
        <f>ROUND(E58*P58,2)</f>
        <v>0</v>
      </c>
      <c r="R58" s="235" t="s">
        <v>272</v>
      </c>
      <c r="S58" s="235" t="s">
        <v>183</v>
      </c>
      <c r="T58" s="236" t="s">
        <v>183</v>
      </c>
      <c r="U58" s="218">
        <v>9.2999999999999999E-2</v>
      </c>
      <c r="V58" s="218">
        <f>ROUND(E58*U58,2)</f>
        <v>0.04</v>
      </c>
      <c r="W58" s="218"/>
      <c r="X58" s="218" t="s">
        <v>222</v>
      </c>
      <c r="Y58" s="218" t="s">
        <v>186</v>
      </c>
      <c r="Z58" s="208"/>
      <c r="AA58" s="208"/>
      <c r="AB58" s="208"/>
      <c r="AC58" s="208"/>
      <c r="AD58" s="208"/>
      <c r="AE58" s="208"/>
      <c r="AF58" s="208"/>
      <c r="AG58" s="208" t="s">
        <v>252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ht="22.5" outlineLevel="2" x14ac:dyDescent="0.2">
      <c r="A59" s="215"/>
      <c r="B59" s="216"/>
      <c r="C59" s="259" t="s">
        <v>273</v>
      </c>
      <c r="D59" s="257"/>
      <c r="E59" s="257"/>
      <c r="F59" s="257"/>
      <c r="G59" s="257"/>
      <c r="H59" s="218"/>
      <c r="I59" s="218"/>
      <c r="J59" s="218"/>
      <c r="K59" s="218"/>
      <c r="L59" s="218"/>
      <c r="M59" s="218"/>
      <c r="N59" s="217"/>
      <c r="O59" s="217"/>
      <c r="P59" s="217"/>
      <c r="Q59" s="217"/>
      <c r="R59" s="218"/>
      <c r="S59" s="218"/>
      <c r="T59" s="218"/>
      <c r="U59" s="218"/>
      <c r="V59" s="218"/>
      <c r="W59" s="218"/>
      <c r="X59" s="218"/>
      <c r="Y59" s="218"/>
      <c r="Z59" s="208"/>
      <c r="AA59" s="208"/>
      <c r="AB59" s="208"/>
      <c r="AC59" s="208"/>
      <c r="AD59" s="208"/>
      <c r="AE59" s="208"/>
      <c r="AF59" s="208"/>
      <c r="AG59" s="208" t="s">
        <v>225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44" t="str">
        <f>C59</f>
        <v>bez naložení, avšak se složením zemin schopných zúrodnění, kamenouhelných hlušin a výsypkových materiálů, příplatek za každých dalších i započatých 1000 m,</v>
      </c>
      <c r="BB59" s="208"/>
      <c r="BC59" s="208"/>
      <c r="BD59" s="208"/>
      <c r="BE59" s="208"/>
      <c r="BF59" s="208"/>
      <c r="BG59" s="208"/>
      <c r="BH59" s="208"/>
    </row>
    <row r="60" spans="1:60" outlineLevel="2" x14ac:dyDescent="0.2">
      <c r="A60" s="215"/>
      <c r="B60" s="216"/>
      <c r="C60" s="263" t="s">
        <v>274</v>
      </c>
      <c r="D60" s="258"/>
      <c r="E60" s="258"/>
      <c r="F60" s="258"/>
      <c r="G60" s="258"/>
      <c r="H60" s="218"/>
      <c r="I60" s="218"/>
      <c r="J60" s="218"/>
      <c r="K60" s="218"/>
      <c r="L60" s="218"/>
      <c r="M60" s="218"/>
      <c r="N60" s="217"/>
      <c r="O60" s="217"/>
      <c r="P60" s="217"/>
      <c r="Q60" s="217"/>
      <c r="R60" s="218"/>
      <c r="S60" s="218"/>
      <c r="T60" s="218"/>
      <c r="U60" s="218"/>
      <c r="V60" s="218"/>
      <c r="W60" s="218"/>
      <c r="X60" s="218"/>
      <c r="Y60" s="218"/>
      <c r="Z60" s="208"/>
      <c r="AA60" s="208"/>
      <c r="AB60" s="208"/>
      <c r="AC60" s="208"/>
      <c r="AD60" s="208"/>
      <c r="AE60" s="208"/>
      <c r="AF60" s="208"/>
      <c r="AG60" s="208" t="s">
        <v>193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3" x14ac:dyDescent="0.2">
      <c r="A61" s="215"/>
      <c r="B61" s="216"/>
      <c r="C61" s="263" t="s">
        <v>275</v>
      </c>
      <c r="D61" s="258"/>
      <c r="E61" s="258"/>
      <c r="F61" s="258"/>
      <c r="G61" s="258"/>
      <c r="H61" s="218"/>
      <c r="I61" s="218"/>
      <c r="J61" s="218"/>
      <c r="K61" s="218"/>
      <c r="L61" s="218"/>
      <c r="M61" s="218"/>
      <c r="N61" s="217"/>
      <c r="O61" s="217"/>
      <c r="P61" s="217"/>
      <c r="Q61" s="217"/>
      <c r="R61" s="218"/>
      <c r="S61" s="218"/>
      <c r="T61" s="218"/>
      <c r="U61" s="218"/>
      <c r="V61" s="218"/>
      <c r="W61" s="218"/>
      <c r="X61" s="218"/>
      <c r="Y61" s="218"/>
      <c r="Z61" s="208"/>
      <c r="AA61" s="208"/>
      <c r="AB61" s="208"/>
      <c r="AC61" s="208"/>
      <c r="AD61" s="208"/>
      <c r="AE61" s="208"/>
      <c r="AF61" s="208"/>
      <c r="AG61" s="208" t="s">
        <v>193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3" x14ac:dyDescent="0.2">
      <c r="A62" s="215"/>
      <c r="B62" s="216"/>
      <c r="C62" s="263" t="s">
        <v>276</v>
      </c>
      <c r="D62" s="258"/>
      <c r="E62" s="258"/>
      <c r="F62" s="258"/>
      <c r="G62" s="258"/>
      <c r="H62" s="218"/>
      <c r="I62" s="218"/>
      <c r="J62" s="218"/>
      <c r="K62" s="218"/>
      <c r="L62" s="218"/>
      <c r="M62" s="218"/>
      <c r="N62" s="217"/>
      <c r="O62" s="217"/>
      <c r="P62" s="217"/>
      <c r="Q62" s="217"/>
      <c r="R62" s="218"/>
      <c r="S62" s="218"/>
      <c r="T62" s="218"/>
      <c r="U62" s="218"/>
      <c r="V62" s="218"/>
      <c r="W62" s="218"/>
      <c r="X62" s="218"/>
      <c r="Y62" s="218"/>
      <c r="Z62" s="208"/>
      <c r="AA62" s="208"/>
      <c r="AB62" s="208"/>
      <c r="AC62" s="208"/>
      <c r="AD62" s="208"/>
      <c r="AE62" s="208"/>
      <c r="AF62" s="208"/>
      <c r="AG62" s="208" t="s">
        <v>193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44" t="str">
        <f>C62</f>
        <v>- udržování sjízdnosti cest uvnitř násypiště i výkopiště, pokud vrcholky nerovností nejsou   vyšší než +- 0,5 m,</v>
      </c>
      <c r="BB62" s="208"/>
      <c r="BC62" s="208"/>
      <c r="BD62" s="208"/>
      <c r="BE62" s="208"/>
      <c r="BF62" s="208"/>
      <c r="BG62" s="208"/>
      <c r="BH62" s="208"/>
    </row>
    <row r="63" spans="1:60" outlineLevel="3" x14ac:dyDescent="0.2">
      <c r="A63" s="215"/>
      <c r="B63" s="216"/>
      <c r="C63" s="263" t="s">
        <v>277</v>
      </c>
      <c r="D63" s="258"/>
      <c r="E63" s="258"/>
      <c r="F63" s="258"/>
      <c r="G63" s="258"/>
      <c r="H63" s="218"/>
      <c r="I63" s="218"/>
      <c r="J63" s="218"/>
      <c r="K63" s="218"/>
      <c r="L63" s="218"/>
      <c r="M63" s="218"/>
      <c r="N63" s="217"/>
      <c r="O63" s="217"/>
      <c r="P63" s="217"/>
      <c r="Q63" s="217"/>
      <c r="R63" s="218"/>
      <c r="S63" s="218"/>
      <c r="T63" s="218"/>
      <c r="U63" s="218"/>
      <c r="V63" s="218"/>
      <c r="W63" s="218"/>
      <c r="X63" s="218"/>
      <c r="Y63" s="218"/>
      <c r="Z63" s="208"/>
      <c r="AA63" s="208"/>
      <c r="AB63" s="208"/>
      <c r="AC63" s="208"/>
      <c r="AD63" s="208"/>
      <c r="AE63" s="208"/>
      <c r="AF63" s="208"/>
      <c r="AG63" s="208" t="s">
        <v>193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2" x14ac:dyDescent="0.2">
      <c r="A64" s="215"/>
      <c r="B64" s="216"/>
      <c r="C64" s="260" t="s">
        <v>278</v>
      </c>
      <c r="D64" s="253"/>
      <c r="E64" s="254"/>
      <c r="F64" s="218"/>
      <c r="G64" s="218"/>
      <c r="H64" s="218"/>
      <c r="I64" s="218"/>
      <c r="J64" s="218"/>
      <c r="K64" s="218"/>
      <c r="L64" s="218"/>
      <c r="M64" s="218"/>
      <c r="N64" s="217"/>
      <c r="O64" s="217"/>
      <c r="P64" s="217"/>
      <c r="Q64" s="217"/>
      <c r="R64" s="218"/>
      <c r="S64" s="218"/>
      <c r="T64" s="218"/>
      <c r="U64" s="218"/>
      <c r="V64" s="218"/>
      <c r="W64" s="218"/>
      <c r="X64" s="218"/>
      <c r="Y64" s="218"/>
      <c r="Z64" s="208"/>
      <c r="AA64" s="208"/>
      <c r="AB64" s="208"/>
      <c r="AC64" s="208"/>
      <c r="AD64" s="208"/>
      <c r="AE64" s="208"/>
      <c r="AF64" s="208"/>
      <c r="AG64" s="208" t="s">
        <v>227</v>
      </c>
      <c r="AH64" s="208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3" x14ac:dyDescent="0.2">
      <c r="A65" s="215"/>
      <c r="B65" s="216"/>
      <c r="C65" s="260" t="s">
        <v>446</v>
      </c>
      <c r="D65" s="253"/>
      <c r="E65" s="254"/>
      <c r="F65" s="218"/>
      <c r="G65" s="218"/>
      <c r="H65" s="218"/>
      <c r="I65" s="218"/>
      <c r="J65" s="218"/>
      <c r="K65" s="218"/>
      <c r="L65" s="218"/>
      <c r="M65" s="218"/>
      <c r="N65" s="217"/>
      <c r="O65" s="217"/>
      <c r="P65" s="217"/>
      <c r="Q65" s="217"/>
      <c r="R65" s="218"/>
      <c r="S65" s="218"/>
      <c r="T65" s="218"/>
      <c r="U65" s="218"/>
      <c r="V65" s="218"/>
      <c r="W65" s="218"/>
      <c r="X65" s="218"/>
      <c r="Y65" s="218"/>
      <c r="Z65" s="208"/>
      <c r="AA65" s="208"/>
      <c r="AB65" s="208"/>
      <c r="AC65" s="208"/>
      <c r="AD65" s="208"/>
      <c r="AE65" s="208"/>
      <c r="AF65" s="208"/>
      <c r="AG65" s="208" t="s">
        <v>227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3" x14ac:dyDescent="0.2">
      <c r="A66" s="215"/>
      <c r="B66" s="216"/>
      <c r="C66" s="260" t="s">
        <v>447</v>
      </c>
      <c r="D66" s="253"/>
      <c r="E66" s="254">
        <v>0.48</v>
      </c>
      <c r="F66" s="218"/>
      <c r="G66" s="218"/>
      <c r="H66" s="218"/>
      <c r="I66" s="218"/>
      <c r="J66" s="218"/>
      <c r="K66" s="218"/>
      <c r="L66" s="218"/>
      <c r="M66" s="218"/>
      <c r="N66" s="217"/>
      <c r="O66" s="217"/>
      <c r="P66" s="217"/>
      <c r="Q66" s="217"/>
      <c r="R66" s="218"/>
      <c r="S66" s="218"/>
      <c r="T66" s="218"/>
      <c r="U66" s="218"/>
      <c r="V66" s="218"/>
      <c r="W66" s="218"/>
      <c r="X66" s="218"/>
      <c r="Y66" s="218"/>
      <c r="Z66" s="208"/>
      <c r="AA66" s="208"/>
      <c r="AB66" s="208"/>
      <c r="AC66" s="208"/>
      <c r="AD66" s="208"/>
      <c r="AE66" s="208"/>
      <c r="AF66" s="208"/>
      <c r="AG66" s="208" t="s">
        <v>227</v>
      </c>
      <c r="AH66" s="208">
        <v>5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">
      <c r="A67" s="230">
        <v>11</v>
      </c>
      <c r="B67" s="231" t="s">
        <v>281</v>
      </c>
      <c r="C67" s="248" t="s">
        <v>282</v>
      </c>
      <c r="D67" s="232" t="s">
        <v>220</v>
      </c>
      <c r="E67" s="233">
        <v>0.48</v>
      </c>
      <c r="F67" s="234"/>
      <c r="G67" s="235">
        <f>ROUND(E67*F67,2)</f>
        <v>0</v>
      </c>
      <c r="H67" s="234"/>
      <c r="I67" s="235">
        <f>ROUND(E67*H67,2)</f>
        <v>0</v>
      </c>
      <c r="J67" s="234"/>
      <c r="K67" s="235">
        <f>ROUND(E67*J67,2)</f>
        <v>0</v>
      </c>
      <c r="L67" s="235">
        <v>21</v>
      </c>
      <c r="M67" s="235">
        <f>G67*(1+L67/100)</f>
        <v>0</v>
      </c>
      <c r="N67" s="233">
        <v>0</v>
      </c>
      <c r="O67" s="233">
        <f>ROUND(E67*N67,2)</f>
        <v>0</v>
      </c>
      <c r="P67" s="233">
        <v>0</v>
      </c>
      <c r="Q67" s="233">
        <f>ROUND(E67*P67,2)</f>
        <v>0</v>
      </c>
      <c r="R67" s="235" t="s">
        <v>272</v>
      </c>
      <c r="S67" s="235" t="s">
        <v>183</v>
      </c>
      <c r="T67" s="236" t="s">
        <v>183</v>
      </c>
      <c r="U67" s="218">
        <v>6.7000000000000004E-2</v>
      </c>
      <c r="V67" s="218">
        <f>ROUND(E67*U67,2)</f>
        <v>0.03</v>
      </c>
      <c r="W67" s="218"/>
      <c r="X67" s="218" t="s">
        <v>222</v>
      </c>
      <c r="Y67" s="218" t="s">
        <v>186</v>
      </c>
      <c r="Z67" s="208"/>
      <c r="AA67" s="208"/>
      <c r="AB67" s="208"/>
      <c r="AC67" s="208"/>
      <c r="AD67" s="208"/>
      <c r="AE67" s="208"/>
      <c r="AF67" s="208"/>
      <c r="AG67" s="208" t="s">
        <v>252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2" x14ac:dyDescent="0.2">
      <c r="A68" s="215"/>
      <c r="B68" s="216"/>
      <c r="C68" s="259" t="s">
        <v>283</v>
      </c>
      <c r="D68" s="257"/>
      <c r="E68" s="257"/>
      <c r="F68" s="257"/>
      <c r="G68" s="257"/>
      <c r="H68" s="218"/>
      <c r="I68" s="218"/>
      <c r="J68" s="218"/>
      <c r="K68" s="218"/>
      <c r="L68" s="218"/>
      <c r="M68" s="218"/>
      <c r="N68" s="217"/>
      <c r="O68" s="217"/>
      <c r="P68" s="217"/>
      <c r="Q68" s="217"/>
      <c r="R68" s="218"/>
      <c r="S68" s="218"/>
      <c r="T68" s="218"/>
      <c r="U68" s="218"/>
      <c r="V68" s="218"/>
      <c r="W68" s="218"/>
      <c r="X68" s="218"/>
      <c r="Y68" s="218"/>
      <c r="Z68" s="208"/>
      <c r="AA68" s="208"/>
      <c r="AB68" s="208"/>
      <c r="AC68" s="208"/>
      <c r="AD68" s="208"/>
      <c r="AE68" s="208"/>
      <c r="AF68" s="208"/>
      <c r="AG68" s="208" t="s">
        <v>225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2" x14ac:dyDescent="0.2">
      <c r="A69" s="215"/>
      <c r="B69" s="216"/>
      <c r="C69" s="260" t="s">
        <v>284</v>
      </c>
      <c r="D69" s="253"/>
      <c r="E69" s="254"/>
      <c r="F69" s="218"/>
      <c r="G69" s="218"/>
      <c r="H69" s="218"/>
      <c r="I69" s="218"/>
      <c r="J69" s="218"/>
      <c r="K69" s="218"/>
      <c r="L69" s="218"/>
      <c r="M69" s="218"/>
      <c r="N69" s="217"/>
      <c r="O69" s="217"/>
      <c r="P69" s="217"/>
      <c r="Q69" s="217"/>
      <c r="R69" s="218"/>
      <c r="S69" s="218"/>
      <c r="T69" s="218"/>
      <c r="U69" s="218"/>
      <c r="V69" s="218"/>
      <c r="W69" s="218"/>
      <c r="X69" s="218"/>
      <c r="Y69" s="218"/>
      <c r="Z69" s="208"/>
      <c r="AA69" s="208"/>
      <c r="AB69" s="208"/>
      <c r="AC69" s="208"/>
      <c r="AD69" s="208"/>
      <c r="AE69" s="208"/>
      <c r="AF69" s="208"/>
      <c r="AG69" s="208" t="s">
        <v>227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3" x14ac:dyDescent="0.2">
      <c r="A70" s="215"/>
      <c r="B70" s="216"/>
      <c r="C70" s="260" t="s">
        <v>448</v>
      </c>
      <c r="D70" s="253"/>
      <c r="E70" s="254">
        <v>0.48</v>
      </c>
      <c r="F70" s="218"/>
      <c r="G70" s="218"/>
      <c r="H70" s="218"/>
      <c r="I70" s="218"/>
      <c r="J70" s="218"/>
      <c r="K70" s="218"/>
      <c r="L70" s="218"/>
      <c r="M70" s="218"/>
      <c r="N70" s="217"/>
      <c r="O70" s="217"/>
      <c r="P70" s="217"/>
      <c r="Q70" s="217"/>
      <c r="R70" s="218"/>
      <c r="S70" s="218"/>
      <c r="T70" s="218"/>
      <c r="U70" s="218"/>
      <c r="V70" s="218"/>
      <c r="W70" s="218"/>
      <c r="X70" s="218"/>
      <c r="Y70" s="218"/>
      <c r="Z70" s="208"/>
      <c r="AA70" s="208"/>
      <c r="AB70" s="208"/>
      <c r="AC70" s="208"/>
      <c r="AD70" s="208"/>
      <c r="AE70" s="208"/>
      <c r="AF70" s="208"/>
      <c r="AG70" s="208" t="s">
        <v>227</v>
      </c>
      <c r="AH70" s="208">
        <v>5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">
      <c r="A71" s="230">
        <v>12</v>
      </c>
      <c r="B71" s="231" t="s">
        <v>286</v>
      </c>
      <c r="C71" s="248" t="s">
        <v>287</v>
      </c>
      <c r="D71" s="232" t="s">
        <v>257</v>
      </c>
      <c r="E71" s="233">
        <v>1.6</v>
      </c>
      <c r="F71" s="234"/>
      <c r="G71" s="235">
        <f>ROUND(E71*F71,2)</f>
        <v>0</v>
      </c>
      <c r="H71" s="234"/>
      <c r="I71" s="235">
        <f>ROUND(E71*H71,2)</f>
        <v>0</v>
      </c>
      <c r="J71" s="234"/>
      <c r="K71" s="235">
        <f>ROUND(E71*J71,2)</f>
        <v>0</v>
      </c>
      <c r="L71" s="235">
        <v>21</v>
      </c>
      <c r="M71" s="235">
        <f>G71*(1+L71/100)</f>
        <v>0</v>
      </c>
      <c r="N71" s="233">
        <v>0</v>
      </c>
      <c r="O71" s="233">
        <f>ROUND(E71*N71,2)</f>
        <v>0</v>
      </c>
      <c r="P71" s="233">
        <v>0</v>
      </c>
      <c r="Q71" s="233">
        <f>ROUND(E71*P71,2)</f>
        <v>0</v>
      </c>
      <c r="R71" s="235" t="s">
        <v>288</v>
      </c>
      <c r="S71" s="235" t="s">
        <v>183</v>
      </c>
      <c r="T71" s="236" t="s">
        <v>183</v>
      </c>
      <c r="U71" s="218">
        <v>0.06</v>
      </c>
      <c r="V71" s="218">
        <f>ROUND(E71*U71,2)</f>
        <v>0.1</v>
      </c>
      <c r="W71" s="218"/>
      <c r="X71" s="218" t="s">
        <v>222</v>
      </c>
      <c r="Y71" s="218" t="s">
        <v>186</v>
      </c>
      <c r="Z71" s="208"/>
      <c r="AA71" s="208"/>
      <c r="AB71" s="208"/>
      <c r="AC71" s="208"/>
      <c r="AD71" s="208"/>
      <c r="AE71" s="208"/>
      <c r="AF71" s="208"/>
      <c r="AG71" s="208" t="s">
        <v>252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2" x14ac:dyDescent="0.2">
      <c r="A72" s="215"/>
      <c r="B72" s="216"/>
      <c r="C72" s="259" t="s">
        <v>289</v>
      </c>
      <c r="D72" s="257"/>
      <c r="E72" s="257"/>
      <c r="F72" s="257"/>
      <c r="G72" s="257"/>
      <c r="H72" s="218"/>
      <c r="I72" s="218"/>
      <c r="J72" s="218"/>
      <c r="K72" s="218"/>
      <c r="L72" s="218"/>
      <c r="M72" s="218"/>
      <c r="N72" s="217"/>
      <c r="O72" s="217"/>
      <c r="P72" s="217"/>
      <c r="Q72" s="217"/>
      <c r="R72" s="218"/>
      <c r="S72" s="218"/>
      <c r="T72" s="218"/>
      <c r="U72" s="218"/>
      <c r="V72" s="218"/>
      <c r="W72" s="218"/>
      <c r="X72" s="218"/>
      <c r="Y72" s="218"/>
      <c r="Z72" s="208"/>
      <c r="AA72" s="208"/>
      <c r="AB72" s="208"/>
      <c r="AC72" s="208"/>
      <c r="AD72" s="208"/>
      <c r="AE72" s="208"/>
      <c r="AF72" s="208"/>
      <c r="AG72" s="208" t="s">
        <v>225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2" x14ac:dyDescent="0.2">
      <c r="A73" s="215"/>
      <c r="B73" s="216"/>
      <c r="C73" s="260" t="s">
        <v>290</v>
      </c>
      <c r="D73" s="253"/>
      <c r="E73" s="254"/>
      <c r="F73" s="218"/>
      <c r="G73" s="218"/>
      <c r="H73" s="218"/>
      <c r="I73" s="218"/>
      <c r="J73" s="218"/>
      <c r="K73" s="218"/>
      <c r="L73" s="218"/>
      <c r="M73" s="218"/>
      <c r="N73" s="217"/>
      <c r="O73" s="217"/>
      <c r="P73" s="217"/>
      <c r="Q73" s="217"/>
      <c r="R73" s="218"/>
      <c r="S73" s="218"/>
      <c r="T73" s="218"/>
      <c r="U73" s="218"/>
      <c r="V73" s="218"/>
      <c r="W73" s="218"/>
      <c r="X73" s="218"/>
      <c r="Y73" s="218"/>
      <c r="Z73" s="208"/>
      <c r="AA73" s="208"/>
      <c r="AB73" s="208"/>
      <c r="AC73" s="208"/>
      <c r="AD73" s="208"/>
      <c r="AE73" s="208"/>
      <c r="AF73" s="208"/>
      <c r="AG73" s="208" t="s">
        <v>227</v>
      </c>
      <c r="AH73" s="208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3" x14ac:dyDescent="0.2">
      <c r="A74" s="215"/>
      <c r="B74" s="216"/>
      <c r="C74" s="260" t="s">
        <v>449</v>
      </c>
      <c r="D74" s="253"/>
      <c r="E74" s="254"/>
      <c r="F74" s="218"/>
      <c r="G74" s="218"/>
      <c r="H74" s="218"/>
      <c r="I74" s="218"/>
      <c r="J74" s="218"/>
      <c r="K74" s="218"/>
      <c r="L74" s="218"/>
      <c r="M74" s="218"/>
      <c r="N74" s="217"/>
      <c r="O74" s="217"/>
      <c r="P74" s="217"/>
      <c r="Q74" s="217"/>
      <c r="R74" s="218"/>
      <c r="S74" s="218"/>
      <c r="T74" s="218"/>
      <c r="U74" s="218"/>
      <c r="V74" s="218"/>
      <c r="W74" s="218"/>
      <c r="X74" s="218"/>
      <c r="Y74" s="218"/>
      <c r="Z74" s="208"/>
      <c r="AA74" s="208"/>
      <c r="AB74" s="208"/>
      <c r="AC74" s="208"/>
      <c r="AD74" s="208"/>
      <c r="AE74" s="208"/>
      <c r="AF74" s="208"/>
      <c r="AG74" s="208" t="s">
        <v>227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3" x14ac:dyDescent="0.2">
      <c r="A75" s="215"/>
      <c r="B75" s="216"/>
      <c r="C75" s="260" t="s">
        <v>430</v>
      </c>
      <c r="D75" s="253"/>
      <c r="E75" s="254"/>
      <c r="F75" s="218"/>
      <c r="G75" s="218"/>
      <c r="H75" s="218"/>
      <c r="I75" s="218"/>
      <c r="J75" s="218"/>
      <c r="K75" s="218"/>
      <c r="L75" s="218"/>
      <c r="M75" s="218"/>
      <c r="N75" s="217"/>
      <c r="O75" s="217"/>
      <c r="P75" s="217"/>
      <c r="Q75" s="217"/>
      <c r="R75" s="218"/>
      <c r="S75" s="218"/>
      <c r="T75" s="218"/>
      <c r="U75" s="218"/>
      <c r="V75" s="218"/>
      <c r="W75" s="218"/>
      <c r="X75" s="218"/>
      <c r="Y75" s="218"/>
      <c r="Z75" s="208"/>
      <c r="AA75" s="208"/>
      <c r="AB75" s="208"/>
      <c r="AC75" s="208"/>
      <c r="AD75" s="208"/>
      <c r="AE75" s="208"/>
      <c r="AF75" s="208"/>
      <c r="AG75" s="208" t="s">
        <v>227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3" x14ac:dyDescent="0.2">
      <c r="A76" s="215"/>
      <c r="B76" s="216"/>
      <c r="C76" s="261" t="s">
        <v>231</v>
      </c>
      <c r="D76" s="255"/>
      <c r="E76" s="256"/>
      <c r="F76" s="218"/>
      <c r="G76" s="218"/>
      <c r="H76" s="218"/>
      <c r="I76" s="218"/>
      <c r="J76" s="218"/>
      <c r="K76" s="218"/>
      <c r="L76" s="218"/>
      <c r="M76" s="218"/>
      <c r="N76" s="217"/>
      <c r="O76" s="217"/>
      <c r="P76" s="217"/>
      <c r="Q76" s="217"/>
      <c r="R76" s="218"/>
      <c r="S76" s="218"/>
      <c r="T76" s="218"/>
      <c r="U76" s="218"/>
      <c r="V76" s="218"/>
      <c r="W76" s="218"/>
      <c r="X76" s="218"/>
      <c r="Y76" s="218"/>
      <c r="Z76" s="208"/>
      <c r="AA76" s="208"/>
      <c r="AB76" s="208"/>
      <c r="AC76" s="208"/>
      <c r="AD76" s="208"/>
      <c r="AE76" s="208"/>
      <c r="AF76" s="208"/>
      <c r="AG76" s="208" t="s">
        <v>227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3" x14ac:dyDescent="0.2">
      <c r="A77" s="215"/>
      <c r="B77" s="216"/>
      <c r="C77" s="262" t="s">
        <v>450</v>
      </c>
      <c r="D77" s="255"/>
      <c r="E77" s="256">
        <v>1.6</v>
      </c>
      <c r="F77" s="218"/>
      <c r="G77" s="218"/>
      <c r="H77" s="218"/>
      <c r="I77" s="218"/>
      <c r="J77" s="218"/>
      <c r="K77" s="218"/>
      <c r="L77" s="218"/>
      <c r="M77" s="218"/>
      <c r="N77" s="217"/>
      <c r="O77" s="217"/>
      <c r="P77" s="217"/>
      <c r="Q77" s="217"/>
      <c r="R77" s="218"/>
      <c r="S77" s="218"/>
      <c r="T77" s="218"/>
      <c r="U77" s="218"/>
      <c r="V77" s="218"/>
      <c r="W77" s="218"/>
      <c r="X77" s="218"/>
      <c r="Y77" s="218"/>
      <c r="Z77" s="208"/>
      <c r="AA77" s="208"/>
      <c r="AB77" s="208"/>
      <c r="AC77" s="208"/>
      <c r="AD77" s="208"/>
      <c r="AE77" s="208"/>
      <c r="AF77" s="208"/>
      <c r="AG77" s="208" t="s">
        <v>227</v>
      </c>
      <c r="AH77" s="208">
        <v>2</v>
      </c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3" x14ac:dyDescent="0.2">
      <c r="A78" s="215"/>
      <c r="B78" s="216"/>
      <c r="C78" s="261" t="s">
        <v>233</v>
      </c>
      <c r="D78" s="255"/>
      <c r="E78" s="256"/>
      <c r="F78" s="218"/>
      <c r="G78" s="218"/>
      <c r="H78" s="218"/>
      <c r="I78" s="218"/>
      <c r="J78" s="218"/>
      <c r="K78" s="218"/>
      <c r="L78" s="218"/>
      <c r="M78" s="218"/>
      <c r="N78" s="217"/>
      <c r="O78" s="217"/>
      <c r="P78" s="217"/>
      <c r="Q78" s="217"/>
      <c r="R78" s="218"/>
      <c r="S78" s="218"/>
      <c r="T78" s="218"/>
      <c r="U78" s="218"/>
      <c r="V78" s="218"/>
      <c r="W78" s="218"/>
      <c r="X78" s="218"/>
      <c r="Y78" s="218"/>
      <c r="Z78" s="208"/>
      <c r="AA78" s="208"/>
      <c r="AB78" s="208"/>
      <c r="AC78" s="208"/>
      <c r="AD78" s="208"/>
      <c r="AE78" s="208"/>
      <c r="AF78" s="208"/>
      <c r="AG78" s="208" t="s">
        <v>227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3" x14ac:dyDescent="0.2">
      <c r="A79" s="215"/>
      <c r="B79" s="216"/>
      <c r="C79" s="260" t="s">
        <v>451</v>
      </c>
      <c r="D79" s="253"/>
      <c r="E79" s="254">
        <v>1.6</v>
      </c>
      <c r="F79" s="218"/>
      <c r="G79" s="218"/>
      <c r="H79" s="218"/>
      <c r="I79" s="218"/>
      <c r="J79" s="218"/>
      <c r="K79" s="218"/>
      <c r="L79" s="218"/>
      <c r="M79" s="218"/>
      <c r="N79" s="217"/>
      <c r="O79" s="217"/>
      <c r="P79" s="217"/>
      <c r="Q79" s="217"/>
      <c r="R79" s="218"/>
      <c r="S79" s="218"/>
      <c r="T79" s="218"/>
      <c r="U79" s="218"/>
      <c r="V79" s="218"/>
      <c r="W79" s="218"/>
      <c r="X79" s="218"/>
      <c r="Y79" s="218"/>
      <c r="Z79" s="208"/>
      <c r="AA79" s="208"/>
      <c r="AB79" s="208"/>
      <c r="AC79" s="208"/>
      <c r="AD79" s="208"/>
      <c r="AE79" s="208"/>
      <c r="AF79" s="208"/>
      <c r="AG79" s="208" t="s">
        <v>227</v>
      </c>
      <c r="AH79" s="208">
        <v>5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ht="22.5" outlineLevel="1" x14ac:dyDescent="0.2">
      <c r="A80" s="230">
        <v>13</v>
      </c>
      <c r="B80" s="231" t="s">
        <v>452</v>
      </c>
      <c r="C80" s="248" t="s">
        <v>453</v>
      </c>
      <c r="D80" s="232" t="s">
        <v>257</v>
      </c>
      <c r="E80" s="233">
        <v>1.6</v>
      </c>
      <c r="F80" s="234"/>
      <c r="G80" s="235">
        <f>ROUND(E80*F80,2)</f>
        <v>0</v>
      </c>
      <c r="H80" s="234"/>
      <c r="I80" s="235">
        <f>ROUND(E80*H80,2)</f>
        <v>0</v>
      </c>
      <c r="J80" s="234"/>
      <c r="K80" s="235">
        <f>ROUND(E80*J80,2)</f>
        <v>0</v>
      </c>
      <c r="L80" s="235">
        <v>21</v>
      </c>
      <c r="M80" s="235">
        <f>G80*(1+L80/100)</f>
        <v>0</v>
      </c>
      <c r="N80" s="233">
        <v>0</v>
      </c>
      <c r="O80" s="233">
        <f>ROUND(E80*N80,2)</f>
        <v>0</v>
      </c>
      <c r="P80" s="233">
        <v>0</v>
      </c>
      <c r="Q80" s="233">
        <f>ROUND(E80*P80,2)</f>
        <v>0</v>
      </c>
      <c r="R80" s="235" t="s">
        <v>221</v>
      </c>
      <c r="S80" s="235" t="s">
        <v>183</v>
      </c>
      <c r="T80" s="236" t="s">
        <v>183</v>
      </c>
      <c r="U80" s="218">
        <v>0.50800000000000001</v>
      </c>
      <c r="V80" s="218">
        <f>ROUND(E80*U80,2)</f>
        <v>0.81</v>
      </c>
      <c r="W80" s="218"/>
      <c r="X80" s="218" t="s">
        <v>222</v>
      </c>
      <c r="Y80" s="218" t="s">
        <v>186</v>
      </c>
      <c r="Z80" s="208"/>
      <c r="AA80" s="208"/>
      <c r="AB80" s="208"/>
      <c r="AC80" s="208"/>
      <c r="AD80" s="208"/>
      <c r="AE80" s="208"/>
      <c r="AF80" s="208"/>
      <c r="AG80" s="208" t="s">
        <v>252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ht="22.5" outlineLevel="2" x14ac:dyDescent="0.2">
      <c r="A81" s="215"/>
      <c r="B81" s="216"/>
      <c r="C81" s="259" t="s">
        <v>296</v>
      </c>
      <c r="D81" s="257"/>
      <c r="E81" s="257"/>
      <c r="F81" s="257"/>
      <c r="G81" s="257"/>
      <c r="H81" s="218"/>
      <c r="I81" s="218"/>
      <c r="J81" s="218"/>
      <c r="K81" s="218"/>
      <c r="L81" s="218"/>
      <c r="M81" s="218"/>
      <c r="N81" s="217"/>
      <c r="O81" s="217"/>
      <c r="P81" s="217"/>
      <c r="Q81" s="217"/>
      <c r="R81" s="218"/>
      <c r="S81" s="218"/>
      <c r="T81" s="218"/>
      <c r="U81" s="218"/>
      <c r="V81" s="218"/>
      <c r="W81" s="218"/>
      <c r="X81" s="218"/>
      <c r="Y81" s="218"/>
      <c r="Z81" s="208"/>
      <c r="AA81" s="208"/>
      <c r="AB81" s="208"/>
      <c r="AC81" s="208"/>
      <c r="AD81" s="208"/>
      <c r="AE81" s="208"/>
      <c r="AF81" s="208"/>
      <c r="AG81" s="208" t="s">
        <v>225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44" t="str">
        <f>C81</f>
        <v>s případným nutným přemístěním hromad nebo dočasných skládek na místo potřeby ze vzdálenosti do 30 m, v rovině nebo ve svahu do 1 : 5,</v>
      </c>
      <c r="BB81" s="208"/>
      <c r="BC81" s="208"/>
      <c r="BD81" s="208"/>
      <c r="BE81" s="208"/>
      <c r="BF81" s="208"/>
      <c r="BG81" s="208"/>
      <c r="BH81" s="208"/>
    </row>
    <row r="82" spans="1:60" outlineLevel="2" x14ac:dyDescent="0.2">
      <c r="A82" s="215"/>
      <c r="B82" s="216"/>
      <c r="C82" s="260" t="s">
        <v>454</v>
      </c>
      <c r="D82" s="253"/>
      <c r="E82" s="254"/>
      <c r="F82" s="218"/>
      <c r="G82" s="218"/>
      <c r="H82" s="218"/>
      <c r="I82" s="218"/>
      <c r="J82" s="218"/>
      <c r="K82" s="218"/>
      <c r="L82" s="218"/>
      <c r="M82" s="218"/>
      <c r="N82" s="217"/>
      <c r="O82" s="217"/>
      <c r="P82" s="217"/>
      <c r="Q82" s="217"/>
      <c r="R82" s="218"/>
      <c r="S82" s="218"/>
      <c r="T82" s="218"/>
      <c r="U82" s="218"/>
      <c r="V82" s="218"/>
      <c r="W82" s="218"/>
      <c r="X82" s="218"/>
      <c r="Y82" s="218"/>
      <c r="Z82" s="208"/>
      <c r="AA82" s="208"/>
      <c r="AB82" s="208"/>
      <c r="AC82" s="208"/>
      <c r="AD82" s="208"/>
      <c r="AE82" s="208"/>
      <c r="AF82" s="208"/>
      <c r="AG82" s="208" t="s">
        <v>227</v>
      </c>
      <c r="AH82" s="208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3" x14ac:dyDescent="0.2">
      <c r="A83" s="215"/>
      <c r="B83" s="216"/>
      <c r="C83" s="260" t="s">
        <v>455</v>
      </c>
      <c r="D83" s="253"/>
      <c r="E83" s="254">
        <v>1.6</v>
      </c>
      <c r="F83" s="218"/>
      <c r="G83" s="218"/>
      <c r="H83" s="218"/>
      <c r="I83" s="218"/>
      <c r="J83" s="218"/>
      <c r="K83" s="218"/>
      <c r="L83" s="218"/>
      <c r="M83" s="218"/>
      <c r="N83" s="217"/>
      <c r="O83" s="217"/>
      <c r="P83" s="217"/>
      <c r="Q83" s="217"/>
      <c r="R83" s="218"/>
      <c r="S83" s="218"/>
      <c r="T83" s="218"/>
      <c r="U83" s="218"/>
      <c r="V83" s="218"/>
      <c r="W83" s="218"/>
      <c r="X83" s="218"/>
      <c r="Y83" s="218"/>
      <c r="Z83" s="208"/>
      <c r="AA83" s="208"/>
      <c r="AB83" s="208"/>
      <c r="AC83" s="208"/>
      <c r="AD83" s="208"/>
      <c r="AE83" s="208"/>
      <c r="AF83" s="208"/>
      <c r="AG83" s="208" t="s">
        <v>227</v>
      </c>
      <c r="AH83" s="208">
        <v>5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ht="22.5" outlineLevel="1" x14ac:dyDescent="0.2">
      <c r="A84" s="230">
        <v>14</v>
      </c>
      <c r="B84" s="231" t="s">
        <v>299</v>
      </c>
      <c r="C84" s="248" t="s">
        <v>300</v>
      </c>
      <c r="D84" s="232" t="s">
        <v>257</v>
      </c>
      <c r="E84" s="233">
        <v>1.6</v>
      </c>
      <c r="F84" s="234"/>
      <c r="G84" s="235">
        <f>ROUND(E84*F84,2)</f>
        <v>0</v>
      </c>
      <c r="H84" s="234"/>
      <c r="I84" s="235">
        <f>ROUND(E84*H84,2)</f>
        <v>0</v>
      </c>
      <c r="J84" s="234"/>
      <c r="K84" s="235">
        <f>ROUND(E84*J84,2)</f>
        <v>0</v>
      </c>
      <c r="L84" s="235">
        <v>21</v>
      </c>
      <c r="M84" s="235">
        <f>G84*(1+L84/100)</f>
        <v>0</v>
      </c>
      <c r="N84" s="233">
        <v>0</v>
      </c>
      <c r="O84" s="233">
        <f>ROUND(E84*N84,2)</f>
        <v>0</v>
      </c>
      <c r="P84" s="233">
        <v>0</v>
      </c>
      <c r="Q84" s="233">
        <f>ROUND(E84*P84,2)</f>
        <v>0</v>
      </c>
      <c r="R84" s="235" t="s">
        <v>288</v>
      </c>
      <c r="S84" s="235" t="s">
        <v>183</v>
      </c>
      <c r="T84" s="236" t="s">
        <v>183</v>
      </c>
      <c r="U84" s="218">
        <v>0.09</v>
      </c>
      <c r="V84" s="218">
        <f>ROUND(E84*U84,2)</f>
        <v>0.14000000000000001</v>
      </c>
      <c r="W84" s="218"/>
      <c r="X84" s="218" t="s">
        <v>222</v>
      </c>
      <c r="Y84" s="218" t="s">
        <v>186</v>
      </c>
      <c r="Z84" s="208"/>
      <c r="AA84" s="208"/>
      <c r="AB84" s="208"/>
      <c r="AC84" s="208"/>
      <c r="AD84" s="208"/>
      <c r="AE84" s="208"/>
      <c r="AF84" s="208"/>
      <c r="AG84" s="208" t="s">
        <v>252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2" x14ac:dyDescent="0.2">
      <c r="A85" s="215"/>
      <c r="B85" s="216"/>
      <c r="C85" s="259" t="s">
        <v>301</v>
      </c>
      <c r="D85" s="257"/>
      <c r="E85" s="257"/>
      <c r="F85" s="257"/>
      <c r="G85" s="257"/>
      <c r="H85" s="218"/>
      <c r="I85" s="218"/>
      <c r="J85" s="218"/>
      <c r="K85" s="218"/>
      <c r="L85" s="218"/>
      <c r="M85" s="218"/>
      <c r="N85" s="217"/>
      <c r="O85" s="217"/>
      <c r="P85" s="217"/>
      <c r="Q85" s="217"/>
      <c r="R85" s="218"/>
      <c r="S85" s="218"/>
      <c r="T85" s="218"/>
      <c r="U85" s="218"/>
      <c r="V85" s="218"/>
      <c r="W85" s="218"/>
      <c r="X85" s="218"/>
      <c r="Y85" s="218"/>
      <c r="Z85" s="208"/>
      <c r="AA85" s="208"/>
      <c r="AB85" s="208"/>
      <c r="AC85" s="208"/>
      <c r="AD85" s="208"/>
      <c r="AE85" s="208"/>
      <c r="AF85" s="208"/>
      <c r="AG85" s="208" t="s">
        <v>225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2" x14ac:dyDescent="0.2">
      <c r="A86" s="215"/>
      <c r="B86" s="216"/>
      <c r="C86" s="260" t="s">
        <v>302</v>
      </c>
      <c r="D86" s="253"/>
      <c r="E86" s="254"/>
      <c r="F86" s="218"/>
      <c r="G86" s="218"/>
      <c r="H86" s="218"/>
      <c r="I86" s="218"/>
      <c r="J86" s="218"/>
      <c r="K86" s="218"/>
      <c r="L86" s="218"/>
      <c r="M86" s="218"/>
      <c r="N86" s="217"/>
      <c r="O86" s="217"/>
      <c r="P86" s="217"/>
      <c r="Q86" s="217"/>
      <c r="R86" s="218"/>
      <c r="S86" s="218"/>
      <c r="T86" s="218"/>
      <c r="U86" s="218"/>
      <c r="V86" s="218"/>
      <c r="W86" s="218"/>
      <c r="X86" s="218"/>
      <c r="Y86" s="218"/>
      <c r="Z86" s="208"/>
      <c r="AA86" s="208"/>
      <c r="AB86" s="208"/>
      <c r="AC86" s="208"/>
      <c r="AD86" s="208"/>
      <c r="AE86" s="208"/>
      <c r="AF86" s="208"/>
      <c r="AG86" s="208" t="s">
        <v>227</v>
      </c>
      <c r="AH86" s="208">
        <v>0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3" x14ac:dyDescent="0.2">
      <c r="A87" s="215"/>
      <c r="B87" s="216"/>
      <c r="C87" s="260" t="s">
        <v>455</v>
      </c>
      <c r="D87" s="253"/>
      <c r="E87" s="254">
        <v>1.6</v>
      </c>
      <c r="F87" s="218"/>
      <c r="G87" s="218"/>
      <c r="H87" s="218"/>
      <c r="I87" s="218"/>
      <c r="J87" s="218"/>
      <c r="K87" s="218"/>
      <c r="L87" s="218"/>
      <c r="M87" s="218"/>
      <c r="N87" s="217"/>
      <c r="O87" s="217"/>
      <c r="P87" s="217"/>
      <c r="Q87" s="217"/>
      <c r="R87" s="218"/>
      <c r="S87" s="218"/>
      <c r="T87" s="218"/>
      <c r="U87" s="218"/>
      <c r="V87" s="218"/>
      <c r="W87" s="218"/>
      <c r="X87" s="218"/>
      <c r="Y87" s="218"/>
      <c r="Z87" s="208"/>
      <c r="AA87" s="208"/>
      <c r="AB87" s="208"/>
      <c r="AC87" s="208"/>
      <c r="AD87" s="208"/>
      <c r="AE87" s="208"/>
      <c r="AF87" s="208"/>
      <c r="AG87" s="208" t="s">
        <v>227</v>
      </c>
      <c r="AH87" s="208">
        <v>5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">
      <c r="A88" s="230">
        <v>15</v>
      </c>
      <c r="B88" s="231" t="s">
        <v>303</v>
      </c>
      <c r="C88" s="248" t="s">
        <v>304</v>
      </c>
      <c r="D88" s="232" t="s">
        <v>305</v>
      </c>
      <c r="E88" s="233">
        <v>1.6000000000000001E-4</v>
      </c>
      <c r="F88" s="234"/>
      <c r="G88" s="235">
        <f>ROUND(E88*F88,2)</f>
        <v>0</v>
      </c>
      <c r="H88" s="234"/>
      <c r="I88" s="235">
        <f>ROUND(E88*H88,2)</f>
        <v>0</v>
      </c>
      <c r="J88" s="234"/>
      <c r="K88" s="235">
        <f>ROUND(E88*J88,2)</f>
        <v>0</v>
      </c>
      <c r="L88" s="235">
        <v>21</v>
      </c>
      <c r="M88" s="235">
        <f>G88*(1+L88/100)</f>
        <v>0</v>
      </c>
      <c r="N88" s="233">
        <v>0</v>
      </c>
      <c r="O88" s="233">
        <f>ROUND(E88*N88,2)</f>
        <v>0</v>
      </c>
      <c r="P88" s="233">
        <v>0</v>
      </c>
      <c r="Q88" s="233">
        <f>ROUND(E88*P88,2)</f>
        <v>0</v>
      </c>
      <c r="R88" s="235" t="s">
        <v>288</v>
      </c>
      <c r="S88" s="235" t="s">
        <v>183</v>
      </c>
      <c r="T88" s="236" t="s">
        <v>183</v>
      </c>
      <c r="U88" s="218">
        <v>16.151</v>
      </c>
      <c r="V88" s="218">
        <f>ROUND(E88*U88,2)</f>
        <v>0</v>
      </c>
      <c r="W88" s="218"/>
      <c r="X88" s="218" t="s">
        <v>222</v>
      </c>
      <c r="Y88" s="218" t="s">
        <v>186</v>
      </c>
      <c r="Z88" s="208"/>
      <c r="AA88" s="208"/>
      <c r="AB88" s="208"/>
      <c r="AC88" s="208"/>
      <c r="AD88" s="208"/>
      <c r="AE88" s="208"/>
      <c r="AF88" s="208"/>
      <c r="AG88" s="208" t="s">
        <v>223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2" x14ac:dyDescent="0.2">
      <c r="A89" s="215"/>
      <c r="B89" s="216"/>
      <c r="C89" s="260" t="s">
        <v>306</v>
      </c>
      <c r="D89" s="253"/>
      <c r="E89" s="254"/>
      <c r="F89" s="218"/>
      <c r="G89" s="218"/>
      <c r="H89" s="218"/>
      <c r="I89" s="218"/>
      <c r="J89" s="218"/>
      <c r="K89" s="218"/>
      <c r="L89" s="218"/>
      <c r="M89" s="218"/>
      <c r="N89" s="217"/>
      <c r="O89" s="217"/>
      <c r="P89" s="217"/>
      <c r="Q89" s="217"/>
      <c r="R89" s="218"/>
      <c r="S89" s="218"/>
      <c r="T89" s="218"/>
      <c r="U89" s="218"/>
      <c r="V89" s="218"/>
      <c r="W89" s="218"/>
      <c r="X89" s="218"/>
      <c r="Y89" s="218"/>
      <c r="Z89" s="208"/>
      <c r="AA89" s="208"/>
      <c r="AB89" s="208"/>
      <c r="AC89" s="208"/>
      <c r="AD89" s="208"/>
      <c r="AE89" s="208"/>
      <c r="AF89" s="208"/>
      <c r="AG89" s="208" t="s">
        <v>227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3" x14ac:dyDescent="0.2">
      <c r="A90" s="215"/>
      <c r="B90" s="216"/>
      <c r="C90" s="260" t="s">
        <v>456</v>
      </c>
      <c r="D90" s="253"/>
      <c r="E90" s="254">
        <v>1.6000000000000001E-4</v>
      </c>
      <c r="F90" s="218"/>
      <c r="G90" s="218"/>
      <c r="H90" s="218"/>
      <c r="I90" s="218"/>
      <c r="J90" s="218"/>
      <c r="K90" s="218"/>
      <c r="L90" s="218"/>
      <c r="M90" s="218"/>
      <c r="N90" s="217"/>
      <c r="O90" s="217"/>
      <c r="P90" s="217"/>
      <c r="Q90" s="217"/>
      <c r="R90" s="218"/>
      <c r="S90" s="218"/>
      <c r="T90" s="218"/>
      <c r="U90" s="218"/>
      <c r="V90" s="218"/>
      <c r="W90" s="218"/>
      <c r="X90" s="218"/>
      <c r="Y90" s="218"/>
      <c r="Z90" s="208"/>
      <c r="AA90" s="208"/>
      <c r="AB90" s="208"/>
      <c r="AC90" s="208"/>
      <c r="AD90" s="208"/>
      <c r="AE90" s="208"/>
      <c r="AF90" s="208"/>
      <c r="AG90" s="208" t="s">
        <v>227</v>
      </c>
      <c r="AH90" s="208">
        <v>5</v>
      </c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">
      <c r="A91" s="230">
        <v>16</v>
      </c>
      <c r="B91" s="231" t="s">
        <v>308</v>
      </c>
      <c r="C91" s="248" t="s">
        <v>309</v>
      </c>
      <c r="D91" s="232" t="s">
        <v>257</v>
      </c>
      <c r="E91" s="233">
        <v>1.6</v>
      </c>
      <c r="F91" s="234"/>
      <c r="G91" s="235">
        <f>ROUND(E91*F91,2)</f>
        <v>0</v>
      </c>
      <c r="H91" s="234"/>
      <c r="I91" s="235">
        <f>ROUND(E91*H91,2)</f>
        <v>0</v>
      </c>
      <c r="J91" s="234"/>
      <c r="K91" s="235">
        <f>ROUND(E91*J91,2)</f>
        <v>0</v>
      </c>
      <c r="L91" s="235">
        <v>21</v>
      </c>
      <c r="M91" s="235">
        <f>G91*(1+L91/100)</f>
        <v>0</v>
      </c>
      <c r="N91" s="233">
        <v>0</v>
      </c>
      <c r="O91" s="233">
        <f>ROUND(E91*N91,2)</f>
        <v>0</v>
      </c>
      <c r="P91" s="233">
        <v>0</v>
      </c>
      <c r="Q91" s="233">
        <f>ROUND(E91*P91,2)</f>
        <v>0</v>
      </c>
      <c r="R91" s="235" t="s">
        <v>288</v>
      </c>
      <c r="S91" s="235" t="s">
        <v>183</v>
      </c>
      <c r="T91" s="236" t="s">
        <v>183</v>
      </c>
      <c r="U91" s="218">
        <v>2.1000000000000001E-2</v>
      </c>
      <c r="V91" s="218">
        <f>ROUND(E91*U91,2)</f>
        <v>0.03</v>
      </c>
      <c r="W91" s="218"/>
      <c r="X91" s="218" t="s">
        <v>222</v>
      </c>
      <c r="Y91" s="218" t="s">
        <v>186</v>
      </c>
      <c r="Z91" s="208"/>
      <c r="AA91" s="208"/>
      <c r="AB91" s="208"/>
      <c r="AC91" s="208"/>
      <c r="AD91" s="208"/>
      <c r="AE91" s="208"/>
      <c r="AF91" s="208"/>
      <c r="AG91" s="208" t="s">
        <v>223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ht="22.5" outlineLevel="2" x14ac:dyDescent="0.2">
      <c r="A92" s="215"/>
      <c r="B92" s="216"/>
      <c r="C92" s="259" t="s">
        <v>310</v>
      </c>
      <c r="D92" s="257"/>
      <c r="E92" s="257"/>
      <c r="F92" s="257"/>
      <c r="G92" s="257"/>
      <c r="H92" s="218"/>
      <c r="I92" s="218"/>
      <c r="J92" s="218"/>
      <c r="K92" s="218"/>
      <c r="L92" s="218"/>
      <c r="M92" s="218"/>
      <c r="N92" s="217"/>
      <c r="O92" s="217"/>
      <c r="P92" s="217"/>
      <c r="Q92" s="217"/>
      <c r="R92" s="218"/>
      <c r="S92" s="218"/>
      <c r="T92" s="218"/>
      <c r="U92" s="218"/>
      <c r="V92" s="218"/>
      <c r="W92" s="218"/>
      <c r="X92" s="218"/>
      <c r="Y92" s="218"/>
      <c r="Z92" s="208"/>
      <c r="AA92" s="208"/>
      <c r="AB92" s="208"/>
      <c r="AC92" s="208"/>
      <c r="AD92" s="208"/>
      <c r="AE92" s="208"/>
      <c r="AF92" s="208"/>
      <c r="AG92" s="208" t="s">
        <v>225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44" t="str">
        <f>C92</f>
        <v>bez ohledu na způsob založení, tj. pokosení se shrabáním, naložením shrabků na dopravní prostředek s odvezením do 20 km a se složením,</v>
      </c>
      <c r="BB92" s="208"/>
      <c r="BC92" s="208"/>
      <c r="BD92" s="208"/>
      <c r="BE92" s="208"/>
      <c r="BF92" s="208"/>
      <c r="BG92" s="208"/>
      <c r="BH92" s="208"/>
    </row>
    <row r="93" spans="1:60" outlineLevel="2" x14ac:dyDescent="0.2">
      <c r="A93" s="215"/>
      <c r="B93" s="216"/>
      <c r="C93" s="260" t="s">
        <v>311</v>
      </c>
      <c r="D93" s="253"/>
      <c r="E93" s="254"/>
      <c r="F93" s="218"/>
      <c r="G93" s="218"/>
      <c r="H93" s="218"/>
      <c r="I93" s="218"/>
      <c r="J93" s="218"/>
      <c r="K93" s="218"/>
      <c r="L93" s="218"/>
      <c r="M93" s="218"/>
      <c r="N93" s="217"/>
      <c r="O93" s="217"/>
      <c r="P93" s="217"/>
      <c r="Q93" s="217"/>
      <c r="R93" s="218"/>
      <c r="S93" s="218"/>
      <c r="T93" s="218"/>
      <c r="U93" s="218"/>
      <c r="V93" s="218"/>
      <c r="W93" s="218"/>
      <c r="X93" s="218"/>
      <c r="Y93" s="218"/>
      <c r="Z93" s="208"/>
      <c r="AA93" s="208"/>
      <c r="AB93" s="208"/>
      <c r="AC93" s="208"/>
      <c r="AD93" s="208"/>
      <c r="AE93" s="208"/>
      <c r="AF93" s="208"/>
      <c r="AG93" s="208" t="s">
        <v>227</v>
      </c>
      <c r="AH93" s="208">
        <v>0</v>
      </c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3" x14ac:dyDescent="0.2">
      <c r="A94" s="215"/>
      <c r="B94" s="216"/>
      <c r="C94" s="260" t="s">
        <v>455</v>
      </c>
      <c r="D94" s="253"/>
      <c r="E94" s="254">
        <v>1.6</v>
      </c>
      <c r="F94" s="218"/>
      <c r="G94" s="218"/>
      <c r="H94" s="218"/>
      <c r="I94" s="218"/>
      <c r="J94" s="218"/>
      <c r="K94" s="218"/>
      <c r="L94" s="218"/>
      <c r="M94" s="218"/>
      <c r="N94" s="217"/>
      <c r="O94" s="217"/>
      <c r="P94" s="217"/>
      <c r="Q94" s="217"/>
      <c r="R94" s="218"/>
      <c r="S94" s="218"/>
      <c r="T94" s="218"/>
      <c r="U94" s="218"/>
      <c r="V94" s="218"/>
      <c r="W94" s="218"/>
      <c r="X94" s="218"/>
      <c r="Y94" s="218"/>
      <c r="Z94" s="208"/>
      <c r="AA94" s="208"/>
      <c r="AB94" s="208"/>
      <c r="AC94" s="208"/>
      <c r="AD94" s="208"/>
      <c r="AE94" s="208"/>
      <c r="AF94" s="208"/>
      <c r="AG94" s="208" t="s">
        <v>227</v>
      </c>
      <c r="AH94" s="208">
        <v>5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">
      <c r="A95" s="230">
        <v>17</v>
      </c>
      <c r="B95" s="231" t="s">
        <v>312</v>
      </c>
      <c r="C95" s="248" t="s">
        <v>313</v>
      </c>
      <c r="D95" s="232" t="s">
        <v>257</v>
      </c>
      <c r="E95" s="233">
        <v>1.6</v>
      </c>
      <c r="F95" s="234"/>
      <c r="G95" s="235">
        <f>ROUND(E95*F95,2)</f>
        <v>0</v>
      </c>
      <c r="H95" s="234"/>
      <c r="I95" s="235">
        <f>ROUND(E95*H95,2)</f>
        <v>0</v>
      </c>
      <c r="J95" s="234"/>
      <c r="K95" s="235">
        <f>ROUND(E95*J95,2)</f>
        <v>0</v>
      </c>
      <c r="L95" s="235">
        <v>21</v>
      </c>
      <c r="M95" s="235">
        <f>G95*(1+L95/100)</f>
        <v>0</v>
      </c>
      <c r="N95" s="233">
        <v>0</v>
      </c>
      <c r="O95" s="233">
        <f>ROUND(E95*N95,2)</f>
        <v>0</v>
      </c>
      <c r="P95" s="233">
        <v>0</v>
      </c>
      <c r="Q95" s="233">
        <f>ROUND(E95*P95,2)</f>
        <v>0</v>
      </c>
      <c r="R95" s="235" t="s">
        <v>288</v>
      </c>
      <c r="S95" s="235" t="s">
        <v>183</v>
      </c>
      <c r="T95" s="236" t="s">
        <v>183</v>
      </c>
      <c r="U95" s="218">
        <v>2E-3</v>
      </c>
      <c r="V95" s="218">
        <f>ROUND(E95*U95,2)</f>
        <v>0</v>
      </c>
      <c r="W95" s="218"/>
      <c r="X95" s="218" t="s">
        <v>222</v>
      </c>
      <c r="Y95" s="218" t="s">
        <v>186</v>
      </c>
      <c r="Z95" s="208"/>
      <c r="AA95" s="208"/>
      <c r="AB95" s="208"/>
      <c r="AC95" s="208"/>
      <c r="AD95" s="208"/>
      <c r="AE95" s="208"/>
      <c r="AF95" s="208"/>
      <c r="AG95" s="208" t="s">
        <v>223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2" x14ac:dyDescent="0.2">
      <c r="A96" s="215"/>
      <c r="B96" s="216"/>
      <c r="C96" s="260" t="s">
        <v>314</v>
      </c>
      <c r="D96" s="253"/>
      <c r="E96" s="254"/>
      <c r="F96" s="218"/>
      <c r="G96" s="218"/>
      <c r="H96" s="218"/>
      <c r="I96" s="218"/>
      <c r="J96" s="218"/>
      <c r="K96" s="218"/>
      <c r="L96" s="218"/>
      <c r="M96" s="218"/>
      <c r="N96" s="217"/>
      <c r="O96" s="217"/>
      <c r="P96" s="217"/>
      <c r="Q96" s="217"/>
      <c r="R96" s="218"/>
      <c r="S96" s="218"/>
      <c r="T96" s="218"/>
      <c r="U96" s="218"/>
      <c r="V96" s="218"/>
      <c r="W96" s="218"/>
      <c r="X96" s="218"/>
      <c r="Y96" s="218"/>
      <c r="Z96" s="208"/>
      <c r="AA96" s="208"/>
      <c r="AB96" s="208"/>
      <c r="AC96" s="208"/>
      <c r="AD96" s="208"/>
      <c r="AE96" s="208"/>
      <c r="AF96" s="208"/>
      <c r="AG96" s="208" t="s">
        <v>227</v>
      </c>
      <c r="AH96" s="208">
        <v>0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3" x14ac:dyDescent="0.2">
      <c r="A97" s="215"/>
      <c r="B97" s="216"/>
      <c r="C97" s="260" t="s">
        <v>455</v>
      </c>
      <c r="D97" s="253"/>
      <c r="E97" s="254">
        <v>1.6</v>
      </c>
      <c r="F97" s="218"/>
      <c r="G97" s="218"/>
      <c r="H97" s="218"/>
      <c r="I97" s="218"/>
      <c r="J97" s="218"/>
      <c r="K97" s="218"/>
      <c r="L97" s="218"/>
      <c r="M97" s="218"/>
      <c r="N97" s="217"/>
      <c r="O97" s="217"/>
      <c r="P97" s="217"/>
      <c r="Q97" s="217"/>
      <c r="R97" s="218"/>
      <c r="S97" s="218"/>
      <c r="T97" s="218"/>
      <c r="U97" s="218"/>
      <c r="V97" s="218"/>
      <c r="W97" s="218"/>
      <c r="X97" s="218"/>
      <c r="Y97" s="218"/>
      <c r="Z97" s="208"/>
      <c r="AA97" s="208"/>
      <c r="AB97" s="208"/>
      <c r="AC97" s="208"/>
      <c r="AD97" s="208"/>
      <c r="AE97" s="208"/>
      <c r="AF97" s="208"/>
      <c r="AG97" s="208" t="s">
        <v>227</v>
      </c>
      <c r="AH97" s="208">
        <v>5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 x14ac:dyDescent="0.2">
      <c r="A98" s="230">
        <v>18</v>
      </c>
      <c r="B98" s="231" t="s">
        <v>315</v>
      </c>
      <c r="C98" s="248" t="s">
        <v>316</v>
      </c>
      <c r="D98" s="232" t="s">
        <v>257</v>
      </c>
      <c r="E98" s="233">
        <v>1.6</v>
      </c>
      <c r="F98" s="234"/>
      <c r="G98" s="235">
        <f>ROUND(E98*F98,2)</f>
        <v>0</v>
      </c>
      <c r="H98" s="234"/>
      <c r="I98" s="235">
        <f>ROUND(E98*H98,2)</f>
        <v>0</v>
      </c>
      <c r="J98" s="234"/>
      <c r="K98" s="235">
        <f>ROUND(E98*J98,2)</f>
        <v>0</v>
      </c>
      <c r="L98" s="235">
        <v>21</v>
      </c>
      <c r="M98" s="235">
        <f>G98*(1+L98/100)</f>
        <v>0</v>
      </c>
      <c r="N98" s="233">
        <v>0</v>
      </c>
      <c r="O98" s="233">
        <f>ROUND(E98*N98,2)</f>
        <v>0</v>
      </c>
      <c r="P98" s="233">
        <v>0</v>
      </c>
      <c r="Q98" s="233">
        <f>ROUND(E98*P98,2)</f>
        <v>0</v>
      </c>
      <c r="R98" s="235" t="s">
        <v>288</v>
      </c>
      <c r="S98" s="235" t="s">
        <v>183</v>
      </c>
      <c r="T98" s="236" t="s">
        <v>183</v>
      </c>
      <c r="U98" s="218">
        <v>8.9999999999999993E-3</v>
      </c>
      <c r="V98" s="218">
        <f>ROUND(E98*U98,2)</f>
        <v>0.01</v>
      </c>
      <c r="W98" s="218"/>
      <c r="X98" s="218" t="s">
        <v>222</v>
      </c>
      <c r="Y98" s="218" t="s">
        <v>186</v>
      </c>
      <c r="Z98" s="208"/>
      <c r="AA98" s="208"/>
      <c r="AB98" s="208"/>
      <c r="AC98" s="208"/>
      <c r="AD98" s="208"/>
      <c r="AE98" s="208"/>
      <c r="AF98" s="208"/>
      <c r="AG98" s="208" t="s">
        <v>223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2" x14ac:dyDescent="0.2">
      <c r="A99" s="215"/>
      <c r="B99" s="216"/>
      <c r="C99" s="259" t="s">
        <v>317</v>
      </c>
      <c r="D99" s="257"/>
      <c r="E99" s="257"/>
      <c r="F99" s="257"/>
      <c r="G99" s="257"/>
      <c r="H99" s="218"/>
      <c r="I99" s="218"/>
      <c r="J99" s="218"/>
      <c r="K99" s="218"/>
      <c r="L99" s="218"/>
      <c r="M99" s="218"/>
      <c r="N99" s="217"/>
      <c r="O99" s="217"/>
      <c r="P99" s="217"/>
      <c r="Q99" s="217"/>
      <c r="R99" s="218"/>
      <c r="S99" s="218"/>
      <c r="T99" s="218"/>
      <c r="U99" s="218"/>
      <c r="V99" s="218"/>
      <c r="W99" s="218"/>
      <c r="X99" s="218"/>
      <c r="Y99" s="218"/>
      <c r="Z99" s="208"/>
      <c r="AA99" s="208"/>
      <c r="AB99" s="208"/>
      <c r="AC99" s="208"/>
      <c r="AD99" s="208"/>
      <c r="AE99" s="208"/>
      <c r="AF99" s="208"/>
      <c r="AG99" s="208" t="s">
        <v>225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2" x14ac:dyDescent="0.2">
      <c r="A100" s="215"/>
      <c r="B100" s="216"/>
      <c r="C100" s="260" t="s">
        <v>457</v>
      </c>
      <c r="D100" s="253"/>
      <c r="E100" s="254"/>
      <c r="F100" s="218"/>
      <c r="G100" s="218"/>
      <c r="H100" s="218"/>
      <c r="I100" s="218"/>
      <c r="J100" s="218"/>
      <c r="K100" s="218"/>
      <c r="L100" s="218"/>
      <c r="M100" s="218"/>
      <c r="N100" s="217"/>
      <c r="O100" s="217"/>
      <c r="P100" s="217"/>
      <c r="Q100" s="217"/>
      <c r="R100" s="218"/>
      <c r="S100" s="218"/>
      <c r="T100" s="218"/>
      <c r="U100" s="218"/>
      <c r="V100" s="218"/>
      <c r="W100" s="218"/>
      <c r="X100" s="218"/>
      <c r="Y100" s="218"/>
      <c r="Z100" s="208"/>
      <c r="AA100" s="208"/>
      <c r="AB100" s="208"/>
      <c r="AC100" s="208"/>
      <c r="AD100" s="208"/>
      <c r="AE100" s="208"/>
      <c r="AF100" s="208"/>
      <c r="AG100" s="208" t="s">
        <v>227</v>
      </c>
      <c r="AH100" s="208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3" x14ac:dyDescent="0.2">
      <c r="A101" s="215"/>
      <c r="B101" s="216"/>
      <c r="C101" s="260" t="s">
        <v>455</v>
      </c>
      <c r="D101" s="253"/>
      <c r="E101" s="254">
        <v>1.6</v>
      </c>
      <c r="F101" s="218"/>
      <c r="G101" s="218"/>
      <c r="H101" s="218"/>
      <c r="I101" s="218"/>
      <c r="J101" s="218"/>
      <c r="K101" s="218"/>
      <c r="L101" s="218"/>
      <c r="M101" s="218"/>
      <c r="N101" s="217"/>
      <c r="O101" s="217"/>
      <c r="P101" s="217"/>
      <c r="Q101" s="217"/>
      <c r="R101" s="218"/>
      <c r="S101" s="218"/>
      <c r="T101" s="218"/>
      <c r="U101" s="218"/>
      <c r="V101" s="218"/>
      <c r="W101" s="218"/>
      <c r="X101" s="218"/>
      <c r="Y101" s="218"/>
      <c r="Z101" s="208"/>
      <c r="AA101" s="208"/>
      <c r="AB101" s="208"/>
      <c r="AC101" s="208"/>
      <c r="AD101" s="208"/>
      <c r="AE101" s="208"/>
      <c r="AF101" s="208"/>
      <c r="AG101" s="208" t="s">
        <v>227</v>
      </c>
      <c r="AH101" s="208">
        <v>5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 x14ac:dyDescent="0.2">
      <c r="A102" s="230">
        <v>19</v>
      </c>
      <c r="B102" s="231" t="s">
        <v>458</v>
      </c>
      <c r="C102" s="248" t="s">
        <v>459</v>
      </c>
      <c r="D102" s="232" t="s">
        <v>321</v>
      </c>
      <c r="E102" s="233">
        <v>9.7780000000000006E-2</v>
      </c>
      <c r="F102" s="234"/>
      <c r="G102" s="235">
        <f>ROUND(E102*F102,2)</f>
        <v>0</v>
      </c>
      <c r="H102" s="234"/>
      <c r="I102" s="235">
        <f>ROUND(E102*H102,2)</f>
        <v>0</v>
      </c>
      <c r="J102" s="234"/>
      <c r="K102" s="235">
        <f>ROUND(E102*J102,2)</f>
        <v>0</v>
      </c>
      <c r="L102" s="235">
        <v>21</v>
      </c>
      <c r="M102" s="235">
        <f>G102*(1+L102/100)</f>
        <v>0</v>
      </c>
      <c r="N102" s="233">
        <v>1E-3</v>
      </c>
      <c r="O102" s="233">
        <f>ROUND(E102*N102,2)</f>
        <v>0</v>
      </c>
      <c r="P102" s="233">
        <v>0</v>
      </c>
      <c r="Q102" s="233">
        <f>ROUND(E102*P102,2)</f>
        <v>0</v>
      </c>
      <c r="R102" s="235" t="s">
        <v>322</v>
      </c>
      <c r="S102" s="235" t="s">
        <v>183</v>
      </c>
      <c r="T102" s="236" t="s">
        <v>183</v>
      </c>
      <c r="U102" s="218">
        <v>0</v>
      </c>
      <c r="V102" s="218">
        <f>ROUND(E102*U102,2)</f>
        <v>0</v>
      </c>
      <c r="W102" s="218"/>
      <c r="X102" s="218" t="s">
        <v>323</v>
      </c>
      <c r="Y102" s="218" t="s">
        <v>186</v>
      </c>
      <c r="Z102" s="208"/>
      <c r="AA102" s="208"/>
      <c r="AB102" s="208"/>
      <c r="AC102" s="208"/>
      <c r="AD102" s="208"/>
      <c r="AE102" s="208"/>
      <c r="AF102" s="208"/>
      <c r="AG102" s="208" t="s">
        <v>324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2" x14ac:dyDescent="0.2">
      <c r="A103" s="215"/>
      <c r="B103" s="216"/>
      <c r="C103" s="260" t="s">
        <v>325</v>
      </c>
      <c r="D103" s="253"/>
      <c r="E103" s="254"/>
      <c r="F103" s="218"/>
      <c r="G103" s="218"/>
      <c r="H103" s="218"/>
      <c r="I103" s="218"/>
      <c r="J103" s="218"/>
      <c r="K103" s="218"/>
      <c r="L103" s="218"/>
      <c r="M103" s="218"/>
      <c r="N103" s="217"/>
      <c r="O103" s="217"/>
      <c r="P103" s="217"/>
      <c r="Q103" s="217"/>
      <c r="R103" s="218"/>
      <c r="S103" s="218"/>
      <c r="T103" s="218"/>
      <c r="U103" s="218"/>
      <c r="V103" s="218"/>
      <c r="W103" s="218"/>
      <c r="X103" s="218"/>
      <c r="Y103" s="218"/>
      <c r="Z103" s="208"/>
      <c r="AA103" s="208"/>
      <c r="AB103" s="208"/>
      <c r="AC103" s="208"/>
      <c r="AD103" s="208"/>
      <c r="AE103" s="208"/>
      <c r="AF103" s="208"/>
      <c r="AG103" s="208" t="s">
        <v>227</v>
      </c>
      <c r="AH103" s="208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3" x14ac:dyDescent="0.2">
      <c r="A104" s="215"/>
      <c r="B104" s="216"/>
      <c r="C104" s="261" t="s">
        <v>231</v>
      </c>
      <c r="D104" s="255"/>
      <c r="E104" s="256"/>
      <c r="F104" s="218"/>
      <c r="G104" s="218"/>
      <c r="H104" s="218"/>
      <c r="I104" s="218"/>
      <c r="J104" s="218"/>
      <c r="K104" s="218"/>
      <c r="L104" s="218"/>
      <c r="M104" s="218"/>
      <c r="N104" s="217"/>
      <c r="O104" s="217"/>
      <c r="P104" s="217"/>
      <c r="Q104" s="217"/>
      <c r="R104" s="218"/>
      <c r="S104" s="218"/>
      <c r="T104" s="218"/>
      <c r="U104" s="218"/>
      <c r="V104" s="218"/>
      <c r="W104" s="218"/>
      <c r="X104" s="218"/>
      <c r="Y104" s="218"/>
      <c r="Z104" s="208"/>
      <c r="AA104" s="208"/>
      <c r="AB104" s="208"/>
      <c r="AC104" s="208"/>
      <c r="AD104" s="208"/>
      <c r="AE104" s="208"/>
      <c r="AF104" s="208"/>
      <c r="AG104" s="208" t="s">
        <v>227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outlineLevel="3" x14ac:dyDescent="0.2">
      <c r="A105" s="215"/>
      <c r="B105" s="216"/>
      <c r="C105" s="262" t="s">
        <v>326</v>
      </c>
      <c r="D105" s="255"/>
      <c r="E105" s="256">
        <v>6.1109999999999998E-2</v>
      </c>
      <c r="F105" s="218"/>
      <c r="G105" s="218"/>
      <c r="H105" s="218"/>
      <c r="I105" s="218"/>
      <c r="J105" s="218"/>
      <c r="K105" s="218"/>
      <c r="L105" s="218"/>
      <c r="M105" s="218"/>
      <c r="N105" s="217"/>
      <c r="O105" s="217"/>
      <c r="P105" s="217"/>
      <c r="Q105" s="217"/>
      <c r="R105" s="218"/>
      <c r="S105" s="218"/>
      <c r="T105" s="218"/>
      <c r="U105" s="218"/>
      <c r="V105" s="218"/>
      <c r="W105" s="218"/>
      <c r="X105" s="218"/>
      <c r="Y105" s="218"/>
      <c r="Z105" s="208"/>
      <c r="AA105" s="208"/>
      <c r="AB105" s="208"/>
      <c r="AC105" s="208"/>
      <c r="AD105" s="208"/>
      <c r="AE105" s="208"/>
      <c r="AF105" s="208"/>
      <c r="AG105" s="208" t="s">
        <v>227</v>
      </c>
      <c r="AH105" s="208">
        <v>2</v>
      </c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3" x14ac:dyDescent="0.2">
      <c r="A106" s="215"/>
      <c r="B106" s="216"/>
      <c r="C106" s="261" t="s">
        <v>233</v>
      </c>
      <c r="D106" s="255"/>
      <c r="E106" s="256"/>
      <c r="F106" s="218"/>
      <c r="G106" s="218"/>
      <c r="H106" s="218"/>
      <c r="I106" s="218"/>
      <c r="J106" s="218"/>
      <c r="K106" s="218"/>
      <c r="L106" s="218"/>
      <c r="M106" s="218"/>
      <c r="N106" s="217"/>
      <c r="O106" s="217"/>
      <c r="P106" s="217"/>
      <c r="Q106" s="217"/>
      <c r="R106" s="218"/>
      <c r="S106" s="218"/>
      <c r="T106" s="218"/>
      <c r="U106" s="218"/>
      <c r="V106" s="218"/>
      <c r="W106" s="218"/>
      <c r="X106" s="218"/>
      <c r="Y106" s="218"/>
      <c r="Z106" s="208"/>
      <c r="AA106" s="208"/>
      <c r="AB106" s="208"/>
      <c r="AC106" s="208"/>
      <c r="AD106" s="208"/>
      <c r="AE106" s="208"/>
      <c r="AF106" s="208"/>
      <c r="AG106" s="208" t="s">
        <v>227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3" x14ac:dyDescent="0.2">
      <c r="A107" s="215"/>
      <c r="B107" s="216"/>
      <c r="C107" s="260" t="s">
        <v>460</v>
      </c>
      <c r="D107" s="253"/>
      <c r="E107" s="254">
        <v>9.7780000000000006E-2</v>
      </c>
      <c r="F107" s="218"/>
      <c r="G107" s="218"/>
      <c r="H107" s="218"/>
      <c r="I107" s="218"/>
      <c r="J107" s="218"/>
      <c r="K107" s="218"/>
      <c r="L107" s="218"/>
      <c r="M107" s="218"/>
      <c r="N107" s="217"/>
      <c r="O107" s="217"/>
      <c r="P107" s="217"/>
      <c r="Q107" s="217"/>
      <c r="R107" s="218"/>
      <c r="S107" s="218"/>
      <c r="T107" s="218"/>
      <c r="U107" s="218"/>
      <c r="V107" s="218"/>
      <c r="W107" s="218"/>
      <c r="X107" s="218"/>
      <c r="Y107" s="218"/>
      <c r="Z107" s="208"/>
      <c r="AA107" s="208"/>
      <c r="AB107" s="208"/>
      <c r="AC107" s="208"/>
      <c r="AD107" s="208"/>
      <c r="AE107" s="208"/>
      <c r="AF107" s="208"/>
      <c r="AG107" s="208" t="s">
        <v>227</v>
      </c>
      <c r="AH107" s="208">
        <v>5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1" x14ac:dyDescent="0.2">
      <c r="A108" s="230">
        <v>20</v>
      </c>
      <c r="B108" s="231" t="s">
        <v>328</v>
      </c>
      <c r="C108" s="248" t="s">
        <v>329</v>
      </c>
      <c r="D108" s="232" t="s">
        <v>330</v>
      </c>
      <c r="E108" s="233">
        <v>0.86399999999999999</v>
      </c>
      <c r="F108" s="234"/>
      <c r="G108" s="235">
        <f>ROUND(E108*F108,2)</f>
        <v>0</v>
      </c>
      <c r="H108" s="234"/>
      <c r="I108" s="235">
        <f>ROUND(E108*H108,2)</f>
        <v>0</v>
      </c>
      <c r="J108" s="234"/>
      <c r="K108" s="235">
        <f>ROUND(E108*J108,2)</f>
        <v>0</v>
      </c>
      <c r="L108" s="235">
        <v>21</v>
      </c>
      <c r="M108" s="235">
        <f>G108*(1+L108/100)</f>
        <v>0</v>
      </c>
      <c r="N108" s="233">
        <v>1</v>
      </c>
      <c r="O108" s="233">
        <f>ROUND(E108*N108,2)</f>
        <v>0.86</v>
      </c>
      <c r="P108" s="233">
        <v>0</v>
      </c>
      <c r="Q108" s="233">
        <f>ROUND(E108*P108,2)</f>
        <v>0</v>
      </c>
      <c r="R108" s="235" t="s">
        <v>322</v>
      </c>
      <c r="S108" s="235" t="s">
        <v>183</v>
      </c>
      <c r="T108" s="236" t="s">
        <v>183</v>
      </c>
      <c r="U108" s="218">
        <v>0</v>
      </c>
      <c r="V108" s="218">
        <f>ROUND(E108*U108,2)</f>
        <v>0</v>
      </c>
      <c r="W108" s="218"/>
      <c r="X108" s="218" t="s">
        <v>323</v>
      </c>
      <c r="Y108" s="218" t="s">
        <v>186</v>
      </c>
      <c r="Z108" s="208"/>
      <c r="AA108" s="208"/>
      <c r="AB108" s="208"/>
      <c r="AC108" s="208"/>
      <c r="AD108" s="208"/>
      <c r="AE108" s="208"/>
      <c r="AF108" s="208"/>
      <c r="AG108" s="208" t="s">
        <v>331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2" x14ac:dyDescent="0.2">
      <c r="A109" s="215"/>
      <c r="B109" s="216"/>
      <c r="C109" s="260" t="s">
        <v>332</v>
      </c>
      <c r="D109" s="253"/>
      <c r="E109" s="254"/>
      <c r="F109" s="218"/>
      <c r="G109" s="218"/>
      <c r="H109" s="218"/>
      <c r="I109" s="218"/>
      <c r="J109" s="218"/>
      <c r="K109" s="218"/>
      <c r="L109" s="218"/>
      <c r="M109" s="218"/>
      <c r="N109" s="217"/>
      <c r="O109" s="217"/>
      <c r="P109" s="217"/>
      <c r="Q109" s="217"/>
      <c r="R109" s="218"/>
      <c r="S109" s="218"/>
      <c r="T109" s="218"/>
      <c r="U109" s="218"/>
      <c r="V109" s="218"/>
      <c r="W109" s="218"/>
      <c r="X109" s="218"/>
      <c r="Y109" s="218"/>
      <c r="Z109" s="208"/>
      <c r="AA109" s="208"/>
      <c r="AB109" s="208"/>
      <c r="AC109" s="208"/>
      <c r="AD109" s="208"/>
      <c r="AE109" s="208"/>
      <c r="AF109" s="208"/>
      <c r="AG109" s="208" t="s">
        <v>227</v>
      </c>
      <c r="AH109" s="208">
        <v>0</v>
      </c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3" x14ac:dyDescent="0.2">
      <c r="A110" s="215"/>
      <c r="B110" s="216"/>
      <c r="C110" s="260" t="s">
        <v>461</v>
      </c>
      <c r="D110" s="253"/>
      <c r="E110" s="254"/>
      <c r="F110" s="218"/>
      <c r="G110" s="218"/>
      <c r="H110" s="218"/>
      <c r="I110" s="218"/>
      <c r="J110" s="218"/>
      <c r="K110" s="218"/>
      <c r="L110" s="218"/>
      <c r="M110" s="218"/>
      <c r="N110" s="217"/>
      <c r="O110" s="217"/>
      <c r="P110" s="217"/>
      <c r="Q110" s="217"/>
      <c r="R110" s="218"/>
      <c r="S110" s="218"/>
      <c r="T110" s="218"/>
      <c r="U110" s="218"/>
      <c r="V110" s="218"/>
      <c r="W110" s="218"/>
      <c r="X110" s="218"/>
      <c r="Y110" s="218"/>
      <c r="Z110" s="208"/>
      <c r="AA110" s="208"/>
      <c r="AB110" s="208"/>
      <c r="AC110" s="208"/>
      <c r="AD110" s="208"/>
      <c r="AE110" s="208"/>
      <c r="AF110" s="208"/>
      <c r="AG110" s="208" t="s">
        <v>227</v>
      </c>
      <c r="AH110" s="208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3" x14ac:dyDescent="0.2">
      <c r="A111" s="215"/>
      <c r="B111" s="216"/>
      <c r="C111" s="260" t="s">
        <v>462</v>
      </c>
      <c r="D111" s="253"/>
      <c r="E111" s="254">
        <v>0.86399999999999999</v>
      </c>
      <c r="F111" s="218"/>
      <c r="G111" s="218"/>
      <c r="H111" s="218"/>
      <c r="I111" s="218"/>
      <c r="J111" s="218"/>
      <c r="K111" s="218"/>
      <c r="L111" s="218"/>
      <c r="M111" s="218"/>
      <c r="N111" s="217"/>
      <c r="O111" s="217"/>
      <c r="P111" s="217"/>
      <c r="Q111" s="217"/>
      <c r="R111" s="218"/>
      <c r="S111" s="218"/>
      <c r="T111" s="218"/>
      <c r="U111" s="218"/>
      <c r="V111" s="218"/>
      <c r="W111" s="218"/>
      <c r="X111" s="218"/>
      <c r="Y111" s="218"/>
      <c r="Z111" s="208"/>
      <c r="AA111" s="208"/>
      <c r="AB111" s="208"/>
      <c r="AC111" s="208"/>
      <c r="AD111" s="208"/>
      <c r="AE111" s="208"/>
      <c r="AF111" s="208"/>
      <c r="AG111" s="208" t="s">
        <v>227</v>
      </c>
      <c r="AH111" s="208">
        <v>5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x14ac:dyDescent="0.2">
      <c r="A112" s="223" t="s">
        <v>178</v>
      </c>
      <c r="B112" s="224" t="s">
        <v>115</v>
      </c>
      <c r="C112" s="246" t="s">
        <v>116</v>
      </c>
      <c r="D112" s="225"/>
      <c r="E112" s="226"/>
      <c r="F112" s="227"/>
      <c r="G112" s="227">
        <f>SUMIF(AG113:AG149,"&lt;&gt;NOR",G113:G149)</f>
        <v>0</v>
      </c>
      <c r="H112" s="227"/>
      <c r="I112" s="227">
        <f>SUM(I113:I149)</f>
        <v>0</v>
      </c>
      <c r="J112" s="227"/>
      <c r="K112" s="227">
        <f>SUM(K113:K149)</f>
        <v>0</v>
      </c>
      <c r="L112" s="227"/>
      <c r="M112" s="227">
        <f>SUM(M113:M149)</f>
        <v>0</v>
      </c>
      <c r="N112" s="226"/>
      <c r="O112" s="226">
        <f>SUM(O113:O149)</f>
        <v>0.81</v>
      </c>
      <c r="P112" s="226"/>
      <c r="Q112" s="226">
        <f>SUM(Q113:Q149)</f>
        <v>0</v>
      </c>
      <c r="R112" s="227"/>
      <c r="S112" s="227"/>
      <c r="T112" s="228"/>
      <c r="U112" s="222"/>
      <c r="V112" s="222">
        <f>SUM(V113:V149)</f>
        <v>0.90999999999999992</v>
      </c>
      <c r="W112" s="222"/>
      <c r="X112" s="222"/>
      <c r="Y112" s="222"/>
      <c r="AG112" t="s">
        <v>179</v>
      </c>
    </row>
    <row r="113" spans="1:60" ht="22.5" outlineLevel="1" x14ac:dyDescent="0.2">
      <c r="A113" s="230">
        <v>21</v>
      </c>
      <c r="B113" s="231" t="s">
        <v>463</v>
      </c>
      <c r="C113" s="248" t="s">
        <v>464</v>
      </c>
      <c r="D113" s="232" t="s">
        <v>220</v>
      </c>
      <c r="E113" s="233">
        <v>0.27500000000000002</v>
      </c>
      <c r="F113" s="234"/>
      <c r="G113" s="235">
        <f>ROUND(E113*F113,2)</f>
        <v>0</v>
      </c>
      <c r="H113" s="234"/>
      <c r="I113" s="235">
        <f>ROUND(E113*H113,2)</f>
        <v>0</v>
      </c>
      <c r="J113" s="234"/>
      <c r="K113" s="235">
        <f>ROUND(E113*J113,2)</f>
        <v>0</v>
      </c>
      <c r="L113" s="235">
        <v>21</v>
      </c>
      <c r="M113" s="235">
        <f>G113*(1+L113/100)</f>
        <v>0</v>
      </c>
      <c r="N113" s="233">
        <v>0</v>
      </c>
      <c r="O113" s="233">
        <f>ROUND(E113*N113,2)</f>
        <v>0</v>
      </c>
      <c r="P113" s="233">
        <v>0</v>
      </c>
      <c r="Q113" s="233">
        <f>ROUND(E113*P113,2)</f>
        <v>0</v>
      </c>
      <c r="R113" s="235" t="s">
        <v>221</v>
      </c>
      <c r="S113" s="235" t="s">
        <v>183</v>
      </c>
      <c r="T113" s="236" t="s">
        <v>183</v>
      </c>
      <c r="U113" s="218">
        <v>1.1499999999999999</v>
      </c>
      <c r="V113" s="218">
        <f>ROUND(E113*U113,2)</f>
        <v>0.32</v>
      </c>
      <c r="W113" s="218"/>
      <c r="X113" s="218" t="s">
        <v>222</v>
      </c>
      <c r="Y113" s="218" t="s">
        <v>186</v>
      </c>
      <c r="Z113" s="208"/>
      <c r="AA113" s="208"/>
      <c r="AB113" s="208"/>
      <c r="AC113" s="208"/>
      <c r="AD113" s="208"/>
      <c r="AE113" s="208"/>
      <c r="AF113" s="208"/>
      <c r="AG113" s="208" t="s">
        <v>223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2" x14ac:dyDescent="0.2">
      <c r="A114" s="215"/>
      <c r="B114" s="216"/>
      <c r="C114" s="259" t="s">
        <v>465</v>
      </c>
      <c r="D114" s="257"/>
      <c r="E114" s="257"/>
      <c r="F114" s="257"/>
      <c r="G114" s="257"/>
      <c r="H114" s="218"/>
      <c r="I114" s="218"/>
      <c r="J114" s="218"/>
      <c r="K114" s="218"/>
      <c r="L114" s="218"/>
      <c r="M114" s="218"/>
      <c r="N114" s="217"/>
      <c r="O114" s="217"/>
      <c r="P114" s="217"/>
      <c r="Q114" s="217"/>
      <c r="R114" s="218"/>
      <c r="S114" s="218"/>
      <c r="T114" s="218"/>
      <c r="U114" s="218"/>
      <c r="V114" s="218"/>
      <c r="W114" s="218"/>
      <c r="X114" s="218"/>
      <c r="Y114" s="218"/>
      <c r="Z114" s="208"/>
      <c r="AA114" s="208"/>
      <c r="AB114" s="208"/>
      <c r="AC114" s="208"/>
      <c r="AD114" s="208"/>
      <c r="AE114" s="208"/>
      <c r="AF114" s="208"/>
      <c r="AG114" s="208" t="s">
        <v>225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2" x14ac:dyDescent="0.2">
      <c r="A115" s="215"/>
      <c r="B115" s="216"/>
      <c r="C115" s="260" t="s">
        <v>466</v>
      </c>
      <c r="D115" s="253"/>
      <c r="E115" s="254"/>
      <c r="F115" s="218"/>
      <c r="G115" s="218"/>
      <c r="H115" s="218"/>
      <c r="I115" s="218"/>
      <c r="J115" s="218"/>
      <c r="K115" s="218"/>
      <c r="L115" s="218"/>
      <c r="M115" s="218"/>
      <c r="N115" s="217"/>
      <c r="O115" s="217"/>
      <c r="P115" s="217"/>
      <c r="Q115" s="217"/>
      <c r="R115" s="218"/>
      <c r="S115" s="218"/>
      <c r="T115" s="218"/>
      <c r="U115" s="218"/>
      <c r="V115" s="218"/>
      <c r="W115" s="218"/>
      <c r="X115" s="218"/>
      <c r="Y115" s="218"/>
      <c r="Z115" s="208"/>
      <c r="AA115" s="208"/>
      <c r="AB115" s="208"/>
      <c r="AC115" s="208"/>
      <c r="AD115" s="208"/>
      <c r="AE115" s="208"/>
      <c r="AF115" s="208"/>
      <c r="AG115" s="208" t="s">
        <v>227</v>
      </c>
      <c r="AH115" s="208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3" x14ac:dyDescent="0.2">
      <c r="A116" s="215"/>
      <c r="B116" s="216"/>
      <c r="C116" s="260" t="s">
        <v>467</v>
      </c>
      <c r="D116" s="253"/>
      <c r="E116" s="254"/>
      <c r="F116" s="218"/>
      <c r="G116" s="218"/>
      <c r="H116" s="218"/>
      <c r="I116" s="218"/>
      <c r="J116" s="218"/>
      <c r="K116" s="218"/>
      <c r="L116" s="218"/>
      <c r="M116" s="218"/>
      <c r="N116" s="217"/>
      <c r="O116" s="217"/>
      <c r="P116" s="217"/>
      <c r="Q116" s="217"/>
      <c r="R116" s="218"/>
      <c r="S116" s="218"/>
      <c r="T116" s="218"/>
      <c r="U116" s="218"/>
      <c r="V116" s="218"/>
      <c r="W116" s="218"/>
      <c r="X116" s="218"/>
      <c r="Y116" s="218"/>
      <c r="Z116" s="208"/>
      <c r="AA116" s="208"/>
      <c r="AB116" s="208"/>
      <c r="AC116" s="208"/>
      <c r="AD116" s="208"/>
      <c r="AE116" s="208"/>
      <c r="AF116" s="208"/>
      <c r="AG116" s="208" t="s">
        <v>227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3" x14ac:dyDescent="0.2">
      <c r="A117" s="215"/>
      <c r="B117" s="216"/>
      <c r="C117" s="260" t="s">
        <v>433</v>
      </c>
      <c r="D117" s="253"/>
      <c r="E117" s="254">
        <v>0.38400000000000001</v>
      </c>
      <c r="F117" s="218"/>
      <c r="G117" s="218"/>
      <c r="H117" s="218"/>
      <c r="I117" s="218"/>
      <c r="J117" s="218"/>
      <c r="K117" s="218"/>
      <c r="L117" s="218"/>
      <c r="M117" s="218"/>
      <c r="N117" s="217"/>
      <c r="O117" s="217"/>
      <c r="P117" s="217"/>
      <c r="Q117" s="217"/>
      <c r="R117" s="218"/>
      <c r="S117" s="218"/>
      <c r="T117" s="218"/>
      <c r="U117" s="218"/>
      <c r="V117" s="218"/>
      <c r="W117" s="218"/>
      <c r="X117" s="218"/>
      <c r="Y117" s="218"/>
      <c r="Z117" s="208"/>
      <c r="AA117" s="208"/>
      <c r="AB117" s="208"/>
      <c r="AC117" s="208"/>
      <c r="AD117" s="208"/>
      <c r="AE117" s="208"/>
      <c r="AF117" s="208"/>
      <c r="AG117" s="208" t="s">
        <v>227</v>
      </c>
      <c r="AH117" s="208">
        <v>5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3" x14ac:dyDescent="0.2">
      <c r="A118" s="215"/>
      <c r="B118" s="216"/>
      <c r="C118" s="260" t="s">
        <v>468</v>
      </c>
      <c r="D118" s="253"/>
      <c r="E118" s="254"/>
      <c r="F118" s="218"/>
      <c r="G118" s="218"/>
      <c r="H118" s="218"/>
      <c r="I118" s="218"/>
      <c r="J118" s="218"/>
      <c r="K118" s="218"/>
      <c r="L118" s="218"/>
      <c r="M118" s="218"/>
      <c r="N118" s="217"/>
      <c r="O118" s="217"/>
      <c r="P118" s="217"/>
      <c r="Q118" s="217"/>
      <c r="R118" s="218"/>
      <c r="S118" s="218"/>
      <c r="T118" s="218"/>
      <c r="U118" s="218"/>
      <c r="V118" s="218"/>
      <c r="W118" s="218"/>
      <c r="X118" s="218"/>
      <c r="Y118" s="218"/>
      <c r="Z118" s="208"/>
      <c r="AA118" s="208"/>
      <c r="AB118" s="208"/>
      <c r="AC118" s="208"/>
      <c r="AD118" s="208"/>
      <c r="AE118" s="208"/>
      <c r="AF118" s="208"/>
      <c r="AG118" s="208" t="s">
        <v>227</v>
      </c>
      <c r="AH118" s="208">
        <v>0</v>
      </c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3" x14ac:dyDescent="0.2">
      <c r="A119" s="215"/>
      <c r="B119" s="216"/>
      <c r="C119" s="260" t="s">
        <v>469</v>
      </c>
      <c r="D119" s="253"/>
      <c r="E119" s="254">
        <v>-4.4999999999999998E-2</v>
      </c>
      <c r="F119" s="218"/>
      <c r="G119" s="218"/>
      <c r="H119" s="218"/>
      <c r="I119" s="218"/>
      <c r="J119" s="218"/>
      <c r="K119" s="218"/>
      <c r="L119" s="218"/>
      <c r="M119" s="218"/>
      <c r="N119" s="217"/>
      <c r="O119" s="217"/>
      <c r="P119" s="217"/>
      <c r="Q119" s="217"/>
      <c r="R119" s="218"/>
      <c r="S119" s="218"/>
      <c r="T119" s="218"/>
      <c r="U119" s="218"/>
      <c r="V119" s="218"/>
      <c r="W119" s="218"/>
      <c r="X119" s="218"/>
      <c r="Y119" s="218"/>
      <c r="Z119" s="208"/>
      <c r="AA119" s="208"/>
      <c r="AB119" s="208"/>
      <c r="AC119" s="208"/>
      <c r="AD119" s="208"/>
      <c r="AE119" s="208"/>
      <c r="AF119" s="208"/>
      <c r="AG119" s="208" t="s">
        <v>227</v>
      </c>
      <c r="AH119" s="208">
        <v>5</v>
      </c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3" x14ac:dyDescent="0.2">
      <c r="A120" s="215"/>
      <c r="B120" s="216"/>
      <c r="C120" s="260" t="s">
        <v>470</v>
      </c>
      <c r="D120" s="253"/>
      <c r="E120" s="254"/>
      <c r="F120" s="218"/>
      <c r="G120" s="218"/>
      <c r="H120" s="218"/>
      <c r="I120" s="218"/>
      <c r="J120" s="218"/>
      <c r="K120" s="218"/>
      <c r="L120" s="218"/>
      <c r="M120" s="218"/>
      <c r="N120" s="217"/>
      <c r="O120" s="217"/>
      <c r="P120" s="217"/>
      <c r="Q120" s="217"/>
      <c r="R120" s="218"/>
      <c r="S120" s="218"/>
      <c r="T120" s="218"/>
      <c r="U120" s="218"/>
      <c r="V120" s="218"/>
      <c r="W120" s="218"/>
      <c r="X120" s="218"/>
      <c r="Y120" s="218"/>
      <c r="Z120" s="208"/>
      <c r="AA120" s="208"/>
      <c r="AB120" s="208"/>
      <c r="AC120" s="208"/>
      <c r="AD120" s="208"/>
      <c r="AE120" s="208"/>
      <c r="AF120" s="208"/>
      <c r="AG120" s="208" t="s">
        <v>227</v>
      </c>
      <c r="AH120" s="208">
        <v>0</v>
      </c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3" x14ac:dyDescent="0.2">
      <c r="A121" s="215"/>
      <c r="B121" s="216"/>
      <c r="C121" s="260" t="s">
        <v>471</v>
      </c>
      <c r="D121" s="253"/>
      <c r="E121" s="254">
        <v>-6.4000000000000001E-2</v>
      </c>
      <c r="F121" s="218"/>
      <c r="G121" s="218"/>
      <c r="H121" s="218"/>
      <c r="I121" s="218"/>
      <c r="J121" s="218"/>
      <c r="K121" s="218"/>
      <c r="L121" s="218"/>
      <c r="M121" s="218"/>
      <c r="N121" s="217"/>
      <c r="O121" s="217"/>
      <c r="P121" s="217"/>
      <c r="Q121" s="217"/>
      <c r="R121" s="218"/>
      <c r="S121" s="218"/>
      <c r="T121" s="218"/>
      <c r="U121" s="218"/>
      <c r="V121" s="218"/>
      <c r="W121" s="218"/>
      <c r="X121" s="218"/>
      <c r="Y121" s="218"/>
      <c r="Z121" s="208"/>
      <c r="AA121" s="208"/>
      <c r="AB121" s="208"/>
      <c r="AC121" s="208"/>
      <c r="AD121" s="208"/>
      <c r="AE121" s="208"/>
      <c r="AF121" s="208"/>
      <c r="AG121" s="208" t="s">
        <v>227</v>
      </c>
      <c r="AH121" s="208">
        <v>5</v>
      </c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1" x14ac:dyDescent="0.2">
      <c r="A122" s="230">
        <v>22</v>
      </c>
      <c r="B122" s="231" t="s">
        <v>472</v>
      </c>
      <c r="C122" s="248" t="s">
        <v>473</v>
      </c>
      <c r="D122" s="232" t="s">
        <v>220</v>
      </c>
      <c r="E122" s="233">
        <v>6.4000000000000001E-2</v>
      </c>
      <c r="F122" s="234"/>
      <c r="G122" s="235">
        <f>ROUND(E122*F122,2)</f>
        <v>0</v>
      </c>
      <c r="H122" s="234"/>
      <c r="I122" s="235">
        <f>ROUND(E122*H122,2)</f>
        <v>0</v>
      </c>
      <c r="J122" s="234"/>
      <c r="K122" s="235">
        <f>ROUND(E122*J122,2)</f>
        <v>0</v>
      </c>
      <c r="L122" s="235">
        <v>21</v>
      </c>
      <c r="M122" s="235">
        <f>G122*(1+L122/100)</f>
        <v>0</v>
      </c>
      <c r="N122" s="233">
        <v>2.1</v>
      </c>
      <c r="O122" s="233">
        <f>ROUND(E122*N122,2)</f>
        <v>0.13</v>
      </c>
      <c r="P122" s="233">
        <v>0</v>
      </c>
      <c r="Q122" s="233">
        <f>ROUND(E122*P122,2)</f>
        <v>0</v>
      </c>
      <c r="R122" s="235" t="s">
        <v>400</v>
      </c>
      <c r="S122" s="235" t="s">
        <v>183</v>
      </c>
      <c r="T122" s="236" t="s">
        <v>183</v>
      </c>
      <c r="U122" s="218">
        <v>0.96499999999999997</v>
      </c>
      <c r="V122" s="218">
        <f>ROUND(E122*U122,2)</f>
        <v>0.06</v>
      </c>
      <c r="W122" s="218"/>
      <c r="X122" s="218" t="s">
        <v>222</v>
      </c>
      <c r="Y122" s="218" t="s">
        <v>186</v>
      </c>
      <c r="Z122" s="208"/>
      <c r="AA122" s="208"/>
      <c r="AB122" s="208"/>
      <c r="AC122" s="208"/>
      <c r="AD122" s="208"/>
      <c r="AE122" s="208"/>
      <c r="AF122" s="208"/>
      <c r="AG122" s="208" t="s">
        <v>223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2" x14ac:dyDescent="0.2">
      <c r="A123" s="215"/>
      <c r="B123" s="216"/>
      <c r="C123" s="260" t="s">
        <v>474</v>
      </c>
      <c r="D123" s="253"/>
      <c r="E123" s="254"/>
      <c r="F123" s="218"/>
      <c r="G123" s="218"/>
      <c r="H123" s="218"/>
      <c r="I123" s="218"/>
      <c r="J123" s="218"/>
      <c r="K123" s="218"/>
      <c r="L123" s="218"/>
      <c r="M123" s="218"/>
      <c r="N123" s="217"/>
      <c r="O123" s="217"/>
      <c r="P123" s="217"/>
      <c r="Q123" s="217"/>
      <c r="R123" s="218"/>
      <c r="S123" s="218"/>
      <c r="T123" s="218"/>
      <c r="U123" s="218"/>
      <c r="V123" s="218"/>
      <c r="W123" s="218"/>
      <c r="X123" s="218"/>
      <c r="Y123" s="218"/>
      <c r="Z123" s="208"/>
      <c r="AA123" s="208"/>
      <c r="AB123" s="208"/>
      <c r="AC123" s="208"/>
      <c r="AD123" s="208"/>
      <c r="AE123" s="208"/>
      <c r="AF123" s="208"/>
      <c r="AG123" s="208" t="s">
        <v>227</v>
      </c>
      <c r="AH123" s="208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3" x14ac:dyDescent="0.2">
      <c r="A124" s="215"/>
      <c r="B124" s="216"/>
      <c r="C124" s="260" t="s">
        <v>475</v>
      </c>
      <c r="D124" s="253"/>
      <c r="E124" s="254">
        <v>6.4000000000000001E-2</v>
      </c>
      <c r="F124" s="218"/>
      <c r="G124" s="218"/>
      <c r="H124" s="218"/>
      <c r="I124" s="218"/>
      <c r="J124" s="218"/>
      <c r="K124" s="218"/>
      <c r="L124" s="218"/>
      <c r="M124" s="218"/>
      <c r="N124" s="217"/>
      <c r="O124" s="217"/>
      <c r="P124" s="217"/>
      <c r="Q124" s="217"/>
      <c r="R124" s="218"/>
      <c r="S124" s="218"/>
      <c r="T124" s="218"/>
      <c r="U124" s="218"/>
      <c r="V124" s="218"/>
      <c r="W124" s="218"/>
      <c r="X124" s="218"/>
      <c r="Y124" s="218"/>
      <c r="Z124" s="208"/>
      <c r="AA124" s="208"/>
      <c r="AB124" s="208"/>
      <c r="AC124" s="208"/>
      <c r="AD124" s="208"/>
      <c r="AE124" s="208"/>
      <c r="AF124" s="208"/>
      <c r="AG124" s="208" t="s">
        <v>227</v>
      </c>
      <c r="AH124" s="208">
        <v>5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">
      <c r="A125" s="230">
        <v>23</v>
      </c>
      <c r="B125" s="231" t="s">
        <v>476</v>
      </c>
      <c r="C125" s="248" t="s">
        <v>477</v>
      </c>
      <c r="D125" s="232" t="s">
        <v>220</v>
      </c>
      <c r="E125" s="233">
        <v>4.4999999999999998E-2</v>
      </c>
      <c r="F125" s="234"/>
      <c r="G125" s="235">
        <f>ROUND(E125*F125,2)</f>
        <v>0</v>
      </c>
      <c r="H125" s="234"/>
      <c r="I125" s="235">
        <f>ROUND(E125*H125,2)</f>
        <v>0</v>
      </c>
      <c r="J125" s="234"/>
      <c r="K125" s="235">
        <f>ROUND(E125*J125,2)</f>
        <v>0</v>
      </c>
      <c r="L125" s="235">
        <v>21</v>
      </c>
      <c r="M125" s="235">
        <f>G125*(1+L125/100)</f>
        <v>0</v>
      </c>
      <c r="N125" s="233">
        <v>2.5249999999999999</v>
      </c>
      <c r="O125" s="233">
        <f>ROUND(E125*N125,2)</f>
        <v>0.11</v>
      </c>
      <c r="P125" s="233">
        <v>0</v>
      </c>
      <c r="Q125" s="233">
        <f>ROUND(E125*P125,2)</f>
        <v>0</v>
      </c>
      <c r="R125" s="235" t="s">
        <v>478</v>
      </c>
      <c r="S125" s="235" t="s">
        <v>183</v>
      </c>
      <c r="T125" s="236" t="s">
        <v>183</v>
      </c>
      <c r="U125" s="218">
        <v>0.47699999999999998</v>
      </c>
      <c r="V125" s="218">
        <f>ROUND(E125*U125,2)</f>
        <v>0.02</v>
      </c>
      <c r="W125" s="218"/>
      <c r="X125" s="218" t="s">
        <v>222</v>
      </c>
      <c r="Y125" s="218" t="s">
        <v>186</v>
      </c>
      <c r="Z125" s="208"/>
      <c r="AA125" s="208"/>
      <c r="AB125" s="208"/>
      <c r="AC125" s="208"/>
      <c r="AD125" s="208"/>
      <c r="AE125" s="208"/>
      <c r="AF125" s="208"/>
      <c r="AG125" s="208" t="s">
        <v>223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2" x14ac:dyDescent="0.2">
      <c r="A126" s="215"/>
      <c r="B126" s="216"/>
      <c r="C126" s="260" t="s">
        <v>479</v>
      </c>
      <c r="D126" s="253"/>
      <c r="E126" s="254"/>
      <c r="F126" s="218"/>
      <c r="G126" s="218"/>
      <c r="H126" s="218"/>
      <c r="I126" s="218"/>
      <c r="J126" s="218"/>
      <c r="K126" s="218"/>
      <c r="L126" s="218"/>
      <c r="M126" s="218"/>
      <c r="N126" s="217"/>
      <c r="O126" s="217"/>
      <c r="P126" s="217"/>
      <c r="Q126" s="217"/>
      <c r="R126" s="218"/>
      <c r="S126" s="218"/>
      <c r="T126" s="218"/>
      <c r="U126" s="218"/>
      <c r="V126" s="218"/>
      <c r="W126" s="218"/>
      <c r="X126" s="218"/>
      <c r="Y126" s="218"/>
      <c r="Z126" s="208"/>
      <c r="AA126" s="208"/>
      <c r="AB126" s="208"/>
      <c r="AC126" s="208"/>
      <c r="AD126" s="208"/>
      <c r="AE126" s="208"/>
      <c r="AF126" s="208"/>
      <c r="AG126" s="208" t="s">
        <v>227</v>
      </c>
      <c r="AH126" s="208">
        <v>0</v>
      </c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3" x14ac:dyDescent="0.2">
      <c r="A127" s="215"/>
      <c r="B127" s="216"/>
      <c r="C127" s="260" t="s">
        <v>438</v>
      </c>
      <c r="D127" s="253"/>
      <c r="E127" s="254"/>
      <c r="F127" s="218"/>
      <c r="G127" s="218"/>
      <c r="H127" s="218"/>
      <c r="I127" s="218"/>
      <c r="J127" s="218"/>
      <c r="K127" s="218"/>
      <c r="L127" s="218"/>
      <c r="M127" s="218"/>
      <c r="N127" s="217"/>
      <c r="O127" s="217"/>
      <c r="P127" s="217"/>
      <c r="Q127" s="217"/>
      <c r="R127" s="218"/>
      <c r="S127" s="218"/>
      <c r="T127" s="218"/>
      <c r="U127" s="218"/>
      <c r="V127" s="218"/>
      <c r="W127" s="218"/>
      <c r="X127" s="218"/>
      <c r="Y127" s="218"/>
      <c r="Z127" s="208"/>
      <c r="AA127" s="208"/>
      <c r="AB127" s="208"/>
      <c r="AC127" s="208"/>
      <c r="AD127" s="208"/>
      <c r="AE127" s="208"/>
      <c r="AF127" s="208"/>
      <c r="AG127" s="208" t="s">
        <v>227</v>
      </c>
      <c r="AH127" s="208">
        <v>0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3" x14ac:dyDescent="0.2">
      <c r="A128" s="215"/>
      <c r="B128" s="216"/>
      <c r="C128" s="260" t="s">
        <v>430</v>
      </c>
      <c r="D128" s="253"/>
      <c r="E128" s="254"/>
      <c r="F128" s="218"/>
      <c r="G128" s="218"/>
      <c r="H128" s="218"/>
      <c r="I128" s="218"/>
      <c r="J128" s="218"/>
      <c r="K128" s="218"/>
      <c r="L128" s="218"/>
      <c r="M128" s="218"/>
      <c r="N128" s="217"/>
      <c r="O128" s="217"/>
      <c r="P128" s="217"/>
      <c r="Q128" s="217"/>
      <c r="R128" s="218"/>
      <c r="S128" s="218"/>
      <c r="T128" s="218"/>
      <c r="U128" s="218"/>
      <c r="V128" s="218"/>
      <c r="W128" s="218"/>
      <c r="X128" s="218"/>
      <c r="Y128" s="218"/>
      <c r="Z128" s="208"/>
      <c r="AA128" s="208"/>
      <c r="AB128" s="208"/>
      <c r="AC128" s="208"/>
      <c r="AD128" s="208"/>
      <c r="AE128" s="208"/>
      <c r="AF128" s="208"/>
      <c r="AG128" s="208" t="s">
        <v>227</v>
      </c>
      <c r="AH128" s="208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3" x14ac:dyDescent="0.2">
      <c r="A129" s="215"/>
      <c r="B129" s="216"/>
      <c r="C129" s="261" t="s">
        <v>231</v>
      </c>
      <c r="D129" s="255"/>
      <c r="E129" s="256"/>
      <c r="F129" s="218"/>
      <c r="G129" s="218"/>
      <c r="H129" s="218"/>
      <c r="I129" s="218"/>
      <c r="J129" s="218"/>
      <c r="K129" s="218"/>
      <c r="L129" s="218"/>
      <c r="M129" s="218"/>
      <c r="N129" s="217"/>
      <c r="O129" s="217"/>
      <c r="P129" s="217"/>
      <c r="Q129" s="217"/>
      <c r="R129" s="218"/>
      <c r="S129" s="218"/>
      <c r="T129" s="218"/>
      <c r="U129" s="218"/>
      <c r="V129" s="218"/>
      <c r="W129" s="218"/>
      <c r="X129" s="218"/>
      <c r="Y129" s="218"/>
      <c r="Z129" s="208"/>
      <c r="AA129" s="208"/>
      <c r="AB129" s="208"/>
      <c r="AC129" s="208"/>
      <c r="AD129" s="208"/>
      <c r="AE129" s="208"/>
      <c r="AF129" s="208"/>
      <c r="AG129" s="208" t="s">
        <v>227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3" x14ac:dyDescent="0.2">
      <c r="A130" s="215"/>
      <c r="B130" s="216"/>
      <c r="C130" s="262" t="s">
        <v>480</v>
      </c>
      <c r="D130" s="255"/>
      <c r="E130" s="256">
        <v>4.4999999999999998E-2</v>
      </c>
      <c r="F130" s="218"/>
      <c r="G130" s="218"/>
      <c r="H130" s="218"/>
      <c r="I130" s="218"/>
      <c r="J130" s="218"/>
      <c r="K130" s="218"/>
      <c r="L130" s="218"/>
      <c r="M130" s="218"/>
      <c r="N130" s="217"/>
      <c r="O130" s="217"/>
      <c r="P130" s="217"/>
      <c r="Q130" s="217"/>
      <c r="R130" s="218"/>
      <c r="S130" s="218"/>
      <c r="T130" s="218"/>
      <c r="U130" s="218"/>
      <c r="V130" s="218"/>
      <c r="W130" s="218"/>
      <c r="X130" s="218"/>
      <c r="Y130" s="218"/>
      <c r="Z130" s="208"/>
      <c r="AA130" s="208"/>
      <c r="AB130" s="208"/>
      <c r="AC130" s="208"/>
      <c r="AD130" s="208"/>
      <c r="AE130" s="208"/>
      <c r="AF130" s="208"/>
      <c r="AG130" s="208" t="s">
        <v>227</v>
      </c>
      <c r="AH130" s="208">
        <v>2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3" x14ac:dyDescent="0.2">
      <c r="A131" s="215"/>
      <c r="B131" s="216"/>
      <c r="C131" s="261" t="s">
        <v>233</v>
      </c>
      <c r="D131" s="255"/>
      <c r="E131" s="256"/>
      <c r="F131" s="218"/>
      <c r="G131" s="218"/>
      <c r="H131" s="218"/>
      <c r="I131" s="218"/>
      <c r="J131" s="218"/>
      <c r="K131" s="218"/>
      <c r="L131" s="218"/>
      <c r="M131" s="218"/>
      <c r="N131" s="217"/>
      <c r="O131" s="217"/>
      <c r="P131" s="217"/>
      <c r="Q131" s="217"/>
      <c r="R131" s="218"/>
      <c r="S131" s="218"/>
      <c r="T131" s="218"/>
      <c r="U131" s="218"/>
      <c r="V131" s="218"/>
      <c r="W131" s="218"/>
      <c r="X131" s="218"/>
      <c r="Y131" s="218"/>
      <c r="Z131" s="208"/>
      <c r="AA131" s="208"/>
      <c r="AB131" s="208"/>
      <c r="AC131" s="208"/>
      <c r="AD131" s="208"/>
      <c r="AE131" s="208"/>
      <c r="AF131" s="208"/>
      <c r="AG131" s="208" t="s">
        <v>227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3" x14ac:dyDescent="0.2">
      <c r="A132" s="215"/>
      <c r="B132" s="216"/>
      <c r="C132" s="260" t="s">
        <v>481</v>
      </c>
      <c r="D132" s="253"/>
      <c r="E132" s="254">
        <v>4.4999999999999998E-2</v>
      </c>
      <c r="F132" s="218"/>
      <c r="G132" s="218"/>
      <c r="H132" s="218"/>
      <c r="I132" s="218"/>
      <c r="J132" s="218"/>
      <c r="K132" s="218"/>
      <c r="L132" s="218"/>
      <c r="M132" s="218"/>
      <c r="N132" s="217"/>
      <c r="O132" s="217"/>
      <c r="P132" s="217"/>
      <c r="Q132" s="217"/>
      <c r="R132" s="218"/>
      <c r="S132" s="218"/>
      <c r="T132" s="218"/>
      <c r="U132" s="218"/>
      <c r="V132" s="218"/>
      <c r="W132" s="218"/>
      <c r="X132" s="218"/>
      <c r="Y132" s="218"/>
      <c r="Z132" s="208"/>
      <c r="AA132" s="208"/>
      <c r="AB132" s="208"/>
      <c r="AC132" s="208"/>
      <c r="AD132" s="208"/>
      <c r="AE132" s="208"/>
      <c r="AF132" s="208"/>
      <c r="AG132" s="208" t="s">
        <v>227</v>
      </c>
      <c r="AH132" s="208">
        <v>5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1" x14ac:dyDescent="0.2">
      <c r="A133" s="230">
        <v>24</v>
      </c>
      <c r="B133" s="231" t="s">
        <v>482</v>
      </c>
      <c r="C133" s="248" t="s">
        <v>483</v>
      </c>
      <c r="D133" s="232" t="s">
        <v>257</v>
      </c>
      <c r="E133" s="233">
        <v>0.6</v>
      </c>
      <c r="F133" s="234"/>
      <c r="G133" s="235">
        <f>ROUND(E133*F133,2)</f>
        <v>0</v>
      </c>
      <c r="H133" s="234"/>
      <c r="I133" s="235">
        <f>ROUND(E133*H133,2)</f>
        <v>0</v>
      </c>
      <c r="J133" s="234"/>
      <c r="K133" s="235">
        <f>ROUND(E133*J133,2)</f>
        <v>0</v>
      </c>
      <c r="L133" s="235">
        <v>21</v>
      </c>
      <c r="M133" s="235">
        <f>G133*(1+L133/100)</f>
        <v>0</v>
      </c>
      <c r="N133" s="233">
        <v>3.6400000000000002E-2</v>
      </c>
      <c r="O133" s="233">
        <f>ROUND(E133*N133,2)</f>
        <v>0.02</v>
      </c>
      <c r="P133" s="233">
        <v>0</v>
      </c>
      <c r="Q133" s="233">
        <f>ROUND(E133*P133,2)</f>
        <v>0</v>
      </c>
      <c r="R133" s="235" t="s">
        <v>478</v>
      </c>
      <c r="S133" s="235" t="s">
        <v>183</v>
      </c>
      <c r="T133" s="236" t="s">
        <v>183</v>
      </c>
      <c r="U133" s="218">
        <v>0.52700000000000002</v>
      </c>
      <c r="V133" s="218">
        <f>ROUND(E133*U133,2)</f>
        <v>0.32</v>
      </c>
      <c r="W133" s="218"/>
      <c r="X133" s="218" t="s">
        <v>222</v>
      </c>
      <c r="Y133" s="218" t="s">
        <v>186</v>
      </c>
      <c r="Z133" s="208"/>
      <c r="AA133" s="208"/>
      <c r="AB133" s="208"/>
      <c r="AC133" s="208"/>
      <c r="AD133" s="208"/>
      <c r="AE133" s="208"/>
      <c r="AF133" s="208"/>
      <c r="AG133" s="208" t="s">
        <v>223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ht="22.5" outlineLevel="2" x14ac:dyDescent="0.2">
      <c r="A134" s="215"/>
      <c r="B134" s="216"/>
      <c r="C134" s="259" t="s">
        <v>484</v>
      </c>
      <c r="D134" s="257"/>
      <c r="E134" s="257"/>
      <c r="F134" s="257"/>
      <c r="G134" s="257"/>
      <c r="H134" s="218"/>
      <c r="I134" s="218"/>
      <c r="J134" s="218"/>
      <c r="K134" s="218"/>
      <c r="L134" s="218"/>
      <c r="M134" s="218"/>
      <c r="N134" s="217"/>
      <c r="O134" s="217"/>
      <c r="P134" s="217"/>
      <c r="Q134" s="217"/>
      <c r="R134" s="218"/>
      <c r="S134" s="218"/>
      <c r="T134" s="218"/>
      <c r="U134" s="218"/>
      <c r="V134" s="218"/>
      <c r="W134" s="218"/>
      <c r="X134" s="218"/>
      <c r="Y134" s="218"/>
      <c r="Z134" s="208"/>
      <c r="AA134" s="208"/>
      <c r="AB134" s="208"/>
      <c r="AC134" s="208"/>
      <c r="AD134" s="208"/>
      <c r="AE134" s="208"/>
      <c r="AF134" s="208"/>
      <c r="AG134" s="208" t="s">
        <v>225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44" t="str">
        <f>C134</f>
        <v>bednění svislé nebo šikmé (odkloněné), půdorysně přímé nebo zalomené, stěn základových patek ve volných nebo zapažených jámách, rýhách, šachtách, včetně případných vzpěr,</v>
      </c>
      <c r="BB134" s="208"/>
      <c r="BC134" s="208"/>
      <c r="BD134" s="208"/>
      <c r="BE134" s="208"/>
      <c r="BF134" s="208"/>
      <c r="BG134" s="208"/>
      <c r="BH134" s="208"/>
    </row>
    <row r="135" spans="1:60" outlineLevel="2" x14ac:dyDescent="0.2">
      <c r="A135" s="215"/>
      <c r="B135" s="216"/>
      <c r="C135" s="260" t="s">
        <v>485</v>
      </c>
      <c r="D135" s="253"/>
      <c r="E135" s="254"/>
      <c r="F135" s="218"/>
      <c r="G135" s="218"/>
      <c r="H135" s="218"/>
      <c r="I135" s="218"/>
      <c r="J135" s="218"/>
      <c r="K135" s="218"/>
      <c r="L135" s="218"/>
      <c r="M135" s="218"/>
      <c r="N135" s="217"/>
      <c r="O135" s="217"/>
      <c r="P135" s="217"/>
      <c r="Q135" s="217"/>
      <c r="R135" s="218"/>
      <c r="S135" s="218"/>
      <c r="T135" s="218"/>
      <c r="U135" s="218"/>
      <c r="V135" s="218"/>
      <c r="W135" s="218"/>
      <c r="X135" s="218"/>
      <c r="Y135" s="218"/>
      <c r="Z135" s="208"/>
      <c r="AA135" s="208"/>
      <c r="AB135" s="208"/>
      <c r="AC135" s="208"/>
      <c r="AD135" s="208"/>
      <c r="AE135" s="208"/>
      <c r="AF135" s="208"/>
      <c r="AG135" s="208" t="s">
        <v>227</v>
      </c>
      <c r="AH135" s="208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3" x14ac:dyDescent="0.2">
      <c r="A136" s="215"/>
      <c r="B136" s="216"/>
      <c r="C136" s="260" t="s">
        <v>438</v>
      </c>
      <c r="D136" s="253"/>
      <c r="E136" s="254"/>
      <c r="F136" s="218"/>
      <c r="G136" s="218"/>
      <c r="H136" s="218"/>
      <c r="I136" s="218"/>
      <c r="J136" s="218"/>
      <c r="K136" s="218"/>
      <c r="L136" s="218"/>
      <c r="M136" s="218"/>
      <c r="N136" s="217"/>
      <c r="O136" s="217"/>
      <c r="P136" s="217"/>
      <c r="Q136" s="217"/>
      <c r="R136" s="218"/>
      <c r="S136" s="218"/>
      <c r="T136" s="218"/>
      <c r="U136" s="218"/>
      <c r="V136" s="218"/>
      <c r="W136" s="218"/>
      <c r="X136" s="218"/>
      <c r="Y136" s="218"/>
      <c r="Z136" s="208"/>
      <c r="AA136" s="208"/>
      <c r="AB136" s="208"/>
      <c r="AC136" s="208"/>
      <c r="AD136" s="208"/>
      <c r="AE136" s="208"/>
      <c r="AF136" s="208"/>
      <c r="AG136" s="208" t="s">
        <v>227</v>
      </c>
      <c r="AH136" s="208">
        <v>0</v>
      </c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3" x14ac:dyDescent="0.2">
      <c r="A137" s="215"/>
      <c r="B137" s="216"/>
      <c r="C137" s="260" t="s">
        <v>430</v>
      </c>
      <c r="D137" s="253"/>
      <c r="E137" s="254"/>
      <c r="F137" s="218"/>
      <c r="G137" s="218"/>
      <c r="H137" s="218"/>
      <c r="I137" s="218"/>
      <c r="J137" s="218"/>
      <c r="K137" s="218"/>
      <c r="L137" s="218"/>
      <c r="M137" s="218"/>
      <c r="N137" s="217"/>
      <c r="O137" s="217"/>
      <c r="P137" s="217"/>
      <c r="Q137" s="217"/>
      <c r="R137" s="218"/>
      <c r="S137" s="218"/>
      <c r="T137" s="218"/>
      <c r="U137" s="218"/>
      <c r="V137" s="218"/>
      <c r="W137" s="218"/>
      <c r="X137" s="218"/>
      <c r="Y137" s="218"/>
      <c r="Z137" s="208"/>
      <c r="AA137" s="208"/>
      <c r="AB137" s="208"/>
      <c r="AC137" s="208"/>
      <c r="AD137" s="208"/>
      <c r="AE137" s="208"/>
      <c r="AF137" s="208"/>
      <c r="AG137" s="208" t="s">
        <v>227</v>
      </c>
      <c r="AH137" s="208">
        <v>0</v>
      </c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3" x14ac:dyDescent="0.2">
      <c r="A138" s="215"/>
      <c r="B138" s="216"/>
      <c r="C138" s="261" t="s">
        <v>231</v>
      </c>
      <c r="D138" s="255"/>
      <c r="E138" s="256"/>
      <c r="F138" s="218"/>
      <c r="G138" s="218"/>
      <c r="H138" s="218"/>
      <c r="I138" s="218"/>
      <c r="J138" s="218"/>
      <c r="K138" s="218"/>
      <c r="L138" s="218"/>
      <c r="M138" s="218"/>
      <c r="N138" s="217"/>
      <c r="O138" s="217"/>
      <c r="P138" s="217"/>
      <c r="Q138" s="217"/>
      <c r="R138" s="218"/>
      <c r="S138" s="218"/>
      <c r="T138" s="218"/>
      <c r="U138" s="218"/>
      <c r="V138" s="218"/>
      <c r="W138" s="218"/>
      <c r="X138" s="218"/>
      <c r="Y138" s="218"/>
      <c r="Z138" s="208"/>
      <c r="AA138" s="208"/>
      <c r="AB138" s="208"/>
      <c r="AC138" s="208"/>
      <c r="AD138" s="208"/>
      <c r="AE138" s="208"/>
      <c r="AF138" s="208"/>
      <c r="AG138" s="208" t="s">
        <v>227</v>
      </c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outlineLevel="3" x14ac:dyDescent="0.2">
      <c r="A139" s="215"/>
      <c r="B139" s="216"/>
      <c r="C139" s="262" t="s">
        <v>486</v>
      </c>
      <c r="D139" s="255"/>
      <c r="E139" s="256">
        <v>0.6</v>
      </c>
      <c r="F139" s="218"/>
      <c r="G139" s="218"/>
      <c r="H139" s="218"/>
      <c r="I139" s="218"/>
      <c r="J139" s="218"/>
      <c r="K139" s="218"/>
      <c r="L139" s="218"/>
      <c r="M139" s="218"/>
      <c r="N139" s="217"/>
      <c r="O139" s="217"/>
      <c r="P139" s="217"/>
      <c r="Q139" s="217"/>
      <c r="R139" s="218"/>
      <c r="S139" s="218"/>
      <c r="T139" s="218"/>
      <c r="U139" s="218"/>
      <c r="V139" s="218"/>
      <c r="W139" s="218"/>
      <c r="X139" s="218"/>
      <c r="Y139" s="218"/>
      <c r="Z139" s="208"/>
      <c r="AA139" s="208"/>
      <c r="AB139" s="208"/>
      <c r="AC139" s="208"/>
      <c r="AD139" s="208"/>
      <c r="AE139" s="208"/>
      <c r="AF139" s="208"/>
      <c r="AG139" s="208" t="s">
        <v>227</v>
      </c>
      <c r="AH139" s="208">
        <v>2</v>
      </c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3" x14ac:dyDescent="0.2">
      <c r="A140" s="215"/>
      <c r="B140" s="216"/>
      <c r="C140" s="261" t="s">
        <v>233</v>
      </c>
      <c r="D140" s="255"/>
      <c r="E140" s="256"/>
      <c r="F140" s="218"/>
      <c r="G140" s="218"/>
      <c r="H140" s="218"/>
      <c r="I140" s="218"/>
      <c r="J140" s="218"/>
      <c r="K140" s="218"/>
      <c r="L140" s="218"/>
      <c r="M140" s="218"/>
      <c r="N140" s="217"/>
      <c r="O140" s="217"/>
      <c r="P140" s="217"/>
      <c r="Q140" s="217"/>
      <c r="R140" s="218"/>
      <c r="S140" s="218"/>
      <c r="T140" s="218"/>
      <c r="U140" s="218"/>
      <c r="V140" s="218"/>
      <c r="W140" s="218"/>
      <c r="X140" s="218"/>
      <c r="Y140" s="218"/>
      <c r="Z140" s="208"/>
      <c r="AA140" s="208"/>
      <c r="AB140" s="208"/>
      <c r="AC140" s="208"/>
      <c r="AD140" s="208"/>
      <c r="AE140" s="208"/>
      <c r="AF140" s="208"/>
      <c r="AG140" s="208" t="s">
        <v>227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3" x14ac:dyDescent="0.2">
      <c r="A141" s="215"/>
      <c r="B141" s="216"/>
      <c r="C141" s="260" t="s">
        <v>487</v>
      </c>
      <c r="D141" s="253"/>
      <c r="E141" s="254">
        <v>0.6</v>
      </c>
      <c r="F141" s="218"/>
      <c r="G141" s="218"/>
      <c r="H141" s="218"/>
      <c r="I141" s="218"/>
      <c r="J141" s="218"/>
      <c r="K141" s="218"/>
      <c r="L141" s="218"/>
      <c r="M141" s="218"/>
      <c r="N141" s="217"/>
      <c r="O141" s="217"/>
      <c r="P141" s="217"/>
      <c r="Q141" s="217"/>
      <c r="R141" s="218"/>
      <c r="S141" s="218"/>
      <c r="T141" s="218"/>
      <c r="U141" s="218"/>
      <c r="V141" s="218"/>
      <c r="W141" s="218"/>
      <c r="X141" s="218"/>
      <c r="Y141" s="218"/>
      <c r="Z141" s="208"/>
      <c r="AA141" s="208"/>
      <c r="AB141" s="208"/>
      <c r="AC141" s="208"/>
      <c r="AD141" s="208"/>
      <c r="AE141" s="208"/>
      <c r="AF141" s="208"/>
      <c r="AG141" s="208" t="s">
        <v>227</v>
      </c>
      <c r="AH141" s="208">
        <v>5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1" x14ac:dyDescent="0.2">
      <c r="A142" s="230">
        <v>25</v>
      </c>
      <c r="B142" s="231" t="s">
        <v>488</v>
      </c>
      <c r="C142" s="248" t="s">
        <v>489</v>
      </c>
      <c r="D142" s="232" t="s">
        <v>257</v>
      </c>
      <c r="E142" s="233">
        <v>0.6</v>
      </c>
      <c r="F142" s="234"/>
      <c r="G142" s="235">
        <f>ROUND(E142*F142,2)</f>
        <v>0</v>
      </c>
      <c r="H142" s="234"/>
      <c r="I142" s="235">
        <f>ROUND(E142*H142,2)</f>
        <v>0</v>
      </c>
      <c r="J142" s="234"/>
      <c r="K142" s="235">
        <f>ROUND(E142*J142,2)</f>
        <v>0</v>
      </c>
      <c r="L142" s="235">
        <v>21</v>
      </c>
      <c r="M142" s="235">
        <f>G142*(1+L142/100)</f>
        <v>0</v>
      </c>
      <c r="N142" s="233">
        <v>0</v>
      </c>
      <c r="O142" s="233">
        <f>ROUND(E142*N142,2)</f>
        <v>0</v>
      </c>
      <c r="P142" s="233">
        <v>0</v>
      </c>
      <c r="Q142" s="233">
        <f>ROUND(E142*P142,2)</f>
        <v>0</v>
      </c>
      <c r="R142" s="235" t="s">
        <v>478</v>
      </c>
      <c r="S142" s="235" t="s">
        <v>183</v>
      </c>
      <c r="T142" s="236" t="s">
        <v>183</v>
      </c>
      <c r="U142" s="218">
        <v>0.32</v>
      </c>
      <c r="V142" s="218">
        <f>ROUND(E142*U142,2)</f>
        <v>0.19</v>
      </c>
      <c r="W142" s="218"/>
      <c r="X142" s="218" t="s">
        <v>222</v>
      </c>
      <c r="Y142" s="218" t="s">
        <v>186</v>
      </c>
      <c r="Z142" s="208"/>
      <c r="AA142" s="208"/>
      <c r="AB142" s="208"/>
      <c r="AC142" s="208"/>
      <c r="AD142" s="208"/>
      <c r="AE142" s="208"/>
      <c r="AF142" s="208"/>
      <c r="AG142" s="208" t="s">
        <v>223</v>
      </c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ht="22.5" outlineLevel="2" x14ac:dyDescent="0.2">
      <c r="A143" s="215"/>
      <c r="B143" s="216"/>
      <c r="C143" s="259" t="s">
        <v>484</v>
      </c>
      <c r="D143" s="257"/>
      <c r="E143" s="257"/>
      <c r="F143" s="257"/>
      <c r="G143" s="257"/>
      <c r="H143" s="218"/>
      <c r="I143" s="218"/>
      <c r="J143" s="218"/>
      <c r="K143" s="218"/>
      <c r="L143" s="218"/>
      <c r="M143" s="218"/>
      <c r="N143" s="217"/>
      <c r="O143" s="217"/>
      <c r="P143" s="217"/>
      <c r="Q143" s="217"/>
      <c r="R143" s="218"/>
      <c r="S143" s="218"/>
      <c r="T143" s="218"/>
      <c r="U143" s="218"/>
      <c r="V143" s="218"/>
      <c r="W143" s="218"/>
      <c r="X143" s="218"/>
      <c r="Y143" s="218"/>
      <c r="Z143" s="208"/>
      <c r="AA143" s="208"/>
      <c r="AB143" s="208"/>
      <c r="AC143" s="208"/>
      <c r="AD143" s="208"/>
      <c r="AE143" s="208"/>
      <c r="AF143" s="208"/>
      <c r="AG143" s="208" t="s">
        <v>225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44" t="str">
        <f>C143</f>
        <v>bednění svislé nebo šikmé (odkloněné), půdorysně přímé nebo zalomené, stěn základových patek ve volných nebo zapažených jámách, rýhách, šachtách, včetně případných vzpěr,</v>
      </c>
      <c r="BB143" s="208"/>
      <c r="BC143" s="208"/>
      <c r="BD143" s="208"/>
      <c r="BE143" s="208"/>
      <c r="BF143" s="208"/>
      <c r="BG143" s="208"/>
      <c r="BH143" s="208"/>
    </row>
    <row r="144" spans="1:60" outlineLevel="2" x14ac:dyDescent="0.2">
      <c r="A144" s="215"/>
      <c r="B144" s="216"/>
      <c r="C144" s="260" t="s">
        <v>490</v>
      </c>
      <c r="D144" s="253"/>
      <c r="E144" s="254"/>
      <c r="F144" s="218"/>
      <c r="G144" s="218"/>
      <c r="H144" s="218"/>
      <c r="I144" s="218"/>
      <c r="J144" s="218"/>
      <c r="K144" s="218"/>
      <c r="L144" s="218"/>
      <c r="M144" s="218"/>
      <c r="N144" s="217"/>
      <c r="O144" s="217"/>
      <c r="P144" s="217"/>
      <c r="Q144" s="217"/>
      <c r="R144" s="218"/>
      <c r="S144" s="218"/>
      <c r="T144" s="218"/>
      <c r="U144" s="218"/>
      <c r="V144" s="218"/>
      <c r="W144" s="218"/>
      <c r="X144" s="218"/>
      <c r="Y144" s="218"/>
      <c r="Z144" s="208"/>
      <c r="AA144" s="208"/>
      <c r="AB144" s="208"/>
      <c r="AC144" s="208"/>
      <c r="AD144" s="208"/>
      <c r="AE144" s="208"/>
      <c r="AF144" s="208"/>
      <c r="AG144" s="208" t="s">
        <v>227</v>
      </c>
      <c r="AH144" s="208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3" x14ac:dyDescent="0.2">
      <c r="A145" s="215"/>
      <c r="B145" s="216"/>
      <c r="C145" s="260" t="s">
        <v>491</v>
      </c>
      <c r="D145" s="253"/>
      <c r="E145" s="254">
        <v>0.6</v>
      </c>
      <c r="F145" s="218"/>
      <c r="G145" s="218"/>
      <c r="H145" s="218"/>
      <c r="I145" s="218"/>
      <c r="J145" s="218"/>
      <c r="K145" s="218"/>
      <c r="L145" s="218"/>
      <c r="M145" s="218"/>
      <c r="N145" s="217"/>
      <c r="O145" s="217"/>
      <c r="P145" s="217"/>
      <c r="Q145" s="217"/>
      <c r="R145" s="218"/>
      <c r="S145" s="218"/>
      <c r="T145" s="218"/>
      <c r="U145" s="218"/>
      <c r="V145" s="218"/>
      <c r="W145" s="218"/>
      <c r="X145" s="218"/>
      <c r="Y145" s="218"/>
      <c r="Z145" s="208"/>
      <c r="AA145" s="208"/>
      <c r="AB145" s="208"/>
      <c r="AC145" s="208"/>
      <c r="AD145" s="208"/>
      <c r="AE145" s="208"/>
      <c r="AF145" s="208"/>
      <c r="AG145" s="208" t="s">
        <v>227</v>
      </c>
      <c r="AH145" s="208">
        <v>5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1" x14ac:dyDescent="0.2">
      <c r="A146" s="230">
        <v>26</v>
      </c>
      <c r="B146" s="231" t="s">
        <v>492</v>
      </c>
      <c r="C146" s="248" t="s">
        <v>493</v>
      </c>
      <c r="D146" s="232" t="s">
        <v>330</v>
      </c>
      <c r="E146" s="233">
        <v>0.55000000000000004</v>
      </c>
      <c r="F146" s="234"/>
      <c r="G146" s="235">
        <f>ROUND(E146*F146,2)</f>
        <v>0</v>
      </c>
      <c r="H146" s="234"/>
      <c r="I146" s="235">
        <f>ROUND(E146*H146,2)</f>
        <v>0</v>
      </c>
      <c r="J146" s="234"/>
      <c r="K146" s="235">
        <f>ROUND(E146*J146,2)</f>
        <v>0</v>
      </c>
      <c r="L146" s="235">
        <v>21</v>
      </c>
      <c r="M146" s="235">
        <f>G146*(1+L146/100)</f>
        <v>0</v>
      </c>
      <c r="N146" s="233">
        <v>1</v>
      </c>
      <c r="O146" s="233">
        <f>ROUND(E146*N146,2)</f>
        <v>0.55000000000000004</v>
      </c>
      <c r="P146" s="233">
        <v>0</v>
      </c>
      <c r="Q146" s="233">
        <f>ROUND(E146*P146,2)</f>
        <v>0</v>
      </c>
      <c r="R146" s="235" t="s">
        <v>322</v>
      </c>
      <c r="S146" s="235" t="s">
        <v>183</v>
      </c>
      <c r="T146" s="236" t="s">
        <v>183</v>
      </c>
      <c r="U146" s="218">
        <v>0</v>
      </c>
      <c r="V146" s="218">
        <f>ROUND(E146*U146,2)</f>
        <v>0</v>
      </c>
      <c r="W146" s="218"/>
      <c r="X146" s="218" t="s">
        <v>323</v>
      </c>
      <c r="Y146" s="218" t="s">
        <v>186</v>
      </c>
      <c r="Z146" s="208"/>
      <c r="AA146" s="208"/>
      <c r="AB146" s="208"/>
      <c r="AC146" s="208"/>
      <c r="AD146" s="208"/>
      <c r="AE146" s="208"/>
      <c r="AF146" s="208"/>
      <c r="AG146" s="208" t="s">
        <v>331</v>
      </c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2" x14ac:dyDescent="0.2">
      <c r="A147" s="215"/>
      <c r="B147" s="216"/>
      <c r="C147" s="260" t="s">
        <v>494</v>
      </c>
      <c r="D147" s="253"/>
      <c r="E147" s="254"/>
      <c r="F147" s="218"/>
      <c r="G147" s="218"/>
      <c r="H147" s="218"/>
      <c r="I147" s="218"/>
      <c r="J147" s="218"/>
      <c r="K147" s="218"/>
      <c r="L147" s="218"/>
      <c r="M147" s="218"/>
      <c r="N147" s="217"/>
      <c r="O147" s="217"/>
      <c r="P147" s="217"/>
      <c r="Q147" s="217"/>
      <c r="R147" s="218"/>
      <c r="S147" s="218"/>
      <c r="T147" s="218"/>
      <c r="U147" s="218"/>
      <c r="V147" s="218"/>
      <c r="W147" s="218"/>
      <c r="X147" s="218"/>
      <c r="Y147" s="218"/>
      <c r="Z147" s="208"/>
      <c r="AA147" s="208"/>
      <c r="AB147" s="208"/>
      <c r="AC147" s="208"/>
      <c r="AD147" s="208"/>
      <c r="AE147" s="208"/>
      <c r="AF147" s="208"/>
      <c r="AG147" s="208" t="s">
        <v>227</v>
      </c>
      <c r="AH147" s="208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3" x14ac:dyDescent="0.2">
      <c r="A148" s="215"/>
      <c r="B148" s="216"/>
      <c r="C148" s="260" t="s">
        <v>495</v>
      </c>
      <c r="D148" s="253"/>
      <c r="E148" s="254"/>
      <c r="F148" s="218"/>
      <c r="G148" s="218"/>
      <c r="H148" s="218"/>
      <c r="I148" s="218"/>
      <c r="J148" s="218"/>
      <c r="K148" s="218"/>
      <c r="L148" s="218"/>
      <c r="M148" s="218"/>
      <c r="N148" s="217"/>
      <c r="O148" s="217"/>
      <c r="P148" s="217"/>
      <c r="Q148" s="217"/>
      <c r="R148" s="218"/>
      <c r="S148" s="218"/>
      <c r="T148" s="218"/>
      <c r="U148" s="218"/>
      <c r="V148" s="218"/>
      <c r="W148" s="218"/>
      <c r="X148" s="218"/>
      <c r="Y148" s="218"/>
      <c r="Z148" s="208"/>
      <c r="AA148" s="208"/>
      <c r="AB148" s="208"/>
      <c r="AC148" s="208"/>
      <c r="AD148" s="208"/>
      <c r="AE148" s="208"/>
      <c r="AF148" s="208"/>
      <c r="AG148" s="208" t="s">
        <v>227</v>
      </c>
      <c r="AH148" s="208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3" x14ac:dyDescent="0.2">
      <c r="A149" s="215"/>
      <c r="B149" s="216"/>
      <c r="C149" s="260" t="s">
        <v>496</v>
      </c>
      <c r="D149" s="253"/>
      <c r="E149" s="254">
        <v>0.55000000000000004</v>
      </c>
      <c r="F149" s="218"/>
      <c r="G149" s="218"/>
      <c r="H149" s="218"/>
      <c r="I149" s="218"/>
      <c r="J149" s="218"/>
      <c r="K149" s="218"/>
      <c r="L149" s="218"/>
      <c r="M149" s="218"/>
      <c r="N149" s="217"/>
      <c r="O149" s="217"/>
      <c r="P149" s="217"/>
      <c r="Q149" s="217"/>
      <c r="R149" s="218"/>
      <c r="S149" s="218"/>
      <c r="T149" s="218"/>
      <c r="U149" s="218"/>
      <c r="V149" s="218"/>
      <c r="W149" s="218"/>
      <c r="X149" s="218"/>
      <c r="Y149" s="218"/>
      <c r="Z149" s="208"/>
      <c r="AA149" s="208"/>
      <c r="AB149" s="208"/>
      <c r="AC149" s="208"/>
      <c r="AD149" s="208"/>
      <c r="AE149" s="208"/>
      <c r="AF149" s="208"/>
      <c r="AG149" s="208" t="s">
        <v>227</v>
      </c>
      <c r="AH149" s="208">
        <v>5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x14ac:dyDescent="0.2">
      <c r="A150" s="223" t="s">
        <v>178</v>
      </c>
      <c r="B150" s="224" t="s">
        <v>131</v>
      </c>
      <c r="C150" s="246" t="s">
        <v>132</v>
      </c>
      <c r="D150" s="225"/>
      <c r="E150" s="226"/>
      <c r="F150" s="227"/>
      <c r="G150" s="227">
        <f>SUMIF(AG151:AG155,"&lt;&gt;NOR",G151:G155)</f>
        <v>0</v>
      </c>
      <c r="H150" s="227"/>
      <c r="I150" s="227">
        <f>SUM(I151:I155)</f>
        <v>0</v>
      </c>
      <c r="J150" s="227"/>
      <c r="K150" s="227">
        <f>SUM(K151:K155)</f>
        <v>0</v>
      </c>
      <c r="L150" s="227"/>
      <c r="M150" s="227">
        <f>SUM(M151:M155)</f>
        <v>0</v>
      </c>
      <c r="N150" s="226"/>
      <c r="O150" s="226">
        <f>SUM(O151:O155)</f>
        <v>0</v>
      </c>
      <c r="P150" s="226"/>
      <c r="Q150" s="226">
        <f>SUM(Q151:Q155)</f>
        <v>0</v>
      </c>
      <c r="R150" s="227"/>
      <c r="S150" s="227"/>
      <c r="T150" s="228"/>
      <c r="U150" s="222"/>
      <c r="V150" s="222">
        <f>SUM(V151:V155)</f>
        <v>1.03</v>
      </c>
      <c r="W150" s="222"/>
      <c r="X150" s="222"/>
      <c r="Y150" s="222"/>
      <c r="AG150" t="s">
        <v>179</v>
      </c>
    </row>
    <row r="151" spans="1:60" outlineLevel="1" x14ac:dyDescent="0.2">
      <c r="A151" s="230">
        <v>27</v>
      </c>
      <c r="B151" s="231" t="s">
        <v>497</v>
      </c>
      <c r="C151" s="248" t="s">
        <v>498</v>
      </c>
      <c r="D151" s="232" t="s">
        <v>330</v>
      </c>
      <c r="E151" s="233">
        <v>1.6839599999999999</v>
      </c>
      <c r="F151" s="234"/>
      <c r="G151" s="235">
        <f>ROUND(E151*F151,2)</f>
        <v>0</v>
      </c>
      <c r="H151" s="234"/>
      <c r="I151" s="235">
        <f>ROUND(E151*H151,2)</f>
        <v>0</v>
      </c>
      <c r="J151" s="234"/>
      <c r="K151" s="235">
        <f>ROUND(E151*J151,2)</f>
        <v>0</v>
      </c>
      <c r="L151" s="235">
        <v>21</v>
      </c>
      <c r="M151" s="235">
        <f>G151*(1+L151/100)</f>
        <v>0</v>
      </c>
      <c r="N151" s="233">
        <v>0</v>
      </c>
      <c r="O151" s="233">
        <f>ROUND(E151*N151,2)</f>
        <v>0</v>
      </c>
      <c r="P151" s="233">
        <v>0</v>
      </c>
      <c r="Q151" s="233">
        <f>ROUND(E151*P151,2)</f>
        <v>0</v>
      </c>
      <c r="R151" s="235" t="s">
        <v>499</v>
      </c>
      <c r="S151" s="235" t="s">
        <v>183</v>
      </c>
      <c r="T151" s="236" t="s">
        <v>183</v>
      </c>
      <c r="U151" s="218">
        <v>0.60899999999999999</v>
      </c>
      <c r="V151" s="218">
        <f>ROUND(E151*U151,2)</f>
        <v>1.03</v>
      </c>
      <c r="W151" s="218"/>
      <c r="X151" s="218" t="s">
        <v>361</v>
      </c>
      <c r="Y151" s="218" t="s">
        <v>186</v>
      </c>
      <c r="Z151" s="208"/>
      <c r="AA151" s="208"/>
      <c r="AB151" s="208"/>
      <c r="AC151" s="208"/>
      <c r="AD151" s="208"/>
      <c r="AE151" s="208"/>
      <c r="AF151" s="208"/>
      <c r="AG151" s="208" t="s">
        <v>362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ht="22.5" outlineLevel="2" x14ac:dyDescent="0.2">
      <c r="A152" s="215"/>
      <c r="B152" s="216"/>
      <c r="C152" s="259" t="s">
        <v>500</v>
      </c>
      <c r="D152" s="257"/>
      <c r="E152" s="257"/>
      <c r="F152" s="257"/>
      <c r="G152" s="257"/>
      <c r="H152" s="218"/>
      <c r="I152" s="218"/>
      <c r="J152" s="218"/>
      <c r="K152" s="218"/>
      <c r="L152" s="218"/>
      <c r="M152" s="218"/>
      <c r="N152" s="217"/>
      <c r="O152" s="217"/>
      <c r="P152" s="217"/>
      <c r="Q152" s="217"/>
      <c r="R152" s="218"/>
      <c r="S152" s="218"/>
      <c r="T152" s="218"/>
      <c r="U152" s="218"/>
      <c r="V152" s="218"/>
      <c r="W152" s="218"/>
      <c r="X152" s="218"/>
      <c r="Y152" s="218"/>
      <c r="Z152" s="208"/>
      <c r="AA152" s="208"/>
      <c r="AB152" s="208"/>
      <c r="AC152" s="208"/>
      <c r="AD152" s="208"/>
      <c r="AE152" s="208"/>
      <c r="AF152" s="208"/>
      <c r="AG152" s="208" t="s">
        <v>225</v>
      </c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44" t="str">
        <f>C152</f>
        <v>na novostavbách a změnách objektů pro oplocení (815 2 JKSo), objekty zvláštní pro chov živočichů (815 3 JKSO), objekty pozemní různé (815 9 JKSO) se svislou nosnou konstrukcí monolitickou betonovou tyčovou nebo plošnou ( KMCH 2 a 3 - JKSO šesté místo)</v>
      </c>
      <c r="BB152" s="208"/>
      <c r="BC152" s="208"/>
      <c r="BD152" s="208"/>
      <c r="BE152" s="208"/>
      <c r="BF152" s="208"/>
      <c r="BG152" s="208"/>
      <c r="BH152" s="208"/>
    </row>
    <row r="153" spans="1:60" outlineLevel="2" x14ac:dyDescent="0.2">
      <c r="A153" s="215"/>
      <c r="B153" s="216"/>
      <c r="C153" s="260" t="s">
        <v>363</v>
      </c>
      <c r="D153" s="253"/>
      <c r="E153" s="254"/>
      <c r="F153" s="218"/>
      <c r="G153" s="218"/>
      <c r="H153" s="218"/>
      <c r="I153" s="218"/>
      <c r="J153" s="218"/>
      <c r="K153" s="218"/>
      <c r="L153" s="218"/>
      <c r="M153" s="218"/>
      <c r="N153" s="217"/>
      <c r="O153" s="217"/>
      <c r="P153" s="217"/>
      <c r="Q153" s="217"/>
      <c r="R153" s="218"/>
      <c r="S153" s="218"/>
      <c r="T153" s="218"/>
      <c r="U153" s="218"/>
      <c r="V153" s="218"/>
      <c r="W153" s="218"/>
      <c r="X153" s="218"/>
      <c r="Y153" s="218"/>
      <c r="Z153" s="208"/>
      <c r="AA153" s="208"/>
      <c r="AB153" s="208"/>
      <c r="AC153" s="208"/>
      <c r="AD153" s="208"/>
      <c r="AE153" s="208"/>
      <c r="AF153" s="208"/>
      <c r="AG153" s="208" t="s">
        <v>227</v>
      </c>
      <c r="AH153" s="208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3" x14ac:dyDescent="0.2">
      <c r="A154" s="215"/>
      <c r="B154" s="216"/>
      <c r="C154" s="260" t="s">
        <v>501</v>
      </c>
      <c r="D154" s="253"/>
      <c r="E154" s="254"/>
      <c r="F154" s="218"/>
      <c r="G154" s="218"/>
      <c r="H154" s="218"/>
      <c r="I154" s="218"/>
      <c r="J154" s="218"/>
      <c r="K154" s="218"/>
      <c r="L154" s="218"/>
      <c r="M154" s="218"/>
      <c r="N154" s="217"/>
      <c r="O154" s="217"/>
      <c r="P154" s="217"/>
      <c r="Q154" s="217"/>
      <c r="R154" s="218"/>
      <c r="S154" s="218"/>
      <c r="T154" s="218"/>
      <c r="U154" s="218"/>
      <c r="V154" s="218"/>
      <c r="W154" s="218"/>
      <c r="X154" s="218"/>
      <c r="Y154" s="218"/>
      <c r="Z154" s="208"/>
      <c r="AA154" s="208"/>
      <c r="AB154" s="208"/>
      <c r="AC154" s="208"/>
      <c r="AD154" s="208"/>
      <c r="AE154" s="208"/>
      <c r="AF154" s="208"/>
      <c r="AG154" s="208" t="s">
        <v>227</v>
      </c>
      <c r="AH154" s="208">
        <v>0</v>
      </c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3" x14ac:dyDescent="0.2">
      <c r="A155" s="215"/>
      <c r="B155" s="216"/>
      <c r="C155" s="260" t="s">
        <v>502</v>
      </c>
      <c r="D155" s="253"/>
      <c r="E155" s="254">
        <v>1.6839599999999999</v>
      </c>
      <c r="F155" s="218"/>
      <c r="G155" s="218"/>
      <c r="H155" s="218"/>
      <c r="I155" s="218"/>
      <c r="J155" s="218"/>
      <c r="K155" s="218"/>
      <c r="L155" s="218"/>
      <c r="M155" s="218"/>
      <c r="N155" s="217"/>
      <c r="O155" s="217"/>
      <c r="P155" s="217"/>
      <c r="Q155" s="217"/>
      <c r="R155" s="218"/>
      <c r="S155" s="218"/>
      <c r="T155" s="218"/>
      <c r="U155" s="218"/>
      <c r="V155" s="218"/>
      <c r="W155" s="218"/>
      <c r="X155" s="218"/>
      <c r="Y155" s="218"/>
      <c r="Z155" s="208"/>
      <c r="AA155" s="208"/>
      <c r="AB155" s="208"/>
      <c r="AC155" s="208"/>
      <c r="AD155" s="208"/>
      <c r="AE155" s="208"/>
      <c r="AF155" s="208"/>
      <c r="AG155" s="208" t="s">
        <v>227</v>
      </c>
      <c r="AH155" s="208">
        <v>0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x14ac:dyDescent="0.2">
      <c r="A156" s="223" t="s">
        <v>178</v>
      </c>
      <c r="B156" s="224" t="s">
        <v>139</v>
      </c>
      <c r="C156" s="246" t="s">
        <v>140</v>
      </c>
      <c r="D156" s="225"/>
      <c r="E156" s="226"/>
      <c r="F156" s="227"/>
      <c r="G156" s="227">
        <f>SUMIF(AG157:AG191,"&lt;&gt;NOR",G157:G191)</f>
        <v>0</v>
      </c>
      <c r="H156" s="227"/>
      <c r="I156" s="227">
        <f>SUM(I157:I191)</f>
        <v>0</v>
      </c>
      <c r="J156" s="227"/>
      <c r="K156" s="227">
        <f>SUM(K157:K191)</f>
        <v>0</v>
      </c>
      <c r="L156" s="227"/>
      <c r="M156" s="227">
        <f>SUM(M157:M191)</f>
        <v>0</v>
      </c>
      <c r="N156" s="226"/>
      <c r="O156" s="226">
        <f>SUM(O157:O191)</f>
        <v>0.4</v>
      </c>
      <c r="P156" s="226"/>
      <c r="Q156" s="226">
        <f>SUM(Q157:Q191)</f>
        <v>0</v>
      </c>
      <c r="R156" s="227"/>
      <c r="S156" s="227"/>
      <c r="T156" s="228"/>
      <c r="U156" s="222"/>
      <c r="V156" s="222">
        <f>SUM(V157:V191)</f>
        <v>2.65</v>
      </c>
      <c r="W156" s="222"/>
      <c r="X156" s="222"/>
      <c r="Y156" s="222"/>
      <c r="AG156" t="s">
        <v>179</v>
      </c>
    </row>
    <row r="157" spans="1:60" ht="22.5" outlineLevel="1" x14ac:dyDescent="0.2">
      <c r="A157" s="230">
        <v>28</v>
      </c>
      <c r="B157" s="231" t="s">
        <v>503</v>
      </c>
      <c r="C157" s="248" t="s">
        <v>504</v>
      </c>
      <c r="D157" s="232" t="s">
        <v>399</v>
      </c>
      <c r="E157" s="233">
        <v>4</v>
      </c>
      <c r="F157" s="234"/>
      <c r="G157" s="235">
        <f>ROUND(E157*F157,2)</f>
        <v>0</v>
      </c>
      <c r="H157" s="234"/>
      <c r="I157" s="235">
        <f>ROUND(E157*H157,2)</f>
        <v>0</v>
      </c>
      <c r="J157" s="234"/>
      <c r="K157" s="235">
        <f>ROUND(E157*J157,2)</f>
        <v>0</v>
      </c>
      <c r="L157" s="235">
        <v>21</v>
      </c>
      <c r="M157" s="235">
        <f>G157*(1+L157/100)</f>
        <v>0</v>
      </c>
      <c r="N157" s="233">
        <v>2.0000000000000002E-5</v>
      </c>
      <c r="O157" s="233">
        <f>ROUND(E157*N157,2)</f>
        <v>0</v>
      </c>
      <c r="P157" s="233">
        <v>0</v>
      </c>
      <c r="Q157" s="233">
        <f>ROUND(E157*P157,2)</f>
        <v>0</v>
      </c>
      <c r="R157" s="235" t="s">
        <v>505</v>
      </c>
      <c r="S157" s="235" t="s">
        <v>183</v>
      </c>
      <c r="T157" s="236" t="s">
        <v>183</v>
      </c>
      <c r="U157" s="218">
        <v>0.125</v>
      </c>
      <c r="V157" s="218">
        <f>ROUND(E157*U157,2)</f>
        <v>0.5</v>
      </c>
      <c r="W157" s="218"/>
      <c r="X157" s="218" t="s">
        <v>222</v>
      </c>
      <c r="Y157" s="218" t="s">
        <v>186</v>
      </c>
      <c r="Z157" s="208"/>
      <c r="AA157" s="208"/>
      <c r="AB157" s="208"/>
      <c r="AC157" s="208"/>
      <c r="AD157" s="208"/>
      <c r="AE157" s="208"/>
      <c r="AF157" s="208"/>
      <c r="AG157" s="208" t="s">
        <v>223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2" x14ac:dyDescent="0.2">
      <c r="A158" s="215"/>
      <c r="B158" s="216"/>
      <c r="C158" s="260" t="s">
        <v>506</v>
      </c>
      <c r="D158" s="253"/>
      <c r="E158" s="254"/>
      <c r="F158" s="218"/>
      <c r="G158" s="218"/>
      <c r="H158" s="218"/>
      <c r="I158" s="218"/>
      <c r="J158" s="218"/>
      <c r="K158" s="218"/>
      <c r="L158" s="218"/>
      <c r="M158" s="218"/>
      <c r="N158" s="217"/>
      <c r="O158" s="217"/>
      <c r="P158" s="217"/>
      <c r="Q158" s="217"/>
      <c r="R158" s="218"/>
      <c r="S158" s="218"/>
      <c r="T158" s="218"/>
      <c r="U158" s="218"/>
      <c r="V158" s="218"/>
      <c r="W158" s="218"/>
      <c r="X158" s="218"/>
      <c r="Y158" s="218"/>
      <c r="Z158" s="208"/>
      <c r="AA158" s="208"/>
      <c r="AB158" s="208"/>
      <c r="AC158" s="208"/>
      <c r="AD158" s="208"/>
      <c r="AE158" s="208"/>
      <c r="AF158" s="208"/>
      <c r="AG158" s="208" t="s">
        <v>227</v>
      </c>
      <c r="AH158" s="208">
        <v>0</v>
      </c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3" x14ac:dyDescent="0.2">
      <c r="A159" s="215"/>
      <c r="B159" s="216"/>
      <c r="C159" s="260" t="s">
        <v>438</v>
      </c>
      <c r="D159" s="253"/>
      <c r="E159" s="254"/>
      <c r="F159" s="218"/>
      <c r="G159" s="218"/>
      <c r="H159" s="218"/>
      <c r="I159" s="218"/>
      <c r="J159" s="218"/>
      <c r="K159" s="218"/>
      <c r="L159" s="218"/>
      <c r="M159" s="218"/>
      <c r="N159" s="217"/>
      <c r="O159" s="217"/>
      <c r="P159" s="217"/>
      <c r="Q159" s="217"/>
      <c r="R159" s="218"/>
      <c r="S159" s="218"/>
      <c r="T159" s="218"/>
      <c r="U159" s="218"/>
      <c r="V159" s="218"/>
      <c r="W159" s="218"/>
      <c r="X159" s="218"/>
      <c r="Y159" s="218"/>
      <c r="Z159" s="208"/>
      <c r="AA159" s="208"/>
      <c r="AB159" s="208"/>
      <c r="AC159" s="208"/>
      <c r="AD159" s="208"/>
      <c r="AE159" s="208"/>
      <c r="AF159" s="208"/>
      <c r="AG159" s="208" t="s">
        <v>227</v>
      </c>
      <c r="AH159" s="208">
        <v>0</v>
      </c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outlineLevel="3" x14ac:dyDescent="0.2">
      <c r="A160" s="215"/>
      <c r="B160" s="216"/>
      <c r="C160" s="260" t="s">
        <v>430</v>
      </c>
      <c r="D160" s="253"/>
      <c r="E160" s="254"/>
      <c r="F160" s="218"/>
      <c r="G160" s="218"/>
      <c r="H160" s="218"/>
      <c r="I160" s="218"/>
      <c r="J160" s="218"/>
      <c r="K160" s="218"/>
      <c r="L160" s="218"/>
      <c r="M160" s="218"/>
      <c r="N160" s="217"/>
      <c r="O160" s="217"/>
      <c r="P160" s="217"/>
      <c r="Q160" s="217"/>
      <c r="R160" s="218"/>
      <c r="S160" s="218"/>
      <c r="T160" s="218"/>
      <c r="U160" s="218"/>
      <c r="V160" s="218"/>
      <c r="W160" s="218"/>
      <c r="X160" s="218"/>
      <c r="Y160" s="218"/>
      <c r="Z160" s="208"/>
      <c r="AA160" s="208"/>
      <c r="AB160" s="208"/>
      <c r="AC160" s="208"/>
      <c r="AD160" s="208"/>
      <c r="AE160" s="208"/>
      <c r="AF160" s="208"/>
      <c r="AG160" s="208" t="s">
        <v>227</v>
      </c>
      <c r="AH160" s="208">
        <v>0</v>
      </c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3" x14ac:dyDescent="0.2">
      <c r="A161" s="215"/>
      <c r="B161" s="216"/>
      <c r="C161" s="261" t="s">
        <v>231</v>
      </c>
      <c r="D161" s="255"/>
      <c r="E161" s="256"/>
      <c r="F161" s="218"/>
      <c r="G161" s="218"/>
      <c r="H161" s="218"/>
      <c r="I161" s="218"/>
      <c r="J161" s="218"/>
      <c r="K161" s="218"/>
      <c r="L161" s="218"/>
      <c r="M161" s="218"/>
      <c r="N161" s="217"/>
      <c r="O161" s="217"/>
      <c r="P161" s="217"/>
      <c r="Q161" s="217"/>
      <c r="R161" s="218"/>
      <c r="S161" s="218"/>
      <c r="T161" s="218"/>
      <c r="U161" s="218"/>
      <c r="V161" s="218"/>
      <c r="W161" s="218"/>
      <c r="X161" s="218"/>
      <c r="Y161" s="218"/>
      <c r="Z161" s="208"/>
      <c r="AA161" s="208"/>
      <c r="AB161" s="208"/>
      <c r="AC161" s="208"/>
      <c r="AD161" s="208"/>
      <c r="AE161" s="208"/>
      <c r="AF161" s="208"/>
      <c r="AG161" s="208" t="s">
        <v>227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3" x14ac:dyDescent="0.2">
      <c r="A162" s="215"/>
      <c r="B162" s="216"/>
      <c r="C162" s="262" t="s">
        <v>507</v>
      </c>
      <c r="D162" s="255"/>
      <c r="E162" s="256">
        <v>4</v>
      </c>
      <c r="F162" s="218"/>
      <c r="G162" s="218"/>
      <c r="H162" s="218"/>
      <c r="I162" s="218"/>
      <c r="J162" s="218"/>
      <c r="K162" s="218"/>
      <c r="L162" s="218"/>
      <c r="M162" s="218"/>
      <c r="N162" s="217"/>
      <c r="O162" s="217"/>
      <c r="P162" s="217"/>
      <c r="Q162" s="217"/>
      <c r="R162" s="218"/>
      <c r="S162" s="218"/>
      <c r="T162" s="218"/>
      <c r="U162" s="218"/>
      <c r="V162" s="218"/>
      <c r="W162" s="218"/>
      <c r="X162" s="218"/>
      <c r="Y162" s="218"/>
      <c r="Z162" s="208"/>
      <c r="AA162" s="208"/>
      <c r="AB162" s="208"/>
      <c r="AC162" s="208"/>
      <c r="AD162" s="208"/>
      <c r="AE162" s="208"/>
      <c r="AF162" s="208"/>
      <c r="AG162" s="208" t="s">
        <v>227</v>
      </c>
      <c r="AH162" s="208">
        <v>2</v>
      </c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3" x14ac:dyDescent="0.2">
      <c r="A163" s="215"/>
      <c r="B163" s="216"/>
      <c r="C163" s="261" t="s">
        <v>233</v>
      </c>
      <c r="D163" s="255"/>
      <c r="E163" s="256"/>
      <c r="F163" s="218"/>
      <c r="G163" s="218"/>
      <c r="H163" s="218"/>
      <c r="I163" s="218"/>
      <c r="J163" s="218"/>
      <c r="K163" s="218"/>
      <c r="L163" s="218"/>
      <c r="M163" s="218"/>
      <c r="N163" s="217"/>
      <c r="O163" s="217"/>
      <c r="P163" s="217"/>
      <c r="Q163" s="217"/>
      <c r="R163" s="218"/>
      <c r="S163" s="218"/>
      <c r="T163" s="218"/>
      <c r="U163" s="218"/>
      <c r="V163" s="218"/>
      <c r="W163" s="218"/>
      <c r="X163" s="218"/>
      <c r="Y163" s="218"/>
      <c r="Z163" s="208"/>
      <c r="AA163" s="208"/>
      <c r="AB163" s="208"/>
      <c r="AC163" s="208"/>
      <c r="AD163" s="208"/>
      <c r="AE163" s="208"/>
      <c r="AF163" s="208"/>
      <c r="AG163" s="208" t="s">
        <v>227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3" x14ac:dyDescent="0.2">
      <c r="A164" s="215"/>
      <c r="B164" s="216"/>
      <c r="C164" s="260" t="s">
        <v>508</v>
      </c>
      <c r="D164" s="253"/>
      <c r="E164" s="254">
        <v>4</v>
      </c>
      <c r="F164" s="218"/>
      <c r="G164" s="218"/>
      <c r="H164" s="218"/>
      <c r="I164" s="218"/>
      <c r="J164" s="218"/>
      <c r="K164" s="218"/>
      <c r="L164" s="218"/>
      <c r="M164" s="218"/>
      <c r="N164" s="217"/>
      <c r="O164" s="217"/>
      <c r="P164" s="217"/>
      <c r="Q164" s="217"/>
      <c r="R164" s="218"/>
      <c r="S164" s="218"/>
      <c r="T164" s="218"/>
      <c r="U164" s="218"/>
      <c r="V164" s="218"/>
      <c r="W164" s="218"/>
      <c r="X164" s="218"/>
      <c r="Y164" s="218"/>
      <c r="Z164" s="208"/>
      <c r="AA164" s="208"/>
      <c r="AB164" s="208"/>
      <c r="AC164" s="208"/>
      <c r="AD164" s="208"/>
      <c r="AE164" s="208"/>
      <c r="AF164" s="208"/>
      <c r="AG164" s="208" t="s">
        <v>227</v>
      </c>
      <c r="AH164" s="208">
        <v>5</v>
      </c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1" x14ac:dyDescent="0.2">
      <c r="A165" s="230">
        <v>29</v>
      </c>
      <c r="B165" s="231" t="s">
        <v>509</v>
      </c>
      <c r="C165" s="248" t="s">
        <v>510</v>
      </c>
      <c r="D165" s="232" t="s">
        <v>399</v>
      </c>
      <c r="E165" s="233">
        <v>1</v>
      </c>
      <c r="F165" s="234"/>
      <c r="G165" s="235">
        <f>ROUND(E165*F165,2)</f>
        <v>0</v>
      </c>
      <c r="H165" s="234"/>
      <c r="I165" s="235">
        <f>ROUND(E165*H165,2)</f>
        <v>0</v>
      </c>
      <c r="J165" s="234"/>
      <c r="K165" s="235">
        <f>ROUND(E165*J165,2)</f>
        <v>0</v>
      </c>
      <c r="L165" s="235">
        <v>21</v>
      </c>
      <c r="M165" s="235">
        <f>G165*(1+L165/100)</f>
        <v>0</v>
      </c>
      <c r="N165" s="233">
        <v>0.25</v>
      </c>
      <c r="O165" s="233">
        <f>ROUND(E165*N165,2)</f>
        <v>0.25</v>
      </c>
      <c r="P165" s="233">
        <v>0</v>
      </c>
      <c r="Q165" s="233">
        <f>ROUND(E165*P165,2)</f>
        <v>0</v>
      </c>
      <c r="R165" s="235"/>
      <c r="S165" s="235" t="s">
        <v>268</v>
      </c>
      <c r="T165" s="236" t="s">
        <v>184</v>
      </c>
      <c r="U165" s="218">
        <v>0.81799999999999995</v>
      </c>
      <c r="V165" s="218">
        <f>ROUND(E165*U165,2)</f>
        <v>0.82</v>
      </c>
      <c r="W165" s="218"/>
      <c r="X165" s="218" t="s">
        <v>222</v>
      </c>
      <c r="Y165" s="218" t="s">
        <v>186</v>
      </c>
      <c r="Z165" s="208"/>
      <c r="AA165" s="208"/>
      <c r="AB165" s="208"/>
      <c r="AC165" s="208"/>
      <c r="AD165" s="208"/>
      <c r="AE165" s="208"/>
      <c r="AF165" s="208"/>
      <c r="AG165" s="208" t="s">
        <v>223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2" x14ac:dyDescent="0.2">
      <c r="A166" s="215"/>
      <c r="B166" s="216"/>
      <c r="C166" s="260" t="s">
        <v>511</v>
      </c>
      <c r="D166" s="253"/>
      <c r="E166" s="254"/>
      <c r="F166" s="218"/>
      <c r="G166" s="218"/>
      <c r="H166" s="218"/>
      <c r="I166" s="218"/>
      <c r="J166" s="218"/>
      <c r="K166" s="218"/>
      <c r="L166" s="218"/>
      <c r="M166" s="218"/>
      <c r="N166" s="217"/>
      <c r="O166" s="217"/>
      <c r="P166" s="217"/>
      <c r="Q166" s="217"/>
      <c r="R166" s="218"/>
      <c r="S166" s="218"/>
      <c r="T166" s="218"/>
      <c r="U166" s="218"/>
      <c r="V166" s="218"/>
      <c r="W166" s="218"/>
      <c r="X166" s="218"/>
      <c r="Y166" s="218"/>
      <c r="Z166" s="208"/>
      <c r="AA166" s="208"/>
      <c r="AB166" s="208"/>
      <c r="AC166" s="208"/>
      <c r="AD166" s="208"/>
      <c r="AE166" s="208"/>
      <c r="AF166" s="208"/>
      <c r="AG166" s="208" t="s">
        <v>227</v>
      </c>
      <c r="AH166" s="208">
        <v>0</v>
      </c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outlineLevel="3" x14ac:dyDescent="0.2">
      <c r="A167" s="215"/>
      <c r="B167" s="216"/>
      <c r="C167" s="260" t="s">
        <v>402</v>
      </c>
      <c r="D167" s="253"/>
      <c r="E167" s="254"/>
      <c r="F167" s="218"/>
      <c r="G167" s="218"/>
      <c r="H167" s="218"/>
      <c r="I167" s="218"/>
      <c r="J167" s="218"/>
      <c r="K167" s="218"/>
      <c r="L167" s="218"/>
      <c r="M167" s="218"/>
      <c r="N167" s="217"/>
      <c r="O167" s="217"/>
      <c r="P167" s="217"/>
      <c r="Q167" s="217"/>
      <c r="R167" s="218"/>
      <c r="S167" s="218"/>
      <c r="T167" s="218"/>
      <c r="U167" s="218"/>
      <c r="V167" s="218"/>
      <c r="W167" s="218"/>
      <c r="X167" s="218"/>
      <c r="Y167" s="218"/>
      <c r="Z167" s="208"/>
      <c r="AA167" s="208"/>
      <c r="AB167" s="208"/>
      <c r="AC167" s="208"/>
      <c r="AD167" s="208"/>
      <c r="AE167" s="208"/>
      <c r="AF167" s="208"/>
      <c r="AG167" s="208" t="s">
        <v>227</v>
      </c>
      <c r="AH167" s="208">
        <v>0</v>
      </c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3" x14ac:dyDescent="0.2">
      <c r="A168" s="215"/>
      <c r="B168" s="216"/>
      <c r="C168" s="260" t="s">
        <v>512</v>
      </c>
      <c r="D168" s="253"/>
      <c r="E168" s="254"/>
      <c r="F168" s="218"/>
      <c r="G168" s="218"/>
      <c r="H168" s="218"/>
      <c r="I168" s="218"/>
      <c r="J168" s="218"/>
      <c r="K168" s="218"/>
      <c r="L168" s="218"/>
      <c r="M168" s="218"/>
      <c r="N168" s="217"/>
      <c r="O168" s="217"/>
      <c r="P168" s="217"/>
      <c r="Q168" s="217"/>
      <c r="R168" s="218"/>
      <c r="S168" s="218"/>
      <c r="T168" s="218"/>
      <c r="U168" s="218"/>
      <c r="V168" s="218"/>
      <c r="W168" s="218"/>
      <c r="X168" s="218"/>
      <c r="Y168" s="218"/>
      <c r="Z168" s="208"/>
      <c r="AA168" s="208"/>
      <c r="AB168" s="208"/>
      <c r="AC168" s="208"/>
      <c r="AD168" s="208"/>
      <c r="AE168" s="208"/>
      <c r="AF168" s="208"/>
      <c r="AG168" s="208" t="s">
        <v>227</v>
      </c>
      <c r="AH168" s="208">
        <v>0</v>
      </c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3" x14ac:dyDescent="0.2">
      <c r="A169" s="215"/>
      <c r="B169" s="216"/>
      <c r="C169" s="260" t="s">
        <v>513</v>
      </c>
      <c r="D169" s="253"/>
      <c r="E169" s="254"/>
      <c r="F169" s="218"/>
      <c r="G169" s="218"/>
      <c r="H169" s="218"/>
      <c r="I169" s="218"/>
      <c r="J169" s="218"/>
      <c r="K169" s="218"/>
      <c r="L169" s="218"/>
      <c r="M169" s="218"/>
      <c r="N169" s="217"/>
      <c r="O169" s="217"/>
      <c r="P169" s="217"/>
      <c r="Q169" s="217"/>
      <c r="R169" s="218"/>
      <c r="S169" s="218"/>
      <c r="T169" s="218"/>
      <c r="U169" s="218"/>
      <c r="V169" s="218"/>
      <c r="W169" s="218"/>
      <c r="X169" s="218"/>
      <c r="Y169" s="218"/>
      <c r="Z169" s="208"/>
      <c r="AA169" s="208"/>
      <c r="AB169" s="208"/>
      <c r="AC169" s="208"/>
      <c r="AD169" s="208"/>
      <c r="AE169" s="208"/>
      <c r="AF169" s="208"/>
      <c r="AG169" s="208" t="s">
        <v>227</v>
      </c>
      <c r="AH169" s="208">
        <v>0</v>
      </c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outlineLevel="3" x14ac:dyDescent="0.2">
      <c r="A170" s="215"/>
      <c r="B170" s="216"/>
      <c r="C170" s="260" t="s">
        <v>514</v>
      </c>
      <c r="D170" s="253"/>
      <c r="E170" s="254">
        <v>1</v>
      </c>
      <c r="F170" s="218"/>
      <c r="G170" s="218"/>
      <c r="H170" s="218"/>
      <c r="I170" s="218"/>
      <c r="J170" s="218"/>
      <c r="K170" s="218"/>
      <c r="L170" s="218"/>
      <c r="M170" s="218"/>
      <c r="N170" s="217"/>
      <c r="O170" s="217"/>
      <c r="P170" s="217"/>
      <c r="Q170" s="217"/>
      <c r="R170" s="218"/>
      <c r="S170" s="218"/>
      <c r="T170" s="218"/>
      <c r="U170" s="218"/>
      <c r="V170" s="218"/>
      <c r="W170" s="218"/>
      <c r="X170" s="218"/>
      <c r="Y170" s="218"/>
      <c r="Z170" s="208"/>
      <c r="AA170" s="208"/>
      <c r="AB170" s="208"/>
      <c r="AC170" s="208"/>
      <c r="AD170" s="208"/>
      <c r="AE170" s="208"/>
      <c r="AF170" s="208"/>
      <c r="AG170" s="208" t="s">
        <v>227</v>
      </c>
      <c r="AH170" s="208">
        <v>0</v>
      </c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outlineLevel="1" x14ac:dyDescent="0.2">
      <c r="A171" s="230">
        <v>30</v>
      </c>
      <c r="B171" s="231" t="s">
        <v>515</v>
      </c>
      <c r="C171" s="248" t="s">
        <v>516</v>
      </c>
      <c r="D171" s="232" t="s">
        <v>517</v>
      </c>
      <c r="E171" s="233">
        <v>1</v>
      </c>
      <c r="F171" s="234"/>
      <c r="G171" s="235">
        <f>ROUND(E171*F171,2)</f>
        <v>0</v>
      </c>
      <c r="H171" s="234"/>
      <c r="I171" s="235">
        <f>ROUND(E171*H171,2)</f>
        <v>0</v>
      </c>
      <c r="J171" s="234"/>
      <c r="K171" s="235">
        <f>ROUND(E171*J171,2)</f>
        <v>0</v>
      </c>
      <c r="L171" s="235">
        <v>21</v>
      </c>
      <c r="M171" s="235">
        <f>G171*(1+L171/100)</f>
        <v>0</v>
      </c>
      <c r="N171" s="233">
        <v>0.05</v>
      </c>
      <c r="O171" s="233">
        <f>ROUND(E171*N171,2)</f>
        <v>0.05</v>
      </c>
      <c r="P171" s="233">
        <v>0</v>
      </c>
      <c r="Q171" s="233">
        <f>ROUND(E171*P171,2)</f>
        <v>0</v>
      </c>
      <c r="R171" s="235"/>
      <c r="S171" s="235" t="s">
        <v>268</v>
      </c>
      <c r="T171" s="236" t="s">
        <v>184</v>
      </c>
      <c r="U171" s="218">
        <v>0</v>
      </c>
      <c r="V171" s="218">
        <f>ROUND(E171*U171,2)</f>
        <v>0</v>
      </c>
      <c r="W171" s="218"/>
      <c r="X171" s="218" t="s">
        <v>222</v>
      </c>
      <c r="Y171" s="218" t="s">
        <v>186</v>
      </c>
      <c r="Z171" s="208"/>
      <c r="AA171" s="208"/>
      <c r="AB171" s="208"/>
      <c r="AC171" s="208"/>
      <c r="AD171" s="208"/>
      <c r="AE171" s="208"/>
      <c r="AF171" s="208"/>
      <c r="AG171" s="208" t="s">
        <v>223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outlineLevel="2" x14ac:dyDescent="0.2">
      <c r="A172" s="215"/>
      <c r="B172" s="216"/>
      <c r="C172" s="249" t="s">
        <v>518</v>
      </c>
      <c r="D172" s="245"/>
      <c r="E172" s="245"/>
      <c r="F172" s="245"/>
      <c r="G172" s="245"/>
      <c r="H172" s="218"/>
      <c r="I172" s="218"/>
      <c r="J172" s="218"/>
      <c r="K172" s="218"/>
      <c r="L172" s="218"/>
      <c r="M172" s="218"/>
      <c r="N172" s="217"/>
      <c r="O172" s="217"/>
      <c r="P172" s="217"/>
      <c r="Q172" s="217"/>
      <c r="R172" s="218"/>
      <c r="S172" s="218"/>
      <c r="T172" s="218"/>
      <c r="U172" s="218"/>
      <c r="V172" s="218"/>
      <c r="W172" s="218"/>
      <c r="X172" s="218"/>
      <c r="Y172" s="218"/>
      <c r="Z172" s="208"/>
      <c r="AA172" s="208"/>
      <c r="AB172" s="208"/>
      <c r="AC172" s="208"/>
      <c r="AD172" s="208"/>
      <c r="AE172" s="208"/>
      <c r="AF172" s="208"/>
      <c r="AG172" s="208" t="s">
        <v>193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outlineLevel="3" x14ac:dyDescent="0.2">
      <c r="A173" s="215"/>
      <c r="B173" s="216"/>
      <c r="C173" s="264" t="s">
        <v>519</v>
      </c>
      <c r="D173" s="219"/>
      <c r="E173" s="220"/>
      <c r="F173" s="221"/>
      <c r="G173" s="221"/>
      <c r="H173" s="218"/>
      <c r="I173" s="218"/>
      <c r="J173" s="218"/>
      <c r="K173" s="218"/>
      <c r="L173" s="218"/>
      <c r="M173" s="218"/>
      <c r="N173" s="217"/>
      <c r="O173" s="217"/>
      <c r="P173" s="217"/>
      <c r="Q173" s="217"/>
      <c r="R173" s="218"/>
      <c r="S173" s="218"/>
      <c r="T173" s="218"/>
      <c r="U173" s="218"/>
      <c r="V173" s="218"/>
      <c r="W173" s="218"/>
      <c r="X173" s="218"/>
      <c r="Y173" s="218"/>
      <c r="Z173" s="208"/>
      <c r="AA173" s="208"/>
      <c r="AB173" s="208"/>
      <c r="AC173" s="208"/>
      <c r="AD173" s="208"/>
      <c r="AE173" s="208"/>
      <c r="AF173" s="208"/>
      <c r="AG173" s="208" t="s">
        <v>193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3" x14ac:dyDescent="0.2">
      <c r="A174" s="215"/>
      <c r="B174" s="216"/>
      <c r="C174" s="263" t="s">
        <v>520</v>
      </c>
      <c r="D174" s="258"/>
      <c r="E174" s="258"/>
      <c r="F174" s="258"/>
      <c r="G174" s="258"/>
      <c r="H174" s="218"/>
      <c r="I174" s="218"/>
      <c r="J174" s="218"/>
      <c r="K174" s="218"/>
      <c r="L174" s="218"/>
      <c r="M174" s="218"/>
      <c r="N174" s="217"/>
      <c r="O174" s="217"/>
      <c r="P174" s="217"/>
      <c r="Q174" s="217"/>
      <c r="R174" s="218"/>
      <c r="S174" s="218"/>
      <c r="T174" s="218"/>
      <c r="U174" s="218"/>
      <c r="V174" s="218"/>
      <c r="W174" s="218"/>
      <c r="X174" s="218"/>
      <c r="Y174" s="218"/>
      <c r="Z174" s="208"/>
      <c r="AA174" s="208"/>
      <c r="AB174" s="208"/>
      <c r="AC174" s="208"/>
      <c r="AD174" s="208"/>
      <c r="AE174" s="208"/>
      <c r="AF174" s="208"/>
      <c r="AG174" s="208" t="s">
        <v>193</v>
      </c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44" t="str">
        <f>C174</f>
        <v>V prostoru parku bude dále umístěno celkem 6 odpadkových košů stejného typu, jaké jsou použity v prostoru u kostela.</v>
      </c>
      <c r="BB174" s="208"/>
      <c r="BC174" s="208"/>
      <c r="BD174" s="208"/>
      <c r="BE174" s="208"/>
      <c r="BF174" s="208"/>
      <c r="BG174" s="208"/>
      <c r="BH174" s="208"/>
    </row>
    <row r="175" spans="1:60" outlineLevel="3" x14ac:dyDescent="0.2">
      <c r="A175" s="215"/>
      <c r="B175" s="216"/>
      <c r="C175" s="264" t="s">
        <v>519</v>
      </c>
      <c r="D175" s="219"/>
      <c r="E175" s="220"/>
      <c r="F175" s="221"/>
      <c r="G175" s="221"/>
      <c r="H175" s="218"/>
      <c r="I175" s="218"/>
      <c r="J175" s="218"/>
      <c r="K175" s="218"/>
      <c r="L175" s="218"/>
      <c r="M175" s="218"/>
      <c r="N175" s="217"/>
      <c r="O175" s="217"/>
      <c r="P175" s="217"/>
      <c r="Q175" s="217"/>
      <c r="R175" s="218"/>
      <c r="S175" s="218"/>
      <c r="T175" s="218"/>
      <c r="U175" s="218"/>
      <c r="V175" s="218"/>
      <c r="W175" s="218"/>
      <c r="X175" s="218"/>
      <c r="Y175" s="218"/>
      <c r="Z175" s="208"/>
      <c r="AA175" s="208"/>
      <c r="AB175" s="208"/>
      <c r="AC175" s="208"/>
      <c r="AD175" s="208"/>
      <c r="AE175" s="208"/>
      <c r="AF175" s="208"/>
      <c r="AG175" s="208" t="s">
        <v>193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outlineLevel="3" x14ac:dyDescent="0.2">
      <c r="A176" s="215"/>
      <c r="B176" s="216"/>
      <c r="C176" s="263" t="s">
        <v>533</v>
      </c>
      <c r="D176" s="258"/>
      <c r="E176" s="258"/>
      <c r="F176" s="258"/>
      <c r="G176" s="258"/>
      <c r="H176" s="218"/>
      <c r="I176" s="218"/>
      <c r="J176" s="218"/>
      <c r="K176" s="218"/>
      <c r="L176" s="218"/>
      <c r="M176" s="218"/>
      <c r="N176" s="217"/>
      <c r="O176" s="217"/>
      <c r="P176" s="217"/>
      <c r="Q176" s="217"/>
      <c r="R176" s="218"/>
      <c r="S176" s="218"/>
      <c r="T176" s="218"/>
      <c r="U176" s="218"/>
      <c r="V176" s="218"/>
      <c r="W176" s="218"/>
      <c r="X176" s="218"/>
      <c r="Y176" s="218"/>
      <c r="Z176" s="208"/>
      <c r="AA176" s="208"/>
      <c r="AB176" s="208"/>
      <c r="AC176" s="208"/>
      <c r="AD176" s="208"/>
      <c r="AE176" s="208"/>
      <c r="AF176" s="208"/>
      <c r="AG176" s="208" t="s">
        <v>193</v>
      </c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44" t="str">
        <f>C176</f>
        <v>Jedná se o válcovitý koš s vnitřním objemem nádoby 50l, který je ukotvený na nohu z ocelového jeklu 80×40 mm.</v>
      </c>
      <c r="BB176" s="208"/>
      <c r="BC176" s="208"/>
      <c r="BD176" s="208"/>
      <c r="BE176" s="208"/>
      <c r="BF176" s="208"/>
      <c r="BG176" s="208"/>
      <c r="BH176" s="208"/>
    </row>
    <row r="177" spans="1:60" outlineLevel="3" x14ac:dyDescent="0.2">
      <c r="A177" s="215"/>
      <c r="B177" s="216"/>
      <c r="C177" s="263" t="s">
        <v>534</v>
      </c>
      <c r="D177" s="258"/>
      <c r="E177" s="258"/>
      <c r="F177" s="258"/>
      <c r="G177" s="258"/>
      <c r="H177" s="218"/>
      <c r="I177" s="218"/>
      <c r="J177" s="218"/>
      <c r="K177" s="218"/>
      <c r="L177" s="218"/>
      <c r="M177" s="218"/>
      <c r="N177" s="217"/>
      <c r="O177" s="217"/>
      <c r="P177" s="217"/>
      <c r="Q177" s="217"/>
      <c r="R177" s="218"/>
      <c r="S177" s="218"/>
      <c r="T177" s="218"/>
      <c r="U177" s="218"/>
      <c r="V177" s="218"/>
      <c r="W177" s="218"/>
      <c r="X177" s="218"/>
      <c r="Y177" s="218"/>
      <c r="Z177" s="208"/>
      <c r="AA177" s="208"/>
      <c r="AB177" s="208"/>
      <c r="AC177" s="208"/>
      <c r="AD177" s="208"/>
      <c r="AE177" s="208"/>
      <c r="AF177" s="208"/>
      <c r="AG177" s="208" t="s">
        <v>193</v>
      </c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outlineLevel="3" x14ac:dyDescent="0.2">
      <c r="A178" s="215"/>
      <c r="B178" s="216"/>
      <c r="C178" s="263" t="s">
        <v>535</v>
      </c>
      <c r="D178" s="258"/>
      <c r="E178" s="258"/>
      <c r="F178" s="258"/>
      <c r="G178" s="258"/>
      <c r="H178" s="218"/>
      <c r="I178" s="218"/>
      <c r="J178" s="218"/>
      <c r="K178" s="218"/>
      <c r="L178" s="218"/>
      <c r="M178" s="218"/>
      <c r="N178" s="217"/>
      <c r="O178" s="217"/>
      <c r="P178" s="217"/>
      <c r="Q178" s="217"/>
      <c r="R178" s="218"/>
      <c r="S178" s="218"/>
      <c r="T178" s="218"/>
      <c r="U178" s="218"/>
      <c r="V178" s="218"/>
      <c r="W178" s="218"/>
      <c r="X178" s="218"/>
      <c r="Y178" s="218"/>
      <c r="Z178" s="208"/>
      <c r="AA178" s="208"/>
      <c r="AB178" s="208"/>
      <c r="AC178" s="208"/>
      <c r="AD178" s="208"/>
      <c r="AE178" s="208"/>
      <c r="AF178" s="208"/>
      <c r="AG178" s="208" t="s">
        <v>193</v>
      </c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outlineLevel="3" x14ac:dyDescent="0.2">
      <c r="A179" s="215"/>
      <c r="B179" s="216"/>
      <c r="C179" s="263" t="s">
        <v>536</v>
      </c>
      <c r="D179" s="258"/>
      <c r="E179" s="258"/>
      <c r="F179" s="258"/>
      <c r="G179" s="258"/>
      <c r="H179" s="218"/>
      <c r="I179" s="218"/>
      <c r="J179" s="218"/>
      <c r="K179" s="218"/>
      <c r="L179" s="218"/>
      <c r="M179" s="218"/>
      <c r="N179" s="217"/>
      <c r="O179" s="217"/>
      <c r="P179" s="217"/>
      <c r="Q179" s="217"/>
      <c r="R179" s="218"/>
      <c r="S179" s="218"/>
      <c r="T179" s="218"/>
      <c r="U179" s="218"/>
      <c r="V179" s="218"/>
      <c r="W179" s="218"/>
      <c r="X179" s="218"/>
      <c r="Y179" s="218"/>
      <c r="Z179" s="208"/>
      <c r="AA179" s="208"/>
      <c r="AB179" s="208"/>
      <c r="AC179" s="208"/>
      <c r="AD179" s="208"/>
      <c r="AE179" s="208"/>
      <c r="AF179" s="208"/>
      <c r="AG179" s="208" t="s">
        <v>193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44" t="str">
        <f>C179</f>
        <v>Ocel je lakována fasádní vypalovanou barvou (odstín antracitová šedá) na podkladový žárový zinek ponorem.</v>
      </c>
      <c r="BB179" s="208"/>
      <c r="BC179" s="208"/>
      <c r="BD179" s="208"/>
      <c r="BE179" s="208"/>
      <c r="BF179" s="208"/>
      <c r="BG179" s="208"/>
      <c r="BH179" s="208"/>
    </row>
    <row r="180" spans="1:60" outlineLevel="3" x14ac:dyDescent="0.2">
      <c r="A180" s="215"/>
      <c r="B180" s="216"/>
      <c r="C180" s="263" t="s">
        <v>521</v>
      </c>
      <c r="D180" s="258"/>
      <c r="E180" s="258"/>
      <c r="F180" s="258"/>
      <c r="G180" s="258"/>
      <c r="H180" s="218"/>
      <c r="I180" s="218"/>
      <c r="J180" s="218"/>
      <c r="K180" s="218"/>
      <c r="L180" s="218"/>
      <c r="M180" s="218"/>
      <c r="N180" s="217"/>
      <c r="O180" s="217"/>
      <c r="P180" s="217"/>
      <c r="Q180" s="217"/>
      <c r="R180" s="218"/>
      <c r="S180" s="218"/>
      <c r="T180" s="218"/>
      <c r="U180" s="218"/>
      <c r="V180" s="218"/>
      <c r="W180" s="218"/>
      <c r="X180" s="218"/>
      <c r="Y180" s="218"/>
      <c r="Z180" s="208"/>
      <c r="AA180" s="208"/>
      <c r="AB180" s="208"/>
      <c r="AC180" s="208"/>
      <c r="AD180" s="208"/>
      <c r="AE180" s="208"/>
      <c r="AF180" s="208"/>
      <c r="AG180" s="208" t="s">
        <v>193</v>
      </c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outlineLevel="3" x14ac:dyDescent="0.2">
      <c r="A181" s="215"/>
      <c r="B181" s="216"/>
      <c r="C181" s="264" t="s">
        <v>519</v>
      </c>
      <c r="D181" s="219"/>
      <c r="E181" s="220"/>
      <c r="F181" s="221"/>
      <c r="G181" s="221"/>
      <c r="H181" s="218"/>
      <c r="I181" s="218"/>
      <c r="J181" s="218"/>
      <c r="K181" s="218"/>
      <c r="L181" s="218"/>
      <c r="M181" s="218"/>
      <c r="N181" s="217"/>
      <c r="O181" s="217"/>
      <c r="P181" s="217"/>
      <c r="Q181" s="217"/>
      <c r="R181" s="218"/>
      <c r="S181" s="218"/>
      <c r="T181" s="218"/>
      <c r="U181" s="218"/>
      <c r="V181" s="218"/>
      <c r="W181" s="218"/>
      <c r="X181" s="218"/>
      <c r="Y181" s="218"/>
      <c r="Z181" s="208"/>
      <c r="AA181" s="208"/>
      <c r="AB181" s="208"/>
      <c r="AC181" s="208"/>
      <c r="AD181" s="208"/>
      <c r="AE181" s="208"/>
      <c r="AF181" s="208"/>
      <c r="AG181" s="208" t="s">
        <v>193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ht="22.5" outlineLevel="3" x14ac:dyDescent="0.2">
      <c r="A182" s="215"/>
      <c r="B182" s="216"/>
      <c r="C182" s="263" t="s">
        <v>522</v>
      </c>
      <c r="D182" s="258"/>
      <c r="E182" s="258"/>
      <c r="F182" s="258"/>
      <c r="G182" s="258"/>
      <c r="H182" s="218"/>
      <c r="I182" s="218"/>
      <c r="J182" s="218"/>
      <c r="K182" s="218"/>
      <c r="L182" s="218"/>
      <c r="M182" s="218"/>
      <c r="N182" s="217"/>
      <c r="O182" s="217"/>
      <c r="P182" s="217"/>
      <c r="Q182" s="217"/>
      <c r="R182" s="218"/>
      <c r="S182" s="218"/>
      <c r="T182" s="218"/>
      <c r="U182" s="218"/>
      <c r="V182" s="218"/>
      <c r="W182" s="218"/>
      <c r="X182" s="218"/>
      <c r="Y182" s="218"/>
      <c r="Z182" s="208"/>
      <c r="AA182" s="208"/>
      <c r="AB182" s="208"/>
      <c r="AC182" s="208"/>
      <c r="AD182" s="208"/>
      <c r="AE182" s="208"/>
      <c r="AF182" s="208"/>
      <c r="AG182" s="208" t="s">
        <v>193</v>
      </c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44" t="str">
        <f>C182</f>
        <v>Koše budou kotveny do betonové patky 300/300/500 z betonu C20/25 na štěrkovém podsypu, které budou zapuštěné o 150 mm pod úrovní dlažby a skryté pod předlážděním.</v>
      </c>
      <c r="BB182" s="208"/>
      <c r="BC182" s="208"/>
      <c r="BD182" s="208"/>
      <c r="BE182" s="208"/>
      <c r="BF182" s="208"/>
      <c r="BG182" s="208"/>
      <c r="BH182" s="208"/>
    </row>
    <row r="183" spans="1:60" outlineLevel="2" x14ac:dyDescent="0.2">
      <c r="A183" s="215"/>
      <c r="B183" s="216"/>
      <c r="C183" s="260" t="s">
        <v>523</v>
      </c>
      <c r="D183" s="253"/>
      <c r="E183" s="254">
        <v>1</v>
      </c>
      <c r="F183" s="218"/>
      <c r="G183" s="218"/>
      <c r="H183" s="218"/>
      <c r="I183" s="218"/>
      <c r="J183" s="218"/>
      <c r="K183" s="218"/>
      <c r="L183" s="218"/>
      <c r="M183" s="218"/>
      <c r="N183" s="217"/>
      <c r="O183" s="217"/>
      <c r="P183" s="217"/>
      <c r="Q183" s="217"/>
      <c r="R183" s="218"/>
      <c r="S183" s="218"/>
      <c r="T183" s="218"/>
      <c r="U183" s="218"/>
      <c r="V183" s="218"/>
      <c r="W183" s="218"/>
      <c r="X183" s="218"/>
      <c r="Y183" s="218"/>
      <c r="Z183" s="208"/>
      <c r="AA183" s="208"/>
      <c r="AB183" s="208"/>
      <c r="AC183" s="208"/>
      <c r="AD183" s="208"/>
      <c r="AE183" s="208"/>
      <c r="AF183" s="208"/>
      <c r="AG183" s="208" t="s">
        <v>227</v>
      </c>
      <c r="AH183" s="208">
        <v>0</v>
      </c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ht="22.5" outlineLevel="1" x14ac:dyDescent="0.2">
      <c r="A184" s="230">
        <v>31</v>
      </c>
      <c r="B184" s="231" t="s">
        <v>524</v>
      </c>
      <c r="C184" s="248" t="s">
        <v>525</v>
      </c>
      <c r="D184" s="232" t="s">
        <v>517</v>
      </c>
      <c r="E184" s="233">
        <v>1</v>
      </c>
      <c r="F184" s="234"/>
      <c r="G184" s="235">
        <f>ROUND(E184*F184,2)</f>
        <v>0</v>
      </c>
      <c r="H184" s="234"/>
      <c r="I184" s="235">
        <f>ROUND(E184*H184,2)</f>
        <v>0</v>
      </c>
      <c r="J184" s="234"/>
      <c r="K184" s="235">
        <f>ROUND(E184*J184,2)</f>
        <v>0</v>
      </c>
      <c r="L184" s="235">
        <v>21</v>
      </c>
      <c r="M184" s="235">
        <f>G184*(1+L184/100)</f>
        <v>0</v>
      </c>
      <c r="N184" s="233">
        <v>0.1</v>
      </c>
      <c r="O184" s="233">
        <f>ROUND(E184*N184,2)</f>
        <v>0.1</v>
      </c>
      <c r="P184" s="233">
        <v>0</v>
      </c>
      <c r="Q184" s="233">
        <f>ROUND(E184*P184,2)</f>
        <v>0</v>
      </c>
      <c r="R184" s="235"/>
      <c r="S184" s="235" t="s">
        <v>268</v>
      </c>
      <c r="T184" s="236" t="s">
        <v>184</v>
      </c>
      <c r="U184" s="218">
        <v>0</v>
      </c>
      <c r="V184" s="218">
        <f>ROUND(E184*U184,2)</f>
        <v>0</v>
      </c>
      <c r="W184" s="218"/>
      <c r="X184" s="218" t="s">
        <v>323</v>
      </c>
      <c r="Y184" s="218" t="s">
        <v>186</v>
      </c>
      <c r="Z184" s="208"/>
      <c r="AA184" s="208"/>
      <c r="AB184" s="208"/>
      <c r="AC184" s="208"/>
      <c r="AD184" s="208"/>
      <c r="AE184" s="208"/>
      <c r="AF184" s="208"/>
      <c r="AG184" s="208" t="s">
        <v>331</v>
      </c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outlineLevel="2" x14ac:dyDescent="0.2">
      <c r="A185" s="215"/>
      <c r="B185" s="216"/>
      <c r="C185" s="260" t="s">
        <v>526</v>
      </c>
      <c r="D185" s="253"/>
      <c r="E185" s="254"/>
      <c r="F185" s="218"/>
      <c r="G185" s="218"/>
      <c r="H185" s="218"/>
      <c r="I185" s="218"/>
      <c r="J185" s="218"/>
      <c r="K185" s="218"/>
      <c r="L185" s="218"/>
      <c r="M185" s="218"/>
      <c r="N185" s="217"/>
      <c r="O185" s="217"/>
      <c r="P185" s="217"/>
      <c r="Q185" s="217"/>
      <c r="R185" s="218"/>
      <c r="S185" s="218"/>
      <c r="T185" s="218"/>
      <c r="U185" s="218"/>
      <c r="V185" s="218"/>
      <c r="W185" s="218"/>
      <c r="X185" s="218"/>
      <c r="Y185" s="218"/>
      <c r="Z185" s="208"/>
      <c r="AA185" s="208"/>
      <c r="AB185" s="208"/>
      <c r="AC185" s="208"/>
      <c r="AD185" s="208"/>
      <c r="AE185" s="208"/>
      <c r="AF185" s="208"/>
      <c r="AG185" s="208" t="s">
        <v>227</v>
      </c>
      <c r="AH185" s="208">
        <v>0</v>
      </c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outlineLevel="3" x14ac:dyDescent="0.2">
      <c r="A186" s="215"/>
      <c r="B186" s="216"/>
      <c r="C186" s="260" t="s">
        <v>527</v>
      </c>
      <c r="D186" s="253"/>
      <c r="E186" s="254">
        <v>1</v>
      </c>
      <c r="F186" s="218"/>
      <c r="G186" s="218"/>
      <c r="H186" s="218"/>
      <c r="I186" s="218"/>
      <c r="J186" s="218"/>
      <c r="K186" s="218"/>
      <c r="L186" s="218"/>
      <c r="M186" s="218"/>
      <c r="N186" s="217"/>
      <c r="O186" s="217"/>
      <c r="P186" s="217"/>
      <c r="Q186" s="217"/>
      <c r="R186" s="218"/>
      <c r="S186" s="218"/>
      <c r="T186" s="218"/>
      <c r="U186" s="218"/>
      <c r="V186" s="218"/>
      <c r="W186" s="218"/>
      <c r="X186" s="218"/>
      <c r="Y186" s="218"/>
      <c r="Z186" s="208"/>
      <c r="AA186" s="208"/>
      <c r="AB186" s="208"/>
      <c r="AC186" s="208"/>
      <c r="AD186" s="208"/>
      <c r="AE186" s="208"/>
      <c r="AF186" s="208"/>
      <c r="AG186" s="208" t="s">
        <v>227</v>
      </c>
      <c r="AH186" s="208">
        <v>5</v>
      </c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spans="1:60" outlineLevel="1" x14ac:dyDescent="0.2">
      <c r="A187" s="230">
        <v>32</v>
      </c>
      <c r="B187" s="231" t="s">
        <v>528</v>
      </c>
      <c r="C187" s="248" t="s">
        <v>529</v>
      </c>
      <c r="D187" s="232" t="s">
        <v>330</v>
      </c>
      <c r="E187" s="233">
        <v>0.40007999999999999</v>
      </c>
      <c r="F187" s="234"/>
      <c r="G187" s="235">
        <f>ROUND(E187*F187,2)</f>
        <v>0</v>
      </c>
      <c r="H187" s="234"/>
      <c r="I187" s="235">
        <f>ROUND(E187*H187,2)</f>
        <v>0</v>
      </c>
      <c r="J187" s="234"/>
      <c r="K187" s="235">
        <f>ROUND(E187*J187,2)</f>
        <v>0</v>
      </c>
      <c r="L187" s="235">
        <v>21</v>
      </c>
      <c r="M187" s="235">
        <f>G187*(1+L187/100)</f>
        <v>0</v>
      </c>
      <c r="N187" s="233">
        <v>0</v>
      </c>
      <c r="O187" s="233">
        <f>ROUND(E187*N187,2)</f>
        <v>0</v>
      </c>
      <c r="P187" s="233">
        <v>0</v>
      </c>
      <c r="Q187" s="233">
        <f>ROUND(E187*P187,2)</f>
        <v>0</v>
      </c>
      <c r="R187" s="235" t="s">
        <v>530</v>
      </c>
      <c r="S187" s="235" t="s">
        <v>183</v>
      </c>
      <c r="T187" s="236" t="s">
        <v>183</v>
      </c>
      <c r="U187" s="218">
        <v>3.327</v>
      </c>
      <c r="V187" s="218">
        <f>ROUND(E187*U187,2)</f>
        <v>1.33</v>
      </c>
      <c r="W187" s="218"/>
      <c r="X187" s="218" t="s">
        <v>361</v>
      </c>
      <c r="Y187" s="218" t="s">
        <v>186</v>
      </c>
      <c r="Z187" s="208"/>
      <c r="AA187" s="208"/>
      <c r="AB187" s="208"/>
      <c r="AC187" s="208"/>
      <c r="AD187" s="208"/>
      <c r="AE187" s="208"/>
      <c r="AF187" s="208"/>
      <c r="AG187" s="208" t="s">
        <v>362</v>
      </c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 outlineLevel="2" x14ac:dyDescent="0.2">
      <c r="A188" s="215"/>
      <c r="B188" s="216"/>
      <c r="C188" s="259" t="s">
        <v>388</v>
      </c>
      <c r="D188" s="257"/>
      <c r="E188" s="257"/>
      <c r="F188" s="257"/>
      <c r="G188" s="257"/>
      <c r="H188" s="218"/>
      <c r="I188" s="218"/>
      <c r="J188" s="218"/>
      <c r="K188" s="218"/>
      <c r="L188" s="218"/>
      <c r="M188" s="218"/>
      <c r="N188" s="217"/>
      <c r="O188" s="217"/>
      <c r="P188" s="217"/>
      <c r="Q188" s="217"/>
      <c r="R188" s="218"/>
      <c r="S188" s="218"/>
      <c r="T188" s="218"/>
      <c r="U188" s="218"/>
      <c r="V188" s="218"/>
      <c r="W188" s="218"/>
      <c r="X188" s="218"/>
      <c r="Y188" s="218"/>
      <c r="Z188" s="208"/>
      <c r="AA188" s="208"/>
      <c r="AB188" s="208"/>
      <c r="AC188" s="208"/>
      <c r="AD188" s="208"/>
      <c r="AE188" s="208"/>
      <c r="AF188" s="208"/>
      <c r="AG188" s="208" t="s">
        <v>225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spans="1:60" outlineLevel="2" x14ac:dyDescent="0.2">
      <c r="A189" s="215"/>
      <c r="B189" s="216"/>
      <c r="C189" s="260" t="s">
        <v>363</v>
      </c>
      <c r="D189" s="253"/>
      <c r="E189" s="254"/>
      <c r="F189" s="218"/>
      <c r="G189" s="218"/>
      <c r="H189" s="218"/>
      <c r="I189" s="218"/>
      <c r="J189" s="218"/>
      <c r="K189" s="218"/>
      <c r="L189" s="218"/>
      <c r="M189" s="218"/>
      <c r="N189" s="217"/>
      <c r="O189" s="217"/>
      <c r="P189" s="217"/>
      <c r="Q189" s="217"/>
      <c r="R189" s="218"/>
      <c r="S189" s="218"/>
      <c r="T189" s="218"/>
      <c r="U189" s="218"/>
      <c r="V189" s="218"/>
      <c r="W189" s="218"/>
      <c r="X189" s="218"/>
      <c r="Y189" s="218"/>
      <c r="Z189" s="208"/>
      <c r="AA189" s="208"/>
      <c r="AB189" s="208"/>
      <c r="AC189" s="208"/>
      <c r="AD189" s="208"/>
      <c r="AE189" s="208"/>
      <c r="AF189" s="208"/>
      <c r="AG189" s="208" t="s">
        <v>227</v>
      </c>
      <c r="AH189" s="208">
        <v>0</v>
      </c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spans="1:60" outlineLevel="3" x14ac:dyDescent="0.2">
      <c r="A190" s="215"/>
      <c r="B190" s="216"/>
      <c r="C190" s="260" t="s">
        <v>531</v>
      </c>
      <c r="D190" s="253"/>
      <c r="E190" s="254"/>
      <c r="F190" s="218"/>
      <c r="G190" s="218"/>
      <c r="H190" s="218"/>
      <c r="I190" s="218"/>
      <c r="J190" s="218"/>
      <c r="K190" s="218"/>
      <c r="L190" s="218"/>
      <c r="M190" s="218"/>
      <c r="N190" s="217"/>
      <c r="O190" s="217"/>
      <c r="P190" s="217"/>
      <c r="Q190" s="217"/>
      <c r="R190" s="218"/>
      <c r="S190" s="218"/>
      <c r="T190" s="218"/>
      <c r="U190" s="218"/>
      <c r="V190" s="218"/>
      <c r="W190" s="218"/>
      <c r="X190" s="218"/>
      <c r="Y190" s="218"/>
      <c r="Z190" s="208"/>
      <c r="AA190" s="208"/>
      <c r="AB190" s="208"/>
      <c r="AC190" s="208"/>
      <c r="AD190" s="208"/>
      <c r="AE190" s="208"/>
      <c r="AF190" s="208"/>
      <c r="AG190" s="208" t="s">
        <v>227</v>
      </c>
      <c r="AH190" s="208">
        <v>0</v>
      </c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 outlineLevel="3" x14ac:dyDescent="0.2">
      <c r="A191" s="215"/>
      <c r="B191" s="216"/>
      <c r="C191" s="260" t="s">
        <v>532</v>
      </c>
      <c r="D191" s="253"/>
      <c r="E191" s="254">
        <v>0.40007999999999999</v>
      </c>
      <c r="F191" s="218"/>
      <c r="G191" s="218"/>
      <c r="H191" s="218"/>
      <c r="I191" s="218"/>
      <c r="J191" s="218"/>
      <c r="K191" s="218"/>
      <c r="L191" s="218"/>
      <c r="M191" s="218"/>
      <c r="N191" s="217"/>
      <c r="O191" s="217"/>
      <c r="P191" s="217"/>
      <c r="Q191" s="217"/>
      <c r="R191" s="218"/>
      <c r="S191" s="218"/>
      <c r="T191" s="218"/>
      <c r="U191" s="218"/>
      <c r="V191" s="218"/>
      <c r="W191" s="218"/>
      <c r="X191" s="218"/>
      <c r="Y191" s="218"/>
      <c r="Z191" s="208"/>
      <c r="AA191" s="208"/>
      <c r="AB191" s="208"/>
      <c r="AC191" s="208"/>
      <c r="AD191" s="208"/>
      <c r="AE191" s="208"/>
      <c r="AF191" s="208"/>
      <c r="AG191" s="208" t="s">
        <v>227</v>
      </c>
      <c r="AH191" s="208">
        <v>0</v>
      </c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spans="1:60" x14ac:dyDescent="0.2">
      <c r="A192" s="3"/>
      <c r="B192" s="4"/>
      <c r="C192" s="250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AE192">
        <v>15</v>
      </c>
      <c r="AF192">
        <v>21</v>
      </c>
      <c r="AG192" t="s">
        <v>164</v>
      </c>
    </row>
    <row r="193" spans="1:33" x14ac:dyDescent="0.2">
      <c r="A193" s="211"/>
      <c r="B193" s="212" t="s">
        <v>29</v>
      </c>
      <c r="C193" s="251"/>
      <c r="D193" s="213"/>
      <c r="E193" s="214"/>
      <c r="F193" s="214"/>
      <c r="G193" s="229">
        <f>G8+G57+G112+G150+G156</f>
        <v>0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E193">
        <f>SUMIF(L7:L191,AE192,G7:G191)</f>
        <v>0</v>
      </c>
      <c r="AF193">
        <f>SUMIF(L7:L191,AF192,G7:G191)</f>
        <v>0</v>
      </c>
      <c r="AG193" t="s">
        <v>215</v>
      </c>
    </row>
    <row r="194" spans="1:33" x14ac:dyDescent="0.2">
      <c r="C194" s="252"/>
      <c r="D194" s="10"/>
      <c r="AG194" t="s">
        <v>216</v>
      </c>
    </row>
    <row r="195" spans="1:33" x14ac:dyDescent="0.2">
      <c r="D195" s="10"/>
    </row>
    <row r="196" spans="1:33" x14ac:dyDescent="0.2">
      <c r="D196" s="10"/>
    </row>
    <row r="197" spans="1:33" x14ac:dyDescent="0.2">
      <c r="D197" s="10"/>
    </row>
    <row r="198" spans="1:33" x14ac:dyDescent="0.2">
      <c r="D198" s="10"/>
    </row>
    <row r="199" spans="1:33" x14ac:dyDescent="0.2">
      <c r="D199" s="10"/>
    </row>
    <row r="200" spans="1:33" x14ac:dyDescent="0.2">
      <c r="D200" s="10"/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8FFMf5bUsJm32Vxed7gAi43XeG+2IRlpERxHl7GbisPdmc+SrWzTE8fkIIRD/sYAmbRFMpfYGP2cdPH2Lr8nA==" saltValue="13c4LxgMZtC5YeCm7KPS8Q==" spinCount="100000" sheet="1" formatRows="0"/>
  <mergeCells count="33">
    <mergeCell ref="C180:G180"/>
    <mergeCell ref="C182:G182"/>
    <mergeCell ref="C188:G188"/>
    <mergeCell ref="C172:G172"/>
    <mergeCell ref="C174:G174"/>
    <mergeCell ref="C176:G176"/>
    <mergeCell ref="C177:G177"/>
    <mergeCell ref="C178:G178"/>
    <mergeCell ref="C179:G179"/>
    <mergeCell ref="C92:G92"/>
    <mergeCell ref="C99:G99"/>
    <mergeCell ref="C114:G114"/>
    <mergeCell ref="C134:G134"/>
    <mergeCell ref="C143:G143"/>
    <mergeCell ref="C152:G152"/>
    <mergeCell ref="C62:G62"/>
    <mergeCell ref="C63:G63"/>
    <mergeCell ref="C68:G68"/>
    <mergeCell ref="C72:G72"/>
    <mergeCell ref="C81:G81"/>
    <mergeCell ref="C85:G85"/>
    <mergeCell ref="C23:G23"/>
    <mergeCell ref="C36:G36"/>
    <mergeCell ref="C50:G50"/>
    <mergeCell ref="C59:G59"/>
    <mergeCell ref="C60:G60"/>
    <mergeCell ref="C61:G61"/>
    <mergeCell ref="A1:G1"/>
    <mergeCell ref="C2:G2"/>
    <mergeCell ref="C3:G3"/>
    <mergeCell ref="C4:G4"/>
    <mergeCell ref="C10:G10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7D15-C00B-4966-A602-6A6C4D6AFF9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2" customWidth="1"/>
    <col min="3" max="3" width="63.28515625" style="17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217</v>
      </c>
      <c r="B1" s="193"/>
      <c r="C1" s="193"/>
      <c r="D1" s="193"/>
      <c r="E1" s="193"/>
      <c r="F1" s="193"/>
      <c r="G1" s="193"/>
      <c r="AG1" t="s">
        <v>150</v>
      </c>
    </row>
    <row r="2" spans="1:60" ht="24.95" customHeight="1" x14ac:dyDescent="0.2">
      <c r="A2" s="194" t="s">
        <v>7</v>
      </c>
      <c r="B2" s="49" t="s">
        <v>44</v>
      </c>
      <c r="C2" s="197" t="s">
        <v>45</v>
      </c>
      <c r="D2" s="195"/>
      <c r="E2" s="195"/>
      <c r="F2" s="195"/>
      <c r="G2" s="196"/>
      <c r="AG2" t="s">
        <v>151</v>
      </c>
    </row>
    <row r="3" spans="1:60" ht="24.95" customHeight="1" x14ac:dyDescent="0.2">
      <c r="A3" s="194" t="s">
        <v>8</v>
      </c>
      <c r="B3" s="49" t="s">
        <v>65</v>
      </c>
      <c r="C3" s="197" t="s">
        <v>66</v>
      </c>
      <c r="D3" s="195"/>
      <c r="E3" s="195"/>
      <c r="F3" s="195"/>
      <c r="G3" s="196"/>
      <c r="AC3" s="172" t="s">
        <v>151</v>
      </c>
      <c r="AG3" t="s">
        <v>154</v>
      </c>
    </row>
    <row r="4" spans="1:60" ht="24.95" customHeight="1" x14ac:dyDescent="0.2">
      <c r="A4" s="198" t="s">
        <v>9</v>
      </c>
      <c r="B4" s="199" t="s">
        <v>67</v>
      </c>
      <c r="C4" s="200" t="s">
        <v>68</v>
      </c>
      <c r="D4" s="201"/>
      <c r="E4" s="201"/>
      <c r="F4" s="201"/>
      <c r="G4" s="202"/>
      <c r="AG4" t="s">
        <v>155</v>
      </c>
    </row>
    <row r="5" spans="1:60" x14ac:dyDescent="0.2">
      <c r="D5" s="10"/>
    </row>
    <row r="6" spans="1:60" ht="38.25" x14ac:dyDescent="0.2">
      <c r="A6" s="204" t="s">
        <v>156</v>
      </c>
      <c r="B6" s="206" t="s">
        <v>157</v>
      </c>
      <c r="C6" s="206" t="s">
        <v>158</v>
      </c>
      <c r="D6" s="205" t="s">
        <v>159</v>
      </c>
      <c r="E6" s="204" t="s">
        <v>160</v>
      </c>
      <c r="F6" s="203" t="s">
        <v>161</v>
      </c>
      <c r="G6" s="204" t="s">
        <v>29</v>
      </c>
      <c r="H6" s="207" t="s">
        <v>30</v>
      </c>
      <c r="I6" s="207" t="s">
        <v>162</v>
      </c>
      <c r="J6" s="207" t="s">
        <v>31</v>
      </c>
      <c r="K6" s="207" t="s">
        <v>163</v>
      </c>
      <c r="L6" s="207" t="s">
        <v>164</v>
      </c>
      <c r="M6" s="207" t="s">
        <v>165</v>
      </c>
      <c r="N6" s="207" t="s">
        <v>166</v>
      </c>
      <c r="O6" s="207" t="s">
        <v>167</v>
      </c>
      <c r="P6" s="207" t="s">
        <v>168</v>
      </c>
      <c r="Q6" s="207" t="s">
        <v>169</v>
      </c>
      <c r="R6" s="207" t="s">
        <v>170</v>
      </c>
      <c r="S6" s="207" t="s">
        <v>171</v>
      </c>
      <c r="T6" s="207" t="s">
        <v>172</v>
      </c>
      <c r="U6" s="207" t="s">
        <v>173</v>
      </c>
      <c r="V6" s="207" t="s">
        <v>174</v>
      </c>
      <c r="W6" s="207" t="s">
        <v>175</v>
      </c>
      <c r="X6" s="207" t="s">
        <v>176</v>
      </c>
      <c r="Y6" s="207" t="s">
        <v>177</v>
      </c>
    </row>
    <row r="7" spans="1:60" hidden="1" x14ac:dyDescent="0.2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">
      <c r="A8" s="223" t="s">
        <v>178</v>
      </c>
      <c r="B8" s="224" t="s">
        <v>105</v>
      </c>
      <c r="C8" s="246" t="s">
        <v>106</v>
      </c>
      <c r="D8" s="225"/>
      <c r="E8" s="226"/>
      <c r="F8" s="227"/>
      <c r="G8" s="227">
        <f>SUMIF(AG9:AG67,"&lt;&gt;NOR",G9:G67)</f>
        <v>0</v>
      </c>
      <c r="H8" s="227"/>
      <c r="I8" s="227">
        <f>SUM(I9:I67)</f>
        <v>0</v>
      </c>
      <c r="J8" s="227"/>
      <c r="K8" s="227">
        <f>SUM(K9:K67)</f>
        <v>0</v>
      </c>
      <c r="L8" s="227"/>
      <c r="M8" s="227">
        <f>SUM(M9:M67)</f>
        <v>0</v>
      </c>
      <c r="N8" s="226"/>
      <c r="O8" s="226">
        <f>SUM(O9:O67)</f>
        <v>0</v>
      </c>
      <c r="P8" s="226"/>
      <c r="Q8" s="226">
        <f>SUM(Q9:Q67)</f>
        <v>0</v>
      </c>
      <c r="R8" s="227"/>
      <c r="S8" s="227"/>
      <c r="T8" s="228"/>
      <c r="U8" s="222"/>
      <c r="V8" s="222">
        <f>SUM(V9:V67)</f>
        <v>52.44</v>
      </c>
      <c r="W8" s="222"/>
      <c r="X8" s="222"/>
      <c r="Y8" s="222"/>
      <c r="AG8" t="s">
        <v>179</v>
      </c>
    </row>
    <row r="9" spans="1:60" outlineLevel="1" x14ac:dyDescent="0.2">
      <c r="A9" s="230">
        <v>1</v>
      </c>
      <c r="B9" s="231" t="s">
        <v>218</v>
      </c>
      <c r="C9" s="248" t="s">
        <v>219</v>
      </c>
      <c r="D9" s="232" t="s">
        <v>220</v>
      </c>
      <c r="E9" s="233">
        <v>8.0749999999999993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5" t="s">
        <v>221</v>
      </c>
      <c r="S9" s="235" t="s">
        <v>183</v>
      </c>
      <c r="T9" s="236" t="s">
        <v>183</v>
      </c>
      <c r="U9" s="218">
        <v>3.5329999999999999</v>
      </c>
      <c r="V9" s="218">
        <f>ROUND(E9*U9,2)</f>
        <v>28.53</v>
      </c>
      <c r="W9" s="218"/>
      <c r="X9" s="218" t="s">
        <v>222</v>
      </c>
      <c r="Y9" s="218" t="s">
        <v>186</v>
      </c>
      <c r="Z9" s="208"/>
      <c r="AA9" s="208"/>
      <c r="AB9" s="208"/>
      <c r="AC9" s="208"/>
      <c r="AD9" s="208"/>
      <c r="AE9" s="208"/>
      <c r="AF9" s="208"/>
      <c r="AG9" s="208" t="s">
        <v>223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2" x14ac:dyDescent="0.2">
      <c r="A10" s="215"/>
      <c r="B10" s="216"/>
      <c r="C10" s="259" t="s">
        <v>224</v>
      </c>
      <c r="D10" s="257"/>
      <c r="E10" s="257"/>
      <c r="F10" s="257"/>
      <c r="G10" s="257"/>
      <c r="H10" s="218"/>
      <c r="I10" s="218"/>
      <c r="J10" s="218"/>
      <c r="K10" s="218"/>
      <c r="L10" s="218"/>
      <c r="M10" s="218"/>
      <c r="N10" s="217"/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  <c r="Z10" s="208"/>
      <c r="AA10" s="208"/>
      <c r="AB10" s="208"/>
      <c r="AC10" s="208"/>
      <c r="AD10" s="208"/>
      <c r="AE10" s="208"/>
      <c r="AF10" s="208"/>
      <c r="AG10" s="208" t="s">
        <v>225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2" x14ac:dyDescent="0.2">
      <c r="A11" s="215"/>
      <c r="B11" s="216"/>
      <c r="C11" s="260" t="s">
        <v>537</v>
      </c>
      <c r="D11" s="253"/>
      <c r="E11" s="254"/>
      <c r="F11" s="218"/>
      <c r="G11" s="218"/>
      <c r="H11" s="218"/>
      <c r="I11" s="218"/>
      <c r="J11" s="218"/>
      <c r="K11" s="218"/>
      <c r="L11" s="218"/>
      <c r="M11" s="218"/>
      <c r="N11" s="217"/>
      <c r="O11" s="217"/>
      <c r="P11" s="217"/>
      <c r="Q11" s="217"/>
      <c r="R11" s="218"/>
      <c r="S11" s="218"/>
      <c r="T11" s="218"/>
      <c r="U11" s="218"/>
      <c r="V11" s="218"/>
      <c r="W11" s="218"/>
      <c r="X11" s="218"/>
      <c r="Y11" s="218"/>
      <c r="Z11" s="208"/>
      <c r="AA11" s="208"/>
      <c r="AB11" s="208"/>
      <c r="AC11" s="208"/>
      <c r="AD11" s="208"/>
      <c r="AE11" s="208"/>
      <c r="AF11" s="208"/>
      <c r="AG11" s="208" t="s">
        <v>227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3" x14ac:dyDescent="0.2">
      <c r="A12" s="215"/>
      <c r="B12" s="216"/>
      <c r="C12" s="260" t="s">
        <v>538</v>
      </c>
      <c r="D12" s="253"/>
      <c r="E12" s="254"/>
      <c r="F12" s="218"/>
      <c r="G12" s="218"/>
      <c r="H12" s="218"/>
      <c r="I12" s="218"/>
      <c r="J12" s="218"/>
      <c r="K12" s="218"/>
      <c r="L12" s="218"/>
      <c r="M12" s="218"/>
      <c r="N12" s="217"/>
      <c r="O12" s="217"/>
      <c r="P12" s="217"/>
      <c r="Q12" s="217"/>
      <c r="R12" s="218"/>
      <c r="S12" s="218"/>
      <c r="T12" s="218"/>
      <c r="U12" s="218"/>
      <c r="V12" s="218"/>
      <c r="W12" s="218"/>
      <c r="X12" s="218"/>
      <c r="Y12" s="218"/>
      <c r="Z12" s="208"/>
      <c r="AA12" s="208"/>
      <c r="AB12" s="208"/>
      <c r="AC12" s="208"/>
      <c r="AD12" s="208"/>
      <c r="AE12" s="208"/>
      <c r="AF12" s="208"/>
      <c r="AG12" s="208" t="s">
        <v>227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3" x14ac:dyDescent="0.2">
      <c r="A13" s="215"/>
      <c r="B13" s="216"/>
      <c r="C13" s="261" t="s">
        <v>231</v>
      </c>
      <c r="D13" s="255"/>
      <c r="E13" s="256"/>
      <c r="F13" s="218"/>
      <c r="G13" s="218"/>
      <c r="H13" s="218"/>
      <c r="I13" s="218"/>
      <c r="J13" s="218"/>
      <c r="K13" s="218"/>
      <c r="L13" s="218"/>
      <c r="M13" s="218"/>
      <c r="N13" s="217"/>
      <c r="O13" s="217"/>
      <c r="P13" s="217"/>
      <c r="Q13" s="217"/>
      <c r="R13" s="218"/>
      <c r="S13" s="218"/>
      <c r="T13" s="218"/>
      <c r="U13" s="218"/>
      <c r="V13" s="218"/>
      <c r="W13" s="218"/>
      <c r="X13" s="218"/>
      <c r="Y13" s="218"/>
      <c r="Z13" s="208"/>
      <c r="AA13" s="208"/>
      <c r="AB13" s="208"/>
      <c r="AC13" s="208"/>
      <c r="AD13" s="208"/>
      <c r="AE13" s="208"/>
      <c r="AF13" s="208"/>
      <c r="AG13" s="208" t="s">
        <v>227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3" x14ac:dyDescent="0.2">
      <c r="A14" s="215"/>
      <c r="B14" s="216"/>
      <c r="C14" s="262" t="s">
        <v>539</v>
      </c>
      <c r="D14" s="255"/>
      <c r="E14" s="256">
        <v>0.5</v>
      </c>
      <c r="F14" s="218"/>
      <c r="G14" s="218"/>
      <c r="H14" s="218"/>
      <c r="I14" s="218"/>
      <c r="J14" s="218"/>
      <c r="K14" s="218"/>
      <c r="L14" s="218"/>
      <c r="M14" s="218"/>
      <c r="N14" s="217"/>
      <c r="O14" s="217"/>
      <c r="P14" s="217"/>
      <c r="Q14" s="217"/>
      <c r="R14" s="218"/>
      <c r="S14" s="218"/>
      <c r="T14" s="218"/>
      <c r="U14" s="218"/>
      <c r="V14" s="218"/>
      <c r="W14" s="218"/>
      <c r="X14" s="218"/>
      <c r="Y14" s="218"/>
      <c r="Z14" s="208"/>
      <c r="AA14" s="208"/>
      <c r="AB14" s="208"/>
      <c r="AC14" s="208"/>
      <c r="AD14" s="208"/>
      <c r="AE14" s="208"/>
      <c r="AF14" s="208"/>
      <c r="AG14" s="208" t="s">
        <v>227</v>
      </c>
      <c r="AH14" s="208">
        <v>2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3" x14ac:dyDescent="0.2">
      <c r="A15" s="215"/>
      <c r="B15" s="216"/>
      <c r="C15" s="261" t="s">
        <v>233</v>
      </c>
      <c r="D15" s="255"/>
      <c r="E15" s="256"/>
      <c r="F15" s="218"/>
      <c r="G15" s="218"/>
      <c r="H15" s="218"/>
      <c r="I15" s="218"/>
      <c r="J15" s="218"/>
      <c r="K15" s="218"/>
      <c r="L15" s="218"/>
      <c r="M15" s="218"/>
      <c r="N15" s="217"/>
      <c r="O15" s="217"/>
      <c r="P15" s="217"/>
      <c r="Q15" s="217"/>
      <c r="R15" s="218"/>
      <c r="S15" s="218"/>
      <c r="T15" s="218"/>
      <c r="U15" s="218"/>
      <c r="V15" s="218"/>
      <c r="W15" s="218"/>
      <c r="X15" s="218"/>
      <c r="Y15" s="218"/>
      <c r="Z15" s="208"/>
      <c r="AA15" s="208"/>
      <c r="AB15" s="208"/>
      <c r="AC15" s="208"/>
      <c r="AD15" s="208"/>
      <c r="AE15" s="208"/>
      <c r="AF15" s="208"/>
      <c r="AG15" s="208" t="s">
        <v>227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3" x14ac:dyDescent="0.2">
      <c r="A16" s="215"/>
      <c r="B16" s="216"/>
      <c r="C16" s="260" t="s">
        <v>540</v>
      </c>
      <c r="D16" s="253"/>
      <c r="E16" s="254">
        <v>5.55</v>
      </c>
      <c r="F16" s="218"/>
      <c r="G16" s="218"/>
      <c r="H16" s="218"/>
      <c r="I16" s="218"/>
      <c r="J16" s="218"/>
      <c r="K16" s="218"/>
      <c r="L16" s="218"/>
      <c r="M16" s="218"/>
      <c r="N16" s="217"/>
      <c r="O16" s="217"/>
      <c r="P16" s="217"/>
      <c r="Q16" s="217"/>
      <c r="R16" s="218"/>
      <c r="S16" s="218"/>
      <c r="T16" s="218"/>
      <c r="U16" s="218"/>
      <c r="V16" s="218"/>
      <c r="W16" s="218"/>
      <c r="X16" s="218"/>
      <c r="Y16" s="218"/>
      <c r="Z16" s="208"/>
      <c r="AA16" s="208"/>
      <c r="AB16" s="208"/>
      <c r="AC16" s="208"/>
      <c r="AD16" s="208"/>
      <c r="AE16" s="208"/>
      <c r="AF16" s="208"/>
      <c r="AG16" s="208" t="s">
        <v>227</v>
      </c>
      <c r="AH16" s="208">
        <v>5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3" x14ac:dyDescent="0.2">
      <c r="A17" s="215"/>
      <c r="B17" s="216"/>
      <c r="C17" s="260" t="s">
        <v>541</v>
      </c>
      <c r="D17" s="253"/>
      <c r="E17" s="254"/>
      <c r="F17" s="218"/>
      <c r="G17" s="218"/>
      <c r="H17" s="218"/>
      <c r="I17" s="218"/>
      <c r="J17" s="218"/>
      <c r="K17" s="218"/>
      <c r="L17" s="218"/>
      <c r="M17" s="218"/>
      <c r="N17" s="217"/>
      <c r="O17" s="217"/>
      <c r="P17" s="217"/>
      <c r="Q17" s="217"/>
      <c r="R17" s="218"/>
      <c r="S17" s="218"/>
      <c r="T17" s="218"/>
      <c r="U17" s="218"/>
      <c r="V17" s="218"/>
      <c r="W17" s="218"/>
      <c r="X17" s="218"/>
      <c r="Y17" s="218"/>
      <c r="Z17" s="208"/>
      <c r="AA17" s="208"/>
      <c r="AB17" s="208"/>
      <c r="AC17" s="208"/>
      <c r="AD17" s="208"/>
      <c r="AE17" s="208"/>
      <c r="AF17" s="208"/>
      <c r="AG17" s="208" t="s">
        <v>227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3" x14ac:dyDescent="0.2">
      <c r="A18" s="215"/>
      <c r="B18" s="216"/>
      <c r="C18" s="260" t="s">
        <v>542</v>
      </c>
      <c r="D18" s="253"/>
      <c r="E18" s="254"/>
      <c r="F18" s="218"/>
      <c r="G18" s="218"/>
      <c r="H18" s="218"/>
      <c r="I18" s="218"/>
      <c r="J18" s="218"/>
      <c r="K18" s="218"/>
      <c r="L18" s="218"/>
      <c r="M18" s="218"/>
      <c r="N18" s="217"/>
      <c r="O18" s="217"/>
      <c r="P18" s="217"/>
      <c r="Q18" s="217"/>
      <c r="R18" s="218"/>
      <c r="S18" s="218"/>
      <c r="T18" s="218"/>
      <c r="U18" s="218"/>
      <c r="V18" s="218"/>
      <c r="W18" s="218"/>
      <c r="X18" s="218"/>
      <c r="Y18" s="218"/>
      <c r="Z18" s="208"/>
      <c r="AA18" s="208"/>
      <c r="AB18" s="208"/>
      <c r="AC18" s="208"/>
      <c r="AD18" s="208"/>
      <c r="AE18" s="208"/>
      <c r="AF18" s="208"/>
      <c r="AG18" s="208" t="s">
        <v>227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3" x14ac:dyDescent="0.2">
      <c r="A19" s="215"/>
      <c r="B19" s="216"/>
      <c r="C19" s="260" t="s">
        <v>402</v>
      </c>
      <c r="D19" s="253"/>
      <c r="E19" s="254"/>
      <c r="F19" s="218"/>
      <c r="G19" s="218"/>
      <c r="H19" s="218"/>
      <c r="I19" s="218"/>
      <c r="J19" s="218"/>
      <c r="K19" s="218"/>
      <c r="L19" s="218"/>
      <c r="M19" s="218"/>
      <c r="N19" s="217"/>
      <c r="O19" s="217"/>
      <c r="P19" s="217"/>
      <c r="Q19" s="217"/>
      <c r="R19" s="218"/>
      <c r="S19" s="218"/>
      <c r="T19" s="218"/>
      <c r="U19" s="218"/>
      <c r="V19" s="218"/>
      <c r="W19" s="218"/>
      <c r="X19" s="218"/>
      <c r="Y19" s="218"/>
      <c r="Z19" s="208"/>
      <c r="AA19" s="208"/>
      <c r="AB19" s="208"/>
      <c r="AC19" s="208"/>
      <c r="AD19" s="208"/>
      <c r="AE19" s="208"/>
      <c r="AF19" s="208"/>
      <c r="AG19" s="208" t="s">
        <v>227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3" x14ac:dyDescent="0.2">
      <c r="A20" s="215"/>
      <c r="B20" s="216"/>
      <c r="C20" s="260" t="s">
        <v>512</v>
      </c>
      <c r="D20" s="253"/>
      <c r="E20" s="254"/>
      <c r="F20" s="218"/>
      <c r="G20" s="218"/>
      <c r="H20" s="218"/>
      <c r="I20" s="218"/>
      <c r="J20" s="218"/>
      <c r="K20" s="218"/>
      <c r="L20" s="218"/>
      <c r="M20" s="218"/>
      <c r="N20" s="217"/>
      <c r="O20" s="217"/>
      <c r="P20" s="217"/>
      <c r="Q20" s="217"/>
      <c r="R20" s="218"/>
      <c r="S20" s="218"/>
      <c r="T20" s="218"/>
      <c r="U20" s="218"/>
      <c r="V20" s="218"/>
      <c r="W20" s="218"/>
      <c r="X20" s="218"/>
      <c r="Y20" s="218"/>
      <c r="Z20" s="208"/>
      <c r="AA20" s="208"/>
      <c r="AB20" s="208"/>
      <c r="AC20" s="208"/>
      <c r="AD20" s="208"/>
      <c r="AE20" s="208"/>
      <c r="AF20" s="208"/>
      <c r="AG20" s="208" t="s">
        <v>227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3" x14ac:dyDescent="0.2">
      <c r="A21" s="215"/>
      <c r="B21" s="216"/>
      <c r="C21" s="260" t="s">
        <v>513</v>
      </c>
      <c r="D21" s="253"/>
      <c r="E21" s="254"/>
      <c r="F21" s="218"/>
      <c r="G21" s="218"/>
      <c r="H21" s="218"/>
      <c r="I21" s="218"/>
      <c r="J21" s="218"/>
      <c r="K21" s="218"/>
      <c r="L21" s="218"/>
      <c r="M21" s="218"/>
      <c r="N21" s="217"/>
      <c r="O21" s="217"/>
      <c r="P21" s="217"/>
      <c r="Q21" s="217"/>
      <c r="R21" s="218"/>
      <c r="S21" s="218"/>
      <c r="T21" s="218"/>
      <c r="U21" s="218"/>
      <c r="V21" s="218"/>
      <c r="W21" s="218"/>
      <c r="X21" s="218"/>
      <c r="Y21" s="218"/>
      <c r="Z21" s="208"/>
      <c r="AA21" s="208"/>
      <c r="AB21" s="208"/>
      <c r="AC21" s="208"/>
      <c r="AD21" s="208"/>
      <c r="AE21" s="208"/>
      <c r="AF21" s="208"/>
      <c r="AG21" s="208" t="s">
        <v>227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3" x14ac:dyDescent="0.2">
      <c r="A22" s="215"/>
      <c r="B22" s="216"/>
      <c r="C22" s="260" t="s">
        <v>543</v>
      </c>
      <c r="D22" s="253"/>
      <c r="E22" s="254"/>
      <c r="F22" s="218"/>
      <c r="G22" s="218"/>
      <c r="H22" s="218"/>
      <c r="I22" s="218"/>
      <c r="J22" s="218"/>
      <c r="K22" s="218"/>
      <c r="L22" s="218"/>
      <c r="M22" s="218"/>
      <c r="N22" s="217"/>
      <c r="O22" s="217"/>
      <c r="P22" s="217"/>
      <c r="Q22" s="217"/>
      <c r="R22" s="218"/>
      <c r="S22" s="218"/>
      <c r="T22" s="218"/>
      <c r="U22" s="218"/>
      <c r="V22" s="218"/>
      <c r="W22" s="218"/>
      <c r="X22" s="218"/>
      <c r="Y22" s="218"/>
      <c r="Z22" s="208"/>
      <c r="AA22" s="208"/>
      <c r="AB22" s="208"/>
      <c r="AC22" s="208"/>
      <c r="AD22" s="208"/>
      <c r="AE22" s="208"/>
      <c r="AF22" s="208"/>
      <c r="AG22" s="208" t="s">
        <v>227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3" x14ac:dyDescent="0.2">
      <c r="A23" s="215"/>
      <c r="B23" s="216"/>
      <c r="C23" s="260" t="s">
        <v>544</v>
      </c>
      <c r="D23" s="253"/>
      <c r="E23" s="254">
        <v>0.15</v>
      </c>
      <c r="F23" s="218"/>
      <c r="G23" s="218"/>
      <c r="H23" s="218"/>
      <c r="I23" s="218"/>
      <c r="J23" s="218"/>
      <c r="K23" s="218"/>
      <c r="L23" s="218"/>
      <c r="M23" s="218"/>
      <c r="N23" s="217"/>
      <c r="O23" s="217"/>
      <c r="P23" s="217"/>
      <c r="Q23" s="217"/>
      <c r="R23" s="218"/>
      <c r="S23" s="218"/>
      <c r="T23" s="218"/>
      <c r="U23" s="218"/>
      <c r="V23" s="218"/>
      <c r="W23" s="218"/>
      <c r="X23" s="218"/>
      <c r="Y23" s="218"/>
      <c r="Z23" s="208"/>
      <c r="AA23" s="208"/>
      <c r="AB23" s="208"/>
      <c r="AC23" s="208"/>
      <c r="AD23" s="208"/>
      <c r="AE23" s="208"/>
      <c r="AF23" s="208"/>
      <c r="AG23" s="208" t="s">
        <v>227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3" x14ac:dyDescent="0.2">
      <c r="A24" s="215"/>
      <c r="B24" s="216"/>
      <c r="C24" s="260" t="s">
        <v>545</v>
      </c>
      <c r="D24" s="253"/>
      <c r="E24" s="254">
        <v>2.375</v>
      </c>
      <c r="F24" s="218"/>
      <c r="G24" s="218"/>
      <c r="H24" s="218"/>
      <c r="I24" s="218"/>
      <c r="J24" s="218"/>
      <c r="K24" s="218"/>
      <c r="L24" s="218"/>
      <c r="M24" s="218"/>
      <c r="N24" s="217"/>
      <c r="O24" s="217"/>
      <c r="P24" s="217"/>
      <c r="Q24" s="217"/>
      <c r="R24" s="218"/>
      <c r="S24" s="218"/>
      <c r="T24" s="218"/>
      <c r="U24" s="218"/>
      <c r="V24" s="218"/>
      <c r="W24" s="218"/>
      <c r="X24" s="218"/>
      <c r="Y24" s="218"/>
      <c r="Z24" s="208"/>
      <c r="AA24" s="208"/>
      <c r="AB24" s="208"/>
      <c r="AC24" s="208"/>
      <c r="AD24" s="208"/>
      <c r="AE24" s="208"/>
      <c r="AF24" s="208"/>
      <c r="AG24" s="208" t="s">
        <v>227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ht="22.5" outlineLevel="1" x14ac:dyDescent="0.2">
      <c r="A25" s="230">
        <v>2</v>
      </c>
      <c r="B25" s="231" t="s">
        <v>235</v>
      </c>
      <c r="C25" s="248" t="s">
        <v>236</v>
      </c>
      <c r="D25" s="232" t="s">
        <v>220</v>
      </c>
      <c r="E25" s="233">
        <v>8.0749999999999993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33">
        <v>0</v>
      </c>
      <c r="O25" s="233">
        <f>ROUND(E25*N25,2)</f>
        <v>0</v>
      </c>
      <c r="P25" s="233">
        <v>0</v>
      </c>
      <c r="Q25" s="233">
        <f>ROUND(E25*P25,2)</f>
        <v>0</v>
      </c>
      <c r="R25" s="235" t="s">
        <v>221</v>
      </c>
      <c r="S25" s="235" t="s">
        <v>183</v>
      </c>
      <c r="T25" s="236" t="s">
        <v>183</v>
      </c>
      <c r="U25" s="218">
        <v>1.0999999999999999E-2</v>
      </c>
      <c r="V25" s="218">
        <f>ROUND(E25*U25,2)</f>
        <v>0.09</v>
      </c>
      <c r="W25" s="218"/>
      <c r="X25" s="218" t="s">
        <v>222</v>
      </c>
      <c r="Y25" s="218" t="s">
        <v>186</v>
      </c>
      <c r="Z25" s="208"/>
      <c r="AA25" s="208"/>
      <c r="AB25" s="208"/>
      <c r="AC25" s="208"/>
      <c r="AD25" s="208"/>
      <c r="AE25" s="208"/>
      <c r="AF25" s="208"/>
      <c r="AG25" s="208" t="s">
        <v>223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2" x14ac:dyDescent="0.2">
      <c r="A26" s="215"/>
      <c r="B26" s="216"/>
      <c r="C26" s="259" t="s">
        <v>237</v>
      </c>
      <c r="D26" s="257"/>
      <c r="E26" s="257"/>
      <c r="F26" s="257"/>
      <c r="G26" s="257"/>
      <c r="H26" s="218"/>
      <c r="I26" s="218"/>
      <c r="J26" s="218"/>
      <c r="K26" s="218"/>
      <c r="L26" s="218"/>
      <c r="M26" s="218"/>
      <c r="N26" s="217"/>
      <c r="O26" s="217"/>
      <c r="P26" s="217"/>
      <c r="Q26" s="217"/>
      <c r="R26" s="218"/>
      <c r="S26" s="218"/>
      <c r="T26" s="218"/>
      <c r="U26" s="218"/>
      <c r="V26" s="218"/>
      <c r="W26" s="218"/>
      <c r="X26" s="218"/>
      <c r="Y26" s="218"/>
      <c r="Z26" s="208"/>
      <c r="AA26" s="208"/>
      <c r="AB26" s="208"/>
      <c r="AC26" s="208"/>
      <c r="AD26" s="208"/>
      <c r="AE26" s="208"/>
      <c r="AF26" s="208"/>
      <c r="AG26" s="208" t="s">
        <v>225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2" x14ac:dyDescent="0.2">
      <c r="A27" s="215"/>
      <c r="B27" s="216"/>
      <c r="C27" s="260" t="s">
        <v>238</v>
      </c>
      <c r="D27" s="253"/>
      <c r="E27" s="254"/>
      <c r="F27" s="218"/>
      <c r="G27" s="218"/>
      <c r="H27" s="218"/>
      <c r="I27" s="218"/>
      <c r="J27" s="218"/>
      <c r="K27" s="218"/>
      <c r="L27" s="218"/>
      <c r="M27" s="218"/>
      <c r="N27" s="217"/>
      <c r="O27" s="217"/>
      <c r="P27" s="217"/>
      <c r="Q27" s="217"/>
      <c r="R27" s="218"/>
      <c r="S27" s="218"/>
      <c r="T27" s="218"/>
      <c r="U27" s="218"/>
      <c r="V27" s="218"/>
      <c r="W27" s="218"/>
      <c r="X27" s="218"/>
      <c r="Y27" s="218"/>
      <c r="Z27" s="208"/>
      <c r="AA27" s="208"/>
      <c r="AB27" s="208"/>
      <c r="AC27" s="208"/>
      <c r="AD27" s="208"/>
      <c r="AE27" s="208"/>
      <c r="AF27" s="208"/>
      <c r="AG27" s="208" t="s">
        <v>227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3" x14ac:dyDescent="0.2">
      <c r="A28" s="215"/>
      <c r="B28" s="216"/>
      <c r="C28" s="260" t="s">
        <v>546</v>
      </c>
      <c r="D28" s="253"/>
      <c r="E28" s="254"/>
      <c r="F28" s="218"/>
      <c r="G28" s="218"/>
      <c r="H28" s="218"/>
      <c r="I28" s="218"/>
      <c r="J28" s="218"/>
      <c r="K28" s="218"/>
      <c r="L28" s="218"/>
      <c r="M28" s="218"/>
      <c r="N28" s="217"/>
      <c r="O28" s="217"/>
      <c r="P28" s="217"/>
      <c r="Q28" s="217"/>
      <c r="R28" s="218"/>
      <c r="S28" s="218"/>
      <c r="T28" s="218"/>
      <c r="U28" s="218"/>
      <c r="V28" s="218"/>
      <c r="W28" s="218"/>
      <c r="X28" s="218"/>
      <c r="Y28" s="218"/>
      <c r="Z28" s="208"/>
      <c r="AA28" s="208"/>
      <c r="AB28" s="208"/>
      <c r="AC28" s="208"/>
      <c r="AD28" s="208"/>
      <c r="AE28" s="208"/>
      <c r="AF28" s="208"/>
      <c r="AG28" s="208" t="s">
        <v>227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3" x14ac:dyDescent="0.2">
      <c r="A29" s="215"/>
      <c r="B29" s="216"/>
      <c r="C29" s="260" t="s">
        <v>547</v>
      </c>
      <c r="D29" s="253"/>
      <c r="E29" s="254">
        <v>8.0749999999999993</v>
      </c>
      <c r="F29" s="218"/>
      <c r="G29" s="218"/>
      <c r="H29" s="218"/>
      <c r="I29" s="218"/>
      <c r="J29" s="218"/>
      <c r="K29" s="218"/>
      <c r="L29" s="218"/>
      <c r="M29" s="218"/>
      <c r="N29" s="217"/>
      <c r="O29" s="217"/>
      <c r="P29" s="217"/>
      <c r="Q29" s="217"/>
      <c r="R29" s="218"/>
      <c r="S29" s="218"/>
      <c r="T29" s="218"/>
      <c r="U29" s="218"/>
      <c r="V29" s="218"/>
      <c r="W29" s="218"/>
      <c r="X29" s="218"/>
      <c r="Y29" s="218"/>
      <c r="Z29" s="208"/>
      <c r="AA29" s="208"/>
      <c r="AB29" s="208"/>
      <c r="AC29" s="208"/>
      <c r="AD29" s="208"/>
      <c r="AE29" s="208"/>
      <c r="AF29" s="208"/>
      <c r="AG29" s="208" t="s">
        <v>227</v>
      </c>
      <c r="AH29" s="208">
        <v>5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">
      <c r="A30" s="230">
        <v>3</v>
      </c>
      <c r="B30" s="231" t="s">
        <v>241</v>
      </c>
      <c r="C30" s="248" t="s">
        <v>242</v>
      </c>
      <c r="D30" s="232" t="s">
        <v>220</v>
      </c>
      <c r="E30" s="233">
        <v>8.0749999999999993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33">
        <v>0</v>
      </c>
      <c r="O30" s="233">
        <f>ROUND(E30*N30,2)</f>
        <v>0</v>
      </c>
      <c r="P30" s="233">
        <v>0</v>
      </c>
      <c r="Q30" s="233">
        <f>ROUND(E30*P30,2)</f>
        <v>0</v>
      </c>
      <c r="R30" s="235" t="s">
        <v>221</v>
      </c>
      <c r="S30" s="235" t="s">
        <v>183</v>
      </c>
      <c r="T30" s="236" t="s">
        <v>183</v>
      </c>
      <c r="U30" s="218">
        <v>0.66800000000000004</v>
      </c>
      <c r="V30" s="218">
        <f>ROUND(E30*U30,2)</f>
        <v>5.39</v>
      </c>
      <c r="W30" s="218"/>
      <c r="X30" s="218" t="s">
        <v>222</v>
      </c>
      <c r="Y30" s="218" t="s">
        <v>186</v>
      </c>
      <c r="Z30" s="208"/>
      <c r="AA30" s="208"/>
      <c r="AB30" s="208"/>
      <c r="AC30" s="208"/>
      <c r="AD30" s="208"/>
      <c r="AE30" s="208"/>
      <c r="AF30" s="208"/>
      <c r="AG30" s="208" t="s">
        <v>223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2" x14ac:dyDescent="0.2">
      <c r="A31" s="215"/>
      <c r="B31" s="216"/>
      <c r="C31" s="259" t="s">
        <v>243</v>
      </c>
      <c r="D31" s="257"/>
      <c r="E31" s="257"/>
      <c r="F31" s="257"/>
      <c r="G31" s="257"/>
      <c r="H31" s="218"/>
      <c r="I31" s="218"/>
      <c r="J31" s="218"/>
      <c r="K31" s="218"/>
      <c r="L31" s="218"/>
      <c r="M31" s="218"/>
      <c r="N31" s="217"/>
      <c r="O31" s="217"/>
      <c r="P31" s="217"/>
      <c r="Q31" s="217"/>
      <c r="R31" s="218"/>
      <c r="S31" s="218"/>
      <c r="T31" s="218"/>
      <c r="U31" s="218"/>
      <c r="V31" s="218"/>
      <c r="W31" s="218"/>
      <c r="X31" s="218"/>
      <c r="Y31" s="218"/>
      <c r="Z31" s="208"/>
      <c r="AA31" s="208"/>
      <c r="AB31" s="208"/>
      <c r="AC31" s="208"/>
      <c r="AD31" s="208"/>
      <c r="AE31" s="208"/>
      <c r="AF31" s="208"/>
      <c r="AG31" s="208" t="s">
        <v>225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2" x14ac:dyDescent="0.2">
      <c r="A32" s="215"/>
      <c r="B32" s="216"/>
      <c r="C32" s="260" t="s">
        <v>244</v>
      </c>
      <c r="D32" s="253"/>
      <c r="E32" s="254"/>
      <c r="F32" s="218"/>
      <c r="G32" s="218"/>
      <c r="H32" s="218"/>
      <c r="I32" s="218"/>
      <c r="J32" s="218"/>
      <c r="K32" s="218"/>
      <c r="L32" s="218"/>
      <c r="M32" s="218"/>
      <c r="N32" s="217"/>
      <c r="O32" s="217"/>
      <c r="P32" s="217"/>
      <c r="Q32" s="217"/>
      <c r="R32" s="218"/>
      <c r="S32" s="218"/>
      <c r="T32" s="218"/>
      <c r="U32" s="218"/>
      <c r="V32" s="218"/>
      <c r="W32" s="218"/>
      <c r="X32" s="218"/>
      <c r="Y32" s="218"/>
      <c r="Z32" s="208"/>
      <c r="AA32" s="208"/>
      <c r="AB32" s="208"/>
      <c r="AC32" s="208"/>
      <c r="AD32" s="208"/>
      <c r="AE32" s="208"/>
      <c r="AF32" s="208"/>
      <c r="AG32" s="208" t="s">
        <v>227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3" x14ac:dyDescent="0.2">
      <c r="A33" s="215"/>
      <c r="B33" s="216"/>
      <c r="C33" s="260" t="s">
        <v>245</v>
      </c>
      <c r="D33" s="253"/>
      <c r="E33" s="254"/>
      <c r="F33" s="218"/>
      <c r="G33" s="218"/>
      <c r="H33" s="218"/>
      <c r="I33" s="218"/>
      <c r="J33" s="218"/>
      <c r="K33" s="218"/>
      <c r="L33" s="218"/>
      <c r="M33" s="218"/>
      <c r="N33" s="217"/>
      <c r="O33" s="217"/>
      <c r="P33" s="217"/>
      <c r="Q33" s="217"/>
      <c r="R33" s="218"/>
      <c r="S33" s="218"/>
      <c r="T33" s="218"/>
      <c r="U33" s="218"/>
      <c r="V33" s="218"/>
      <c r="W33" s="218"/>
      <c r="X33" s="218"/>
      <c r="Y33" s="218"/>
      <c r="Z33" s="208"/>
      <c r="AA33" s="208"/>
      <c r="AB33" s="208"/>
      <c r="AC33" s="208"/>
      <c r="AD33" s="208"/>
      <c r="AE33" s="208"/>
      <c r="AF33" s="208"/>
      <c r="AG33" s="208" t="s">
        <v>227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3" x14ac:dyDescent="0.2">
      <c r="A34" s="215"/>
      <c r="B34" s="216"/>
      <c r="C34" s="260" t="s">
        <v>548</v>
      </c>
      <c r="D34" s="253"/>
      <c r="E34" s="254">
        <v>8.0749999999999993</v>
      </c>
      <c r="F34" s="218"/>
      <c r="G34" s="218"/>
      <c r="H34" s="218"/>
      <c r="I34" s="218"/>
      <c r="J34" s="218"/>
      <c r="K34" s="218"/>
      <c r="L34" s="218"/>
      <c r="M34" s="218"/>
      <c r="N34" s="217"/>
      <c r="O34" s="217"/>
      <c r="P34" s="217"/>
      <c r="Q34" s="217"/>
      <c r="R34" s="218"/>
      <c r="S34" s="218"/>
      <c r="T34" s="218"/>
      <c r="U34" s="218"/>
      <c r="V34" s="218"/>
      <c r="W34" s="218"/>
      <c r="X34" s="218"/>
      <c r="Y34" s="218"/>
      <c r="Z34" s="208"/>
      <c r="AA34" s="208"/>
      <c r="AB34" s="208"/>
      <c r="AC34" s="208"/>
      <c r="AD34" s="208"/>
      <c r="AE34" s="208"/>
      <c r="AF34" s="208"/>
      <c r="AG34" s="208" t="s">
        <v>227</v>
      </c>
      <c r="AH34" s="208">
        <v>5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ht="22.5" outlineLevel="1" x14ac:dyDescent="0.2">
      <c r="A35" s="230">
        <v>4</v>
      </c>
      <c r="B35" s="231" t="s">
        <v>247</v>
      </c>
      <c r="C35" s="248" t="s">
        <v>248</v>
      </c>
      <c r="D35" s="232" t="s">
        <v>220</v>
      </c>
      <c r="E35" s="233">
        <v>8.0749999999999993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3">
        <v>0</v>
      </c>
      <c r="O35" s="233">
        <f>ROUND(E35*N35,2)</f>
        <v>0</v>
      </c>
      <c r="P35" s="233">
        <v>0</v>
      </c>
      <c r="Q35" s="233">
        <f>ROUND(E35*P35,2)</f>
        <v>0</v>
      </c>
      <c r="R35" s="235" t="s">
        <v>221</v>
      </c>
      <c r="S35" s="235" t="s">
        <v>183</v>
      </c>
      <c r="T35" s="236" t="s">
        <v>183</v>
      </c>
      <c r="U35" s="218">
        <v>1.9379999999999999</v>
      </c>
      <c r="V35" s="218">
        <f>ROUND(E35*U35,2)</f>
        <v>15.65</v>
      </c>
      <c r="W35" s="218"/>
      <c r="X35" s="218" t="s">
        <v>222</v>
      </c>
      <c r="Y35" s="218" t="s">
        <v>186</v>
      </c>
      <c r="Z35" s="208"/>
      <c r="AA35" s="208"/>
      <c r="AB35" s="208"/>
      <c r="AC35" s="208"/>
      <c r="AD35" s="208"/>
      <c r="AE35" s="208"/>
      <c r="AF35" s="208"/>
      <c r="AG35" s="208" t="s">
        <v>223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2" x14ac:dyDescent="0.2">
      <c r="A36" s="215"/>
      <c r="B36" s="216"/>
      <c r="C36" s="260" t="s">
        <v>249</v>
      </c>
      <c r="D36" s="253"/>
      <c r="E36" s="254"/>
      <c r="F36" s="218"/>
      <c r="G36" s="218"/>
      <c r="H36" s="218"/>
      <c r="I36" s="218"/>
      <c r="J36" s="218"/>
      <c r="K36" s="218"/>
      <c r="L36" s="218"/>
      <c r="M36" s="218"/>
      <c r="N36" s="217"/>
      <c r="O36" s="217"/>
      <c r="P36" s="217"/>
      <c r="Q36" s="217"/>
      <c r="R36" s="218"/>
      <c r="S36" s="218"/>
      <c r="T36" s="218"/>
      <c r="U36" s="218"/>
      <c r="V36" s="218"/>
      <c r="W36" s="218"/>
      <c r="X36" s="218"/>
      <c r="Y36" s="218"/>
      <c r="Z36" s="208"/>
      <c r="AA36" s="208"/>
      <c r="AB36" s="208"/>
      <c r="AC36" s="208"/>
      <c r="AD36" s="208"/>
      <c r="AE36" s="208"/>
      <c r="AF36" s="208"/>
      <c r="AG36" s="208" t="s">
        <v>227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3" x14ac:dyDescent="0.2">
      <c r="A37" s="215"/>
      <c r="B37" s="216"/>
      <c r="C37" s="260" t="s">
        <v>245</v>
      </c>
      <c r="D37" s="253"/>
      <c r="E37" s="254"/>
      <c r="F37" s="218"/>
      <c r="G37" s="218"/>
      <c r="H37" s="218"/>
      <c r="I37" s="218"/>
      <c r="J37" s="218"/>
      <c r="K37" s="218"/>
      <c r="L37" s="218"/>
      <c r="M37" s="218"/>
      <c r="N37" s="217"/>
      <c r="O37" s="217"/>
      <c r="P37" s="217"/>
      <c r="Q37" s="217"/>
      <c r="R37" s="218"/>
      <c r="S37" s="218"/>
      <c r="T37" s="218"/>
      <c r="U37" s="218"/>
      <c r="V37" s="218"/>
      <c r="W37" s="218"/>
      <c r="X37" s="218"/>
      <c r="Y37" s="218"/>
      <c r="Z37" s="208"/>
      <c r="AA37" s="208"/>
      <c r="AB37" s="208"/>
      <c r="AC37" s="208"/>
      <c r="AD37" s="208"/>
      <c r="AE37" s="208"/>
      <c r="AF37" s="208"/>
      <c r="AG37" s="208" t="s">
        <v>227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3" x14ac:dyDescent="0.2">
      <c r="A38" s="215"/>
      <c r="B38" s="216"/>
      <c r="C38" s="260" t="s">
        <v>548</v>
      </c>
      <c r="D38" s="253"/>
      <c r="E38" s="254">
        <v>8.0749999999999993</v>
      </c>
      <c r="F38" s="218"/>
      <c r="G38" s="218"/>
      <c r="H38" s="218"/>
      <c r="I38" s="218"/>
      <c r="J38" s="218"/>
      <c r="K38" s="218"/>
      <c r="L38" s="218"/>
      <c r="M38" s="218"/>
      <c r="N38" s="217"/>
      <c r="O38" s="217"/>
      <c r="P38" s="217"/>
      <c r="Q38" s="217"/>
      <c r="R38" s="218"/>
      <c r="S38" s="218"/>
      <c r="T38" s="218"/>
      <c r="U38" s="218"/>
      <c r="V38" s="218"/>
      <c r="W38" s="218"/>
      <c r="X38" s="218"/>
      <c r="Y38" s="218"/>
      <c r="Z38" s="208"/>
      <c r="AA38" s="208"/>
      <c r="AB38" s="208"/>
      <c r="AC38" s="208"/>
      <c r="AD38" s="208"/>
      <c r="AE38" s="208"/>
      <c r="AF38" s="208"/>
      <c r="AG38" s="208" t="s">
        <v>227</v>
      </c>
      <c r="AH38" s="208">
        <v>5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ht="22.5" outlineLevel="1" x14ac:dyDescent="0.2">
      <c r="A39" s="230">
        <v>5</v>
      </c>
      <c r="B39" s="231" t="s">
        <v>250</v>
      </c>
      <c r="C39" s="248" t="s">
        <v>251</v>
      </c>
      <c r="D39" s="232" t="s">
        <v>220</v>
      </c>
      <c r="E39" s="233">
        <v>8.0749999999999993</v>
      </c>
      <c r="F39" s="234"/>
      <c r="G39" s="235">
        <f>ROUND(E39*F39,2)</f>
        <v>0</v>
      </c>
      <c r="H39" s="234"/>
      <c r="I39" s="235">
        <f>ROUND(E39*H39,2)</f>
        <v>0</v>
      </c>
      <c r="J39" s="234"/>
      <c r="K39" s="235">
        <f>ROUND(E39*J39,2)</f>
        <v>0</v>
      </c>
      <c r="L39" s="235">
        <v>21</v>
      </c>
      <c r="M39" s="235">
        <f>G39*(1+L39/100)</f>
        <v>0</v>
      </c>
      <c r="N39" s="233">
        <v>0</v>
      </c>
      <c r="O39" s="233">
        <f>ROUND(E39*N39,2)</f>
        <v>0</v>
      </c>
      <c r="P39" s="233">
        <v>0</v>
      </c>
      <c r="Q39" s="233">
        <f>ROUND(E39*P39,2)</f>
        <v>0</v>
      </c>
      <c r="R39" s="235" t="s">
        <v>221</v>
      </c>
      <c r="S39" s="235" t="s">
        <v>183</v>
      </c>
      <c r="T39" s="236" t="s">
        <v>183</v>
      </c>
      <c r="U39" s="218">
        <v>8.9999999999999993E-3</v>
      </c>
      <c r="V39" s="218">
        <f>ROUND(E39*U39,2)</f>
        <v>7.0000000000000007E-2</v>
      </c>
      <c r="W39" s="218"/>
      <c r="X39" s="218" t="s">
        <v>222</v>
      </c>
      <c r="Y39" s="218" t="s">
        <v>186</v>
      </c>
      <c r="Z39" s="208"/>
      <c r="AA39" s="208"/>
      <c r="AB39" s="208"/>
      <c r="AC39" s="208"/>
      <c r="AD39" s="208"/>
      <c r="AE39" s="208"/>
      <c r="AF39" s="208"/>
      <c r="AG39" s="208" t="s">
        <v>252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2" x14ac:dyDescent="0.2">
      <c r="A40" s="215"/>
      <c r="B40" s="216"/>
      <c r="C40" s="260" t="s">
        <v>253</v>
      </c>
      <c r="D40" s="253"/>
      <c r="E40" s="254"/>
      <c r="F40" s="218"/>
      <c r="G40" s="218"/>
      <c r="H40" s="218"/>
      <c r="I40" s="218"/>
      <c r="J40" s="218"/>
      <c r="K40" s="218"/>
      <c r="L40" s="218"/>
      <c r="M40" s="218"/>
      <c r="N40" s="217"/>
      <c r="O40" s="217"/>
      <c r="P40" s="217"/>
      <c r="Q40" s="217"/>
      <c r="R40" s="218"/>
      <c r="S40" s="218"/>
      <c r="T40" s="218"/>
      <c r="U40" s="218"/>
      <c r="V40" s="218"/>
      <c r="W40" s="218"/>
      <c r="X40" s="218"/>
      <c r="Y40" s="218"/>
      <c r="Z40" s="208"/>
      <c r="AA40" s="208"/>
      <c r="AB40" s="208"/>
      <c r="AC40" s="208"/>
      <c r="AD40" s="208"/>
      <c r="AE40" s="208"/>
      <c r="AF40" s="208"/>
      <c r="AG40" s="208" t="s">
        <v>227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3" x14ac:dyDescent="0.2">
      <c r="A41" s="215"/>
      <c r="B41" s="216"/>
      <c r="C41" s="260" t="s">
        <v>245</v>
      </c>
      <c r="D41" s="253"/>
      <c r="E41" s="254"/>
      <c r="F41" s="218"/>
      <c r="G41" s="218"/>
      <c r="H41" s="218"/>
      <c r="I41" s="218"/>
      <c r="J41" s="218"/>
      <c r="K41" s="218"/>
      <c r="L41" s="218"/>
      <c r="M41" s="218"/>
      <c r="N41" s="217"/>
      <c r="O41" s="217"/>
      <c r="P41" s="217"/>
      <c r="Q41" s="217"/>
      <c r="R41" s="218"/>
      <c r="S41" s="218"/>
      <c r="T41" s="218"/>
      <c r="U41" s="218"/>
      <c r="V41" s="218"/>
      <c r="W41" s="218"/>
      <c r="X41" s="218"/>
      <c r="Y41" s="218"/>
      <c r="Z41" s="208"/>
      <c r="AA41" s="208"/>
      <c r="AB41" s="208"/>
      <c r="AC41" s="208"/>
      <c r="AD41" s="208"/>
      <c r="AE41" s="208"/>
      <c r="AF41" s="208"/>
      <c r="AG41" s="208" t="s">
        <v>227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3" x14ac:dyDescent="0.2">
      <c r="A42" s="215"/>
      <c r="B42" s="216"/>
      <c r="C42" s="260" t="s">
        <v>549</v>
      </c>
      <c r="D42" s="253"/>
      <c r="E42" s="254">
        <v>8.0749999999999993</v>
      </c>
      <c r="F42" s="218"/>
      <c r="G42" s="218"/>
      <c r="H42" s="218"/>
      <c r="I42" s="218"/>
      <c r="J42" s="218"/>
      <c r="K42" s="218"/>
      <c r="L42" s="218"/>
      <c r="M42" s="218"/>
      <c r="N42" s="217"/>
      <c r="O42" s="217"/>
      <c r="P42" s="217"/>
      <c r="Q42" s="217"/>
      <c r="R42" s="218"/>
      <c r="S42" s="218"/>
      <c r="T42" s="218"/>
      <c r="U42" s="218"/>
      <c r="V42" s="218"/>
      <c r="W42" s="218"/>
      <c r="X42" s="218"/>
      <c r="Y42" s="218"/>
      <c r="Z42" s="208"/>
      <c r="AA42" s="208"/>
      <c r="AB42" s="208"/>
      <c r="AC42" s="208"/>
      <c r="AD42" s="208"/>
      <c r="AE42" s="208"/>
      <c r="AF42" s="208"/>
      <c r="AG42" s="208" t="s">
        <v>227</v>
      </c>
      <c r="AH42" s="208">
        <v>5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">
      <c r="A43" s="230">
        <v>6</v>
      </c>
      <c r="B43" s="231" t="s">
        <v>255</v>
      </c>
      <c r="C43" s="248" t="s">
        <v>256</v>
      </c>
      <c r="D43" s="232" t="s">
        <v>257</v>
      </c>
      <c r="E43" s="233">
        <v>16.149999999999999</v>
      </c>
      <c r="F43" s="234"/>
      <c r="G43" s="235">
        <f>ROUND(E43*F43,2)</f>
        <v>0</v>
      </c>
      <c r="H43" s="234"/>
      <c r="I43" s="235">
        <f>ROUND(E43*H43,2)</f>
        <v>0</v>
      </c>
      <c r="J43" s="234"/>
      <c r="K43" s="235">
        <f>ROUND(E43*J43,2)</f>
        <v>0</v>
      </c>
      <c r="L43" s="235">
        <v>21</v>
      </c>
      <c r="M43" s="235">
        <f>G43*(1+L43/100)</f>
        <v>0</v>
      </c>
      <c r="N43" s="233">
        <v>0</v>
      </c>
      <c r="O43" s="233">
        <f>ROUND(E43*N43,2)</f>
        <v>0</v>
      </c>
      <c r="P43" s="233">
        <v>0</v>
      </c>
      <c r="Q43" s="233">
        <f>ROUND(E43*P43,2)</f>
        <v>0</v>
      </c>
      <c r="R43" s="235" t="s">
        <v>221</v>
      </c>
      <c r="S43" s="235" t="s">
        <v>183</v>
      </c>
      <c r="T43" s="236" t="s">
        <v>183</v>
      </c>
      <c r="U43" s="218">
        <v>1.7999999999999999E-2</v>
      </c>
      <c r="V43" s="218">
        <f>ROUND(E43*U43,2)</f>
        <v>0.28999999999999998</v>
      </c>
      <c r="W43" s="218"/>
      <c r="X43" s="218" t="s">
        <v>222</v>
      </c>
      <c r="Y43" s="218" t="s">
        <v>186</v>
      </c>
      <c r="Z43" s="208"/>
      <c r="AA43" s="208"/>
      <c r="AB43" s="208"/>
      <c r="AC43" s="208"/>
      <c r="AD43" s="208"/>
      <c r="AE43" s="208"/>
      <c r="AF43" s="208"/>
      <c r="AG43" s="208" t="s">
        <v>252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2" x14ac:dyDescent="0.2">
      <c r="A44" s="215"/>
      <c r="B44" s="216"/>
      <c r="C44" s="259" t="s">
        <v>258</v>
      </c>
      <c r="D44" s="257"/>
      <c r="E44" s="257"/>
      <c r="F44" s="257"/>
      <c r="G44" s="257"/>
      <c r="H44" s="218"/>
      <c r="I44" s="218"/>
      <c r="J44" s="218"/>
      <c r="K44" s="218"/>
      <c r="L44" s="218"/>
      <c r="M44" s="218"/>
      <c r="N44" s="217"/>
      <c r="O44" s="217"/>
      <c r="P44" s="217"/>
      <c r="Q44" s="217"/>
      <c r="R44" s="218"/>
      <c r="S44" s="218"/>
      <c r="T44" s="218"/>
      <c r="U44" s="218"/>
      <c r="V44" s="218"/>
      <c r="W44" s="218"/>
      <c r="X44" s="218"/>
      <c r="Y44" s="218"/>
      <c r="Z44" s="208"/>
      <c r="AA44" s="208"/>
      <c r="AB44" s="208"/>
      <c r="AC44" s="208"/>
      <c r="AD44" s="208"/>
      <c r="AE44" s="208"/>
      <c r="AF44" s="208"/>
      <c r="AG44" s="208" t="s">
        <v>225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2" x14ac:dyDescent="0.2">
      <c r="A45" s="215"/>
      <c r="B45" s="216"/>
      <c r="C45" s="260" t="s">
        <v>259</v>
      </c>
      <c r="D45" s="253"/>
      <c r="E45" s="254"/>
      <c r="F45" s="218"/>
      <c r="G45" s="218"/>
      <c r="H45" s="218"/>
      <c r="I45" s="218"/>
      <c r="J45" s="218"/>
      <c r="K45" s="218"/>
      <c r="L45" s="218"/>
      <c r="M45" s="218"/>
      <c r="N45" s="217"/>
      <c r="O45" s="217"/>
      <c r="P45" s="217"/>
      <c r="Q45" s="217"/>
      <c r="R45" s="218"/>
      <c r="S45" s="218"/>
      <c r="T45" s="218"/>
      <c r="U45" s="218"/>
      <c r="V45" s="218"/>
      <c r="W45" s="218"/>
      <c r="X45" s="218"/>
      <c r="Y45" s="218"/>
      <c r="Z45" s="208"/>
      <c r="AA45" s="208"/>
      <c r="AB45" s="208"/>
      <c r="AC45" s="208"/>
      <c r="AD45" s="208"/>
      <c r="AE45" s="208"/>
      <c r="AF45" s="208"/>
      <c r="AG45" s="208" t="s">
        <v>227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3" x14ac:dyDescent="0.2">
      <c r="A46" s="215"/>
      <c r="B46" s="216"/>
      <c r="C46" s="260" t="s">
        <v>538</v>
      </c>
      <c r="D46" s="253"/>
      <c r="E46" s="254"/>
      <c r="F46" s="218"/>
      <c r="G46" s="218"/>
      <c r="H46" s="218"/>
      <c r="I46" s="218"/>
      <c r="J46" s="218"/>
      <c r="K46" s="218"/>
      <c r="L46" s="218"/>
      <c r="M46" s="218"/>
      <c r="N46" s="217"/>
      <c r="O46" s="217"/>
      <c r="P46" s="217"/>
      <c r="Q46" s="217"/>
      <c r="R46" s="218"/>
      <c r="S46" s="218"/>
      <c r="T46" s="218"/>
      <c r="U46" s="218"/>
      <c r="V46" s="218"/>
      <c r="W46" s="218"/>
      <c r="X46" s="218"/>
      <c r="Y46" s="218"/>
      <c r="Z46" s="208"/>
      <c r="AA46" s="208"/>
      <c r="AB46" s="208"/>
      <c r="AC46" s="208"/>
      <c r="AD46" s="208"/>
      <c r="AE46" s="208"/>
      <c r="AF46" s="208"/>
      <c r="AG46" s="208" t="s">
        <v>227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3" x14ac:dyDescent="0.2">
      <c r="A47" s="215"/>
      <c r="B47" s="216"/>
      <c r="C47" s="260" t="s">
        <v>550</v>
      </c>
      <c r="D47" s="253"/>
      <c r="E47" s="254">
        <v>11.1</v>
      </c>
      <c r="F47" s="218"/>
      <c r="G47" s="218"/>
      <c r="H47" s="218"/>
      <c r="I47" s="218"/>
      <c r="J47" s="218"/>
      <c r="K47" s="218"/>
      <c r="L47" s="218"/>
      <c r="M47" s="218"/>
      <c r="N47" s="217"/>
      <c r="O47" s="217"/>
      <c r="P47" s="217"/>
      <c r="Q47" s="217"/>
      <c r="R47" s="218"/>
      <c r="S47" s="218"/>
      <c r="T47" s="218"/>
      <c r="U47" s="218"/>
      <c r="V47" s="218"/>
      <c r="W47" s="218"/>
      <c r="X47" s="218"/>
      <c r="Y47" s="218"/>
      <c r="Z47" s="208"/>
      <c r="AA47" s="208"/>
      <c r="AB47" s="208"/>
      <c r="AC47" s="208"/>
      <c r="AD47" s="208"/>
      <c r="AE47" s="208"/>
      <c r="AF47" s="208"/>
      <c r="AG47" s="208" t="s">
        <v>227</v>
      </c>
      <c r="AH47" s="208">
        <v>5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3" x14ac:dyDescent="0.2">
      <c r="A48" s="215"/>
      <c r="B48" s="216"/>
      <c r="C48" s="260" t="s">
        <v>541</v>
      </c>
      <c r="D48" s="253"/>
      <c r="E48" s="254"/>
      <c r="F48" s="218"/>
      <c r="G48" s="218"/>
      <c r="H48" s="218"/>
      <c r="I48" s="218"/>
      <c r="J48" s="218"/>
      <c r="K48" s="218"/>
      <c r="L48" s="218"/>
      <c r="M48" s="218"/>
      <c r="N48" s="217"/>
      <c r="O48" s="217"/>
      <c r="P48" s="217"/>
      <c r="Q48" s="217"/>
      <c r="R48" s="218"/>
      <c r="S48" s="218"/>
      <c r="T48" s="218"/>
      <c r="U48" s="218"/>
      <c r="V48" s="218"/>
      <c r="W48" s="218"/>
      <c r="X48" s="218"/>
      <c r="Y48" s="218"/>
      <c r="Z48" s="208"/>
      <c r="AA48" s="208"/>
      <c r="AB48" s="208"/>
      <c r="AC48" s="208"/>
      <c r="AD48" s="208"/>
      <c r="AE48" s="208"/>
      <c r="AF48" s="208"/>
      <c r="AG48" s="208" t="s">
        <v>227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3" x14ac:dyDescent="0.2">
      <c r="A49" s="215"/>
      <c r="B49" s="216"/>
      <c r="C49" s="260" t="s">
        <v>542</v>
      </c>
      <c r="D49" s="253"/>
      <c r="E49" s="254"/>
      <c r="F49" s="218"/>
      <c r="G49" s="218"/>
      <c r="H49" s="218"/>
      <c r="I49" s="218"/>
      <c r="J49" s="218"/>
      <c r="K49" s="218"/>
      <c r="L49" s="218"/>
      <c r="M49" s="218"/>
      <c r="N49" s="217"/>
      <c r="O49" s="217"/>
      <c r="P49" s="217"/>
      <c r="Q49" s="217"/>
      <c r="R49" s="218"/>
      <c r="S49" s="218"/>
      <c r="T49" s="218"/>
      <c r="U49" s="218"/>
      <c r="V49" s="218"/>
      <c r="W49" s="218"/>
      <c r="X49" s="218"/>
      <c r="Y49" s="218"/>
      <c r="Z49" s="208"/>
      <c r="AA49" s="208"/>
      <c r="AB49" s="208"/>
      <c r="AC49" s="208"/>
      <c r="AD49" s="208"/>
      <c r="AE49" s="208"/>
      <c r="AF49" s="208"/>
      <c r="AG49" s="208" t="s">
        <v>227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3" x14ac:dyDescent="0.2">
      <c r="A50" s="215"/>
      <c r="B50" s="216"/>
      <c r="C50" s="260" t="s">
        <v>402</v>
      </c>
      <c r="D50" s="253"/>
      <c r="E50" s="254"/>
      <c r="F50" s="218"/>
      <c r="G50" s="218"/>
      <c r="H50" s="218"/>
      <c r="I50" s="218"/>
      <c r="J50" s="218"/>
      <c r="K50" s="218"/>
      <c r="L50" s="218"/>
      <c r="M50" s="218"/>
      <c r="N50" s="217"/>
      <c r="O50" s="217"/>
      <c r="P50" s="217"/>
      <c r="Q50" s="217"/>
      <c r="R50" s="218"/>
      <c r="S50" s="218"/>
      <c r="T50" s="218"/>
      <c r="U50" s="218"/>
      <c r="V50" s="218"/>
      <c r="W50" s="218"/>
      <c r="X50" s="218"/>
      <c r="Y50" s="218"/>
      <c r="Z50" s="208"/>
      <c r="AA50" s="208"/>
      <c r="AB50" s="208"/>
      <c r="AC50" s="208"/>
      <c r="AD50" s="208"/>
      <c r="AE50" s="208"/>
      <c r="AF50" s="208"/>
      <c r="AG50" s="208" t="s">
        <v>227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3" x14ac:dyDescent="0.2">
      <c r="A51" s="215"/>
      <c r="B51" s="216"/>
      <c r="C51" s="260" t="s">
        <v>512</v>
      </c>
      <c r="D51" s="253"/>
      <c r="E51" s="254"/>
      <c r="F51" s="218"/>
      <c r="G51" s="218"/>
      <c r="H51" s="218"/>
      <c r="I51" s="218"/>
      <c r="J51" s="218"/>
      <c r="K51" s="218"/>
      <c r="L51" s="218"/>
      <c r="M51" s="218"/>
      <c r="N51" s="217"/>
      <c r="O51" s="217"/>
      <c r="P51" s="217"/>
      <c r="Q51" s="217"/>
      <c r="R51" s="218"/>
      <c r="S51" s="218"/>
      <c r="T51" s="218"/>
      <c r="U51" s="218"/>
      <c r="V51" s="218"/>
      <c r="W51" s="218"/>
      <c r="X51" s="218"/>
      <c r="Y51" s="218"/>
      <c r="Z51" s="208"/>
      <c r="AA51" s="208"/>
      <c r="AB51" s="208"/>
      <c r="AC51" s="208"/>
      <c r="AD51" s="208"/>
      <c r="AE51" s="208"/>
      <c r="AF51" s="208"/>
      <c r="AG51" s="208" t="s">
        <v>227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3" x14ac:dyDescent="0.2">
      <c r="A52" s="215"/>
      <c r="B52" s="216"/>
      <c r="C52" s="260" t="s">
        <v>513</v>
      </c>
      <c r="D52" s="253"/>
      <c r="E52" s="254"/>
      <c r="F52" s="218"/>
      <c r="G52" s="218"/>
      <c r="H52" s="218"/>
      <c r="I52" s="218"/>
      <c r="J52" s="218"/>
      <c r="K52" s="218"/>
      <c r="L52" s="218"/>
      <c r="M52" s="218"/>
      <c r="N52" s="217"/>
      <c r="O52" s="217"/>
      <c r="P52" s="217"/>
      <c r="Q52" s="217"/>
      <c r="R52" s="218"/>
      <c r="S52" s="218"/>
      <c r="T52" s="218"/>
      <c r="U52" s="218"/>
      <c r="V52" s="218"/>
      <c r="W52" s="218"/>
      <c r="X52" s="218"/>
      <c r="Y52" s="218"/>
      <c r="Z52" s="208"/>
      <c r="AA52" s="208"/>
      <c r="AB52" s="208"/>
      <c r="AC52" s="208"/>
      <c r="AD52" s="208"/>
      <c r="AE52" s="208"/>
      <c r="AF52" s="208"/>
      <c r="AG52" s="208" t="s">
        <v>227</v>
      </c>
      <c r="AH52" s="208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3" x14ac:dyDescent="0.2">
      <c r="A53" s="215"/>
      <c r="B53" s="216"/>
      <c r="C53" s="260" t="s">
        <v>543</v>
      </c>
      <c r="D53" s="253"/>
      <c r="E53" s="254"/>
      <c r="F53" s="218"/>
      <c r="G53" s="218"/>
      <c r="H53" s="218"/>
      <c r="I53" s="218"/>
      <c r="J53" s="218"/>
      <c r="K53" s="218"/>
      <c r="L53" s="218"/>
      <c r="M53" s="218"/>
      <c r="N53" s="217"/>
      <c r="O53" s="217"/>
      <c r="P53" s="217"/>
      <c r="Q53" s="217"/>
      <c r="R53" s="218"/>
      <c r="S53" s="218"/>
      <c r="T53" s="218"/>
      <c r="U53" s="218"/>
      <c r="V53" s="218"/>
      <c r="W53" s="218"/>
      <c r="X53" s="218"/>
      <c r="Y53" s="218"/>
      <c r="Z53" s="208"/>
      <c r="AA53" s="208"/>
      <c r="AB53" s="208"/>
      <c r="AC53" s="208"/>
      <c r="AD53" s="208"/>
      <c r="AE53" s="208"/>
      <c r="AF53" s="208"/>
      <c r="AG53" s="208" t="s">
        <v>227</v>
      </c>
      <c r="AH53" s="208">
        <v>0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3" x14ac:dyDescent="0.2">
      <c r="A54" s="215"/>
      <c r="B54" s="216"/>
      <c r="C54" s="260" t="s">
        <v>551</v>
      </c>
      <c r="D54" s="253"/>
      <c r="E54" s="254">
        <v>0.3</v>
      </c>
      <c r="F54" s="218"/>
      <c r="G54" s="218"/>
      <c r="H54" s="218"/>
      <c r="I54" s="218"/>
      <c r="J54" s="218"/>
      <c r="K54" s="218"/>
      <c r="L54" s="218"/>
      <c r="M54" s="218"/>
      <c r="N54" s="217"/>
      <c r="O54" s="217"/>
      <c r="P54" s="217"/>
      <c r="Q54" s="217"/>
      <c r="R54" s="218"/>
      <c r="S54" s="218"/>
      <c r="T54" s="218"/>
      <c r="U54" s="218"/>
      <c r="V54" s="218"/>
      <c r="W54" s="218"/>
      <c r="X54" s="218"/>
      <c r="Y54" s="218"/>
      <c r="Z54" s="208"/>
      <c r="AA54" s="208"/>
      <c r="AB54" s="208"/>
      <c r="AC54" s="208"/>
      <c r="AD54" s="208"/>
      <c r="AE54" s="208"/>
      <c r="AF54" s="208"/>
      <c r="AG54" s="208" t="s">
        <v>227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3" x14ac:dyDescent="0.2">
      <c r="A55" s="215"/>
      <c r="B55" s="216"/>
      <c r="C55" s="260" t="s">
        <v>552</v>
      </c>
      <c r="D55" s="253"/>
      <c r="E55" s="254">
        <v>4.75</v>
      </c>
      <c r="F55" s="218"/>
      <c r="G55" s="218"/>
      <c r="H55" s="218"/>
      <c r="I55" s="218"/>
      <c r="J55" s="218"/>
      <c r="K55" s="218"/>
      <c r="L55" s="218"/>
      <c r="M55" s="218"/>
      <c r="N55" s="217"/>
      <c r="O55" s="217"/>
      <c r="P55" s="217"/>
      <c r="Q55" s="217"/>
      <c r="R55" s="218"/>
      <c r="S55" s="218"/>
      <c r="T55" s="218"/>
      <c r="U55" s="218"/>
      <c r="V55" s="218"/>
      <c r="W55" s="218"/>
      <c r="X55" s="218"/>
      <c r="Y55" s="218"/>
      <c r="Z55" s="208"/>
      <c r="AA55" s="208"/>
      <c r="AB55" s="208"/>
      <c r="AC55" s="208"/>
      <c r="AD55" s="208"/>
      <c r="AE55" s="208"/>
      <c r="AF55" s="208"/>
      <c r="AG55" s="208" t="s">
        <v>227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">
      <c r="A56" s="230">
        <v>7</v>
      </c>
      <c r="B56" s="231" t="s">
        <v>263</v>
      </c>
      <c r="C56" s="248" t="s">
        <v>264</v>
      </c>
      <c r="D56" s="232" t="s">
        <v>220</v>
      </c>
      <c r="E56" s="233">
        <v>8.0749999999999993</v>
      </c>
      <c r="F56" s="234"/>
      <c r="G56" s="235">
        <f>ROUND(E56*F56,2)</f>
        <v>0</v>
      </c>
      <c r="H56" s="234"/>
      <c r="I56" s="235">
        <f>ROUND(E56*H56,2)</f>
        <v>0</v>
      </c>
      <c r="J56" s="234"/>
      <c r="K56" s="235">
        <f>ROUND(E56*J56,2)</f>
        <v>0</v>
      </c>
      <c r="L56" s="235">
        <v>21</v>
      </c>
      <c r="M56" s="235">
        <f>G56*(1+L56/100)</f>
        <v>0</v>
      </c>
      <c r="N56" s="233">
        <v>0</v>
      </c>
      <c r="O56" s="233">
        <f>ROUND(E56*N56,2)</f>
        <v>0</v>
      </c>
      <c r="P56" s="233">
        <v>0</v>
      </c>
      <c r="Q56" s="233">
        <f>ROUND(E56*P56,2)</f>
        <v>0</v>
      </c>
      <c r="R56" s="235" t="s">
        <v>221</v>
      </c>
      <c r="S56" s="235" t="s">
        <v>183</v>
      </c>
      <c r="T56" s="236" t="s">
        <v>183</v>
      </c>
      <c r="U56" s="218">
        <v>0</v>
      </c>
      <c r="V56" s="218">
        <f>ROUND(E56*U56,2)</f>
        <v>0</v>
      </c>
      <c r="W56" s="218"/>
      <c r="X56" s="218" t="s">
        <v>222</v>
      </c>
      <c r="Y56" s="218" t="s">
        <v>186</v>
      </c>
      <c r="Z56" s="208"/>
      <c r="AA56" s="208"/>
      <c r="AB56" s="208"/>
      <c r="AC56" s="208"/>
      <c r="AD56" s="208"/>
      <c r="AE56" s="208"/>
      <c r="AF56" s="208"/>
      <c r="AG56" s="208" t="s">
        <v>223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2" x14ac:dyDescent="0.2">
      <c r="A57" s="215"/>
      <c r="B57" s="216"/>
      <c r="C57" s="260" t="s">
        <v>265</v>
      </c>
      <c r="D57" s="253"/>
      <c r="E57" s="254"/>
      <c r="F57" s="218"/>
      <c r="G57" s="218"/>
      <c r="H57" s="218"/>
      <c r="I57" s="218"/>
      <c r="J57" s="218"/>
      <c r="K57" s="218"/>
      <c r="L57" s="218"/>
      <c r="M57" s="218"/>
      <c r="N57" s="217"/>
      <c r="O57" s="217"/>
      <c r="P57" s="217"/>
      <c r="Q57" s="217"/>
      <c r="R57" s="218"/>
      <c r="S57" s="218"/>
      <c r="T57" s="218"/>
      <c r="U57" s="218"/>
      <c r="V57" s="218"/>
      <c r="W57" s="218"/>
      <c r="X57" s="218"/>
      <c r="Y57" s="218"/>
      <c r="Z57" s="208"/>
      <c r="AA57" s="208"/>
      <c r="AB57" s="208"/>
      <c r="AC57" s="208"/>
      <c r="AD57" s="208"/>
      <c r="AE57" s="208"/>
      <c r="AF57" s="208"/>
      <c r="AG57" s="208" t="s">
        <v>227</v>
      </c>
      <c r="AH57" s="208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3" x14ac:dyDescent="0.2">
      <c r="A58" s="215"/>
      <c r="B58" s="216"/>
      <c r="C58" s="260" t="s">
        <v>245</v>
      </c>
      <c r="D58" s="253"/>
      <c r="E58" s="254"/>
      <c r="F58" s="218"/>
      <c r="G58" s="218"/>
      <c r="H58" s="218"/>
      <c r="I58" s="218"/>
      <c r="J58" s="218"/>
      <c r="K58" s="218"/>
      <c r="L58" s="218"/>
      <c r="M58" s="218"/>
      <c r="N58" s="217"/>
      <c r="O58" s="217"/>
      <c r="P58" s="217"/>
      <c r="Q58" s="217"/>
      <c r="R58" s="218"/>
      <c r="S58" s="218"/>
      <c r="T58" s="218"/>
      <c r="U58" s="218"/>
      <c r="V58" s="218"/>
      <c r="W58" s="218"/>
      <c r="X58" s="218"/>
      <c r="Y58" s="218"/>
      <c r="Z58" s="208"/>
      <c r="AA58" s="208"/>
      <c r="AB58" s="208"/>
      <c r="AC58" s="208"/>
      <c r="AD58" s="208"/>
      <c r="AE58" s="208"/>
      <c r="AF58" s="208"/>
      <c r="AG58" s="208" t="s">
        <v>227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3" x14ac:dyDescent="0.2">
      <c r="A59" s="215"/>
      <c r="B59" s="216"/>
      <c r="C59" s="260" t="s">
        <v>548</v>
      </c>
      <c r="D59" s="253"/>
      <c r="E59" s="254">
        <v>8.0749999999999993</v>
      </c>
      <c r="F59" s="218"/>
      <c r="G59" s="218"/>
      <c r="H59" s="218"/>
      <c r="I59" s="218"/>
      <c r="J59" s="218"/>
      <c r="K59" s="218"/>
      <c r="L59" s="218"/>
      <c r="M59" s="218"/>
      <c r="N59" s="217"/>
      <c r="O59" s="217"/>
      <c r="P59" s="217"/>
      <c r="Q59" s="217"/>
      <c r="R59" s="218"/>
      <c r="S59" s="218"/>
      <c r="T59" s="218"/>
      <c r="U59" s="218"/>
      <c r="V59" s="218"/>
      <c r="W59" s="218"/>
      <c r="X59" s="218"/>
      <c r="Y59" s="218"/>
      <c r="Z59" s="208"/>
      <c r="AA59" s="208"/>
      <c r="AB59" s="208"/>
      <c r="AC59" s="208"/>
      <c r="AD59" s="208"/>
      <c r="AE59" s="208"/>
      <c r="AF59" s="208"/>
      <c r="AG59" s="208" t="s">
        <v>227</v>
      </c>
      <c r="AH59" s="208">
        <v>5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ht="22.5" outlineLevel="1" x14ac:dyDescent="0.2">
      <c r="A60" s="230">
        <v>8</v>
      </c>
      <c r="B60" s="231" t="s">
        <v>441</v>
      </c>
      <c r="C60" s="248" t="s">
        <v>442</v>
      </c>
      <c r="D60" s="232" t="s">
        <v>257</v>
      </c>
      <c r="E60" s="233">
        <v>16.149999999999999</v>
      </c>
      <c r="F60" s="234"/>
      <c r="G60" s="235">
        <f>ROUND(E60*F60,2)</f>
        <v>0</v>
      </c>
      <c r="H60" s="234"/>
      <c r="I60" s="235">
        <f>ROUND(E60*H60,2)</f>
        <v>0</v>
      </c>
      <c r="J60" s="234"/>
      <c r="K60" s="235">
        <f>ROUND(E60*J60,2)</f>
        <v>0</v>
      </c>
      <c r="L60" s="235">
        <v>21</v>
      </c>
      <c r="M60" s="235">
        <f>G60*(1+L60/100)</f>
        <v>0</v>
      </c>
      <c r="N60" s="233">
        <v>0</v>
      </c>
      <c r="O60" s="233">
        <f>ROUND(E60*N60,2)</f>
        <v>0</v>
      </c>
      <c r="P60" s="233">
        <v>0</v>
      </c>
      <c r="Q60" s="233">
        <f>ROUND(E60*P60,2)</f>
        <v>0</v>
      </c>
      <c r="R60" s="235" t="s">
        <v>221</v>
      </c>
      <c r="S60" s="235" t="s">
        <v>183</v>
      </c>
      <c r="T60" s="236" t="s">
        <v>183</v>
      </c>
      <c r="U60" s="218">
        <v>0.15</v>
      </c>
      <c r="V60" s="218">
        <f>ROUND(E60*U60,2)</f>
        <v>2.42</v>
      </c>
      <c r="W60" s="218"/>
      <c r="X60" s="218" t="s">
        <v>222</v>
      </c>
      <c r="Y60" s="218" t="s">
        <v>186</v>
      </c>
      <c r="Z60" s="208"/>
      <c r="AA60" s="208"/>
      <c r="AB60" s="208"/>
      <c r="AC60" s="208"/>
      <c r="AD60" s="208"/>
      <c r="AE60" s="208"/>
      <c r="AF60" s="208"/>
      <c r="AG60" s="208" t="s">
        <v>223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2" x14ac:dyDescent="0.2">
      <c r="A61" s="215"/>
      <c r="B61" s="216"/>
      <c r="C61" s="259" t="s">
        <v>443</v>
      </c>
      <c r="D61" s="257"/>
      <c r="E61" s="257"/>
      <c r="F61" s="257"/>
      <c r="G61" s="257"/>
      <c r="H61" s="218"/>
      <c r="I61" s="218"/>
      <c r="J61" s="218"/>
      <c r="K61" s="218"/>
      <c r="L61" s="218"/>
      <c r="M61" s="218"/>
      <c r="N61" s="217"/>
      <c r="O61" s="217"/>
      <c r="P61" s="217"/>
      <c r="Q61" s="217"/>
      <c r="R61" s="218"/>
      <c r="S61" s="218"/>
      <c r="T61" s="218"/>
      <c r="U61" s="218"/>
      <c r="V61" s="218"/>
      <c r="W61" s="218"/>
      <c r="X61" s="218"/>
      <c r="Y61" s="218"/>
      <c r="Z61" s="208"/>
      <c r="AA61" s="208"/>
      <c r="AB61" s="208"/>
      <c r="AC61" s="208"/>
      <c r="AD61" s="208"/>
      <c r="AE61" s="208"/>
      <c r="AF61" s="208"/>
      <c r="AG61" s="208" t="s">
        <v>225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44" t="str">
        <f>C61</f>
        <v>z rostlé horniny tř.1 - 4 pod násypy z hornin soudržných do 92% PS a hornin nesoudržných sypkých relativní ulehlosti I(d) do 0,8</v>
      </c>
      <c r="BB61" s="208"/>
      <c r="BC61" s="208"/>
      <c r="BD61" s="208"/>
      <c r="BE61" s="208"/>
      <c r="BF61" s="208"/>
      <c r="BG61" s="208"/>
      <c r="BH61" s="208"/>
    </row>
    <row r="62" spans="1:60" outlineLevel="2" x14ac:dyDescent="0.2">
      <c r="A62" s="215"/>
      <c r="B62" s="216"/>
      <c r="C62" s="260" t="s">
        <v>444</v>
      </c>
      <c r="D62" s="253"/>
      <c r="E62" s="254"/>
      <c r="F62" s="218"/>
      <c r="G62" s="218"/>
      <c r="H62" s="218"/>
      <c r="I62" s="218"/>
      <c r="J62" s="218"/>
      <c r="K62" s="218"/>
      <c r="L62" s="218"/>
      <c r="M62" s="218"/>
      <c r="N62" s="217"/>
      <c r="O62" s="217"/>
      <c r="P62" s="217"/>
      <c r="Q62" s="217"/>
      <c r="R62" s="218"/>
      <c r="S62" s="218"/>
      <c r="T62" s="218"/>
      <c r="U62" s="218"/>
      <c r="V62" s="218"/>
      <c r="W62" s="218"/>
      <c r="X62" s="218"/>
      <c r="Y62" s="218"/>
      <c r="Z62" s="208"/>
      <c r="AA62" s="208"/>
      <c r="AB62" s="208"/>
      <c r="AC62" s="208"/>
      <c r="AD62" s="208"/>
      <c r="AE62" s="208"/>
      <c r="AF62" s="208"/>
      <c r="AG62" s="208" t="s">
        <v>227</v>
      </c>
      <c r="AH62" s="208">
        <v>0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3" x14ac:dyDescent="0.2">
      <c r="A63" s="215"/>
      <c r="B63" s="216"/>
      <c r="C63" s="260" t="s">
        <v>553</v>
      </c>
      <c r="D63" s="253"/>
      <c r="E63" s="254">
        <v>16.149999999999999</v>
      </c>
      <c r="F63" s="218"/>
      <c r="G63" s="218"/>
      <c r="H63" s="218"/>
      <c r="I63" s="218"/>
      <c r="J63" s="218"/>
      <c r="K63" s="218"/>
      <c r="L63" s="218"/>
      <c r="M63" s="218"/>
      <c r="N63" s="217"/>
      <c r="O63" s="217"/>
      <c r="P63" s="217"/>
      <c r="Q63" s="217"/>
      <c r="R63" s="218"/>
      <c r="S63" s="218"/>
      <c r="T63" s="218"/>
      <c r="U63" s="218"/>
      <c r="V63" s="218"/>
      <c r="W63" s="218"/>
      <c r="X63" s="218"/>
      <c r="Y63" s="218"/>
      <c r="Z63" s="208"/>
      <c r="AA63" s="208"/>
      <c r="AB63" s="208"/>
      <c r="AC63" s="208"/>
      <c r="AD63" s="208"/>
      <c r="AE63" s="208"/>
      <c r="AF63" s="208"/>
      <c r="AG63" s="208" t="s">
        <v>227</v>
      </c>
      <c r="AH63" s="208">
        <v>5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ht="22.5" outlineLevel="1" x14ac:dyDescent="0.2">
      <c r="A64" s="230">
        <v>9</v>
      </c>
      <c r="B64" s="231" t="s">
        <v>266</v>
      </c>
      <c r="C64" s="248" t="s">
        <v>554</v>
      </c>
      <c r="D64" s="232" t="s">
        <v>220</v>
      </c>
      <c r="E64" s="233">
        <v>8.0749999999999993</v>
      </c>
      <c r="F64" s="234"/>
      <c r="G64" s="235">
        <f>ROUND(E64*F64,2)</f>
        <v>0</v>
      </c>
      <c r="H64" s="234"/>
      <c r="I64" s="235">
        <f>ROUND(E64*H64,2)</f>
        <v>0</v>
      </c>
      <c r="J64" s="234"/>
      <c r="K64" s="235">
        <f>ROUND(E64*J64,2)</f>
        <v>0</v>
      </c>
      <c r="L64" s="235">
        <v>21</v>
      </c>
      <c r="M64" s="235">
        <f>G64*(1+L64/100)</f>
        <v>0</v>
      </c>
      <c r="N64" s="233">
        <v>0</v>
      </c>
      <c r="O64" s="233">
        <f>ROUND(E64*N64,2)</f>
        <v>0</v>
      </c>
      <c r="P64" s="233">
        <v>0</v>
      </c>
      <c r="Q64" s="233">
        <f>ROUND(E64*P64,2)</f>
        <v>0</v>
      </c>
      <c r="R64" s="235"/>
      <c r="S64" s="235" t="s">
        <v>268</v>
      </c>
      <c r="T64" s="236" t="s">
        <v>184</v>
      </c>
      <c r="U64" s="218">
        <v>0</v>
      </c>
      <c r="V64" s="218">
        <f>ROUND(E64*U64,2)</f>
        <v>0</v>
      </c>
      <c r="W64" s="218"/>
      <c r="X64" s="218" t="s">
        <v>222</v>
      </c>
      <c r="Y64" s="218" t="s">
        <v>186</v>
      </c>
      <c r="Z64" s="208"/>
      <c r="AA64" s="208"/>
      <c r="AB64" s="208"/>
      <c r="AC64" s="208"/>
      <c r="AD64" s="208"/>
      <c r="AE64" s="208"/>
      <c r="AF64" s="208"/>
      <c r="AG64" s="208" t="s">
        <v>223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ht="33.75" outlineLevel="2" x14ac:dyDescent="0.2">
      <c r="A65" s="215"/>
      <c r="B65" s="216"/>
      <c r="C65" s="260" t="s">
        <v>269</v>
      </c>
      <c r="D65" s="253"/>
      <c r="E65" s="254"/>
      <c r="F65" s="218"/>
      <c r="G65" s="218"/>
      <c r="H65" s="218"/>
      <c r="I65" s="218"/>
      <c r="J65" s="218"/>
      <c r="K65" s="218"/>
      <c r="L65" s="218"/>
      <c r="M65" s="218"/>
      <c r="N65" s="217"/>
      <c r="O65" s="217"/>
      <c r="P65" s="217"/>
      <c r="Q65" s="217"/>
      <c r="R65" s="218"/>
      <c r="S65" s="218"/>
      <c r="T65" s="218"/>
      <c r="U65" s="218"/>
      <c r="V65" s="218"/>
      <c r="W65" s="218"/>
      <c r="X65" s="218"/>
      <c r="Y65" s="218"/>
      <c r="Z65" s="208"/>
      <c r="AA65" s="208"/>
      <c r="AB65" s="208"/>
      <c r="AC65" s="208"/>
      <c r="AD65" s="208"/>
      <c r="AE65" s="208"/>
      <c r="AF65" s="208"/>
      <c r="AG65" s="208" t="s">
        <v>227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3" x14ac:dyDescent="0.2">
      <c r="A66" s="215"/>
      <c r="B66" s="216"/>
      <c r="C66" s="260" t="s">
        <v>546</v>
      </c>
      <c r="D66" s="253"/>
      <c r="E66" s="254"/>
      <c r="F66" s="218"/>
      <c r="G66" s="218"/>
      <c r="H66" s="218"/>
      <c r="I66" s="218"/>
      <c r="J66" s="218"/>
      <c r="K66" s="218"/>
      <c r="L66" s="218"/>
      <c r="M66" s="218"/>
      <c r="N66" s="217"/>
      <c r="O66" s="217"/>
      <c r="P66" s="217"/>
      <c r="Q66" s="217"/>
      <c r="R66" s="218"/>
      <c r="S66" s="218"/>
      <c r="T66" s="218"/>
      <c r="U66" s="218"/>
      <c r="V66" s="218"/>
      <c r="W66" s="218"/>
      <c r="X66" s="218"/>
      <c r="Y66" s="218"/>
      <c r="Z66" s="208"/>
      <c r="AA66" s="208"/>
      <c r="AB66" s="208"/>
      <c r="AC66" s="208"/>
      <c r="AD66" s="208"/>
      <c r="AE66" s="208"/>
      <c r="AF66" s="208"/>
      <c r="AG66" s="208" t="s">
        <v>227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3" x14ac:dyDescent="0.2">
      <c r="A67" s="215"/>
      <c r="B67" s="216"/>
      <c r="C67" s="260" t="s">
        <v>547</v>
      </c>
      <c r="D67" s="253"/>
      <c r="E67" s="254">
        <v>8.0749999999999993</v>
      </c>
      <c r="F67" s="218"/>
      <c r="G67" s="218"/>
      <c r="H67" s="218"/>
      <c r="I67" s="218"/>
      <c r="J67" s="218"/>
      <c r="K67" s="218"/>
      <c r="L67" s="218"/>
      <c r="M67" s="218"/>
      <c r="N67" s="217"/>
      <c r="O67" s="217"/>
      <c r="P67" s="217"/>
      <c r="Q67" s="217"/>
      <c r="R67" s="218"/>
      <c r="S67" s="218"/>
      <c r="T67" s="218"/>
      <c r="U67" s="218"/>
      <c r="V67" s="218"/>
      <c r="W67" s="218"/>
      <c r="X67" s="218"/>
      <c r="Y67" s="218"/>
      <c r="Z67" s="208"/>
      <c r="AA67" s="208"/>
      <c r="AB67" s="208"/>
      <c r="AC67" s="208"/>
      <c r="AD67" s="208"/>
      <c r="AE67" s="208"/>
      <c r="AF67" s="208"/>
      <c r="AG67" s="208" t="s">
        <v>227</v>
      </c>
      <c r="AH67" s="208">
        <v>5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x14ac:dyDescent="0.2">
      <c r="A68" s="223" t="s">
        <v>178</v>
      </c>
      <c r="B68" s="224" t="s">
        <v>109</v>
      </c>
      <c r="C68" s="246" t="s">
        <v>110</v>
      </c>
      <c r="D68" s="225"/>
      <c r="E68" s="226"/>
      <c r="F68" s="227"/>
      <c r="G68" s="227">
        <f>SUMIF(AG69:AG123,"&lt;&gt;NOR",G69:G123)</f>
        <v>0</v>
      </c>
      <c r="H68" s="227"/>
      <c r="I68" s="227">
        <f>SUM(I69:I123)</f>
        <v>0</v>
      </c>
      <c r="J68" s="227"/>
      <c r="K68" s="227">
        <f>SUM(K69:K123)</f>
        <v>0</v>
      </c>
      <c r="L68" s="227"/>
      <c r="M68" s="227">
        <f>SUM(M69:M123)</f>
        <v>0</v>
      </c>
      <c r="N68" s="226"/>
      <c r="O68" s="226">
        <f>SUM(O69:O123)</f>
        <v>3.91</v>
      </c>
      <c r="P68" s="226"/>
      <c r="Q68" s="226">
        <f>SUM(Q69:Q123)</f>
        <v>0</v>
      </c>
      <c r="R68" s="227"/>
      <c r="S68" s="227"/>
      <c r="T68" s="228"/>
      <c r="U68" s="222"/>
      <c r="V68" s="222">
        <f>SUM(V69:V123)</f>
        <v>7.16</v>
      </c>
      <c r="W68" s="222"/>
      <c r="X68" s="222"/>
      <c r="Y68" s="222"/>
      <c r="AG68" t="s">
        <v>179</v>
      </c>
    </row>
    <row r="69" spans="1:60" outlineLevel="1" x14ac:dyDescent="0.2">
      <c r="A69" s="230">
        <v>10</v>
      </c>
      <c r="B69" s="231" t="s">
        <v>270</v>
      </c>
      <c r="C69" s="248" t="s">
        <v>271</v>
      </c>
      <c r="D69" s="232" t="s">
        <v>220</v>
      </c>
      <c r="E69" s="233">
        <v>2.17</v>
      </c>
      <c r="F69" s="234"/>
      <c r="G69" s="235">
        <f>ROUND(E69*F69,2)</f>
        <v>0</v>
      </c>
      <c r="H69" s="234"/>
      <c r="I69" s="235">
        <f>ROUND(E69*H69,2)</f>
        <v>0</v>
      </c>
      <c r="J69" s="234"/>
      <c r="K69" s="235">
        <f>ROUND(E69*J69,2)</f>
        <v>0</v>
      </c>
      <c r="L69" s="235">
        <v>21</v>
      </c>
      <c r="M69" s="235">
        <f>G69*(1+L69/100)</f>
        <v>0</v>
      </c>
      <c r="N69" s="233">
        <v>0</v>
      </c>
      <c r="O69" s="233">
        <f>ROUND(E69*N69,2)</f>
        <v>0</v>
      </c>
      <c r="P69" s="233">
        <v>0</v>
      </c>
      <c r="Q69" s="233">
        <f>ROUND(E69*P69,2)</f>
        <v>0</v>
      </c>
      <c r="R69" s="235" t="s">
        <v>272</v>
      </c>
      <c r="S69" s="235" t="s">
        <v>183</v>
      </c>
      <c r="T69" s="236" t="s">
        <v>183</v>
      </c>
      <c r="U69" s="218">
        <v>9.2999999999999999E-2</v>
      </c>
      <c r="V69" s="218">
        <f>ROUND(E69*U69,2)</f>
        <v>0.2</v>
      </c>
      <c r="W69" s="218"/>
      <c r="X69" s="218" t="s">
        <v>222</v>
      </c>
      <c r="Y69" s="218" t="s">
        <v>186</v>
      </c>
      <c r="Z69" s="208"/>
      <c r="AA69" s="208"/>
      <c r="AB69" s="208"/>
      <c r="AC69" s="208"/>
      <c r="AD69" s="208"/>
      <c r="AE69" s="208"/>
      <c r="AF69" s="208"/>
      <c r="AG69" s="208" t="s">
        <v>252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ht="22.5" outlineLevel="2" x14ac:dyDescent="0.2">
      <c r="A70" s="215"/>
      <c r="B70" s="216"/>
      <c r="C70" s="259" t="s">
        <v>273</v>
      </c>
      <c r="D70" s="257"/>
      <c r="E70" s="257"/>
      <c r="F70" s="257"/>
      <c r="G70" s="257"/>
      <c r="H70" s="218"/>
      <c r="I70" s="218"/>
      <c r="J70" s="218"/>
      <c r="K70" s="218"/>
      <c r="L70" s="218"/>
      <c r="M70" s="218"/>
      <c r="N70" s="217"/>
      <c r="O70" s="217"/>
      <c r="P70" s="217"/>
      <c r="Q70" s="217"/>
      <c r="R70" s="218"/>
      <c r="S70" s="218"/>
      <c r="T70" s="218"/>
      <c r="U70" s="218"/>
      <c r="V70" s="218"/>
      <c r="W70" s="218"/>
      <c r="X70" s="218"/>
      <c r="Y70" s="218"/>
      <c r="Z70" s="208"/>
      <c r="AA70" s="208"/>
      <c r="AB70" s="208"/>
      <c r="AC70" s="208"/>
      <c r="AD70" s="208"/>
      <c r="AE70" s="208"/>
      <c r="AF70" s="208"/>
      <c r="AG70" s="208" t="s">
        <v>225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44" t="str">
        <f>C70</f>
        <v>bez naložení, avšak se složením zemin schopných zúrodnění, kamenouhelných hlušin a výsypkových materiálů, příplatek za každých dalších i započatých 1000 m,</v>
      </c>
      <c r="BB70" s="208"/>
      <c r="BC70" s="208"/>
      <c r="BD70" s="208"/>
      <c r="BE70" s="208"/>
      <c r="BF70" s="208"/>
      <c r="BG70" s="208"/>
      <c r="BH70" s="208"/>
    </row>
    <row r="71" spans="1:60" outlineLevel="2" x14ac:dyDescent="0.2">
      <c r="A71" s="215"/>
      <c r="B71" s="216"/>
      <c r="C71" s="263" t="s">
        <v>274</v>
      </c>
      <c r="D71" s="258"/>
      <c r="E71" s="258"/>
      <c r="F71" s="258"/>
      <c r="G71" s="258"/>
      <c r="H71" s="218"/>
      <c r="I71" s="218"/>
      <c r="J71" s="218"/>
      <c r="K71" s="218"/>
      <c r="L71" s="218"/>
      <c r="M71" s="218"/>
      <c r="N71" s="217"/>
      <c r="O71" s="217"/>
      <c r="P71" s="217"/>
      <c r="Q71" s="217"/>
      <c r="R71" s="218"/>
      <c r="S71" s="218"/>
      <c r="T71" s="218"/>
      <c r="U71" s="218"/>
      <c r="V71" s="218"/>
      <c r="W71" s="218"/>
      <c r="X71" s="218"/>
      <c r="Y71" s="218"/>
      <c r="Z71" s="208"/>
      <c r="AA71" s="208"/>
      <c r="AB71" s="208"/>
      <c r="AC71" s="208"/>
      <c r="AD71" s="208"/>
      <c r="AE71" s="208"/>
      <c r="AF71" s="208"/>
      <c r="AG71" s="208" t="s">
        <v>193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3" x14ac:dyDescent="0.2">
      <c r="A72" s="215"/>
      <c r="B72" s="216"/>
      <c r="C72" s="263" t="s">
        <v>275</v>
      </c>
      <c r="D72" s="258"/>
      <c r="E72" s="258"/>
      <c r="F72" s="258"/>
      <c r="G72" s="258"/>
      <c r="H72" s="218"/>
      <c r="I72" s="218"/>
      <c r="J72" s="218"/>
      <c r="K72" s="218"/>
      <c r="L72" s="218"/>
      <c r="M72" s="218"/>
      <c r="N72" s="217"/>
      <c r="O72" s="217"/>
      <c r="P72" s="217"/>
      <c r="Q72" s="217"/>
      <c r="R72" s="218"/>
      <c r="S72" s="218"/>
      <c r="T72" s="218"/>
      <c r="U72" s="218"/>
      <c r="V72" s="218"/>
      <c r="W72" s="218"/>
      <c r="X72" s="218"/>
      <c r="Y72" s="218"/>
      <c r="Z72" s="208"/>
      <c r="AA72" s="208"/>
      <c r="AB72" s="208"/>
      <c r="AC72" s="208"/>
      <c r="AD72" s="208"/>
      <c r="AE72" s="208"/>
      <c r="AF72" s="208"/>
      <c r="AG72" s="208" t="s">
        <v>193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3" x14ac:dyDescent="0.2">
      <c r="A73" s="215"/>
      <c r="B73" s="216"/>
      <c r="C73" s="263" t="s">
        <v>276</v>
      </c>
      <c r="D73" s="258"/>
      <c r="E73" s="258"/>
      <c r="F73" s="258"/>
      <c r="G73" s="258"/>
      <c r="H73" s="218"/>
      <c r="I73" s="218"/>
      <c r="J73" s="218"/>
      <c r="K73" s="218"/>
      <c r="L73" s="218"/>
      <c r="M73" s="218"/>
      <c r="N73" s="217"/>
      <c r="O73" s="217"/>
      <c r="P73" s="217"/>
      <c r="Q73" s="217"/>
      <c r="R73" s="218"/>
      <c r="S73" s="218"/>
      <c r="T73" s="218"/>
      <c r="U73" s="218"/>
      <c r="V73" s="218"/>
      <c r="W73" s="218"/>
      <c r="X73" s="218"/>
      <c r="Y73" s="218"/>
      <c r="Z73" s="208"/>
      <c r="AA73" s="208"/>
      <c r="AB73" s="208"/>
      <c r="AC73" s="208"/>
      <c r="AD73" s="208"/>
      <c r="AE73" s="208"/>
      <c r="AF73" s="208"/>
      <c r="AG73" s="208" t="s">
        <v>193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44" t="str">
        <f>C73</f>
        <v>- udržování sjízdnosti cest uvnitř násypiště i výkopiště, pokud vrcholky nerovností nejsou   vyšší než +- 0,5 m,</v>
      </c>
      <c r="BB73" s="208"/>
      <c r="BC73" s="208"/>
      <c r="BD73" s="208"/>
      <c r="BE73" s="208"/>
      <c r="BF73" s="208"/>
      <c r="BG73" s="208"/>
      <c r="BH73" s="208"/>
    </row>
    <row r="74" spans="1:60" outlineLevel="3" x14ac:dyDescent="0.2">
      <c r="A74" s="215"/>
      <c r="B74" s="216"/>
      <c r="C74" s="263" t="s">
        <v>277</v>
      </c>
      <c r="D74" s="258"/>
      <c r="E74" s="258"/>
      <c r="F74" s="258"/>
      <c r="G74" s="258"/>
      <c r="H74" s="218"/>
      <c r="I74" s="218"/>
      <c r="J74" s="218"/>
      <c r="K74" s="218"/>
      <c r="L74" s="218"/>
      <c r="M74" s="218"/>
      <c r="N74" s="217"/>
      <c r="O74" s="217"/>
      <c r="P74" s="217"/>
      <c r="Q74" s="217"/>
      <c r="R74" s="218"/>
      <c r="S74" s="218"/>
      <c r="T74" s="218"/>
      <c r="U74" s="218"/>
      <c r="V74" s="218"/>
      <c r="W74" s="218"/>
      <c r="X74" s="218"/>
      <c r="Y74" s="218"/>
      <c r="Z74" s="208"/>
      <c r="AA74" s="208"/>
      <c r="AB74" s="208"/>
      <c r="AC74" s="208"/>
      <c r="AD74" s="208"/>
      <c r="AE74" s="208"/>
      <c r="AF74" s="208"/>
      <c r="AG74" s="208" t="s">
        <v>193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2" x14ac:dyDescent="0.2">
      <c r="A75" s="215"/>
      <c r="B75" s="216"/>
      <c r="C75" s="260" t="s">
        <v>278</v>
      </c>
      <c r="D75" s="253"/>
      <c r="E75" s="254"/>
      <c r="F75" s="218"/>
      <c r="G75" s="218"/>
      <c r="H75" s="218"/>
      <c r="I75" s="218"/>
      <c r="J75" s="218"/>
      <c r="K75" s="218"/>
      <c r="L75" s="218"/>
      <c r="M75" s="218"/>
      <c r="N75" s="217"/>
      <c r="O75" s="217"/>
      <c r="P75" s="217"/>
      <c r="Q75" s="217"/>
      <c r="R75" s="218"/>
      <c r="S75" s="218"/>
      <c r="T75" s="218"/>
      <c r="U75" s="218"/>
      <c r="V75" s="218"/>
      <c r="W75" s="218"/>
      <c r="X75" s="218"/>
      <c r="Y75" s="218"/>
      <c r="Z75" s="208"/>
      <c r="AA75" s="208"/>
      <c r="AB75" s="208"/>
      <c r="AC75" s="208"/>
      <c r="AD75" s="208"/>
      <c r="AE75" s="208"/>
      <c r="AF75" s="208"/>
      <c r="AG75" s="208" t="s">
        <v>227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3" x14ac:dyDescent="0.2">
      <c r="A76" s="215"/>
      <c r="B76" s="216"/>
      <c r="C76" s="260" t="s">
        <v>279</v>
      </c>
      <c r="D76" s="253"/>
      <c r="E76" s="254"/>
      <c r="F76" s="218"/>
      <c r="G76" s="218"/>
      <c r="H76" s="218"/>
      <c r="I76" s="218"/>
      <c r="J76" s="218"/>
      <c r="K76" s="218"/>
      <c r="L76" s="218"/>
      <c r="M76" s="218"/>
      <c r="N76" s="217"/>
      <c r="O76" s="217"/>
      <c r="P76" s="217"/>
      <c r="Q76" s="217"/>
      <c r="R76" s="218"/>
      <c r="S76" s="218"/>
      <c r="T76" s="218"/>
      <c r="U76" s="218"/>
      <c r="V76" s="218"/>
      <c r="W76" s="218"/>
      <c r="X76" s="218"/>
      <c r="Y76" s="218"/>
      <c r="Z76" s="208"/>
      <c r="AA76" s="208"/>
      <c r="AB76" s="208"/>
      <c r="AC76" s="208"/>
      <c r="AD76" s="208"/>
      <c r="AE76" s="208"/>
      <c r="AF76" s="208"/>
      <c r="AG76" s="208" t="s">
        <v>227</v>
      </c>
      <c r="AH76" s="208">
        <v>0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3" x14ac:dyDescent="0.2">
      <c r="A77" s="215"/>
      <c r="B77" s="216"/>
      <c r="C77" s="260" t="s">
        <v>555</v>
      </c>
      <c r="D77" s="253"/>
      <c r="E77" s="254">
        <v>2.17</v>
      </c>
      <c r="F77" s="218"/>
      <c r="G77" s="218"/>
      <c r="H77" s="218"/>
      <c r="I77" s="218"/>
      <c r="J77" s="218"/>
      <c r="K77" s="218"/>
      <c r="L77" s="218"/>
      <c r="M77" s="218"/>
      <c r="N77" s="217"/>
      <c r="O77" s="217"/>
      <c r="P77" s="217"/>
      <c r="Q77" s="217"/>
      <c r="R77" s="218"/>
      <c r="S77" s="218"/>
      <c r="T77" s="218"/>
      <c r="U77" s="218"/>
      <c r="V77" s="218"/>
      <c r="W77" s="218"/>
      <c r="X77" s="218"/>
      <c r="Y77" s="218"/>
      <c r="Z77" s="208"/>
      <c r="AA77" s="208"/>
      <c r="AB77" s="208"/>
      <c r="AC77" s="208"/>
      <c r="AD77" s="208"/>
      <c r="AE77" s="208"/>
      <c r="AF77" s="208"/>
      <c r="AG77" s="208" t="s">
        <v>227</v>
      </c>
      <c r="AH77" s="208">
        <v>5</v>
      </c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 x14ac:dyDescent="0.2">
      <c r="A78" s="230">
        <v>11</v>
      </c>
      <c r="B78" s="231" t="s">
        <v>281</v>
      </c>
      <c r="C78" s="248" t="s">
        <v>282</v>
      </c>
      <c r="D78" s="232" t="s">
        <v>220</v>
      </c>
      <c r="E78" s="233">
        <v>2.17</v>
      </c>
      <c r="F78" s="234"/>
      <c r="G78" s="235">
        <f>ROUND(E78*F78,2)</f>
        <v>0</v>
      </c>
      <c r="H78" s="234"/>
      <c r="I78" s="235">
        <f>ROUND(E78*H78,2)</f>
        <v>0</v>
      </c>
      <c r="J78" s="234"/>
      <c r="K78" s="235">
        <f>ROUND(E78*J78,2)</f>
        <v>0</v>
      </c>
      <c r="L78" s="235">
        <v>21</v>
      </c>
      <c r="M78" s="235">
        <f>G78*(1+L78/100)</f>
        <v>0</v>
      </c>
      <c r="N78" s="233">
        <v>0</v>
      </c>
      <c r="O78" s="233">
        <f>ROUND(E78*N78,2)</f>
        <v>0</v>
      </c>
      <c r="P78" s="233">
        <v>0</v>
      </c>
      <c r="Q78" s="233">
        <f>ROUND(E78*P78,2)</f>
        <v>0</v>
      </c>
      <c r="R78" s="235" t="s">
        <v>272</v>
      </c>
      <c r="S78" s="235" t="s">
        <v>183</v>
      </c>
      <c r="T78" s="236" t="s">
        <v>183</v>
      </c>
      <c r="U78" s="218">
        <v>6.7000000000000004E-2</v>
      </c>
      <c r="V78" s="218">
        <f>ROUND(E78*U78,2)</f>
        <v>0.15</v>
      </c>
      <c r="W78" s="218"/>
      <c r="X78" s="218" t="s">
        <v>222</v>
      </c>
      <c r="Y78" s="218" t="s">
        <v>186</v>
      </c>
      <c r="Z78" s="208"/>
      <c r="AA78" s="208"/>
      <c r="AB78" s="208"/>
      <c r="AC78" s="208"/>
      <c r="AD78" s="208"/>
      <c r="AE78" s="208"/>
      <c r="AF78" s="208"/>
      <c r="AG78" s="208" t="s">
        <v>252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2" x14ac:dyDescent="0.2">
      <c r="A79" s="215"/>
      <c r="B79" s="216"/>
      <c r="C79" s="259" t="s">
        <v>283</v>
      </c>
      <c r="D79" s="257"/>
      <c r="E79" s="257"/>
      <c r="F79" s="257"/>
      <c r="G79" s="257"/>
      <c r="H79" s="218"/>
      <c r="I79" s="218"/>
      <c r="J79" s="218"/>
      <c r="K79" s="218"/>
      <c r="L79" s="218"/>
      <c r="M79" s="218"/>
      <c r="N79" s="217"/>
      <c r="O79" s="217"/>
      <c r="P79" s="217"/>
      <c r="Q79" s="217"/>
      <c r="R79" s="218"/>
      <c r="S79" s="218"/>
      <c r="T79" s="218"/>
      <c r="U79" s="218"/>
      <c r="V79" s="218"/>
      <c r="W79" s="218"/>
      <c r="X79" s="218"/>
      <c r="Y79" s="218"/>
      <c r="Z79" s="208"/>
      <c r="AA79" s="208"/>
      <c r="AB79" s="208"/>
      <c r="AC79" s="208"/>
      <c r="AD79" s="208"/>
      <c r="AE79" s="208"/>
      <c r="AF79" s="208"/>
      <c r="AG79" s="208" t="s">
        <v>225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2" x14ac:dyDescent="0.2">
      <c r="A80" s="215"/>
      <c r="B80" s="216"/>
      <c r="C80" s="260" t="s">
        <v>284</v>
      </c>
      <c r="D80" s="253"/>
      <c r="E80" s="254"/>
      <c r="F80" s="218"/>
      <c r="G80" s="218"/>
      <c r="H80" s="218"/>
      <c r="I80" s="218"/>
      <c r="J80" s="218"/>
      <c r="K80" s="218"/>
      <c r="L80" s="218"/>
      <c r="M80" s="218"/>
      <c r="N80" s="217"/>
      <c r="O80" s="217"/>
      <c r="P80" s="217"/>
      <c r="Q80" s="217"/>
      <c r="R80" s="218"/>
      <c r="S80" s="218"/>
      <c r="T80" s="218"/>
      <c r="U80" s="218"/>
      <c r="V80" s="218"/>
      <c r="W80" s="218"/>
      <c r="X80" s="218"/>
      <c r="Y80" s="218"/>
      <c r="Z80" s="208"/>
      <c r="AA80" s="208"/>
      <c r="AB80" s="208"/>
      <c r="AC80" s="208"/>
      <c r="AD80" s="208"/>
      <c r="AE80" s="208"/>
      <c r="AF80" s="208"/>
      <c r="AG80" s="208" t="s">
        <v>227</v>
      </c>
      <c r="AH80" s="208">
        <v>0</v>
      </c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3" x14ac:dyDescent="0.2">
      <c r="A81" s="215"/>
      <c r="B81" s="216"/>
      <c r="C81" s="260" t="s">
        <v>556</v>
      </c>
      <c r="D81" s="253"/>
      <c r="E81" s="254">
        <v>2.17</v>
      </c>
      <c r="F81" s="218"/>
      <c r="G81" s="218"/>
      <c r="H81" s="218"/>
      <c r="I81" s="218"/>
      <c r="J81" s="218"/>
      <c r="K81" s="218"/>
      <c r="L81" s="218"/>
      <c r="M81" s="218"/>
      <c r="N81" s="217"/>
      <c r="O81" s="217"/>
      <c r="P81" s="217"/>
      <c r="Q81" s="217"/>
      <c r="R81" s="218"/>
      <c r="S81" s="218"/>
      <c r="T81" s="218"/>
      <c r="U81" s="218"/>
      <c r="V81" s="218"/>
      <c r="W81" s="218"/>
      <c r="X81" s="218"/>
      <c r="Y81" s="218"/>
      <c r="Z81" s="208"/>
      <c r="AA81" s="208"/>
      <c r="AB81" s="208"/>
      <c r="AC81" s="208"/>
      <c r="AD81" s="208"/>
      <c r="AE81" s="208"/>
      <c r="AF81" s="208"/>
      <c r="AG81" s="208" t="s">
        <v>227</v>
      </c>
      <c r="AH81" s="208">
        <v>5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">
      <c r="A82" s="230">
        <v>12</v>
      </c>
      <c r="B82" s="231" t="s">
        <v>286</v>
      </c>
      <c r="C82" s="248" t="s">
        <v>287</v>
      </c>
      <c r="D82" s="232" t="s">
        <v>257</v>
      </c>
      <c r="E82" s="233">
        <v>21.7</v>
      </c>
      <c r="F82" s="234"/>
      <c r="G82" s="235">
        <f>ROUND(E82*F82,2)</f>
        <v>0</v>
      </c>
      <c r="H82" s="234"/>
      <c r="I82" s="235">
        <f>ROUND(E82*H82,2)</f>
        <v>0</v>
      </c>
      <c r="J82" s="234"/>
      <c r="K82" s="235">
        <f>ROUND(E82*J82,2)</f>
        <v>0</v>
      </c>
      <c r="L82" s="235">
        <v>21</v>
      </c>
      <c r="M82" s="235">
        <f>G82*(1+L82/100)</f>
        <v>0</v>
      </c>
      <c r="N82" s="233">
        <v>0</v>
      </c>
      <c r="O82" s="233">
        <f>ROUND(E82*N82,2)</f>
        <v>0</v>
      </c>
      <c r="P82" s="233">
        <v>0</v>
      </c>
      <c r="Q82" s="233">
        <f>ROUND(E82*P82,2)</f>
        <v>0</v>
      </c>
      <c r="R82" s="235" t="s">
        <v>288</v>
      </c>
      <c r="S82" s="235" t="s">
        <v>183</v>
      </c>
      <c r="T82" s="236" t="s">
        <v>183</v>
      </c>
      <c r="U82" s="218">
        <v>0.06</v>
      </c>
      <c r="V82" s="218">
        <f>ROUND(E82*U82,2)</f>
        <v>1.3</v>
      </c>
      <c r="W82" s="218"/>
      <c r="X82" s="218" t="s">
        <v>222</v>
      </c>
      <c r="Y82" s="218" t="s">
        <v>186</v>
      </c>
      <c r="Z82" s="208"/>
      <c r="AA82" s="208"/>
      <c r="AB82" s="208"/>
      <c r="AC82" s="208"/>
      <c r="AD82" s="208"/>
      <c r="AE82" s="208"/>
      <c r="AF82" s="208"/>
      <c r="AG82" s="208" t="s">
        <v>252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2" x14ac:dyDescent="0.2">
      <c r="A83" s="215"/>
      <c r="B83" s="216"/>
      <c r="C83" s="259" t="s">
        <v>289</v>
      </c>
      <c r="D83" s="257"/>
      <c r="E83" s="257"/>
      <c r="F83" s="257"/>
      <c r="G83" s="257"/>
      <c r="H83" s="218"/>
      <c r="I83" s="218"/>
      <c r="J83" s="218"/>
      <c r="K83" s="218"/>
      <c r="L83" s="218"/>
      <c r="M83" s="218"/>
      <c r="N83" s="217"/>
      <c r="O83" s="217"/>
      <c r="P83" s="217"/>
      <c r="Q83" s="217"/>
      <c r="R83" s="218"/>
      <c r="S83" s="218"/>
      <c r="T83" s="218"/>
      <c r="U83" s="218"/>
      <c r="V83" s="218"/>
      <c r="W83" s="218"/>
      <c r="X83" s="218"/>
      <c r="Y83" s="218"/>
      <c r="Z83" s="208"/>
      <c r="AA83" s="208"/>
      <c r="AB83" s="208"/>
      <c r="AC83" s="208"/>
      <c r="AD83" s="208"/>
      <c r="AE83" s="208"/>
      <c r="AF83" s="208"/>
      <c r="AG83" s="208" t="s">
        <v>225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2" x14ac:dyDescent="0.2">
      <c r="A84" s="215"/>
      <c r="B84" s="216"/>
      <c r="C84" s="260" t="s">
        <v>290</v>
      </c>
      <c r="D84" s="253"/>
      <c r="E84" s="254"/>
      <c r="F84" s="218"/>
      <c r="G84" s="218"/>
      <c r="H84" s="218"/>
      <c r="I84" s="218"/>
      <c r="J84" s="218"/>
      <c r="K84" s="218"/>
      <c r="L84" s="218"/>
      <c r="M84" s="218"/>
      <c r="N84" s="217"/>
      <c r="O84" s="217"/>
      <c r="P84" s="217"/>
      <c r="Q84" s="217"/>
      <c r="R84" s="218"/>
      <c r="S84" s="218"/>
      <c r="T84" s="218"/>
      <c r="U84" s="218"/>
      <c r="V84" s="218"/>
      <c r="W84" s="218"/>
      <c r="X84" s="218"/>
      <c r="Y84" s="218"/>
      <c r="Z84" s="208"/>
      <c r="AA84" s="208"/>
      <c r="AB84" s="208"/>
      <c r="AC84" s="208"/>
      <c r="AD84" s="208"/>
      <c r="AE84" s="208"/>
      <c r="AF84" s="208"/>
      <c r="AG84" s="208" t="s">
        <v>227</v>
      </c>
      <c r="AH84" s="208">
        <v>0</v>
      </c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3" x14ac:dyDescent="0.2">
      <c r="A85" s="215"/>
      <c r="B85" s="216"/>
      <c r="C85" s="260" t="s">
        <v>291</v>
      </c>
      <c r="D85" s="253"/>
      <c r="E85" s="254"/>
      <c r="F85" s="218"/>
      <c r="G85" s="218"/>
      <c r="H85" s="218"/>
      <c r="I85" s="218"/>
      <c r="J85" s="218"/>
      <c r="K85" s="218"/>
      <c r="L85" s="218"/>
      <c r="M85" s="218"/>
      <c r="N85" s="217"/>
      <c r="O85" s="217"/>
      <c r="P85" s="217"/>
      <c r="Q85" s="217"/>
      <c r="R85" s="218"/>
      <c r="S85" s="218"/>
      <c r="T85" s="218"/>
      <c r="U85" s="218"/>
      <c r="V85" s="218"/>
      <c r="W85" s="218"/>
      <c r="X85" s="218"/>
      <c r="Y85" s="218"/>
      <c r="Z85" s="208"/>
      <c r="AA85" s="208"/>
      <c r="AB85" s="208"/>
      <c r="AC85" s="208"/>
      <c r="AD85" s="208"/>
      <c r="AE85" s="208"/>
      <c r="AF85" s="208"/>
      <c r="AG85" s="208" t="s">
        <v>227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3" x14ac:dyDescent="0.2">
      <c r="A86" s="215"/>
      <c r="B86" s="216"/>
      <c r="C86" s="260" t="s">
        <v>402</v>
      </c>
      <c r="D86" s="253"/>
      <c r="E86" s="254"/>
      <c r="F86" s="218"/>
      <c r="G86" s="218"/>
      <c r="H86" s="218"/>
      <c r="I86" s="218"/>
      <c r="J86" s="218"/>
      <c r="K86" s="218"/>
      <c r="L86" s="218"/>
      <c r="M86" s="218"/>
      <c r="N86" s="217"/>
      <c r="O86" s="217"/>
      <c r="P86" s="217"/>
      <c r="Q86" s="217"/>
      <c r="R86" s="218"/>
      <c r="S86" s="218"/>
      <c r="T86" s="218"/>
      <c r="U86" s="218"/>
      <c r="V86" s="218"/>
      <c r="W86" s="218"/>
      <c r="X86" s="218"/>
      <c r="Y86" s="218"/>
      <c r="Z86" s="208"/>
      <c r="AA86" s="208"/>
      <c r="AB86" s="208"/>
      <c r="AC86" s="208"/>
      <c r="AD86" s="208"/>
      <c r="AE86" s="208"/>
      <c r="AF86" s="208"/>
      <c r="AG86" s="208" t="s">
        <v>227</v>
      </c>
      <c r="AH86" s="208">
        <v>0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3" x14ac:dyDescent="0.2">
      <c r="A87" s="215"/>
      <c r="B87" s="216"/>
      <c r="C87" s="260" t="s">
        <v>512</v>
      </c>
      <c r="D87" s="253"/>
      <c r="E87" s="254"/>
      <c r="F87" s="218"/>
      <c r="G87" s="218"/>
      <c r="H87" s="218"/>
      <c r="I87" s="218"/>
      <c r="J87" s="218"/>
      <c r="K87" s="218"/>
      <c r="L87" s="218"/>
      <c r="M87" s="218"/>
      <c r="N87" s="217"/>
      <c r="O87" s="217"/>
      <c r="P87" s="217"/>
      <c r="Q87" s="217"/>
      <c r="R87" s="218"/>
      <c r="S87" s="218"/>
      <c r="T87" s="218"/>
      <c r="U87" s="218"/>
      <c r="V87" s="218"/>
      <c r="W87" s="218"/>
      <c r="X87" s="218"/>
      <c r="Y87" s="218"/>
      <c r="Z87" s="208"/>
      <c r="AA87" s="208"/>
      <c r="AB87" s="208"/>
      <c r="AC87" s="208"/>
      <c r="AD87" s="208"/>
      <c r="AE87" s="208"/>
      <c r="AF87" s="208"/>
      <c r="AG87" s="208" t="s">
        <v>227</v>
      </c>
      <c r="AH87" s="208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3" x14ac:dyDescent="0.2">
      <c r="A88" s="215"/>
      <c r="B88" s="216"/>
      <c r="C88" s="260" t="s">
        <v>513</v>
      </c>
      <c r="D88" s="253"/>
      <c r="E88" s="254"/>
      <c r="F88" s="218"/>
      <c r="G88" s="218"/>
      <c r="H88" s="218"/>
      <c r="I88" s="218"/>
      <c r="J88" s="218"/>
      <c r="K88" s="218"/>
      <c r="L88" s="218"/>
      <c r="M88" s="218"/>
      <c r="N88" s="217"/>
      <c r="O88" s="217"/>
      <c r="P88" s="217"/>
      <c r="Q88" s="217"/>
      <c r="R88" s="218"/>
      <c r="S88" s="218"/>
      <c r="T88" s="218"/>
      <c r="U88" s="218"/>
      <c r="V88" s="218"/>
      <c r="W88" s="218"/>
      <c r="X88" s="218"/>
      <c r="Y88" s="218"/>
      <c r="Z88" s="208"/>
      <c r="AA88" s="208"/>
      <c r="AB88" s="208"/>
      <c r="AC88" s="208"/>
      <c r="AD88" s="208"/>
      <c r="AE88" s="208"/>
      <c r="AF88" s="208"/>
      <c r="AG88" s="208" t="s">
        <v>227</v>
      </c>
      <c r="AH88" s="208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3" x14ac:dyDescent="0.2">
      <c r="A89" s="215"/>
      <c r="B89" s="216"/>
      <c r="C89" s="260" t="s">
        <v>543</v>
      </c>
      <c r="D89" s="253"/>
      <c r="E89" s="254"/>
      <c r="F89" s="218"/>
      <c r="G89" s="218"/>
      <c r="H89" s="218"/>
      <c r="I89" s="218"/>
      <c r="J89" s="218"/>
      <c r="K89" s="218"/>
      <c r="L89" s="218"/>
      <c r="M89" s="218"/>
      <c r="N89" s="217"/>
      <c r="O89" s="217"/>
      <c r="P89" s="217"/>
      <c r="Q89" s="217"/>
      <c r="R89" s="218"/>
      <c r="S89" s="218"/>
      <c r="T89" s="218"/>
      <c r="U89" s="218"/>
      <c r="V89" s="218"/>
      <c r="W89" s="218"/>
      <c r="X89" s="218"/>
      <c r="Y89" s="218"/>
      <c r="Z89" s="208"/>
      <c r="AA89" s="208"/>
      <c r="AB89" s="208"/>
      <c r="AC89" s="208"/>
      <c r="AD89" s="208"/>
      <c r="AE89" s="208"/>
      <c r="AF89" s="208"/>
      <c r="AG89" s="208" t="s">
        <v>227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3" x14ac:dyDescent="0.2">
      <c r="A90" s="215"/>
      <c r="B90" s="216"/>
      <c r="C90" s="260" t="s">
        <v>557</v>
      </c>
      <c r="D90" s="253"/>
      <c r="E90" s="254">
        <v>1.2</v>
      </c>
      <c r="F90" s="218"/>
      <c r="G90" s="218"/>
      <c r="H90" s="218"/>
      <c r="I90" s="218"/>
      <c r="J90" s="218"/>
      <c r="K90" s="218"/>
      <c r="L90" s="218"/>
      <c r="M90" s="218"/>
      <c r="N90" s="217"/>
      <c r="O90" s="217"/>
      <c r="P90" s="217"/>
      <c r="Q90" s="217"/>
      <c r="R90" s="218"/>
      <c r="S90" s="218"/>
      <c r="T90" s="218"/>
      <c r="U90" s="218"/>
      <c r="V90" s="218"/>
      <c r="W90" s="218"/>
      <c r="X90" s="218"/>
      <c r="Y90" s="218"/>
      <c r="Z90" s="208"/>
      <c r="AA90" s="208"/>
      <c r="AB90" s="208"/>
      <c r="AC90" s="208"/>
      <c r="AD90" s="208"/>
      <c r="AE90" s="208"/>
      <c r="AF90" s="208"/>
      <c r="AG90" s="208" t="s">
        <v>227</v>
      </c>
      <c r="AH90" s="208">
        <v>0</v>
      </c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3" x14ac:dyDescent="0.2">
      <c r="A91" s="215"/>
      <c r="B91" s="216"/>
      <c r="C91" s="260" t="s">
        <v>558</v>
      </c>
      <c r="D91" s="253"/>
      <c r="E91" s="254">
        <v>20.5</v>
      </c>
      <c r="F91" s="218"/>
      <c r="G91" s="218"/>
      <c r="H91" s="218"/>
      <c r="I91" s="218"/>
      <c r="J91" s="218"/>
      <c r="K91" s="218"/>
      <c r="L91" s="218"/>
      <c r="M91" s="218"/>
      <c r="N91" s="217"/>
      <c r="O91" s="217"/>
      <c r="P91" s="217"/>
      <c r="Q91" s="217"/>
      <c r="R91" s="218"/>
      <c r="S91" s="218"/>
      <c r="T91" s="218"/>
      <c r="U91" s="218"/>
      <c r="V91" s="218"/>
      <c r="W91" s="218"/>
      <c r="X91" s="218"/>
      <c r="Y91" s="218"/>
      <c r="Z91" s="208"/>
      <c r="AA91" s="208"/>
      <c r="AB91" s="208"/>
      <c r="AC91" s="208"/>
      <c r="AD91" s="208"/>
      <c r="AE91" s="208"/>
      <c r="AF91" s="208"/>
      <c r="AG91" s="208" t="s">
        <v>227</v>
      </c>
      <c r="AH91" s="208">
        <v>0</v>
      </c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ht="22.5" outlineLevel="1" x14ac:dyDescent="0.2">
      <c r="A92" s="230">
        <v>13</v>
      </c>
      <c r="B92" s="231" t="s">
        <v>294</v>
      </c>
      <c r="C92" s="248" t="s">
        <v>295</v>
      </c>
      <c r="D92" s="232" t="s">
        <v>257</v>
      </c>
      <c r="E92" s="233">
        <v>21.7</v>
      </c>
      <c r="F92" s="234"/>
      <c r="G92" s="235">
        <f>ROUND(E92*F92,2)</f>
        <v>0</v>
      </c>
      <c r="H92" s="234"/>
      <c r="I92" s="235">
        <f>ROUND(E92*H92,2)</f>
        <v>0</v>
      </c>
      <c r="J92" s="234"/>
      <c r="K92" s="235">
        <f>ROUND(E92*J92,2)</f>
        <v>0</v>
      </c>
      <c r="L92" s="235">
        <v>21</v>
      </c>
      <c r="M92" s="235">
        <f>G92*(1+L92/100)</f>
        <v>0</v>
      </c>
      <c r="N92" s="233">
        <v>0</v>
      </c>
      <c r="O92" s="233">
        <f>ROUND(E92*N92,2)</f>
        <v>0</v>
      </c>
      <c r="P92" s="233">
        <v>0</v>
      </c>
      <c r="Q92" s="233">
        <f>ROUND(E92*P92,2)</f>
        <v>0</v>
      </c>
      <c r="R92" s="235" t="s">
        <v>221</v>
      </c>
      <c r="S92" s="235" t="s">
        <v>183</v>
      </c>
      <c r="T92" s="236" t="s">
        <v>183</v>
      </c>
      <c r="U92" s="218">
        <v>0.13</v>
      </c>
      <c r="V92" s="218">
        <f>ROUND(E92*U92,2)</f>
        <v>2.82</v>
      </c>
      <c r="W92" s="218"/>
      <c r="X92" s="218" t="s">
        <v>222</v>
      </c>
      <c r="Y92" s="218" t="s">
        <v>186</v>
      </c>
      <c r="Z92" s="208"/>
      <c r="AA92" s="208"/>
      <c r="AB92" s="208"/>
      <c r="AC92" s="208"/>
      <c r="AD92" s="208"/>
      <c r="AE92" s="208"/>
      <c r="AF92" s="208"/>
      <c r="AG92" s="208" t="s">
        <v>252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ht="22.5" outlineLevel="2" x14ac:dyDescent="0.2">
      <c r="A93" s="215"/>
      <c r="B93" s="216"/>
      <c r="C93" s="259" t="s">
        <v>296</v>
      </c>
      <c r="D93" s="257"/>
      <c r="E93" s="257"/>
      <c r="F93" s="257"/>
      <c r="G93" s="257"/>
      <c r="H93" s="218"/>
      <c r="I93" s="218"/>
      <c r="J93" s="218"/>
      <c r="K93" s="218"/>
      <c r="L93" s="218"/>
      <c r="M93" s="218"/>
      <c r="N93" s="217"/>
      <c r="O93" s="217"/>
      <c r="P93" s="217"/>
      <c r="Q93" s="217"/>
      <c r="R93" s="218"/>
      <c r="S93" s="218"/>
      <c r="T93" s="218"/>
      <c r="U93" s="218"/>
      <c r="V93" s="218"/>
      <c r="W93" s="218"/>
      <c r="X93" s="218"/>
      <c r="Y93" s="218"/>
      <c r="Z93" s="208"/>
      <c r="AA93" s="208"/>
      <c r="AB93" s="208"/>
      <c r="AC93" s="208"/>
      <c r="AD93" s="208"/>
      <c r="AE93" s="208"/>
      <c r="AF93" s="208"/>
      <c r="AG93" s="208" t="s">
        <v>225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44" t="str">
        <f>C93</f>
        <v>s případným nutným přemístěním hromad nebo dočasných skládek na místo potřeby ze vzdálenosti do 30 m, v rovině nebo ve svahu do 1 : 5,</v>
      </c>
      <c r="BB93" s="208"/>
      <c r="BC93" s="208"/>
      <c r="BD93" s="208"/>
      <c r="BE93" s="208"/>
      <c r="BF93" s="208"/>
      <c r="BG93" s="208"/>
      <c r="BH93" s="208"/>
    </row>
    <row r="94" spans="1:60" outlineLevel="2" x14ac:dyDescent="0.2">
      <c r="A94" s="215"/>
      <c r="B94" s="216"/>
      <c r="C94" s="260" t="s">
        <v>297</v>
      </c>
      <c r="D94" s="253"/>
      <c r="E94" s="254"/>
      <c r="F94" s="218"/>
      <c r="G94" s="218"/>
      <c r="H94" s="218"/>
      <c r="I94" s="218"/>
      <c r="J94" s="218"/>
      <c r="K94" s="218"/>
      <c r="L94" s="218"/>
      <c r="M94" s="218"/>
      <c r="N94" s="217"/>
      <c r="O94" s="217"/>
      <c r="P94" s="217"/>
      <c r="Q94" s="217"/>
      <c r="R94" s="218"/>
      <c r="S94" s="218"/>
      <c r="T94" s="218"/>
      <c r="U94" s="218"/>
      <c r="V94" s="218"/>
      <c r="W94" s="218"/>
      <c r="X94" s="218"/>
      <c r="Y94" s="218"/>
      <c r="Z94" s="208"/>
      <c r="AA94" s="208"/>
      <c r="AB94" s="208"/>
      <c r="AC94" s="208"/>
      <c r="AD94" s="208"/>
      <c r="AE94" s="208"/>
      <c r="AF94" s="208"/>
      <c r="AG94" s="208" t="s">
        <v>227</v>
      </c>
      <c r="AH94" s="208">
        <v>0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3" x14ac:dyDescent="0.2">
      <c r="A95" s="215"/>
      <c r="B95" s="216"/>
      <c r="C95" s="260" t="s">
        <v>559</v>
      </c>
      <c r="D95" s="253"/>
      <c r="E95" s="254">
        <v>21.7</v>
      </c>
      <c r="F95" s="218"/>
      <c r="G95" s="218"/>
      <c r="H95" s="218"/>
      <c r="I95" s="218"/>
      <c r="J95" s="218"/>
      <c r="K95" s="218"/>
      <c r="L95" s="218"/>
      <c r="M95" s="218"/>
      <c r="N95" s="217"/>
      <c r="O95" s="217"/>
      <c r="P95" s="217"/>
      <c r="Q95" s="217"/>
      <c r="R95" s="218"/>
      <c r="S95" s="218"/>
      <c r="T95" s="218"/>
      <c r="U95" s="218"/>
      <c r="V95" s="218"/>
      <c r="W95" s="218"/>
      <c r="X95" s="218"/>
      <c r="Y95" s="218"/>
      <c r="Z95" s="208"/>
      <c r="AA95" s="208"/>
      <c r="AB95" s="208"/>
      <c r="AC95" s="208"/>
      <c r="AD95" s="208"/>
      <c r="AE95" s="208"/>
      <c r="AF95" s="208"/>
      <c r="AG95" s="208" t="s">
        <v>227</v>
      </c>
      <c r="AH95" s="208">
        <v>5</v>
      </c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ht="22.5" outlineLevel="1" x14ac:dyDescent="0.2">
      <c r="A96" s="230">
        <v>14</v>
      </c>
      <c r="B96" s="231" t="s">
        <v>299</v>
      </c>
      <c r="C96" s="248" t="s">
        <v>300</v>
      </c>
      <c r="D96" s="232" t="s">
        <v>257</v>
      </c>
      <c r="E96" s="233">
        <v>21.7</v>
      </c>
      <c r="F96" s="234"/>
      <c r="G96" s="235">
        <f>ROUND(E96*F96,2)</f>
        <v>0</v>
      </c>
      <c r="H96" s="234"/>
      <c r="I96" s="235">
        <f>ROUND(E96*H96,2)</f>
        <v>0</v>
      </c>
      <c r="J96" s="234"/>
      <c r="K96" s="235">
        <f>ROUND(E96*J96,2)</f>
        <v>0</v>
      </c>
      <c r="L96" s="235">
        <v>21</v>
      </c>
      <c r="M96" s="235">
        <f>G96*(1+L96/100)</f>
        <v>0</v>
      </c>
      <c r="N96" s="233">
        <v>0</v>
      </c>
      <c r="O96" s="233">
        <f>ROUND(E96*N96,2)</f>
        <v>0</v>
      </c>
      <c r="P96" s="233">
        <v>0</v>
      </c>
      <c r="Q96" s="233">
        <f>ROUND(E96*P96,2)</f>
        <v>0</v>
      </c>
      <c r="R96" s="235" t="s">
        <v>288</v>
      </c>
      <c r="S96" s="235" t="s">
        <v>183</v>
      </c>
      <c r="T96" s="236" t="s">
        <v>183</v>
      </c>
      <c r="U96" s="218">
        <v>0.09</v>
      </c>
      <c r="V96" s="218">
        <f>ROUND(E96*U96,2)</f>
        <v>1.95</v>
      </c>
      <c r="W96" s="218"/>
      <c r="X96" s="218" t="s">
        <v>222</v>
      </c>
      <c r="Y96" s="218" t="s">
        <v>186</v>
      </c>
      <c r="Z96" s="208"/>
      <c r="AA96" s="208"/>
      <c r="AB96" s="208"/>
      <c r="AC96" s="208"/>
      <c r="AD96" s="208"/>
      <c r="AE96" s="208"/>
      <c r="AF96" s="208"/>
      <c r="AG96" s="208" t="s">
        <v>252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2" x14ac:dyDescent="0.2">
      <c r="A97" s="215"/>
      <c r="B97" s="216"/>
      <c r="C97" s="259" t="s">
        <v>301</v>
      </c>
      <c r="D97" s="257"/>
      <c r="E97" s="257"/>
      <c r="F97" s="257"/>
      <c r="G97" s="257"/>
      <c r="H97" s="218"/>
      <c r="I97" s="218"/>
      <c r="J97" s="218"/>
      <c r="K97" s="218"/>
      <c r="L97" s="218"/>
      <c r="M97" s="218"/>
      <c r="N97" s="217"/>
      <c r="O97" s="217"/>
      <c r="P97" s="217"/>
      <c r="Q97" s="217"/>
      <c r="R97" s="218"/>
      <c r="S97" s="218"/>
      <c r="T97" s="218"/>
      <c r="U97" s="218"/>
      <c r="V97" s="218"/>
      <c r="W97" s="218"/>
      <c r="X97" s="218"/>
      <c r="Y97" s="218"/>
      <c r="Z97" s="208"/>
      <c r="AA97" s="208"/>
      <c r="AB97" s="208"/>
      <c r="AC97" s="208"/>
      <c r="AD97" s="208"/>
      <c r="AE97" s="208"/>
      <c r="AF97" s="208"/>
      <c r="AG97" s="208" t="s">
        <v>225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2" x14ac:dyDescent="0.2">
      <c r="A98" s="215"/>
      <c r="B98" s="216"/>
      <c r="C98" s="260" t="s">
        <v>302</v>
      </c>
      <c r="D98" s="253"/>
      <c r="E98" s="254"/>
      <c r="F98" s="218"/>
      <c r="G98" s="218"/>
      <c r="H98" s="218"/>
      <c r="I98" s="218"/>
      <c r="J98" s="218"/>
      <c r="K98" s="218"/>
      <c r="L98" s="218"/>
      <c r="M98" s="218"/>
      <c r="N98" s="217"/>
      <c r="O98" s="217"/>
      <c r="P98" s="217"/>
      <c r="Q98" s="217"/>
      <c r="R98" s="218"/>
      <c r="S98" s="218"/>
      <c r="T98" s="218"/>
      <c r="U98" s="218"/>
      <c r="V98" s="218"/>
      <c r="W98" s="218"/>
      <c r="X98" s="218"/>
      <c r="Y98" s="218"/>
      <c r="Z98" s="208"/>
      <c r="AA98" s="208"/>
      <c r="AB98" s="208"/>
      <c r="AC98" s="208"/>
      <c r="AD98" s="208"/>
      <c r="AE98" s="208"/>
      <c r="AF98" s="208"/>
      <c r="AG98" s="208" t="s">
        <v>227</v>
      </c>
      <c r="AH98" s="208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3" x14ac:dyDescent="0.2">
      <c r="A99" s="215"/>
      <c r="B99" s="216"/>
      <c r="C99" s="260" t="s">
        <v>559</v>
      </c>
      <c r="D99" s="253"/>
      <c r="E99" s="254">
        <v>21.7</v>
      </c>
      <c r="F99" s="218"/>
      <c r="G99" s="218"/>
      <c r="H99" s="218"/>
      <c r="I99" s="218"/>
      <c r="J99" s="218"/>
      <c r="K99" s="218"/>
      <c r="L99" s="218"/>
      <c r="M99" s="218"/>
      <c r="N99" s="217"/>
      <c r="O99" s="217"/>
      <c r="P99" s="217"/>
      <c r="Q99" s="217"/>
      <c r="R99" s="218"/>
      <c r="S99" s="218"/>
      <c r="T99" s="218"/>
      <c r="U99" s="218"/>
      <c r="V99" s="218"/>
      <c r="W99" s="218"/>
      <c r="X99" s="218"/>
      <c r="Y99" s="218"/>
      <c r="Z99" s="208"/>
      <c r="AA99" s="208"/>
      <c r="AB99" s="208"/>
      <c r="AC99" s="208"/>
      <c r="AD99" s="208"/>
      <c r="AE99" s="208"/>
      <c r="AF99" s="208"/>
      <c r="AG99" s="208" t="s">
        <v>227</v>
      </c>
      <c r="AH99" s="208">
        <v>5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 x14ac:dyDescent="0.2">
      <c r="A100" s="230">
        <v>15</v>
      </c>
      <c r="B100" s="231" t="s">
        <v>303</v>
      </c>
      <c r="C100" s="248" t="s">
        <v>304</v>
      </c>
      <c r="D100" s="232" t="s">
        <v>305</v>
      </c>
      <c r="E100" s="233">
        <v>2.1700000000000001E-3</v>
      </c>
      <c r="F100" s="234"/>
      <c r="G100" s="235">
        <f>ROUND(E100*F100,2)</f>
        <v>0</v>
      </c>
      <c r="H100" s="234"/>
      <c r="I100" s="235">
        <f>ROUND(E100*H100,2)</f>
        <v>0</v>
      </c>
      <c r="J100" s="234"/>
      <c r="K100" s="235">
        <f>ROUND(E100*J100,2)</f>
        <v>0</v>
      </c>
      <c r="L100" s="235">
        <v>21</v>
      </c>
      <c r="M100" s="235">
        <f>G100*(1+L100/100)</f>
        <v>0</v>
      </c>
      <c r="N100" s="233">
        <v>0</v>
      </c>
      <c r="O100" s="233">
        <f>ROUND(E100*N100,2)</f>
        <v>0</v>
      </c>
      <c r="P100" s="233">
        <v>0</v>
      </c>
      <c r="Q100" s="233">
        <f>ROUND(E100*P100,2)</f>
        <v>0</v>
      </c>
      <c r="R100" s="235" t="s">
        <v>288</v>
      </c>
      <c r="S100" s="235" t="s">
        <v>183</v>
      </c>
      <c r="T100" s="236" t="s">
        <v>183</v>
      </c>
      <c r="U100" s="218">
        <v>16.151</v>
      </c>
      <c r="V100" s="218">
        <f>ROUND(E100*U100,2)</f>
        <v>0.04</v>
      </c>
      <c r="W100" s="218"/>
      <c r="X100" s="218" t="s">
        <v>222</v>
      </c>
      <c r="Y100" s="218" t="s">
        <v>186</v>
      </c>
      <c r="Z100" s="208"/>
      <c r="AA100" s="208"/>
      <c r="AB100" s="208"/>
      <c r="AC100" s="208"/>
      <c r="AD100" s="208"/>
      <c r="AE100" s="208"/>
      <c r="AF100" s="208"/>
      <c r="AG100" s="208" t="s">
        <v>223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2" x14ac:dyDescent="0.2">
      <c r="A101" s="215"/>
      <c r="B101" s="216"/>
      <c r="C101" s="260" t="s">
        <v>306</v>
      </c>
      <c r="D101" s="253"/>
      <c r="E101" s="254"/>
      <c r="F101" s="218"/>
      <c r="G101" s="218"/>
      <c r="H101" s="218"/>
      <c r="I101" s="218"/>
      <c r="J101" s="218"/>
      <c r="K101" s="218"/>
      <c r="L101" s="218"/>
      <c r="M101" s="218"/>
      <c r="N101" s="217"/>
      <c r="O101" s="217"/>
      <c r="P101" s="217"/>
      <c r="Q101" s="217"/>
      <c r="R101" s="218"/>
      <c r="S101" s="218"/>
      <c r="T101" s="218"/>
      <c r="U101" s="218"/>
      <c r="V101" s="218"/>
      <c r="W101" s="218"/>
      <c r="X101" s="218"/>
      <c r="Y101" s="218"/>
      <c r="Z101" s="208"/>
      <c r="AA101" s="208"/>
      <c r="AB101" s="208"/>
      <c r="AC101" s="208"/>
      <c r="AD101" s="208"/>
      <c r="AE101" s="208"/>
      <c r="AF101" s="208"/>
      <c r="AG101" s="208" t="s">
        <v>227</v>
      </c>
      <c r="AH101" s="208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3" x14ac:dyDescent="0.2">
      <c r="A102" s="215"/>
      <c r="B102" s="216"/>
      <c r="C102" s="260" t="s">
        <v>560</v>
      </c>
      <c r="D102" s="253"/>
      <c r="E102" s="254">
        <v>2.1700000000000001E-3</v>
      </c>
      <c r="F102" s="218"/>
      <c r="G102" s="218"/>
      <c r="H102" s="218"/>
      <c r="I102" s="218"/>
      <c r="J102" s="218"/>
      <c r="K102" s="218"/>
      <c r="L102" s="218"/>
      <c r="M102" s="218"/>
      <c r="N102" s="217"/>
      <c r="O102" s="217"/>
      <c r="P102" s="217"/>
      <c r="Q102" s="217"/>
      <c r="R102" s="218"/>
      <c r="S102" s="218"/>
      <c r="T102" s="218"/>
      <c r="U102" s="218"/>
      <c r="V102" s="218"/>
      <c r="W102" s="218"/>
      <c r="X102" s="218"/>
      <c r="Y102" s="218"/>
      <c r="Z102" s="208"/>
      <c r="AA102" s="208"/>
      <c r="AB102" s="208"/>
      <c r="AC102" s="208"/>
      <c r="AD102" s="208"/>
      <c r="AE102" s="208"/>
      <c r="AF102" s="208"/>
      <c r="AG102" s="208" t="s">
        <v>227</v>
      </c>
      <c r="AH102" s="208">
        <v>5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1" x14ac:dyDescent="0.2">
      <c r="A103" s="230">
        <v>16</v>
      </c>
      <c r="B103" s="231" t="s">
        <v>308</v>
      </c>
      <c r="C103" s="248" t="s">
        <v>309</v>
      </c>
      <c r="D103" s="232" t="s">
        <v>257</v>
      </c>
      <c r="E103" s="233">
        <v>21.7</v>
      </c>
      <c r="F103" s="234"/>
      <c r="G103" s="235">
        <f>ROUND(E103*F103,2)</f>
        <v>0</v>
      </c>
      <c r="H103" s="234"/>
      <c r="I103" s="235">
        <f>ROUND(E103*H103,2)</f>
        <v>0</v>
      </c>
      <c r="J103" s="234"/>
      <c r="K103" s="235">
        <f>ROUND(E103*J103,2)</f>
        <v>0</v>
      </c>
      <c r="L103" s="235">
        <v>21</v>
      </c>
      <c r="M103" s="235">
        <f>G103*(1+L103/100)</f>
        <v>0</v>
      </c>
      <c r="N103" s="233">
        <v>0</v>
      </c>
      <c r="O103" s="233">
        <f>ROUND(E103*N103,2)</f>
        <v>0</v>
      </c>
      <c r="P103" s="233">
        <v>0</v>
      </c>
      <c r="Q103" s="233">
        <f>ROUND(E103*P103,2)</f>
        <v>0</v>
      </c>
      <c r="R103" s="235" t="s">
        <v>288</v>
      </c>
      <c r="S103" s="235" t="s">
        <v>183</v>
      </c>
      <c r="T103" s="236" t="s">
        <v>183</v>
      </c>
      <c r="U103" s="218">
        <v>2.1000000000000001E-2</v>
      </c>
      <c r="V103" s="218">
        <f>ROUND(E103*U103,2)</f>
        <v>0.46</v>
      </c>
      <c r="W103" s="218"/>
      <c r="X103" s="218" t="s">
        <v>222</v>
      </c>
      <c r="Y103" s="218" t="s">
        <v>186</v>
      </c>
      <c r="Z103" s="208"/>
      <c r="AA103" s="208"/>
      <c r="AB103" s="208"/>
      <c r="AC103" s="208"/>
      <c r="AD103" s="208"/>
      <c r="AE103" s="208"/>
      <c r="AF103" s="208"/>
      <c r="AG103" s="208" t="s">
        <v>223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ht="22.5" outlineLevel="2" x14ac:dyDescent="0.2">
      <c r="A104" s="215"/>
      <c r="B104" s="216"/>
      <c r="C104" s="259" t="s">
        <v>310</v>
      </c>
      <c r="D104" s="257"/>
      <c r="E104" s="257"/>
      <c r="F104" s="257"/>
      <c r="G104" s="257"/>
      <c r="H104" s="218"/>
      <c r="I104" s="218"/>
      <c r="J104" s="218"/>
      <c r="K104" s="218"/>
      <c r="L104" s="218"/>
      <c r="M104" s="218"/>
      <c r="N104" s="217"/>
      <c r="O104" s="217"/>
      <c r="P104" s="217"/>
      <c r="Q104" s="217"/>
      <c r="R104" s="218"/>
      <c r="S104" s="218"/>
      <c r="T104" s="218"/>
      <c r="U104" s="218"/>
      <c r="V104" s="218"/>
      <c r="W104" s="218"/>
      <c r="X104" s="218"/>
      <c r="Y104" s="218"/>
      <c r="Z104" s="208"/>
      <c r="AA104" s="208"/>
      <c r="AB104" s="208"/>
      <c r="AC104" s="208"/>
      <c r="AD104" s="208"/>
      <c r="AE104" s="208"/>
      <c r="AF104" s="208"/>
      <c r="AG104" s="208" t="s">
        <v>225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44" t="str">
        <f>C104</f>
        <v>bez ohledu na způsob založení, tj. pokosení se shrabáním, naložením shrabků na dopravní prostředek s odvezením do 20 km a se složením,</v>
      </c>
      <c r="BB104" s="208"/>
      <c r="BC104" s="208"/>
      <c r="BD104" s="208"/>
      <c r="BE104" s="208"/>
      <c r="BF104" s="208"/>
      <c r="BG104" s="208"/>
      <c r="BH104" s="208"/>
    </row>
    <row r="105" spans="1:60" outlineLevel="2" x14ac:dyDescent="0.2">
      <c r="A105" s="215"/>
      <c r="B105" s="216"/>
      <c r="C105" s="260" t="s">
        <v>311</v>
      </c>
      <c r="D105" s="253"/>
      <c r="E105" s="254"/>
      <c r="F105" s="218"/>
      <c r="G105" s="218"/>
      <c r="H105" s="218"/>
      <c r="I105" s="218"/>
      <c r="J105" s="218"/>
      <c r="K105" s="218"/>
      <c r="L105" s="218"/>
      <c r="M105" s="218"/>
      <c r="N105" s="217"/>
      <c r="O105" s="217"/>
      <c r="P105" s="217"/>
      <c r="Q105" s="217"/>
      <c r="R105" s="218"/>
      <c r="S105" s="218"/>
      <c r="T105" s="218"/>
      <c r="U105" s="218"/>
      <c r="V105" s="218"/>
      <c r="W105" s="218"/>
      <c r="X105" s="218"/>
      <c r="Y105" s="218"/>
      <c r="Z105" s="208"/>
      <c r="AA105" s="208"/>
      <c r="AB105" s="208"/>
      <c r="AC105" s="208"/>
      <c r="AD105" s="208"/>
      <c r="AE105" s="208"/>
      <c r="AF105" s="208"/>
      <c r="AG105" s="208" t="s">
        <v>227</v>
      </c>
      <c r="AH105" s="208">
        <v>0</v>
      </c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3" x14ac:dyDescent="0.2">
      <c r="A106" s="215"/>
      <c r="B106" s="216"/>
      <c r="C106" s="260" t="s">
        <v>559</v>
      </c>
      <c r="D106" s="253"/>
      <c r="E106" s="254">
        <v>21.7</v>
      </c>
      <c r="F106" s="218"/>
      <c r="G106" s="218"/>
      <c r="H106" s="218"/>
      <c r="I106" s="218"/>
      <c r="J106" s="218"/>
      <c r="K106" s="218"/>
      <c r="L106" s="218"/>
      <c r="M106" s="218"/>
      <c r="N106" s="217"/>
      <c r="O106" s="217"/>
      <c r="P106" s="217"/>
      <c r="Q106" s="217"/>
      <c r="R106" s="218"/>
      <c r="S106" s="218"/>
      <c r="T106" s="218"/>
      <c r="U106" s="218"/>
      <c r="V106" s="218"/>
      <c r="W106" s="218"/>
      <c r="X106" s="218"/>
      <c r="Y106" s="218"/>
      <c r="Z106" s="208"/>
      <c r="AA106" s="208"/>
      <c r="AB106" s="208"/>
      <c r="AC106" s="208"/>
      <c r="AD106" s="208"/>
      <c r="AE106" s="208"/>
      <c r="AF106" s="208"/>
      <c r="AG106" s="208" t="s">
        <v>227</v>
      </c>
      <c r="AH106" s="208">
        <v>5</v>
      </c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 x14ac:dyDescent="0.2">
      <c r="A107" s="230">
        <v>17</v>
      </c>
      <c r="B107" s="231" t="s">
        <v>312</v>
      </c>
      <c r="C107" s="248" t="s">
        <v>313</v>
      </c>
      <c r="D107" s="232" t="s">
        <v>257</v>
      </c>
      <c r="E107" s="233">
        <v>21.7</v>
      </c>
      <c r="F107" s="234"/>
      <c r="G107" s="235">
        <f>ROUND(E107*F107,2)</f>
        <v>0</v>
      </c>
      <c r="H107" s="234"/>
      <c r="I107" s="235">
        <f>ROUND(E107*H107,2)</f>
        <v>0</v>
      </c>
      <c r="J107" s="234"/>
      <c r="K107" s="235">
        <f>ROUND(E107*J107,2)</f>
        <v>0</v>
      </c>
      <c r="L107" s="235">
        <v>21</v>
      </c>
      <c r="M107" s="235">
        <f>G107*(1+L107/100)</f>
        <v>0</v>
      </c>
      <c r="N107" s="233">
        <v>0</v>
      </c>
      <c r="O107" s="233">
        <f>ROUND(E107*N107,2)</f>
        <v>0</v>
      </c>
      <c r="P107" s="233">
        <v>0</v>
      </c>
      <c r="Q107" s="233">
        <f>ROUND(E107*P107,2)</f>
        <v>0</v>
      </c>
      <c r="R107" s="235" t="s">
        <v>288</v>
      </c>
      <c r="S107" s="235" t="s">
        <v>183</v>
      </c>
      <c r="T107" s="236" t="s">
        <v>183</v>
      </c>
      <c r="U107" s="218">
        <v>2E-3</v>
      </c>
      <c r="V107" s="218">
        <f>ROUND(E107*U107,2)</f>
        <v>0.04</v>
      </c>
      <c r="W107" s="218"/>
      <c r="X107" s="218" t="s">
        <v>222</v>
      </c>
      <c r="Y107" s="218" t="s">
        <v>186</v>
      </c>
      <c r="Z107" s="208"/>
      <c r="AA107" s="208"/>
      <c r="AB107" s="208"/>
      <c r="AC107" s="208"/>
      <c r="AD107" s="208"/>
      <c r="AE107" s="208"/>
      <c r="AF107" s="208"/>
      <c r="AG107" s="208" t="s">
        <v>223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2" x14ac:dyDescent="0.2">
      <c r="A108" s="215"/>
      <c r="B108" s="216"/>
      <c r="C108" s="260" t="s">
        <v>314</v>
      </c>
      <c r="D108" s="253"/>
      <c r="E108" s="254"/>
      <c r="F108" s="218"/>
      <c r="G108" s="218"/>
      <c r="H108" s="218"/>
      <c r="I108" s="218"/>
      <c r="J108" s="218"/>
      <c r="K108" s="218"/>
      <c r="L108" s="218"/>
      <c r="M108" s="218"/>
      <c r="N108" s="217"/>
      <c r="O108" s="217"/>
      <c r="P108" s="217"/>
      <c r="Q108" s="217"/>
      <c r="R108" s="218"/>
      <c r="S108" s="218"/>
      <c r="T108" s="218"/>
      <c r="U108" s="218"/>
      <c r="V108" s="218"/>
      <c r="W108" s="218"/>
      <c r="X108" s="218"/>
      <c r="Y108" s="218"/>
      <c r="Z108" s="208"/>
      <c r="AA108" s="208"/>
      <c r="AB108" s="208"/>
      <c r="AC108" s="208"/>
      <c r="AD108" s="208"/>
      <c r="AE108" s="208"/>
      <c r="AF108" s="208"/>
      <c r="AG108" s="208" t="s">
        <v>227</v>
      </c>
      <c r="AH108" s="208">
        <v>0</v>
      </c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3" x14ac:dyDescent="0.2">
      <c r="A109" s="215"/>
      <c r="B109" s="216"/>
      <c r="C109" s="260" t="s">
        <v>559</v>
      </c>
      <c r="D109" s="253"/>
      <c r="E109" s="254">
        <v>21.7</v>
      </c>
      <c r="F109" s="218"/>
      <c r="G109" s="218"/>
      <c r="H109" s="218"/>
      <c r="I109" s="218"/>
      <c r="J109" s="218"/>
      <c r="K109" s="218"/>
      <c r="L109" s="218"/>
      <c r="M109" s="218"/>
      <c r="N109" s="217"/>
      <c r="O109" s="217"/>
      <c r="P109" s="217"/>
      <c r="Q109" s="217"/>
      <c r="R109" s="218"/>
      <c r="S109" s="218"/>
      <c r="T109" s="218"/>
      <c r="U109" s="218"/>
      <c r="V109" s="218"/>
      <c r="W109" s="218"/>
      <c r="X109" s="218"/>
      <c r="Y109" s="218"/>
      <c r="Z109" s="208"/>
      <c r="AA109" s="208"/>
      <c r="AB109" s="208"/>
      <c r="AC109" s="208"/>
      <c r="AD109" s="208"/>
      <c r="AE109" s="208"/>
      <c r="AF109" s="208"/>
      <c r="AG109" s="208" t="s">
        <v>227</v>
      </c>
      <c r="AH109" s="208">
        <v>5</v>
      </c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 x14ac:dyDescent="0.2">
      <c r="A110" s="230">
        <v>18</v>
      </c>
      <c r="B110" s="231" t="s">
        <v>315</v>
      </c>
      <c r="C110" s="248" t="s">
        <v>316</v>
      </c>
      <c r="D110" s="232" t="s">
        <v>257</v>
      </c>
      <c r="E110" s="233">
        <v>21.7</v>
      </c>
      <c r="F110" s="234"/>
      <c r="G110" s="235">
        <f>ROUND(E110*F110,2)</f>
        <v>0</v>
      </c>
      <c r="H110" s="234"/>
      <c r="I110" s="235">
        <f>ROUND(E110*H110,2)</f>
        <v>0</v>
      </c>
      <c r="J110" s="234"/>
      <c r="K110" s="235">
        <f>ROUND(E110*J110,2)</f>
        <v>0</v>
      </c>
      <c r="L110" s="235">
        <v>21</v>
      </c>
      <c r="M110" s="235">
        <f>G110*(1+L110/100)</f>
        <v>0</v>
      </c>
      <c r="N110" s="233">
        <v>0</v>
      </c>
      <c r="O110" s="233">
        <f>ROUND(E110*N110,2)</f>
        <v>0</v>
      </c>
      <c r="P110" s="233">
        <v>0</v>
      </c>
      <c r="Q110" s="233">
        <f>ROUND(E110*P110,2)</f>
        <v>0</v>
      </c>
      <c r="R110" s="235" t="s">
        <v>288</v>
      </c>
      <c r="S110" s="235" t="s">
        <v>183</v>
      </c>
      <c r="T110" s="236" t="s">
        <v>183</v>
      </c>
      <c r="U110" s="218">
        <v>8.9999999999999993E-3</v>
      </c>
      <c r="V110" s="218">
        <f>ROUND(E110*U110,2)</f>
        <v>0.2</v>
      </c>
      <c r="W110" s="218"/>
      <c r="X110" s="218" t="s">
        <v>222</v>
      </c>
      <c r="Y110" s="218" t="s">
        <v>186</v>
      </c>
      <c r="Z110" s="208"/>
      <c r="AA110" s="208"/>
      <c r="AB110" s="208"/>
      <c r="AC110" s="208"/>
      <c r="AD110" s="208"/>
      <c r="AE110" s="208"/>
      <c r="AF110" s="208"/>
      <c r="AG110" s="208" t="s">
        <v>223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2" x14ac:dyDescent="0.2">
      <c r="A111" s="215"/>
      <c r="B111" s="216"/>
      <c r="C111" s="259" t="s">
        <v>317</v>
      </c>
      <c r="D111" s="257"/>
      <c r="E111" s="257"/>
      <c r="F111" s="257"/>
      <c r="G111" s="257"/>
      <c r="H111" s="218"/>
      <c r="I111" s="218"/>
      <c r="J111" s="218"/>
      <c r="K111" s="218"/>
      <c r="L111" s="218"/>
      <c r="M111" s="218"/>
      <c r="N111" s="217"/>
      <c r="O111" s="217"/>
      <c r="P111" s="217"/>
      <c r="Q111" s="217"/>
      <c r="R111" s="218"/>
      <c r="S111" s="218"/>
      <c r="T111" s="218"/>
      <c r="U111" s="218"/>
      <c r="V111" s="218"/>
      <c r="W111" s="218"/>
      <c r="X111" s="218"/>
      <c r="Y111" s="218"/>
      <c r="Z111" s="208"/>
      <c r="AA111" s="208"/>
      <c r="AB111" s="208"/>
      <c r="AC111" s="208"/>
      <c r="AD111" s="208"/>
      <c r="AE111" s="208"/>
      <c r="AF111" s="208"/>
      <c r="AG111" s="208" t="s">
        <v>225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outlineLevel="2" x14ac:dyDescent="0.2">
      <c r="A112" s="215"/>
      <c r="B112" s="216"/>
      <c r="C112" s="260" t="s">
        <v>318</v>
      </c>
      <c r="D112" s="253"/>
      <c r="E112" s="254"/>
      <c r="F112" s="218"/>
      <c r="G112" s="218"/>
      <c r="H112" s="218"/>
      <c r="I112" s="218"/>
      <c r="J112" s="218"/>
      <c r="K112" s="218"/>
      <c r="L112" s="218"/>
      <c r="M112" s="218"/>
      <c r="N112" s="217"/>
      <c r="O112" s="217"/>
      <c r="P112" s="217"/>
      <c r="Q112" s="217"/>
      <c r="R112" s="218"/>
      <c r="S112" s="218"/>
      <c r="T112" s="218"/>
      <c r="U112" s="218"/>
      <c r="V112" s="218"/>
      <c r="W112" s="218"/>
      <c r="X112" s="218"/>
      <c r="Y112" s="218"/>
      <c r="Z112" s="208"/>
      <c r="AA112" s="208"/>
      <c r="AB112" s="208"/>
      <c r="AC112" s="208"/>
      <c r="AD112" s="208"/>
      <c r="AE112" s="208"/>
      <c r="AF112" s="208"/>
      <c r="AG112" s="208" t="s">
        <v>227</v>
      </c>
      <c r="AH112" s="208">
        <v>0</v>
      </c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3" x14ac:dyDescent="0.2">
      <c r="A113" s="215"/>
      <c r="B113" s="216"/>
      <c r="C113" s="260" t="s">
        <v>559</v>
      </c>
      <c r="D113" s="253"/>
      <c r="E113" s="254">
        <v>21.7</v>
      </c>
      <c r="F113" s="218"/>
      <c r="G113" s="218"/>
      <c r="H113" s="218"/>
      <c r="I113" s="218"/>
      <c r="J113" s="218"/>
      <c r="K113" s="218"/>
      <c r="L113" s="218"/>
      <c r="M113" s="218"/>
      <c r="N113" s="217"/>
      <c r="O113" s="217"/>
      <c r="P113" s="217"/>
      <c r="Q113" s="217"/>
      <c r="R113" s="218"/>
      <c r="S113" s="218"/>
      <c r="T113" s="218"/>
      <c r="U113" s="218"/>
      <c r="V113" s="218"/>
      <c r="W113" s="218"/>
      <c r="X113" s="218"/>
      <c r="Y113" s="218"/>
      <c r="Z113" s="208"/>
      <c r="AA113" s="208"/>
      <c r="AB113" s="208"/>
      <c r="AC113" s="208"/>
      <c r="AD113" s="208"/>
      <c r="AE113" s="208"/>
      <c r="AF113" s="208"/>
      <c r="AG113" s="208" t="s">
        <v>227</v>
      </c>
      <c r="AH113" s="208">
        <v>5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">
      <c r="A114" s="230">
        <v>19</v>
      </c>
      <c r="B114" s="231" t="s">
        <v>319</v>
      </c>
      <c r="C114" s="248" t="s">
        <v>320</v>
      </c>
      <c r="D114" s="232" t="s">
        <v>321</v>
      </c>
      <c r="E114" s="233">
        <v>1.32609</v>
      </c>
      <c r="F114" s="234"/>
      <c r="G114" s="235">
        <f>ROUND(E114*F114,2)</f>
        <v>0</v>
      </c>
      <c r="H114" s="234"/>
      <c r="I114" s="235">
        <f>ROUND(E114*H114,2)</f>
        <v>0</v>
      </c>
      <c r="J114" s="234"/>
      <c r="K114" s="235">
        <f>ROUND(E114*J114,2)</f>
        <v>0</v>
      </c>
      <c r="L114" s="235">
        <v>21</v>
      </c>
      <c r="M114" s="235">
        <f>G114*(1+L114/100)</f>
        <v>0</v>
      </c>
      <c r="N114" s="233">
        <v>1E-3</v>
      </c>
      <c r="O114" s="233">
        <f>ROUND(E114*N114,2)</f>
        <v>0</v>
      </c>
      <c r="P114" s="233">
        <v>0</v>
      </c>
      <c r="Q114" s="233">
        <f>ROUND(E114*P114,2)</f>
        <v>0</v>
      </c>
      <c r="R114" s="235" t="s">
        <v>322</v>
      </c>
      <c r="S114" s="235" t="s">
        <v>183</v>
      </c>
      <c r="T114" s="236" t="s">
        <v>183</v>
      </c>
      <c r="U114" s="218">
        <v>0</v>
      </c>
      <c r="V114" s="218">
        <f>ROUND(E114*U114,2)</f>
        <v>0</v>
      </c>
      <c r="W114" s="218"/>
      <c r="X114" s="218" t="s">
        <v>323</v>
      </c>
      <c r="Y114" s="218" t="s">
        <v>186</v>
      </c>
      <c r="Z114" s="208"/>
      <c r="AA114" s="208"/>
      <c r="AB114" s="208"/>
      <c r="AC114" s="208"/>
      <c r="AD114" s="208"/>
      <c r="AE114" s="208"/>
      <c r="AF114" s="208"/>
      <c r="AG114" s="208" t="s">
        <v>324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2" x14ac:dyDescent="0.2">
      <c r="A115" s="215"/>
      <c r="B115" s="216"/>
      <c r="C115" s="260" t="s">
        <v>325</v>
      </c>
      <c r="D115" s="253"/>
      <c r="E115" s="254"/>
      <c r="F115" s="218"/>
      <c r="G115" s="218"/>
      <c r="H115" s="218"/>
      <c r="I115" s="218"/>
      <c r="J115" s="218"/>
      <c r="K115" s="218"/>
      <c r="L115" s="218"/>
      <c r="M115" s="218"/>
      <c r="N115" s="217"/>
      <c r="O115" s="217"/>
      <c r="P115" s="217"/>
      <c r="Q115" s="217"/>
      <c r="R115" s="218"/>
      <c r="S115" s="218"/>
      <c r="T115" s="218"/>
      <c r="U115" s="218"/>
      <c r="V115" s="218"/>
      <c r="W115" s="218"/>
      <c r="X115" s="218"/>
      <c r="Y115" s="218"/>
      <c r="Z115" s="208"/>
      <c r="AA115" s="208"/>
      <c r="AB115" s="208"/>
      <c r="AC115" s="208"/>
      <c r="AD115" s="208"/>
      <c r="AE115" s="208"/>
      <c r="AF115" s="208"/>
      <c r="AG115" s="208" t="s">
        <v>227</v>
      </c>
      <c r="AH115" s="208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3" x14ac:dyDescent="0.2">
      <c r="A116" s="215"/>
      <c r="B116" s="216"/>
      <c r="C116" s="261" t="s">
        <v>231</v>
      </c>
      <c r="D116" s="255"/>
      <c r="E116" s="256"/>
      <c r="F116" s="218"/>
      <c r="G116" s="218"/>
      <c r="H116" s="218"/>
      <c r="I116" s="218"/>
      <c r="J116" s="218"/>
      <c r="K116" s="218"/>
      <c r="L116" s="218"/>
      <c r="M116" s="218"/>
      <c r="N116" s="217"/>
      <c r="O116" s="217"/>
      <c r="P116" s="217"/>
      <c r="Q116" s="217"/>
      <c r="R116" s="218"/>
      <c r="S116" s="218"/>
      <c r="T116" s="218"/>
      <c r="U116" s="218"/>
      <c r="V116" s="218"/>
      <c r="W116" s="218"/>
      <c r="X116" s="218"/>
      <c r="Y116" s="218"/>
      <c r="Z116" s="208"/>
      <c r="AA116" s="208"/>
      <c r="AB116" s="208"/>
      <c r="AC116" s="208"/>
      <c r="AD116" s="208"/>
      <c r="AE116" s="208"/>
      <c r="AF116" s="208"/>
      <c r="AG116" s="208" t="s">
        <v>227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3" x14ac:dyDescent="0.2">
      <c r="A117" s="215"/>
      <c r="B117" s="216"/>
      <c r="C117" s="262" t="s">
        <v>326</v>
      </c>
      <c r="D117" s="255"/>
      <c r="E117" s="256">
        <v>6.1109999999999998E-2</v>
      </c>
      <c r="F117" s="218"/>
      <c r="G117" s="218"/>
      <c r="H117" s="218"/>
      <c r="I117" s="218"/>
      <c r="J117" s="218"/>
      <c r="K117" s="218"/>
      <c r="L117" s="218"/>
      <c r="M117" s="218"/>
      <c r="N117" s="217"/>
      <c r="O117" s="217"/>
      <c r="P117" s="217"/>
      <c r="Q117" s="217"/>
      <c r="R117" s="218"/>
      <c r="S117" s="218"/>
      <c r="T117" s="218"/>
      <c r="U117" s="218"/>
      <c r="V117" s="218"/>
      <c r="W117" s="218"/>
      <c r="X117" s="218"/>
      <c r="Y117" s="218"/>
      <c r="Z117" s="208"/>
      <c r="AA117" s="208"/>
      <c r="AB117" s="208"/>
      <c r="AC117" s="208"/>
      <c r="AD117" s="208"/>
      <c r="AE117" s="208"/>
      <c r="AF117" s="208"/>
      <c r="AG117" s="208" t="s">
        <v>227</v>
      </c>
      <c r="AH117" s="208">
        <v>2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3" x14ac:dyDescent="0.2">
      <c r="A118" s="215"/>
      <c r="B118" s="216"/>
      <c r="C118" s="261" t="s">
        <v>233</v>
      </c>
      <c r="D118" s="255"/>
      <c r="E118" s="256"/>
      <c r="F118" s="218"/>
      <c r="G118" s="218"/>
      <c r="H118" s="218"/>
      <c r="I118" s="218"/>
      <c r="J118" s="218"/>
      <c r="K118" s="218"/>
      <c r="L118" s="218"/>
      <c r="M118" s="218"/>
      <c r="N118" s="217"/>
      <c r="O118" s="217"/>
      <c r="P118" s="217"/>
      <c r="Q118" s="217"/>
      <c r="R118" s="218"/>
      <c r="S118" s="218"/>
      <c r="T118" s="218"/>
      <c r="U118" s="218"/>
      <c r="V118" s="218"/>
      <c r="W118" s="218"/>
      <c r="X118" s="218"/>
      <c r="Y118" s="218"/>
      <c r="Z118" s="208"/>
      <c r="AA118" s="208"/>
      <c r="AB118" s="208"/>
      <c r="AC118" s="208"/>
      <c r="AD118" s="208"/>
      <c r="AE118" s="208"/>
      <c r="AF118" s="208"/>
      <c r="AG118" s="208" t="s">
        <v>227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3" x14ac:dyDescent="0.2">
      <c r="A119" s="215"/>
      <c r="B119" s="216"/>
      <c r="C119" s="260" t="s">
        <v>561</v>
      </c>
      <c r="D119" s="253"/>
      <c r="E119" s="254">
        <v>1.32609</v>
      </c>
      <c r="F119" s="218"/>
      <c r="G119" s="218"/>
      <c r="H119" s="218"/>
      <c r="I119" s="218"/>
      <c r="J119" s="218"/>
      <c r="K119" s="218"/>
      <c r="L119" s="218"/>
      <c r="M119" s="218"/>
      <c r="N119" s="217"/>
      <c r="O119" s="217"/>
      <c r="P119" s="217"/>
      <c r="Q119" s="217"/>
      <c r="R119" s="218"/>
      <c r="S119" s="218"/>
      <c r="T119" s="218"/>
      <c r="U119" s="218"/>
      <c r="V119" s="218"/>
      <c r="W119" s="218"/>
      <c r="X119" s="218"/>
      <c r="Y119" s="218"/>
      <c r="Z119" s="208"/>
      <c r="AA119" s="208"/>
      <c r="AB119" s="208"/>
      <c r="AC119" s="208"/>
      <c r="AD119" s="208"/>
      <c r="AE119" s="208"/>
      <c r="AF119" s="208"/>
      <c r="AG119" s="208" t="s">
        <v>227</v>
      </c>
      <c r="AH119" s="208">
        <v>5</v>
      </c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 x14ac:dyDescent="0.2">
      <c r="A120" s="230">
        <v>20</v>
      </c>
      <c r="B120" s="231" t="s">
        <v>328</v>
      </c>
      <c r="C120" s="248" t="s">
        <v>329</v>
      </c>
      <c r="D120" s="232" t="s">
        <v>330</v>
      </c>
      <c r="E120" s="233">
        <v>3.9060000000000001</v>
      </c>
      <c r="F120" s="234"/>
      <c r="G120" s="235">
        <f>ROUND(E120*F120,2)</f>
        <v>0</v>
      </c>
      <c r="H120" s="234"/>
      <c r="I120" s="235">
        <f>ROUND(E120*H120,2)</f>
        <v>0</v>
      </c>
      <c r="J120" s="234"/>
      <c r="K120" s="235">
        <f>ROUND(E120*J120,2)</f>
        <v>0</v>
      </c>
      <c r="L120" s="235">
        <v>21</v>
      </c>
      <c r="M120" s="235">
        <f>G120*(1+L120/100)</f>
        <v>0</v>
      </c>
      <c r="N120" s="233">
        <v>1</v>
      </c>
      <c r="O120" s="233">
        <f>ROUND(E120*N120,2)</f>
        <v>3.91</v>
      </c>
      <c r="P120" s="233">
        <v>0</v>
      </c>
      <c r="Q120" s="233">
        <f>ROUND(E120*P120,2)</f>
        <v>0</v>
      </c>
      <c r="R120" s="235" t="s">
        <v>322</v>
      </c>
      <c r="S120" s="235" t="s">
        <v>183</v>
      </c>
      <c r="T120" s="236" t="s">
        <v>183</v>
      </c>
      <c r="U120" s="218">
        <v>0</v>
      </c>
      <c r="V120" s="218">
        <f>ROUND(E120*U120,2)</f>
        <v>0</v>
      </c>
      <c r="W120" s="218"/>
      <c r="X120" s="218" t="s">
        <v>323</v>
      </c>
      <c r="Y120" s="218" t="s">
        <v>186</v>
      </c>
      <c r="Z120" s="208"/>
      <c r="AA120" s="208"/>
      <c r="AB120" s="208"/>
      <c r="AC120" s="208"/>
      <c r="AD120" s="208"/>
      <c r="AE120" s="208"/>
      <c r="AF120" s="208"/>
      <c r="AG120" s="208" t="s">
        <v>331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2" x14ac:dyDescent="0.2">
      <c r="A121" s="215"/>
      <c r="B121" s="216"/>
      <c r="C121" s="260" t="s">
        <v>332</v>
      </c>
      <c r="D121" s="253"/>
      <c r="E121" s="254"/>
      <c r="F121" s="218"/>
      <c r="G121" s="218"/>
      <c r="H121" s="218"/>
      <c r="I121" s="218"/>
      <c r="J121" s="218"/>
      <c r="K121" s="218"/>
      <c r="L121" s="218"/>
      <c r="M121" s="218"/>
      <c r="N121" s="217"/>
      <c r="O121" s="217"/>
      <c r="P121" s="217"/>
      <c r="Q121" s="217"/>
      <c r="R121" s="218"/>
      <c r="S121" s="218"/>
      <c r="T121" s="218"/>
      <c r="U121" s="218"/>
      <c r="V121" s="218"/>
      <c r="W121" s="218"/>
      <c r="X121" s="218"/>
      <c r="Y121" s="218"/>
      <c r="Z121" s="208"/>
      <c r="AA121" s="208"/>
      <c r="AB121" s="208"/>
      <c r="AC121" s="208"/>
      <c r="AD121" s="208"/>
      <c r="AE121" s="208"/>
      <c r="AF121" s="208"/>
      <c r="AG121" s="208" t="s">
        <v>227</v>
      </c>
      <c r="AH121" s="208">
        <v>0</v>
      </c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3" x14ac:dyDescent="0.2">
      <c r="A122" s="215"/>
      <c r="B122" s="216"/>
      <c r="C122" s="260" t="s">
        <v>333</v>
      </c>
      <c r="D122" s="253"/>
      <c r="E122" s="254"/>
      <c r="F122" s="218"/>
      <c r="G122" s="218"/>
      <c r="H122" s="218"/>
      <c r="I122" s="218"/>
      <c r="J122" s="218"/>
      <c r="K122" s="218"/>
      <c r="L122" s="218"/>
      <c r="M122" s="218"/>
      <c r="N122" s="217"/>
      <c r="O122" s="217"/>
      <c r="P122" s="217"/>
      <c r="Q122" s="217"/>
      <c r="R122" s="218"/>
      <c r="S122" s="218"/>
      <c r="T122" s="218"/>
      <c r="U122" s="218"/>
      <c r="V122" s="218"/>
      <c r="W122" s="218"/>
      <c r="X122" s="218"/>
      <c r="Y122" s="218"/>
      <c r="Z122" s="208"/>
      <c r="AA122" s="208"/>
      <c r="AB122" s="208"/>
      <c r="AC122" s="208"/>
      <c r="AD122" s="208"/>
      <c r="AE122" s="208"/>
      <c r="AF122" s="208"/>
      <c r="AG122" s="208" t="s">
        <v>227</v>
      </c>
      <c r="AH122" s="208">
        <v>0</v>
      </c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3" x14ac:dyDescent="0.2">
      <c r="A123" s="215"/>
      <c r="B123" s="216"/>
      <c r="C123" s="260" t="s">
        <v>562</v>
      </c>
      <c r="D123" s="253"/>
      <c r="E123" s="254">
        <v>3.9060000000000001</v>
      </c>
      <c r="F123" s="218"/>
      <c r="G123" s="218"/>
      <c r="H123" s="218"/>
      <c r="I123" s="218"/>
      <c r="J123" s="218"/>
      <c r="K123" s="218"/>
      <c r="L123" s="218"/>
      <c r="M123" s="218"/>
      <c r="N123" s="217"/>
      <c r="O123" s="217"/>
      <c r="P123" s="217"/>
      <c r="Q123" s="217"/>
      <c r="R123" s="218"/>
      <c r="S123" s="218"/>
      <c r="T123" s="218"/>
      <c r="U123" s="218"/>
      <c r="V123" s="218"/>
      <c r="W123" s="218"/>
      <c r="X123" s="218"/>
      <c r="Y123" s="218"/>
      <c r="Z123" s="208"/>
      <c r="AA123" s="208"/>
      <c r="AB123" s="208"/>
      <c r="AC123" s="208"/>
      <c r="AD123" s="208"/>
      <c r="AE123" s="208"/>
      <c r="AF123" s="208"/>
      <c r="AG123" s="208" t="s">
        <v>227</v>
      </c>
      <c r="AH123" s="208">
        <v>5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x14ac:dyDescent="0.2">
      <c r="A124" s="223" t="s">
        <v>178</v>
      </c>
      <c r="B124" s="224" t="s">
        <v>117</v>
      </c>
      <c r="C124" s="246" t="s">
        <v>118</v>
      </c>
      <c r="D124" s="225"/>
      <c r="E124" s="226"/>
      <c r="F124" s="227"/>
      <c r="G124" s="227">
        <f>SUMIF(AG125:AG132,"&lt;&gt;NOR",G125:G132)</f>
        <v>0</v>
      </c>
      <c r="H124" s="227"/>
      <c r="I124" s="227">
        <f>SUM(I125:I132)</f>
        <v>0</v>
      </c>
      <c r="J124" s="227"/>
      <c r="K124" s="227">
        <f>SUM(K125:K132)</f>
        <v>0</v>
      </c>
      <c r="L124" s="227"/>
      <c r="M124" s="227">
        <f>SUM(M125:M132)</f>
        <v>0</v>
      </c>
      <c r="N124" s="226"/>
      <c r="O124" s="226">
        <f>SUM(O125:O132)</f>
        <v>12.29</v>
      </c>
      <c r="P124" s="226"/>
      <c r="Q124" s="226">
        <f>SUM(Q125:Q132)</f>
        <v>0</v>
      </c>
      <c r="R124" s="227"/>
      <c r="S124" s="227"/>
      <c r="T124" s="228"/>
      <c r="U124" s="222"/>
      <c r="V124" s="222">
        <f>SUM(V125:V132)</f>
        <v>0.84</v>
      </c>
      <c r="W124" s="222"/>
      <c r="X124" s="222"/>
      <c r="Y124" s="222"/>
      <c r="AG124" t="s">
        <v>179</v>
      </c>
    </row>
    <row r="125" spans="1:60" ht="22.5" outlineLevel="1" x14ac:dyDescent="0.2">
      <c r="A125" s="230">
        <v>21</v>
      </c>
      <c r="B125" s="231" t="s">
        <v>563</v>
      </c>
      <c r="C125" s="248" t="s">
        <v>564</v>
      </c>
      <c r="D125" s="232" t="s">
        <v>257</v>
      </c>
      <c r="E125" s="233">
        <v>16.149999999999999</v>
      </c>
      <c r="F125" s="234"/>
      <c r="G125" s="235">
        <f>ROUND(E125*F125,2)</f>
        <v>0</v>
      </c>
      <c r="H125" s="234"/>
      <c r="I125" s="235">
        <f>ROUND(E125*H125,2)</f>
        <v>0</v>
      </c>
      <c r="J125" s="234"/>
      <c r="K125" s="235">
        <f>ROUND(E125*J125,2)</f>
        <v>0</v>
      </c>
      <c r="L125" s="235">
        <v>21</v>
      </c>
      <c r="M125" s="235">
        <f>G125*(1+L125/100)</f>
        <v>0</v>
      </c>
      <c r="N125" s="233">
        <v>0.378</v>
      </c>
      <c r="O125" s="233">
        <f>ROUND(E125*N125,2)</f>
        <v>6.1</v>
      </c>
      <c r="P125" s="233">
        <v>0</v>
      </c>
      <c r="Q125" s="233">
        <f>ROUND(E125*P125,2)</f>
        <v>0</v>
      </c>
      <c r="R125" s="235" t="s">
        <v>337</v>
      </c>
      <c r="S125" s="235" t="s">
        <v>183</v>
      </c>
      <c r="T125" s="236" t="s">
        <v>183</v>
      </c>
      <c r="U125" s="218">
        <v>2.5999999999999999E-2</v>
      </c>
      <c r="V125" s="218">
        <f>ROUND(E125*U125,2)</f>
        <v>0.42</v>
      </c>
      <c r="W125" s="218"/>
      <c r="X125" s="218" t="s">
        <v>222</v>
      </c>
      <c r="Y125" s="218" t="s">
        <v>186</v>
      </c>
      <c r="Z125" s="208"/>
      <c r="AA125" s="208"/>
      <c r="AB125" s="208"/>
      <c r="AC125" s="208"/>
      <c r="AD125" s="208"/>
      <c r="AE125" s="208"/>
      <c r="AF125" s="208"/>
      <c r="AG125" s="208" t="s">
        <v>252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2" x14ac:dyDescent="0.2">
      <c r="A126" s="215"/>
      <c r="B126" s="216"/>
      <c r="C126" s="260" t="s">
        <v>565</v>
      </c>
      <c r="D126" s="253"/>
      <c r="E126" s="254"/>
      <c r="F126" s="218"/>
      <c r="G126" s="218"/>
      <c r="H126" s="218"/>
      <c r="I126" s="218"/>
      <c r="J126" s="218"/>
      <c r="K126" s="218"/>
      <c r="L126" s="218"/>
      <c r="M126" s="218"/>
      <c r="N126" s="217"/>
      <c r="O126" s="217"/>
      <c r="P126" s="217"/>
      <c r="Q126" s="217"/>
      <c r="R126" s="218"/>
      <c r="S126" s="218"/>
      <c r="T126" s="218"/>
      <c r="U126" s="218"/>
      <c r="V126" s="218"/>
      <c r="W126" s="218"/>
      <c r="X126" s="218"/>
      <c r="Y126" s="218"/>
      <c r="Z126" s="208"/>
      <c r="AA126" s="208"/>
      <c r="AB126" s="208"/>
      <c r="AC126" s="208"/>
      <c r="AD126" s="208"/>
      <c r="AE126" s="208"/>
      <c r="AF126" s="208"/>
      <c r="AG126" s="208" t="s">
        <v>227</v>
      </c>
      <c r="AH126" s="208">
        <v>0</v>
      </c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3" x14ac:dyDescent="0.2">
      <c r="A127" s="215"/>
      <c r="B127" s="216"/>
      <c r="C127" s="260" t="s">
        <v>553</v>
      </c>
      <c r="D127" s="253"/>
      <c r="E127" s="254">
        <v>16.149999999999999</v>
      </c>
      <c r="F127" s="218"/>
      <c r="G127" s="218"/>
      <c r="H127" s="218"/>
      <c r="I127" s="218"/>
      <c r="J127" s="218"/>
      <c r="K127" s="218"/>
      <c r="L127" s="218"/>
      <c r="M127" s="218"/>
      <c r="N127" s="217"/>
      <c r="O127" s="217"/>
      <c r="P127" s="217"/>
      <c r="Q127" s="217"/>
      <c r="R127" s="218"/>
      <c r="S127" s="218"/>
      <c r="T127" s="218"/>
      <c r="U127" s="218"/>
      <c r="V127" s="218"/>
      <c r="W127" s="218"/>
      <c r="X127" s="218"/>
      <c r="Y127" s="218"/>
      <c r="Z127" s="208"/>
      <c r="AA127" s="208"/>
      <c r="AB127" s="208"/>
      <c r="AC127" s="208"/>
      <c r="AD127" s="208"/>
      <c r="AE127" s="208"/>
      <c r="AF127" s="208"/>
      <c r="AG127" s="208" t="s">
        <v>227</v>
      </c>
      <c r="AH127" s="208">
        <v>5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1" x14ac:dyDescent="0.2">
      <c r="A128" s="230">
        <v>22</v>
      </c>
      <c r="B128" s="231" t="s">
        <v>566</v>
      </c>
      <c r="C128" s="248" t="s">
        <v>567</v>
      </c>
      <c r="D128" s="232" t="s">
        <v>257</v>
      </c>
      <c r="E128" s="233">
        <v>16.149999999999999</v>
      </c>
      <c r="F128" s="234"/>
      <c r="G128" s="235">
        <f>ROUND(E128*F128,2)</f>
        <v>0</v>
      </c>
      <c r="H128" s="234"/>
      <c r="I128" s="235">
        <f>ROUND(E128*H128,2)</f>
        <v>0</v>
      </c>
      <c r="J128" s="234"/>
      <c r="K128" s="235">
        <f>ROUND(E128*J128,2)</f>
        <v>0</v>
      </c>
      <c r="L128" s="235">
        <v>21</v>
      </c>
      <c r="M128" s="235">
        <f>G128*(1+L128/100)</f>
        <v>0</v>
      </c>
      <c r="N128" s="233">
        <v>0.38313999999999998</v>
      </c>
      <c r="O128" s="233">
        <f>ROUND(E128*N128,2)</f>
        <v>6.19</v>
      </c>
      <c r="P128" s="233">
        <v>0</v>
      </c>
      <c r="Q128" s="233">
        <f>ROUND(E128*P128,2)</f>
        <v>0</v>
      </c>
      <c r="R128" s="235" t="s">
        <v>337</v>
      </c>
      <c r="S128" s="235" t="s">
        <v>183</v>
      </c>
      <c r="T128" s="236" t="s">
        <v>568</v>
      </c>
      <c r="U128" s="218">
        <v>2.5999999999999999E-2</v>
      </c>
      <c r="V128" s="218">
        <f>ROUND(E128*U128,2)</f>
        <v>0.42</v>
      </c>
      <c r="W128" s="218"/>
      <c r="X128" s="218" t="s">
        <v>222</v>
      </c>
      <c r="Y128" s="218" t="s">
        <v>186</v>
      </c>
      <c r="Z128" s="208"/>
      <c r="AA128" s="208"/>
      <c r="AB128" s="208"/>
      <c r="AC128" s="208"/>
      <c r="AD128" s="208"/>
      <c r="AE128" s="208"/>
      <c r="AF128" s="208"/>
      <c r="AG128" s="208" t="s">
        <v>252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2" x14ac:dyDescent="0.2">
      <c r="A129" s="215"/>
      <c r="B129" s="216"/>
      <c r="C129" s="259" t="s">
        <v>569</v>
      </c>
      <c r="D129" s="257"/>
      <c r="E129" s="257"/>
      <c r="F129" s="257"/>
      <c r="G129" s="257"/>
      <c r="H129" s="218"/>
      <c r="I129" s="218"/>
      <c r="J129" s="218"/>
      <c r="K129" s="218"/>
      <c r="L129" s="218"/>
      <c r="M129" s="218"/>
      <c r="N129" s="217"/>
      <c r="O129" s="217"/>
      <c r="P129" s="217"/>
      <c r="Q129" s="217"/>
      <c r="R129" s="218"/>
      <c r="S129" s="218"/>
      <c r="T129" s="218"/>
      <c r="U129" s="218"/>
      <c r="V129" s="218"/>
      <c r="W129" s="218"/>
      <c r="X129" s="218"/>
      <c r="Y129" s="218"/>
      <c r="Z129" s="208"/>
      <c r="AA129" s="208"/>
      <c r="AB129" s="208"/>
      <c r="AC129" s="208"/>
      <c r="AD129" s="208"/>
      <c r="AE129" s="208"/>
      <c r="AF129" s="208"/>
      <c r="AG129" s="208" t="s">
        <v>225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2" x14ac:dyDescent="0.2">
      <c r="A130" s="215"/>
      <c r="B130" s="216"/>
      <c r="C130" s="260" t="s">
        <v>570</v>
      </c>
      <c r="D130" s="253"/>
      <c r="E130" s="254"/>
      <c r="F130" s="218"/>
      <c r="G130" s="218"/>
      <c r="H130" s="218"/>
      <c r="I130" s="218"/>
      <c r="J130" s="218"/>
      <c r="K130" s="218"/>
      <c r="L130" s="218"/>
      <c r="M130" s="218"/>
      <c r="N130" s="217"/>
      <c r="O130" s="217"/>
      <c r="P130" s="217"/>
      <c r="Q130" s="217"/>
      <c r="R130" s="218"/>
      <c r="S130" s="218"/>
      <c r="T130" s="218"/>
      <c r="U130" s="218"/>
      <c r="V130" s="218"/>
      <c r="W130" s="218"/>
      <c r="X130" s="218"/>
      <c r="Y130" s="218"/>
      <c r="Z130" s="208"/>
      <c r="AA130" s="208"/>
      <c r="AB130" s="208"/>
      <c r="AC130" s="208"/>
      <c r="AD130" s="208"/>
      <c r="AE130" s="208"/>
      <c r="AF130" s="208"/>
      <c r="AG130" s="208" t="s">
        <v>227</v>
      </c>
      <c r="AH130" s="208">
        <v>0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3" x14ac:dyDescent="0.2">
      <c r="A131" s="215"/>
      <c r="B131" s="216"/>
      <c r="C131" s="260" t="s">
        <v>571</v>
      </c>
      <c r="D131" s="253"/>
      <c r="E131" s="254"/>
      <c r="F131" s="218"/>
      <c r="G131" s="218"/>
      <c r="H131" s="218"/>
      <c r="I131" s="218"/>
      <c r="J131" s="218"/>
      <c r="K131" s="218"/>
      <c r="L131" s="218"/>
      <c r="M131" s="218"/>
      <c r="N131" s="217"/>
      <c r="O131" s="217"/>
      <c r="P131" s="217"/>
      <c r="Q131" s="217"/>
      <c r="R131" s="218"/>
      <c r="S131" s="218"/>
      <c r="T131" s="218"/>
      <c r="U131" s="218"/>
      <c r="V131" s="218"/>
      <c r="W131" s="218"/>
      <c r="X131" s="218"/>
      <c r="Y131" s="218"/>
      <c r="Z131" s="208"/>
      <c r="AA131" s="208"/>
      <c r="AB131" s="208"/>
      <c r="AC131" s="208"/>
      <c r="AD131" s="208"/>
      <c r="AE131" s="208"/>
      <c r="AF131" s="208"/>
      <c r="AG131" s="208" t="s">
        <v>227</v>
      </c>
      <c r="AH131" s="208">
        <v>0</v>
      </c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3" x14ac:dyDescent="0.2">
      <c r="A132" s="215"/>
      <c r="B132" s="216"/>
      <c r="C132" s="260" t="s">
        <v>572</v>
      </c>
      <c r="D132" s="253"/>
      <c r="E132" s="254">
        <v>16.149999999999999</v>
      </c>
      <c r="F132" s="218"/>
      <c r="G132" s="218"/>
      <c r="H132" s="218"/>
      <c r="I132" s="218"/>
      <c r="J132" s="218"/>
      <c r="K132" s="218"/>
      <c r="L132" s="218"/>
      <c r="M132" s="218"/>
      <c r="N132" s="217"/>
      <c r="O132" s="217"/>
      <c r="P132" s="217"/>
      <c r="Q132" s="217"/>
      <c r="R132" s="218"/>
      <c r="S132" s="218"/>
      <c r="T132" s="218"/>
      <c r="U132" s="218"/>
      <c r="V132" s="218"/>
      <c r="W132" s="218"/>
      <c r="X132" s="218"/>
      <c r="Y132" s="218"/>
      <c r="Z132" s="208"/>
      <c r="AA132" s="208"/>
      <c r="AB132" s="208"/>
      <c r="AC132" s="208"/>
      <c r="AD132" s="208"/>
      <c r="AE132" s="208"/>
      <c r="AF132" s="208"/>
      <c r="AG132" s="208" t="s">
        <v>227</v>
      </c>
      <c r="AH132" s="208">
        <v>5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x14ac:dyDescent="0.2">
      <c r="A133" s="223" t="s">
        <v>178</v>
      </c>
      <c r="B133" s="224" t="s">
        <v>123</v>
      </c>
      <c r="C133" s="246" t="s">
        <v>124</v>
      </c>
      <c r="D133" s="225"/>
      <c r="E133" s="226"/>
      <c r="F133" s="227"/>
      <c r="G133" s="227">
        <f>SUMIF(AG134:AG163,"&lt;&gt;NOR",G134:G163)</f>
        <v>0</v>
      </c>
      <c r="H133" s="227"/>
      <c r="I133" s="227">
        <f>SUM(I134:I163)</f>
        <v>0</v>
      </c>
      <c r="J133" s="227"/>
      <c r="K133" s="227">
        <f>SUM(K134:K163)</f>
        <v>0</v>
      </c>
      <c r="L133" s="227"/>
      <c r="M133" s="227">
        <f>SUM(M134:M163)</f>
        <v>0</v>
      </c>
      <c r="N133" s="226"/>
      <c r="O133" s="226">
        <f>SUM(O134:O163)</f>
        <v>9.67</v>
      </c>
      <c r="P133" s="226"/>
      <c r="Q133" s="226">
        <f>SUM(Q134:Q163)</f>
        <v>0</v>
      </c>
      <c r="R133" s="227"/>
      <c r="S133" s="227"/>
      <c r="T133" s="228"/>
      <c r="U133" s="222"/>
      <c r="V133" s="222">
        <f>SUM(V134:V163)</f>
        <v>14.84</v>
      </c>
      <c r="W133" s="222"/>
      <c r="X133" s="222"/>
      <c r="Y133" s="222"/>
      <c r="AG133" t="s">
        <v>179</v>
      </c>
    </row>
    <row r="134" spans="1:60" outlineLevel="1" x14ac:dyDescent="0.2">
      <c r="A134" s="230">
        <v>23</v>
      </c>
      <c r="B134" s="231" t="s">
        <v>573</v>
      </c>
      <c r="C134" s="248" t="s">
        <v>574</v>
      </c>
      <c r="D134" s="232" t="s">
        <v>257</v>
      </c>
      <c r="E134" s="233">
        <v>11.1</v>
      </c>
      <c r="F134" s="234"/>
      <c r="G134" s="235">
        <f>ROUND(E134*F134,2)</f>
        <v>0</v>
      </c>
      <c r="H134" s="234"/>
      <c r="I134" s="235">
        <f>ROUND(E134*H134,2)</f>
        <v>0</v>
      </c>
      <c r="J134" s="234"/>
      <c r="K134" s="235">
        <f>ROUND(E134*J134,2)</f>
        <v>0</v>
      </c>
      <c r="L134" s="235">
        <v>21</v>
      </c>
      <c r="M134" s="235">
        <f>G134*(1+L134/100)</f>
        <v>0</v>
      </c>
      <c r="N134" s="233">
        <v>0.11</v>
      </c>
      <c r="O134" s="233">
        <f>ROUND(E134*N134,2)</f>
        <v>1.22</v>
      </c>
      <c r="P134" s="233">
        <v>0</v>
      </c>
      <c r="Q134" s="233">
        <f>ROUND(E134*P134,2)</f>
        <v>0</v>
      </c>
      <c r="R134" s="235" t="s">
        <v>337</v>
      </c>
      <c r="S134" s="235" t="s">
        <v>183</v>
      </c>
      <c r="T134" s="236" t="s">
        <v>568</v>
      </c>
      <c r="U134" s="218">
        <v>1.135</v>
      </c>
      <c r="V134" s="218">
        <f>ROUND(E134*U134,2)</f>
        <v>12.6</v>
      </c>
      <c r="W134" s="218"/>
      <c r="X134" s="218" t="s">
        <v>222</v>
      </c>
      <c r="Y134" s="218" t="s">
        <v>186</v>
      </c>
      <c r="Z134" s="208"/>
      <c r="AA134" s="208"/>
      <c r="AB134" s="208"/>
      <c r="AC134" s="208"/>
      <c r="AD134" s="208"/>
      <c r="AE134" s="208"/>
      <c r="AF134" s="208"/>
      <c r="AG134" s="208" t="s">
        <v>252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2" x14ac:dyDescent="0.2">
      <c r="A135" s="215"/>
      <c r="B135" s="216"/>
      <c r="C135" s="259" t="s">
        <v>575</v>
      </c>
      <c r="D135" s="257"/>
      <c r="E135" s="257"/>
      <c r="F135" s="257"/>
      <c r="G135" s="257"/>
      <c r="H135" s="218"/>
      <c r="I135" s="218"/>
      <c r="J135" s="218"/>
      <c r="K135" s="218"/>
      <c r="L135" s="218"/>
      <c r="M135" s="218"/>
      <c r="N135" s="217"/>
      <c r="O135" s="217"/>
      <c r="P135" s="217"/>
      <c r="Q135" s="217"/>
      <c r="R135" s="218"/>
      <c r="S135" s="218"/>
      <c r="T135" s="218"/>
      <c r="U135" s="218"/>
      <c r="V135" s="218"/>
      <c r="W135" s="218"/>
      <c r="X135" s="218"/>
      <c r="Y135" s="218"/>
      <c r="Z135" s="208"/>
      <c r="AA135" s="208"/>
      <c r="AB135" s="208"/>
      <c r="AC135" s="208"/>
      <c r="AD135" s="208"/>
      <c r="AE135" s="208"/>
      <c r="AF135" s="208"/>
      <c r="AG135" s="208" t="s">
        <v>225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44" t="str">
        <f>C135</f>
        <v>s provedením lože do 50 mm, s vyplněním spár, s dvojím beraněním a se smetením přebytečného materiálu na krajnici</v>
      </c>
      <c r="BB135" s="208"/>
      <c r="BC135" s="208"/>
      <c r="BD135" s="208"/>
      <c r="BE135" s="208"/>
      <c r="BF135" s="208"/>
      <c r="BG135" s="208"/>
      <c r="BH135" s="208"/>
    </row>
    <row r="136" spans="1:60" outlineLevel="2" x14ac:dyDescent="0.2">
      <c r="A136" s="215"/>
      <c r="B136" s="216"/>
      <c r="C136" s="260" t="s">
        <v>576</v>
      </c>
      <c r="D136" s="253"/>
      <c r="E136" s="254"/>
      <c r="F136" s="218"/>
      <c r="G136" s="218"/>
      <c r="H136" s="218"/>
      <c r="I136" s="218"/>
      <c r="J136" s="218"/>
      <c r="K136" s="218"/>
      <c r="L136" s="218"/>
      <c r="M136" s="218"/>
      <c r="N136" s="217"/>
      <c r="O136" s="217"/>
      <c r="P136" s="217"/>
      <c r="Q136" s="217"/>
      <c r="R136" s="218"/>
      <c r="S136" s="218"/>
      <c r="T136" s="218"/>
      <c r="U136" s="218"/>
      <c r="V136" s="218"/>
      <c r="W136" s="218"/>
      <c r="X136" s="218"/>
      <c r="Y136" s="218"/>
      <c r="Z136" s="208"/>
      <c r="AA136" s="208"/>
      <c r="AB136" s="208"/>
      <c r="AC136" s="208"/>
      <c r="AD136" s="208"/>
      <c r="AE136" s="208"/>
      <c r="AF136" s="208"/>
      <c r="AG136" s="208" t="s">
        <v>227</v>
      </c>
      <c r="AH136" s="208">
        <v>0</v>
      </c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3" x14ac:dyDescent="0.2">
      <c r="A137" s="215"/>
      <c r="B137" s="216"/>
      <c r="C137" s="260" t="s">
        <v>402</v>
      </c>
      <c r="D137" s="253"/>
      <c r="E137" s="254"/>
      <c r="F137" s="218"/>
      <c r="G137" s="218"/>
      <c r="H137" s="218"/>
      <c r="I137" s="218"/>
      <c r="J137" s="218"/>
      <c r="K137" s="218"/>
      <c r="L137" s="218"/>
      <c r="M137" s="218"/>
      <c r="N137" s="217"/>
      <c r="O137" s="217"/>
      <c r="P137" s="217"/>
      <c r="Q137" s="217"/>
      <c r="R137" s="218"/>
      <c r="S137" s="218"/>
      <c r="T137" s="218"/>
      <c r="U137" s="218"/>
      <c r="V137" s="218"/>
      <c r="W137" s="218"/>
      <c r="X137" s="218"/>
      <c r="Y137" s="218"/>
      <c r="Z137" s="208"/>
      <c r="AA137" s="208"/>
      <c r="AB137" s="208"/>
      <c r="AC137" s="208"/>
      <c r="AD137" s="208"/>
      <c r="AE137" s="208"/>
      <c r="AF137" s="208"/>
      <c r="AG137" s="208" t="s">
        <v>227</v>
      </c>
      <c r="AH137" s="208">
        <v>0</v>
      </c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3" x14ac:dyDescent="0.2">
      <c r="A138" s="215"/>
      <c r="B138" s="216"/>
      <c r="C138" s="260" t="s">
        <v>512</v>
      </c>
      <c r="D138" s="253"/>
      <c r="E138" s="254"/>
      <c r="F138" s="218"/>
      <c r="G138" s="218"/>
      <c r="H138" s="218"/>
      <c r="I138" s="218"/>
      <c r="J138" s="218"/>
      <c r="K138" s="218"/>
      <c r="L138" s="218"/>
      <c r="M138" s="218"/>
      <c r="N138" s="217"/>
      <c r="O138" s="217"/>
      <c r="P138" s="217"/>
      <c r="Q138" s="217"/>
      <c r="R138" s="218"/>
      <c r="S138" s="218"/>
      <c r="T138" s="218"/>
      <c r="U138" s="218"/>
      <c r="V138" s="218"/>
      <c r="W138" s="218"/>
      <c r="X138" s="218"/>
      <c r="Y138" s="218"/>
      <c r="Z138" s="208"/>
      <c r="AA138" s="208"/>
      <c r="AB138" s="208"/>
      <c r="AC138" s="208"/>
      <c r="AD138" s="208"/>
      <c r="AE138" s="208"/>
      <c r="AF138" s="208"/>
      <c r="AG138" s="208" t="s">
        <v>227</v>
      </c>
      <c r="AH138" s="208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outlineLevel="3" x14ac:dyDescent="0.2">
      <c r="A139" s="215"/>
      <c r="B139" s="216"/>
      <c r="C139" s="260" t="s">
        <v>513</v>
      </c>
      <c r="D139" s="253"/>
      <c r="E139" s="254"/>
      <c r="F139" s="218"/>
      <c r="G139" s="218"/>
      <c r="H139" s="218"/>
      <c r="I139" s="218"/>
      <c r="J139" s="218"/>
      <c r="K139" s="218"/>
      <c r="L139" s="218"/>
      <c r="M139" s="218"/>
      <c r="N139" s="217"/>
      <c r="O139" s="217"/>
      <c r="P139" s="217"/>
      <c r="Q139" s="217"/>
      <c r="R139" s="218"/>
      <c r="S139" s="218"/>
      <c r="T139" s="218"/>
      <c r="U139" s="218"/>
      <c r="V139" s="218"/>
      <c r="W139" s="218"/>
      <c r="X139" s="218"/>
      <c r="Y139" s="218"/>
      <c r="Z139" s="208"/>
      <c r="AA139" s="208"/>
      <c r="AB139" s="208"/>
      <c r="AC139" s="208"/>
      <c r="AD139" s="208"/>
      <c r="AE139" s="208"/>
      <c r="AF139" s="208"/>
      <c r="AG139" s="208" t="s">
        <v>227</v>
      </c>
      <c r="AH139" s="208">
        <v>0</v>
      </c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3" x14ac:dyDescent="0.2">
      <c r="A140" s="215"/>
      <c r="B140" s="216"/>
      <c r="C140" s="260" t="s">
        <v>577</v>
      </c>
      <c r="D140" s="253"/>
      <c r="E140" s="254">
        <v>11.1</v>
      </c>
      <c r="F140" s="218"/>
      <c r="G140" s="218"/>
      <c r="H140" s="218"/>
      <c r="I140" s="218"/>
      <c r="J140" s="218"/>
      <c r="K140" s="218"/>
      <c r="L140" s="218"/>
      <c r="M140" s="218"/>
      <c r="N140" s="217"/>
      <c r="O140" s="217"/>
      <c r="P140" s="217"/>
      <c r="Q140" s="217"/>
      <c r="R140" s="218"/>
      <c r="S140" s="218"/>
      <c r="T140" s="218"/>
      <c r="U140" s="218"/>
      <c r="V140" s="218"/>
      <c r="W140" s="218"/>
      <c r="X140" s="218"/>
      <c r="Y140" s="218"/>
      <c r="Z140" s="208"/>
      <c r="AA140" s="208"/>
      <c r="AB140" s="208"/>
      <c r="AC140" s="208"/>
      <c r="AD140" s="208"/>
      <c r="AE140" s="208"/>
      <c r="AF140" s="208"/>
      <c r="AG140" s="208" t="s">
        <v>227</v>
      </c>
      <c r="AH140" s="208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 x14ac:dyDescent="0.2">
      <c r="A141" s="230">
        <v>24</v>
      </c>
      <c r="B141" s="231" t="s">
        <v>578</v>
      </c>
      <c r="C141" s="248" t="s">
        <v>579</v>
      </c>
      <c r="D141" s="232" t="s">
        <v>220</v>
      </c>
      <c r="E141" s="233">
        <v>1.5543899999999999</v>
      </c>
      <c r="F141" s="234"/>
      <c r="G141" s="235">
        <f>ROUND(E141*F141,2)</f>
        <v>0</v>
      </c>
      <c r="H141" s="234"/>
      <c r="I141" s="235">
        <f>ROUND(E141*H141,2)</f>
        <v>0</v>
      </c>
      <c r="J141" s="234"/>
      <c r="K141" s="235">
        <f>ROUND(E141*J141,2)</f>
        <v>0</v>
      </c>
      <c r="L141" s="235">
        <v>21</v>
      </c>
      <c r="M141" s="235">
        <f>G141*(1+L141/100)</f>
        <v>0</v>
      </c>
      <c r="N141" s="233">
        <v>2.5249999999999999</v>
      </c>
      <c r="O141" s="233">
        <f>ROUND(E141*N141,2)</f>
        <v>3.92</v>
      </c>
      <c r="P141" s="233">
        <v>0</v>
      </c>
      <c r="Q141" s="233">
        <f>ROUND(E141*P141,2)</f>
        <v>0</v>
      </c>
      <c r="R141" s="235" t="s">
        <v>337</v>
      </c>
      <c r="S141" s="235" t="s">
        <v>183</v>
      </c>
      <c r="T141" s="236" t="s">
        <v>568</v>
      </c>
      <c r="U141" s="218">
        <v>1.4419999999999999</v>
      </c>
      <c r="V141" s="218">
        <f>ROUND(E141*U141,2)</f>
        <v>2.2400000000000002</v>
      </c>
      <c r="W141" s="218"/>
      <c r="X141" s="218" t="s">
        <v>222</v>
      </c>
      <c r="Y141" s="218" t="s">
        <v>186</v>
      </c>
      <c r="Z141" s="208"/>
      <c r="AA141" s="208"/>
      <c r="AB141" s="208"/>
      <c r="AC141" s="208"/>
      <c r="AD141" s="208"/>
      <c r="AE141" s="208"/>
      <c r="AF141" s="208"/>
      <c r="AG141" s="208" t="s">
        <v>252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2" x14ac:dyDescent="0.2">
      <c r="A142" s="215"/>
      <c r="B142" s="216"/>
      <c r="C142" s="259" t="s">
        <v>580</v>
      </c>
      <c r="D142" s="257"/>
      <c r="E142" s="257"/>
      <c r="F142" s="257"/>
      <c r="G142" s="257"/>
      <c r="H142" s="218"/>
      <c r="I142" s="218"/>
      <c r="J142" s="218"/>
      <c r="K142" s="218"/>
      <c r="L142" s="218"/>
      <c r="M142" s="218"/>
      <c r="N142" s="217"/>
      <c r="O142" s="217"/>
      <c r="P142" s="217"/>
      <c r="Q142" s="217"/>
      <c r="R142" s="218"/>
      <c r="S142" s="218"/>
      <c r="T142" s="218"/>
      <c r="U142" s="218"/>
      <c r="V142" s="218"/>
      <c r="W142" s="218"/>
      <c r="X142" s="218"/>
      <c r="Y142" s="218"/>
      <c r="Z142" s="208"/>
      <c r="AA142" s="208"/>
      <c r="AB142" s="208"/>
      <c r="AC142" s="208"/>
      <c r="AD142" s="208"/>
      <c r="AE142" s="208"/>
      <c r="AF142" s="208"/>
      <c r="AG142" s="208" t="s">
        <v>225</v>
      </c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2" x14ac:dyDescent="0.2">
      <c r="A143" s="215"/>
      <c r="B143" s="216"/>
      <c r="C143" s="260" t="s">
        <v>581</v>
      </c>
      <c r="D143" s="253"/>
      <c r="E143" s="254"/>
      <c r="F143" s="218"/>
      <c r="G143" s="218"/>
      <c r="H143" s="218"/>
      <c r="I143" s="218"/>
      <c r="J143" s="218"/>
      <c r="K143" s="218"/>
      <c r="L143" s="218"/>
      <c r="M143" s="218"/>
      <c r="N143" s="217"/>
      <c r="O143" s="217"/>
      <c r="P143" s="217"/>
      <c r="Q143" s="217"/>
      <c r="R143" s="218"/>
      <c r="S143" s="218"/>
      <c r="T143" s="218"/>
      <c r="U143" s="218"/>
      <c r="V143" s="218"/>
      <c r="W143" s="218"/>
      <c r="X143" s="218"/>
      <c r="Y143" s="218"/>
      <c r="Z143" s="208"/>
      <c r="AA143" s="208"/>
      <c r="AB143" s="208"/>
      <c r="AC143" s="208"/>
      <c r="AD143" s="208"/>
      <c r="AE143" s="208"/>
      <c r="AF143" s="208"/>
      <c r="AG143" s="208" t="s">
        <v>227</v>
      </c>
      <c r="AH143" s="208">
        <v>0</v>
      </c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3" x14ac:dyDescent="0.2">
      <c r="A144" s="215"/>
      <c r="B144" s="216"/>
      <c r="C144" s="260" t="s">
        <v>542</v>
      </c>
      <c r="D144" s="253"/>
      <c r="E144" s="254"/>
      <c r="F144" s="218"/>
      <c r="G144" s="218"/>
      <c r="H144" s="218"/>
      <c r="I144" s="218"/>
      <c r="J144" s="218"/>
      <c r="K144" s="218"/>
      <c r="L144" s="218"/>
      <c r="M144" s="218"/>
      <c r="N144" s="217"/>
      <c r="O144" s="217"/>
      <c r="P144" s="217"/>
      <c r="Q144" s="217"/>
      <c r="R144" s="218"/>
      <c r="S144" s="218"/>
      <c r="T144" s="218"/>
      <c r="U144" s="218"/>
      <c r="V144" s="218"/>
      <c r="W144" s="218"/>
      <c r="X144" s="218"/>
      <c r="Y144" s="218"/>
      <c r="Z144" s="208"/>
      <c r="AA144" s="208"/>
      <c r="AB144" s="208"/>
      <c r="AC144" s="208"/>
      <c r="AD144" s="208"/>
      <c r="AE144" s="208"/>
      <c r="AF144" s="208"/>
      <c r="AG144" s="208" t="s">
        <v>227</v>
      </c>
      <c r="AH144" s="208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3" x14ac:dyDescent="0.2">
      <c r="A145" s="215"/>
      <c r="B145" s="216"/>
      <c r="C145" s="260" t="s">
        <v>402</v>
      </c>
      <c r="D145" s="253"/>
      <c r="E145" s="254"/>
      <c r="F145" s="218"/>
      <c r="G145" s="218"/>
      <c r="H145" s="218"/>
      <c r="I145" s="218"/>
      <c r="J145" s="218"/>
      <c r="K145" s="218"/>
      <c r="L145" s="218"/>
      <c r="M145" s="218"/>
      <c r="N145" s="217"/>
      <c r="O145" s="217"/>
      <c r="P145" s="217"/>
      <c r="Q145" s="217"/>
      <c r="R145" s="218"/>
      <c r="S145" s="218"/>
      <c r="T145" s="218"/>
      <c r="U145" s="218"/>
      <c r="V145" s="218"/>
      <c r="W145" s="218"/>
      <c r="X145" s="218"/>
      <c r="Y145" s="218"/>
      <c r="Z145" s="208"/>
      <c r="AA145" s="208"/>
      <c r="AB145" s="208"/>
      <c r="AC145" s="208"/>
      <c r="AD145" s="208"/>
      <c r="AE145" s="208"/>
      <c r="AF145" s="208"/>
      <c r="AG145" s="208" t="s">
        <v>227</v>
      </c>
      <c r="AH145" s="208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3" x14ac:dyDescent="0.2">
      <c r="A146" s="215"/>
      <c r="B146" s="216"/>
      <c r="C146" s="260" t="s">
        <v>512</v>
      </c>
      <c r="D146" s="253"/>
      <c r="E146" s="254"/>
      <c r="F146" s="218"/>
      <c r="G146" s="218"/>
      <c r="H146" s="218"/>
      <c r="I146" s="218"/>
      <c r="J146" s="218"/>
      <c r="K146" s="218"/>
      <c r="L146" s="218"/>
      <c r="M146" s="218"/>
      <c r="N146" s="217"/>
      <c r="O146" s="217"/>
      <c r="P146" s="217"/>
      <c r="Q146" s="217"/>
      <c r="R146" s="218"/>
      <c r="S146" s="218"/>
      <c r="T146" s="218"/>
      <c r="U146" s="218"/>
      <c r="V146" s="218"/>
      <c r="W146" s="218"/>
      <c r="X146" s="218"/>
      <c r="Y146" s="218"/>
      <c r="Z146" s="208"/>
      <c r="AA146" s="208"/>
      <c r="AB146" s="208"/>
      <c r="AC146" s="208"/>
      <c r="AD146" s="208"/>
      <c r="AE146" s="208"/>
      <c r="AF146" s="208"/>
      <c r="AG146" s="208" t="s">
        <v>227</v>
      </c>
      <c r="AH146" s="208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3" x14ac:dyDescent="0.2">
      <c r="A147" s="215"/>
      <c r="B147" s="216"/>
      <c r="C147" s="260" t="s">
        <v>513</v>
      </c>
      <c r="D147" s="253"/>
      <c r="E147" s="254"/>
      <c r="F147" s="218"/>
      <c r="G147" s="218"/>
      <c r="H147" s="218"/>
      <c r="I147" s="218"/>
      <c r="J147" s="218"/>
      <c r="K147" s="218"/>
      <c r="L147" s="218"/>
      <c r="M147" s="218"/>
      <c r="N147" s="217"/>
      <c r="O147" s="217"/>
      <c r="P147" s="217"/>
      <c r="Q147" s="217"/>
      <c r="R147" s="218"/>
      <c r="S147" s="218"/>
      <c r="T147" s="218"/>
      <c r="U147" s="218"/>
      <c r="V147" s="218"/>
      <c r="W147" s="218"/>
      <c r="X147" s="218"/>
      <c r="Y147" s="218"/>
      <c r="Z147" s="208"/>
      <c r="AA147" s="208"/>
      <c r="AB147" s="208"/>
      <c r="AC147" s="208"/>
      <c r="AD147" s="208"/>
      <c r="AE147" s="208"/>
      <c r="AF147" s="208"/>
      <c r="AG147" s="208" t="s">
        <v>227</v>
      </c>
      <c r="AH147" s="208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3" x14ac:dyDescent="0.2">
      <c r="A148" s="215"/>
      <c r="B148" s="216"/>
      <c r="C148" s="260" t="s">
        <v>543</v>
      </c>
      <c r="D148" s="253"/>
      <c r="E148" s="254"/>
      <c r="F148" s="218"/>
      <c r="G148" s="218"/>
      <c r="H148" s="218"/>
      <c r="I148" s="218"/>
      <c r="J148" s="218"/>
      <c r="K148" s="218"/>
      <c r="L148" s="218"/>
      <c r="M148" s="218"/>
      <c r="N148" s="217"/>
      <c r="O148" s="217"/>
      <c r="P148" s="217"/>
      <c r="Q148" s="217"/>
      <c r="R148" s="218"/>
      <c r="S148" s="218"/>
      <c r="T148" s="218"/>
      <c r="U148" s="218"/>
      <c r="V148" s="218"/>
      <c r="W148" s="218"/>
      <c r="X148" s="218"/>
      <c r="Y148" s="218"/>
      <c r="Z148" s="208"/>
      <c r="AA148" s="208"/>
      <c r="AB148" s="208"/>
      <c r="AC148" s="208"/>
      <c r="AD148" s="208"/>
      <c r="AE148" s="208"/>
      <c r="AF148" s="208"/>
      <c r="AG148" s="208" t="s">
        <v>227</v>
      </c>
      <c r="AH148" s="208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3" x14ac:dyDescent="0.2">
      <c r="A149" s="215"/>
      <c r="B149" s="216"/>
      <c r="C149" s="260" t="s">
        <v>582</v>
      </c>
      <c r="D149" s="253"/>
      <c r="E149" s="254">
        <v>9.2340000000000005E-2</v>
      </c>
      <c r="F149" s="218"/>
      <c r="G149" s="218"/>
      <c r="H149" s="218"/>
      <c r="I149" s="218"/>
      <c r="J149" s="218"/>
      <c r="K149" s="218"/>
      <c r="L149" s="218"/>
      <c r="M149" s="218"/>
      <c r="N149" s="217"/>
      <c r="O149" s="217"/>
      <c r="P149" s="217"/>
      <c r="Q149" s="217"/>
      <c r="R149" s="218"/>
      <c r="S149" s="218"/>
      <c r="T149" s="218"/>
      <c r="U149" s="218"/>
      <c r="V149" s="218"/>
      <c r="W149" s="218"/>
      <c r="X149" s="218"/>
      <c r="Y149" s="218"/>
      <c r="Z149" s="208"/>
      <c r="AA149" s="208"/>
      <c r="AB149" s="208"/>
      <c r="AC149" s="208"/>
      <c r="AD149" s="208"/>
      <c r="AE149" s="208"/>
      <c r="AF149" s="208"/>
      <c r="AG149" s="208" t="s">
        <v>227</v>
      </c>
      <c r="AH149" s="208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3" x14ac:dyDescent="0.2">
      <c r="A150" s="215"/>
      <c r="B150" s="216"/>
      <c r="C150" s="260" t="s">
        <v>583</v>
      </c>
      <c r="D150" s="253"/>
      <c r="E150" s="254">
        <v>1.4620500000000001</v>
      </c>
      <c r="F150" s="218"/>
      <c r="G150" s="218"/>
      <c r="H150" s="218"/>
      <c r="I150" s="218"/>
      <c r="J150" s="218"/>
      <c r="K150" s="218"/>
      <c r="L150" s="218"/>
      <c r="M150" s="218"/>
      <c r="N150" s="217"/>
      <c r="O150" s="217"/>
      <c r="P150" s="217"/>
      <c r="Q150" s="217"/>
      <c r="R150" s="218"/>
      <c r="S150" s="218"/>
      <c r="T150" s="218"/>
      <c r="U150" s="218"/>
      <c r="V150" s="218"/>
      <c r="W150" s="218"/>
      <c r="X150" s="218"/>
      <c r="Y150" s="218"/>
      <c r="Z150" s="208"/>
      <c r="AA150" s="208"/>
      <c r="AB150" s="208"/>
      <c r="AC150" s="208"/>
      <c r="AD150" s="208"/>
      <c r="AE150" s="208"/>
      <c r="AF150" s="208"/>
      <c r="AG150" s="208" t="s">
        <v>227</v>
      </c>
      <c r="AH150" s="208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1" x14ac:dyDescent="0.2">
      <c r="A151" s="230">
        <v>25</v>
      </c>
      <c r="B151" s="231" t="s">
        <v>584</v>
      </c>
      <c r="C151" s="248" t="s">
        <v>585</v>
      </c>
      <c r="D151" s="232" t="s">
        <v>330</v>
      </c>
      <c r="E151" s="233">
        <v>4.5288000000000004</v>
      </c>
      <c r="F151" s="234"/>
      <c r="G151" s="235">
        <f>ROUND(E151*F151,2)</f>
        <v>0</v>
      </c>
      <c r="H151" s="234"/>
      <c r="I151" s="235">
        <f>ROUND(E151*H151,2)</f>
        <v>0</v>
      </c>
      <c r="J151" s="234"/>
      <c r="K151" s="235">
        <f>ROUND(E151*J151,2)</f>
        <v>0</v>
      </c>
      <c r="L151" s="235">
        <v>21</v>
      </c>
      <c r="M151" s="235">
        <f>G151*(1+L151/100)</f>
        <v>0</v>
      </c>
      <c r="N151" s="233">
        <v>1</v>
      </c>
      <c r="O151" s="233">
        <f>ROUND(E151*N151,2)</f>
        <v>4.53</v>
      </c>
      <c r="P151" s="233">
        <v>0</v>
      </c>
      <c r="Q151" s="233">
        <f>ROUND(E151*P151,2)</f>
        <v>0</v>
      </c>
      <c r="R151" s="235" t="s">
        <v>322</v>
      </c>
      <c r="S151" s="235" t="s">
        <v>183</v>
      </c>
      <c r="T151" s="236" t="s">
        <v>183</v>
      </c>
      <c r="U151" s="218">
        <v>0</v>
      </c>
      <c r="V151" s="218">
        <f>ROUND(E151*U151,2)</f>
        <v>0</v>
      </c>
      <c r="W151" s="218"/>
      <c r="X151" s="218" t="s">
        <v>323</v>
      </c>
      <c r="Y151" s="218" t="s">
        <v>186</v>
      </c>
      <c r="Z151" s="208"/>
      <c r="AA151" s="208"/>
      <c r="AB151" s="208"/>
      <c r="AC151" s="208"/>
      <c r="AD151" s="208"/>
      <c r="AE151" s="208"/>
      <c r="AF151" s="208"/>
      <c r="AG151" s="208" t="s">
        <v>324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2" x14ac:dyDescent="0.2">
      <c r="A152" s="215"/>
      <c r="B152" s="216"/>
      <c r="C152" s="249" t="s">
        <v>586</v>
      </c>
      <c r="D152" s="245"/>
      <c r="E152" s="245"/>
      <c r="F152" s="245"/>
      <c r="G152" s="245"/>
      <c r="H152" s="218"/>
      <c r="I152" s="218"/>
      <c r="J152" s="218"/>
      <c r="K152" s="218"/>
      <c r="L152" s="218"/>
      <c r="M152" s="218"/>
      <c r="N152" s="217"/>
      <c r="O152" s="217"/>
      <c r="P152" s="217"/>
      <c r="Q152" s="217"/>
      <c r="R152" s="218"/>
      <c r="S152" s="218"/>
      <c r="T152" s="218"/>
      <c r="U152" s="218"/>
      <c r="V152" s="218"/>
      <c r="W152" s="218"/>
      <c r="X152" s="218"/>
      <c r="Y152" s="218"/>
      <c r="Z152" s="208"/>
      <c r="AA152" s="208"/>
      <c r="AB152" s="208"/>
      <c r="AC152" s="208"/>
      <c r="AD152" s="208"/>
      <c r="AE152" s="208"/>
      <c r="AF152" s="208"/>
      <c r="AG152" s="208" t="s">
        <v>193</v>
      </c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3" x14ac:dyDescent="0.2">
      <c r="A153" s="215"/>
      <c r="B153" s="216"/>
      <c r="C153" s="264" t="s">
        <v>519</v>
      </c>
      <c r="D153" s="219"/>
      <c r="E153" s="220"/>
      <c r="F153" s="221"/>
      <c r="G153" s="221"/>
      <c r="H153" s="218"/>
      <c r="I153" s="218"/>
      <c r="J153" s="218"/>
      <c r="K153" s="218"/>
      <c r="L153" s="218"/>
      <c r="M153" s="218"/>
      <c r="N153" s="217"/>
      <c r="O153" s="217"/>
      <c r="P153" s="217"/>
      <c r="Q153" s="217"/>
      <c r="R153" s="218"/>
      <c r="S153" s="218"/>
      <c r="T153" s="218"/>
      <c r="U153" s="218"/>
      <c r="V153" s="218"/>
      <c r="W153" s="218"/>
      <c r="X153" s="218"/>
      <c r="Y153" s="218"/>
      <c r="Z153" s="208"/>
      <c r="AA153" s="208"/>
      <c r="AB153" s="208"/>
      <c r="AC153" s="208"/>
      <c r="AD153" s="208"/>
      <c r="AE153" s="208"/>
      <c r="AF153" s="208"/>
      <c r="AG153" s="208" t="s">
        <v>193</v>
      </c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3" x14ac:dyDescent="0.2">
      <c r="A154" s="215"/>
      <c r="B154" s="216"/>
      <c r="C154" s="263" t="s">
        <v>587</v>
      </c>
      <c r="D154" s="258"/>
      <c r="E154" s="258"/>
      <c r="F154" s="258"/>
      <c r="G154" s="258"/>
      <c r="H154" s="218"/>
      <c r="I154" s="218"/>
      <c r="J154" s="218"/>
      <c r="K154" s="218"/>
      <c r="L154" s="218"/>
      <c r="M154" s="218"/>
      <c r="N154" s="217"/>
      <c r="O154" s="217"/>
      <c r="P154" s="217"/>
      <c r="Q154" s="217"/>
      <c r="R154" s="218"/>
      <c r="S154" s="218"/>
      <c r="T154" s="218"/>
      <c r="U154" s="218"/>
      <c r="V154" s="218"/>
      <c r="W154" s="218"/>
      <c r="X154" s="218"/>
      <c r="Y154" s="218"/>
      <c r="Z154" s="208"/>
      <c r="AA154" s="208"/>
      <c r="AB154" s="208"/>
      <c r="AC154" s="208"/>
      <c r="AD154" s="208"/>
      <c r="AE154" s="208"/>
      <c r="AF154" s="208"/>
      <c r="AG154" s="208" t="s">
        <v>193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44" t="str">
        <f>C154</f>
        <v>Strojně štípané žulové dlažební kostky pro úpravu chodníků, parkovacích ploch, silnic i ploch s vysokým zatížením.</v>
      </c>
      <c r="BB154" s="208"/>
      <c r="BC154" s="208"/>
      <c r="BD154" s="208"/>
      <c r="BE154" s="208"/>
      <c r="BF154" s="208"/>
      <c r="BG154" s="208"/>
      <c r="BH154" s="208"/>
    </row>
    <row r="155" spans="1:60" outlineLevel="3" x14ac:dyDescent="0.2">
      <c r="A155" s="215"/>
      <c r="B155" s="216"/>
      <c r="C155" s="263" t="s">
        <v>588</v>
      </c>
      <c r="D155" s="258"/>
      <c r="E155" s="258"/>
      <c r="F155" s="258"/>
      <c r="G155" s="258"/>
      <c r="H155" s="218"/>
      <c r="I155" s="218"/>
      <c r="J155" s="218"/>
      <c r="K155" s="218"/>
      <c r="L155" s="218"/>
      <c r="M155" s="218"/>
      <c r="N155" s="217"/>
      <c r="O155" s="217"/>
      <c r="P155" s="217"/>
      <c r="Q155" s="217"/>
      <c r="R155" s="218"/>
      <c r="S155" s="218"/>
      <c r="T155" s="218"/>
      <c r="U155" s="218"/>
      <c r="V155" s="218"/>
      <c r="W155" s="218"/>
      <c r="X155" s="218"/>
      <c r="Y155" s="218"/>
      <c r="Z155" s="208"/>
      <c r="AA155" s="208"/>
      <c r="AB155" s="208"/>
      <c r="AC155" s="208"/>
      <c r="AD155" s="208"/>
      <c r="AE155" s="208"/>
      <c r="AF155" s="208"/>
      <c r="AG155" s="208" t="s">
        <v>193</v>
      </c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44" t="str">
        <f>C155</f>
        <v>Výhody: pevnost (žula je čtyřikrát pevnější než beton); životnost; odolnost vůči mechanickým, chemickým a jiným přírodním vlivům.</v>
      </c>
      <c r="BB155" s="208"/>
      <c r="BC155" s="208"/>
      <c r="BD155" s="208"/>
      <c r="BE155" s="208"/>
      <c r="BF155" s="208"/>
      <c r="BG155" s="208"/>
      <c r="BH155" s="208"/>
    </row>
    <row r="156" spans="1:60" outlineLevel="3" x14ac:dyDescent="0.2">
      <c r="A156" s="215"/>
      <c r="B156" s="216"/>
      <c r="C156" s="264" t="s">
        <v>519</v>
      </c>
      <c r="D156" s="219"/>
      <c r="E156" s="220"/>
      <c r="F156" s="221"/>
      <c r="G156" s="221"/>
      <c r="H156" s="218"/>
      <c r="I156" s="218"/>
      <c r="J156" s="218"/>
      <c r="K156" s="218"/>
      <c r="L156" s="218"/>
      <c r="M156" s="218"/>
      <c r="N156" s="217"/>
      <c r="O156" s="217"/>
      <c r="P156" s="217"/>
      <c r="Q156" s="217"/>
      <c r="R156" s="218"/>
      <c r="S156" s="218"/>
      <c r="T156" s="218"/>
      <c r="U156" s="218"/>
      <c r="V156" s="218"/>
      <c r="W156" s="218"/>
      <c r="X156" s="218"/>
      <c r="Y156" s="218"/>
      <c r="Z156" s="208"/>
      <c r="AA156" s="208"/>
      <c r="AB156" s="208"/>
      <c r="AC156" s="208"/>
      <c r="AD156" s="208"/>
      <c r="AE156" s="208"/>
      <c r="AF156" s="208"/>
      <c r="AG156" s="208" t="s">
        <v>193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3" x14ac:dyDescent="0.2">
      <c r="A157" s="215"/>
      <c r="B157" s="216"/>
      <c r="C157" s="263" t="s">
        <v>589</v>
      </c>
      <c r="D157" s="258"/>
      <c r="E157" s="258"/>
      <c r="F157" s="258"/>
      <c r="G157" s="258"/>
      <c r="H157" s="218"/>
      <c r="I157" s="218"/>
      <c r="J157" s="218"/>
      <c r="K157" s="218"/>
      <c r="L157" s="218"/>
      <c r="M157" s="218"/>
      <c r="N157" s="217"/>
      <c r="O157" s="217"/>
      <c r="P157" s="217"/>
      <c r="Q157" s="217"/>
      <c r="R157" s="218"/>
      <c r="S157" s="218"/>
      <c r="T157" s="218"/>
      <c r="U157" s="218"/>
      <c r="V157" s="218"/>
      <c r="W157" s="218"/>
      <c r="X157" s="218"/>
      <c r="Y157" s="218"/>
      <c r="Z157" s="208"/>
      <c r="AA157" s="208"/>
      <c r="AB157" s="208"/>
      <c r="AC157" s="208"/>
      <c r="AD157" s="208"/>
      <c r="AE157" s="208"/>
      <c r="AF157" s="208"/>
      <c r="AG157" s="208" t="s">
        <v>193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2" x14ac:dyDescent="0.2">
      <c r="A158" s="215"/>
      <c r="B158" s="216"/>
      <c r="C158" s="260" t="s">
        <v>590</v>
      </c>
      <c r="D158" s="253"/>
      <c r="E158" s="254"/>
      <c r="F158" s="218"/>
      <c r="G158" s="218"/>
      <c r="H158" s="218"/>
      <c r="I158" s="218"/>
      <c r="J158" s="218"/>
      <c r="K158" s="218"/>
      <c r="L158" s="218"/>
      <c r="M158" s="218"/>
      <c r="N158" s="217"/>
      <c r="O158" s="217"/>
      <c r="P158" s="217"/>
      <c r="Q158" s="217"/>
      <c r="R158" s="218"/>
      <c r="S158" s="218"/>
      <c r="T158" s="218"/>
      <c r="U158" s="218"/>
      <c r="V158" s="218"/>
      <c r="W158" s="218"/>
      <c r="X158" s="218"/>
      <c r="Y158" s="218"/>
      <c r="Z158" s="208"/>
      <c r="AA158" s="208"/>
      <c r="AB158" s="208"/>
      <c r="AC158" s="208"/>
      <c r="AD158" s="208"/>
      <c r="AE158" s="208"/>
      <c r="AF158" s="208"/>
      <c r="AG158" s="208" t="s">
        <v>227</v>
      </c>
      <c r="AH158" s="208">
        <v>0</v>
      </c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3" x14ac:dyDescent="0.2">
      <c r="A159" s="215"/>
      <c r="B159" s="216"/>
      <c r="C159" s="260" t="s">
        <v>591</v>
      </c>
      <c r="D159" s="253"/>
      <c r="E159" s="254"/>
      <c r="F159" s="218"/>
      <c r="G159" s="218"/>
      <c r="H159" s="218"/>
      <c r="I159" s="218"/>
      <c r="J159" s="218"/>
      <c r="K159" s="218"/>
      <c r="L159" s="218"/>
      <c r="M159" s="218"/>
      <c r="N159" s="217"/>
      <c r="O159" s="217"/>
      <c r="P159" s="217"/>
      <c r="Q159" s="217"/>
      <c r="R159" s="218"/>
      <c r="S159" s="218"/>
      <c r="T159" s="218"/>
      <c r="U159" s="218"/>
      <c r="V159" s="218"/>
      <c r="W159" s="218"/>
      <c r="X159" s="218"/>
      <c r="Y159" s="218"/>
      <c r="Z159" s="208"/>
      <c r="AA159" s="208"/>
      <c r="AB159" s="208"/>
      <c r="AC159" s="208"/>
      <c r="AD159" s="208"/>
      <c r="AE159" s="208"/>
      <c r="AF159" s="208"/>
      <c r="AG159" s="208" t="s">
        <v>227</v>
      </c>
      <c r="AH159" s="208">
        <v>0</v>
      </c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outlineLevel="3" x14ac:dyDescent="0.2">
      <c r="A160" s="215"/>
      <c r="B160" s="216"/>
      <c r="C160" s="261" t="s">
        <v>231</v>
      </c>
      <c r="D160" s="255"/>
      <c r="E160" s="256"/>
      <c r="F160" s="218"/>
      <c r="G160" s="218"/>
      <c r="H160" s="218"/>
      <c r="I160" s="218"/>
      <c r="J160" s="218"/>
      <c r="K160" s="218"/>
      <c r="L160" s="218"/>
      <c r="M160" s="218"/>
      <c r="N160" s="217"/>
      <c r="O160" s="217"/>
      <c r="P160" s="217"/>
      <c r="Q160" s="217"/>
      <c r="R160" s="218"/>
      <c r="S160" s="218"/>
      <c r="T160" s="218"/>
      <c r="U160" s="218"/>
      <c r="V160" s="218"/>
      <c r="W160" s="218"/>
      <c r="X160" s="218"/>
      <c r="Y160" s="218"/>
      <c r="Z160" s="208"/>
      <c r="AA160" s="208"/>
      <c r="AB160" s="208"/>
      <c r="AC160" s="208"/>
      <c r="AD160" s="208"/>
      <c r="AE160" s="208"/>
      <c r="AF160" s="208"/>
      <c r="AG160" s="208" t="s">
        <v>227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3" x14ac:dyDescent="0.2">
      <c r="A161" s="215"/>
      <c r="B161" s="216"/>
      <c r="C161" s="262" t="s">
        <v>592</v>
      </c>
      <c r="D161" s="255"/>
      <c r="E161" s="256">
        <v>0.40799999999999997</v>
      </c>
      <c r="F161" s="218"/>
      <c r="G161" s="218"/>
      <c r="H161" s="218"/>
      <c r="I161" s="218"/>
      <c r="J161" s="218"/>
      <c r="K161" s="218"/>
      <c r="L161" s="218"/>
      <c r="M161" s="218"/>
      <c r="N161" s="217"/>
      <c r="O161" s="217"/>
      <c r="P161" s="217"/>
      <c r="Q161" s="217"/>
      <c r="R161" s="218"/>
      <c r="S161" s="218"/>
      <c r="T161" s="218"/>
      <c r="U161" s="218"/>
      <c r="V161" s="218"/>
      <c r="W161" s="218"/>
      <c r="X161" s="218"/>
      <c r="Y161" s="218"/>
      <c r="Z161" s="208"/>
      <c r="AA161" s="208"/>
      <c r="AB161" s="208"/>
      <c r="AC161" s="208"/>
      <c r="AD161" s="208"/>
      <c r="AE161" s="208"/>
      <c r="AF161" s="208"/>
      <c r="AG161" s="208" t="s">
        <v>227</v>
      </c>
      <c r="AH161" s="208">
        <v>2</v>
      </c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3" x14ac:dyDescent="0.2">
      <c r="A162" s="215"/>
      <c r="B162" s="216"/>
      <c r="C162" s="261" t="s">
        <v>233</v>
      </c>
      <c r="D162" s="255"/>
      <c r="E162" s="256"/>
      <c r="F162" s="218"/>
      <c r="G162" s="218"/>
      <c r="H162" s="218"/>
      <c r="I162" s="218"/>
      <c r="J162" s="218"/>
      <c r="K162" s="218"/>
      <c r="L162" s="218"/>
      <c r="M162" s="218"/>
      <c r="N162" s="217"/>
      <c r="O162" s="217"/>
      <c r="P162" s="217"/>
      <c r="Q162" s="217"/>
      <c r="R162" s="218"/>
      <c r="S162" s="218"/>
      <c r="T162" s="218"/>
      <c r="U162" s="218"/>
      <c r="V162" s="218"/>
      <c r="W162" s="218"/>
      <c r="X162" s="218"/>
      <c r="Y162" s="218"/>
      <c r="Z162" s="208"/>
      <c r="AA162" s="208"/>
      <c r="AB162" s="208"/>
      <c r="AC162" s="208"/>
      <c r="AD162" s="208"/>
      <c r="AE162" s="208"/>
      <c r="AF162" s="208"/>
      <c r="AG162" s="208" t="s">
        <v>227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3" x14ac:dyDescent="0.2">
      <c r="A163" s="215"/>
      <c r="B163" s="216"/>
      <c r="C163" s="260" t="s">
        <v>593</v>
      </c>
      <c r="D163" s="253"/>
      <c r="E163" s="254">
        <v>4.5288000000000004</v>
      </c>
      <c r="F163" s="218"/>
      <c r="G163" s="218"/>
      <c r="H163" s="218"/>
      <c r="I163" s="218"/>
      <c r="J163" s="218"/>
      <c r="K163" s="218"/>
      <c r="L163" s="218"/>
      <c r="M163" s="218"/>
      <c r="N163" s="217"/>
      <c r="O163" s="217"/>
      <c r="P163" s="217"/>
      <c r="Q163" s="217"/>
      <c r="R163" s="218"/>
      <c r="S163" s="218"/>
      <c r="T163" s="218"/>
      <c r="U163" s="218"/>
      <c r="V163" s="218"/>
      <c r="W163" s="218"/>
      <c r="X163" s="218"/>
      <c r="Y163" s="218"/>
      <c r="Z163" s="208"/>
      <c r="AA163" s="208"/>
      <c r="AB163" s="208"/>
      <c r="AC163" s="208"/>
      <c r="AD163" s="208"/>
      <c r="AE163" s="208"/>
      <c r="AF163" s="208"/>
      <c r="AG163" s="208" t="s">
        <v>227</v>
      </c>
      <c r="AH163" s="208">
        <v>5</v>
      </c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x14ac:dyDescent="0.2">
      <c r="A164" s="223" t="s">
        <v>178</v>
      </c>
      <c r="B164" s="224" t="s">
        <v>131</v>
      </c>
      <c r="C164" s="246" t="s">
        <v>132</v>
      </c>
      <c r="D164" s="225"/>
      <c r="E164" s="226"/>
      <c r="F164" s="227"/>
      <c r="G164" s="227">
        <f>SUMIF(AG165:AG169,"&lt;&gt;NOR",G165:G169)</f>
        <v>0</v>
      </c>
      <c r="H164" s="227"/>
      <c r="I164" s="227">
        <f>SUM(I165:I169)</f>
        <v>0</v>
      </c>
      <c r="J164" s="227"/>
      <c r="K164" s="227">
        <f>SUM(K165:K169)</f>
        <v>0</v>
      </c>
      <c r="L164" s="227"/>
      <c r="M164" s="227">
        <f>SUM(M165:M169)</f>
        <v>0</v>
      </c>
      <c r="N164" s="226"/>
      <c r="O164" s="226">
        <f>SUM(O165:O169)</f>
        <v>0</v>
      </c>
      <c r="P164" s="226"/>
      <c r="Q164" s="226">
        <f>SUM(Q165:Q169)</f>
        <v>0</v>
      </c>
      <c r="R164" s="227"/>
      <c r="S164" s="227"/>
      <c r="T164" s="228"/>
      <c r="U164" s="222"/>
      <c r="V164" s="222">
        <f>SUM(V165:V169)</f>
        <v>10.09</v>
      </c>
      <c r="W164" s="222"/>
      <c r="X164" s="222"/>
      <c r="Y164" s="222"/>
      <c r="AG164" t="s">
        <v>179</v>
      </c>
    </row>
    <row r="165" spans="1:60" outlineLevel="1" x14ac:dyDescent="0.2">
      <c r="A165" s="230">
        <v>26</v>
      </c>
      <c r="B165" s="231" t="s">
        <v>594</v>
      </c>
      <c r="C165" s="248" t="s">
        <v>595</v>
      </c>
      <c r="D165" s="232" t="s">
        <v>330</v>
      </c>
      <c r="E165" s="233">
        <v>25.874369999999999</v>
      </c>
      <c r="F165" s="234"/>
      <c r="G165" s="235">
        <f>ROUND(E165*F165,2)</f>
        <v>0</v>
      </c>
      <c r="H165" s="234"/>
      <c r="I165" s="235">
        <f>ROUND(E165*H165,2)</f>
        <v>0</v>
      </c>
      <c r="J165" s="234"/>
      <c r="K165" s="235">
        <f>ROUND(E165*J165,2)</f>
        <v>0</v>
      </c>
      <c r="L165" s="235">
        <v>21</v>
      </c>
      <c r="M165" s="235">
        <f>G165*(1+L165/100)</f>
        <v>0</v>
      </c>
      <c r="N165" s="233">
        <v>0</v>
      </c>
      <c r="O165" s="233">
        <f>ROUND(E165*N165,2)</f>
        <v>0</v>
      </c>
      <c r="P165" s="233">
        <v>0</v>
      </c>
      <c r="Q165" s="233">
        <f>ROUND(E165*P165,2)</f>
        <v>0</v>
      </c>
      <c r="R165" s="235" t="s">
        <v>337</v>
      </c>
      <c r="S165" s="235" t="s">
        <v>183</v>
      </c>
      <c r="T165" s="236" t="s">
        <v>183</v>
      </c>
      <c r="U165" s="218">
        <v>0.39</v>
      </c>
      <c r="V165" s="218">
        <f>ROUND(E165*U165,2)</f>
        <v>10.09</v>
      </c>
      <c r="W165" s="218"/>
      <c r="X165" s="218" t="s">
        <v>361</v>
      </c>
      <c r="Y165" s="218" t="s">
        <v>186</v>
      </c>
      <c r="Z165" s="208"/>
      <c r="AA165" s="208"/>
      <c r="AB165" s="208"/>
      <c r="AC165" s="208"/>
      <c r="AD165" s="208"/>
      <c r="AE165" s="208"/>
      <c r="AF165" s="208"/>
      <c r="AG165" s="208" t="s">
        <v>362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2" x14ac:dyDescent="0.2">
      <c r="A166" s="215"/>
      <c r="B166" s="216"/>
      <c r="C166" s="259" t="s">
        <v>596</v>
      </c>
      <c r="D166" s="257"/>
      <c r="E166" s="257"/>
      <c r="F166" s="257"/>
      <c r="G166" s="257"/>
      <c r="H166" s="218"/>
      <c r="I166" s="218"/>
      <c r="J166" s="218"/>
      <c r="K166" s="218"/>
      <c r="L166" s="218"/>
      <c r="M166" s="218"/>
      <c r="N166" s="217"/>
      <c r="O166" s="217"/>
      <c r="P166" s="217"/>
      <c r="Q166" s="217"/>
      <c r="R166" s="218"/>
      <c r="S166" s="218"/>
      <c r="T166" s="218"/>
      <c r="U166" s="218"/>
      <c r="V166" s="218"/>
      <c r="W166" s="218"/>
      <c r="X166" s="218"/>
      <c r="Y166" s="218"/>
      <c r="Z166" s="208"/>
      <c r="AA166" s="208"/>
      <c r="AB166" s="208"/>
      <c r="AC166" s="208"/>
      <c r="AD166" s="208"/>
      <c r="AE166" s="208"/>
      <c r="AF166" s="208"/>
      <c r="AG166" s="208" t="s">
        <v>225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outlineLevel="2" x14ac:dyDescent="0.2">
      <c r="A167" s="215"/>
      <c r="B167" s="216"/>
      <c r="C167" s="260" t="s">
        <v>363</v>
      </c>
      <c r="D167" s="253"/>
      <c r="E167" s="254"/>
      <c r="F167" s="218"/>
      <c r="G167" s="218"/>
      <c r="H167" s="218"/>
      <c r="I167" s="218"/>
      <c r="J167" s="218"/>
      <c r="K167" s="218"/>
      <c r="L167" s="218"/>
      <c r="M167" s="218"/>
      <c r="N167" s="217"/>
      <c r="O167" s="217"/>
      <c r="P167" s="217"/>
      <c r="Q167" s="217"/>
      <c r="R167" s="218"/>
      <c r="S167" s="218"/>
      <c r="T167" s="218"/>
      <c r="U167" s="218"/>
      <c r="V167" s="218"/>
      <c r="W167" s="218"/>
      <c r="X167" s="218"/>
      <c r="Y167" s="218"/>
      <c r="Z167" s="208"/>
      <c r="AA167" s="208"/>
      <c r="AB167" s="208"/>
      <c r="AC167" s="208"/>
      <c r="AD167" s="208"/>
      <c r="AE167" s="208"/>
      <c r="AF167" s="208"/>
      <c r="AG167" s="208" t="s">
        <v>227</v>
      </c>
      <c r="AH167" s="208">
        <v>0</v>
      </c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3" x14ac:dyDescent="0.2">
      <c r="A168" s="215"/>
      <c r="B168" s="216"/>
      <c r="C168" s="260" t="s">
        <v>597</v>
      </c>
      <c r="D168" s="253"/>
      <c r="E168" s="254"/>
      <c r="F168" s="218"/>
      <c r="G168" s="218"/>
      <c r="H168" s="218"/>
      <c r="I168" s="218"/>
      <c r="J168" s="218"/>
      <c r="K168" s="218"/>
      <c r="L168" s="218"/>
      <c r="M168" s="218"/>
      <c r="N168" s="217"/>
      <c r="O168" s="217"/>
      <c r="P168" s="217"/>
      <c r="Q168" s="217"/>
      <c r="R168" s="218"/>
      <c r="S168" s="218"/>
      <c r="T168" s="218"/>
      <c r="U168" s="218"/>
      <c r="V168" s="218"/>
      <c r="W168" s="218"/>
      <c r="X168" s="218"/>
      <c r="Y168" s="218"/>
      <c r="Z168" s="208"/>
      <c r="AA168" s="208"/>
      <c r="AB168" s="208"/>
      <c r="AC168" s="208"/>
      <c r="AD168" s="208"/>
      <c r="AE168" s="208"/>
      <c r="AF168" s="208"/>
      <c r="AG168" s="208" t="s">
        <v>227</v>
      </c>
      <c r="AH168" s="208">
        <v>0</v>
      </c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3" x14ac:dyDescent="0.2">
      <c r="A169" s="215"/>
      <c r="B169" s="216"/>
      <c r="C169" s="260" t="s">
        <v>598</v>
      </c>
      <c r="D169" s="253"/>
      <c r="E169" s="254">
        <v>25.874369999999999</v>
      </c>
      <c r="F169" s="218"/>
      <c r="G169" s="218"/>
      <c r="H169" s="218"/>
      <c r="I169" s="218"/>
      <c r="J169" s="218"/>
      <c r="K169" s="218"/>
      <c r="L169" s="218"/>
      <c r="M169" s="218"/>
      <c r="N169" s="217"/>
      <c r="O169" s="217"/>
      <c r="P169" s="217"/>
      <c r="Q169" s="217"/>
      <c r="R169" s="218"/>
      <c r="S169" s="218"/>
      <c r="T169" s="218"/>
      <c r="U169" s="218"/>
      <c r="V169" s="218"/>
      <c r="W169" s="218"/>
      <c r="X169" s="218"/>
      <c r="Y169" s="218"/>
      <c r="Z169" s="208"/>
      <c r="AA169" s="208"/>
      <c r="AB169" s="208"/>
      <c r="AC169" s="208"/>
      <c r="AD169" s="208"/>
      <c r="AE169" s="208"/>
      <c r="AF169" s="208"/>
      <c r="AG169" s="208" t="s">
        <v>227</v>
      </c>
      <c r="AH169" s="208">
        <v>0</v>
      </c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x14ac:dyDescent="0.2">
      <c r="A170" s="3"/>
      <c r="B170" s="4"/>
      <c r="C170" s="250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E170">
        <v>15</v>
      </c>
      <c r="AF170">
        <v>21</v>
      </c>
      <c r="AG170" t="s">
        <v>164</v>
      </c>
    </row>
    <row r="171" spans="1:60" x14ac:dyDescent="0.2">
      <c r="A171" s="211"/>
      <c r="B171" s="212" t="s">
        <v>29</v>
      </c>
      <c r="C171" s="251"/>
      <c r="D171" s="213"/>
      <c r="E171" s="214"/>
      <c r="F171" s="214"/>
      <c r="G171" s="229">
        <f>G8+G68+G124+G133+G164</f>
        <v>0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E171">
        <f>SUMIF(L7:L169,AE170,G7:G169)</f>
        <v>0</v>
      </c>
      <c r="AF171">
        <f>SUMIF(L7:L169,AF170,G7:G169)</f>
        <v>0</v>
      </c>
      <c r="AG171" t="s">
        <v>215</v>
      </c>
    </row>
    <row r="172" spans="1:60" x14ac:dyDescent="0.2">
      <c r="C172" s="252"/>
      <c r="D172" s="10"/>
      <c r="AG172" t="s">
        <v>216</v>
      </c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sBwU+9TLdwKWuwLIwKNQItG0EWVwHiRF/7LKdO2xRgu30FvJ+PdysmGUf7aATwDHyQsmPPFia521dSQbpW9tA==" saltValue="5eS1vkjW4ceIxFRnxeRgpQ==" spinCount="100000" sheet="1" formatRows="0"/>
  <mergeCells count="28">
    <mergeCell ref="C154:G154"/>
    <mergeCell ref="C155:G155"/>
    <mergeCell ref="C157:G157"/>
    <mergeCell ref="C166:G166"/>
    <mergeCell ref="C104:G104"/>
    <mergeCell ref="C111:G111"/>
    <mergeCell ref="C129:G129"/>
    <mergeCell ref="C135:G135"/>
    <mergeCell ref="C142:G142"/>
    <mergeCell ref="C152:G152"/>
    <mergeCell ref="C73:G73"/>
    <mergeCell ref="C74:G74"/>
    <mergeCell ref="C79:G79"/>
    <mergeCell ref="C83:G83"/>
    <mergeCell ref="C93:G93"/>
    <mergeCell ref="C97:G97"/>
    <mergeCell ref="C31:G31"/>
    <mergeCell ref="C44:G44"/>
    <mergeCell ref="C61:G61"/>
    <mergeCell ref="C70:G70"/>
    <mergeCell ref="C71:G71"/>
    <mergeCell ref="C72:G72"/>
    <mergeCell ref="A1:G1"/>
    <mergeCell ref="C2:G2"/>
    <mergeCell ref="C3:G3"/>
    <mergeCell ref="C4:G4"/>
    <mergeCell ref="C10:G10"/>
    <mergeCell ref="C26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6EB8-CBA7-44F6-B011-22B9B4690EA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2" customWidth="1"/>
    <col min="3" max="3" width="63.28515625" style="17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217</v>
      </c>
      <c r="B1" s="193"/>
      <c r="C1" s="193"/>
      <c r="D1" s="193"/>
      <c r="E1" s="193"/>
      <c r="F1" s="193"/>
      <c r="G1" s="193"/>
      <c r="AG1" t="s">
        <v>150</v>
      </c>
    </row>
    <row r="2" spans="1:60" ht="24.95" customHeight="1" x14ac:dyDescent="0.2">
      <c r="A2" s="194" t="s">
        <v>7</v>
      </c>
      <c r="B2" s="49" t="s">
        <v>44</v>
      </c>
      <c r="C2" s="197" t="s">
        <v>45</v>
      </c>
      <c r="D2" s="195"/>
      <c r="E2" s="195"/>
      <c r="F2" s="195"/>
      <c r="G2" s="196"/>
      <c r="AG2" t="s">
        <v>151</v>
      </c>
    </row>
    <row r="3" spans="1:60" ht="24.95" customHeight="1" x14ac:dyDescent="0.2">
      <c r="A3" s="194" t="s">
        <v>8</v>
      </c>
      <c r="B3" s="49" t="s">
        <v>65</v>
      </c>
      <c r="C3" s="197" t="s">
        <v>66</v>
      </c>
      <c r="D3" s="195"/>
      <c r="E3" s="195"/>
      <c r="F3" s="195"/>
      <c r="G3" s="196"/>
      <c r="AC3" s="172" t="s">
        <v>151</v>
      </c>
      <c r="AG3" t="s">
        <v>154</v>
      </c>
    </row>
    <row r="4" spans="1:60" ht="24.95" customHeight="1" x14ac:dyDescent="0.2">
      <c r="A4" s="198" t="s">
        <v>9</v>
      </c>
      <c r="B4" s="199" t="s">
        <v>69</v>
      </c>
      <c r="C4" s="200" t="s">
        <v>70</v>
      </c>
      <c r="D4" s="201"/>
      <c r="E4" s="201"/>
      <c r="F4" s="201"/>
      <c r="G4" s="202"/>
      <c r="AG4" t="s">
        <v>155</v>
      </c>
    </row>
    <row r="5" spans="1:60" x14ac:dyDescent="0.2">
      <c r="D5" s="10"/>
    </row>
    <row r="6" spans="1:60" ht="38.25" x14ac:dyDescent="0.2">
      <c r="A6" s="204" t="s">
        <v>156</v>
      </c>
      <c r="B6" s="206" t="s">
        <v>157</v>
      </c>
      <c r="C6" s="206" t="s">
        <v>158</v>
      </c>
      <c r="D6" s="205" t="s">
        <v>159</v>
      </c>
      <c r="E6" s="204" t="s">
        <v>160</v>
      </c>
      <c r="F6" s="203" t="s">
        <v>161</v>
      </c>
      <c r="G6" s="204" t="s">
        <v>29</v>
      </c>
      <c r="H6" s="207" t="s">
        <v>30</v>
      </c>
      <c r="I6" s="207" t="s">
        <v>162</v>
      </c>
      <c r="J6" s="207" t="s">
        <v>31</v>
      </c>
      <c r="K6" s="207" t="s">
        <v>163</v>
      </c>
      <c r="L6" s="207" t="s">
        <v>164</v>
      </c>
      <c r="M6" s="207" t="s">
        <v>165</v>
      </c>
      <c r="N6" s="207" t="s">
        <v>166</v>
      </c>
      <c r="O6" s="207" t="s">
        <v>167</v>
      </c>
      <c r="P6" s="207" t="s">
        <v>168</v>
      </c>
      <c r="Q6" s="207" t="s">
        <v>169</v>
      </c>
      <c r="R6" s="207" t="s">
        <v>170</v>
      </c>
      <c r="S6" s="207" t="s">
        <v>171</v>
      </c>
      <c r="T6" s="207" t="s">
        <v>172</v>
      </c>
      <c r="U6" s="207" t="s">
        <v>173</v>
      </c>
      <c r="V6" s="207" t="s">
        <v>174</v>
      </c>
      <c r="W6" s="207" t="s">
        <v>175</v>
      </c>
      <c r="X6" s="207" t="s">
        <v>176</v>
      </c>
      <c r="Y6" s="207" t="s">
        <v>177</v>
      </c>
    </row>
    <row r="7" spans="1:60" hidden="1" x14ac:dyDescent="0.2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">
      <c r="A8" s="223" t="s">
        <v>178</v>
      </c>
      <c r="B8" s="224" t="s">
        <v>105</v>
      </c>
      <c r="C8" s="246" t="s">
        <v>106</v>
      </c>
      <c r="D8" s="225"/>
      <c r="E8" s="226"/>
      <c r="F8" s="227"/>
      <c r="G8" s="227">
        <f>SUMIF(AG9:AG48,"&lt;&gt;NOR",G9:G48)</f>
        <v>0</v>
      </c>
      <c r="H8" s="227"/>
      <c r="I8" s="227">
        <f>SUM(I9:I48)</f>
        <v>0</v>
      </c>
      <c r="J8" s="227"/>
      <c r="K8" s="227">
        <f>SUM(K9:K48)</f>
        <v>0</v>
      </c>
      <c r="L8" s="227"/>
      <c r="M8" s="227">
        <f>SUM(M9:M48)</f>
        <v>0</v>
      </c>
      <c r="N8" s="226"/>
      <c r="O8" s="226">
        <f>SUM(O9:O48)</f>
        <v>0</v>
      </c>
      <c r="P8" s="226"/>
      <c r="Q8" s="226">
        <f>SUM(Q9:Q48)</f>
        <v>0</v>
      </c>
      <c r="R8" s="227"/>
      <c r="S8" s="227"/>
      <c r="T8" s="228"/>
      <c r="U8" s="222"/>
      <c r="V8" s="222">
        <f>SUM(V9:V48)</f>
        <v>26.319999999999993</v>
      </c>
      <c r="W8" s="222"/>
      <c r="X8" s="222"/>
      <c r="Y8" s="222"/>
      <c r="AG8" t="s">
        <v>179</v>
      </c>
    </row>
    <row r="9" spans="1:60" outlineLevel="1" x14ac:dyDescent="0.2">
      <c r="A9" s="230">
        <v>1</v>
      </c>
      <c r="B9" s="231" t="s">
        <v>218</v>
      </c>
      <c r="C9" s="248" t="s">
        <v>219</v>
      </c>
      <c r="D9" s="232" t="s">
        <v>220</v>
      </c>
      <c r="E9" s="233">
        <v>4.05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5" t="s">
        <v>221</v>
      </c>
      <c r="S9" s="235" t="s">
        <v>183</v>
      </c>
      <c r="T9" s="236" t="s">
        <v>183</v>
      </c>
      <c r="U9" s="218">
        <v>3.5329999999999999</v>
      </c>
      <c r="V9" s="218">
        <f>ROUND(E9*U9,2)</f>
        <v>14.31</v>
      </c>
      <c r="W9" s="218"/>
      <c r="X9" s="218" t="s">
        <v>222</v>
      </c>
      <c r="Y9" s="218" t="s">
        <v>186</v>
      </c>
      <c r="Z9" s="208"/>
      <c r="AA9" s="208"/>
      <c r="AB9" s="208"/>
      <c r="AC9" s="208"/>
      <c r="AD9" s="208"/>
      <c r="AE9" s="208"/>
      <c r="AF9" s="208"/>
      <c r="AG9" s="208" t="s">
        <v>223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2" x14ac:dyDescent="0.2">
      <c r="A10" s="215"/>
      <c r="B10" s="216"/>
      <c r="C10" s="259" t="s">
        <v>224</v>
      </c>
      <c r="D10" s="257"/>
      <c r="E10" s="257"/>
      <c r="F10" s="257"/>
      <c r="G10" s="257"/>
      <c r="H10" s="218"/>
      <c r="I10" s="218"/>
      <c r="J10" s="218"/>
      <c r="K10" s="218"/>
      <c r="L10" s="218"/>
      <c r="M10" s="218"/>
      <c r="N10" s="217"/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  <c r="Z10" s="208"/>
      <c r="AA10" s="208"/>
      <c r="AB10" s="208"/>
      <c r="AC10" s="208"/>
      <c r="AD10" s="208"/>
      <c r="AE10" s="208"/>
      <c r="AF10" s="208"/>
      <c r="AG10" s="208" t="s">
        <v>225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2" x14ac:dyDescent="0.2">
      <c r="A11" s="215"/>
      <c r="B11" s="216"/>
      <c r="C11" s="260" t="s">
        <v>429</v>
      </c>
      <c r="D11" s="253"/>
      <c r="E11" s="254"/>
      <c r="F11" s="218"/>
      <c r="G11" s="218"/>
      <c r="H11" s="218"/>
      <c r="I11" s="218"/>
      <c r="J11" s="218"/>
      <c r="K11" s="218"/>
      <c r="L11" s="218"/>
      <c r="M11" s="218"/>
      <c r="N11" s="217"/>
      <c r="O11" s="217"/>
      <c r="P11" s="217"/>
      <c r="Q11" s="217"/>
      <c r="R11" s="218"/>
      <c r="S11" s="218"/>
      <c r="T11" s="218"/>
      <c r="U11" s="218"/>
      <c r="V11" s="218"/>
      <c r="W11" s="218"/>
      <c r="X11" s="218"/>
      <c r="Y11" s="218"/>
      <c r="Z11" s="208"/>
      <c r="AA11" s="208"/>
      <c r="AB11" s="208"/>
      <c r="AC11" s="208"/>
      <c r="AD11" s="208"/>
      <c r="AE11" s="208"/>
      <c r="AF11" s="208"/>
      <c r="AG11" s="208" t="s">
        <v>227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2.5" outlineLevel="3" x14ac:dyDescent="0.2">
      <c r="A12" s="215"/>
      <c r="B12" s="216"/>
      <c r="C12" s="260" t="s">
        <v>599</v>
      </c>
      <c r="D12" s="253"/>
      <c r="E12" s="254"/>
      <c r="F12" s="218"/>
      <c r="G12" s="218"/>
      <c r="H12" s="218"/>
      <c r="I12" s="218"/>
      <c r="J12" s="218"/>
      <c r="K12" s="218"/>
      <c r="L12" s="218"/>
      <c r="M12" s="218"/>
      <c r="N12" s="217"/>
      <c r="O12" s="217"/>
      <c r="P12" s="217"/>
      <c r="Q12" s="217"/>
      <c r="R12" s="218"/>
      <c r="S12" s="218"/>
      <c r="T12" s="218"/>
      <c r="U12" s="218"/>
      <c r="V12" s="218"/>
      <c r="W12" s="218"/>
      <c r="X12" s="218"/>
      <c r="Y12" s="218"/>
      <c r="Z12" s="208"/>
      <c r="AA12" s="208"/>
      <c r="AB12" s="208"/>
      <c r="AC12" s="208"/>
      <c r="AD12" s="208"/>
      <c r="AE12" s="208"/>
      <c r="AF12" s="208"/>
      <c r="AG12" s="208" t="s">
        <v>227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3" x14ac:dyDescent="0.2">
      <c r="A13" s="215"/>
      <c r="B13" s="216"/>
      <c r="C13" s="260" t="s">
        <v>600</v>
      </c>
      <c r="D13" s="253"/>
      <c r="E13" s="254">
        <v>4.05</v>
      </c>
      <c r="F13" s="218"/>
      <c r="G13" s="218"/>
      <c r="H13" s="218"/>
      <c r="I13" s="218"/>
      <c r="J13" s="218"/>
      <c r="K13" s="218"/>
      <c r="L13" s="218"/>
      <c r="M13" s="218"/>
      <c r="N13" s="217"/>
      <c r="O13" s="217"/>
      <c r="P13" s="217"/>
      <c r="Q13" s="217"/>
      <c r="R13" s="218"/>
      <c r="S13" s="218"/>
      <c r="T13" s="218"/>
      <c r="U13" s="218"/>
      <c r="V13" s="218"/>
      <c r="W13" s="218"/>
      <c r="X13" s="218"/>
      <c r="Y13" s="218"/>
      <c r="Z13" s="208"/>
      <c r="AA13" s="208"/>
      <c r="AB13" s="208"/>
      <c r="AC13" s="208"/>
      <c r="AD13" s="208"/>
      <c r="AE13" s="208"/>
      <c r="AF13" s="208"/>
      <c r="AG13" s="208" t="s">
        <v>227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ht="22.5" outlineLevel="1" x14ac:dyDescent="0.2">
      <c r="A14" s="230">
        <v>2</v>
      </c>
      <c r="B14" s="231" t="s">
        <v>235</v>
      </c>
      <c r="C14" s="248" t="s">
        <v>236</v>
      </c>
      <c r="D14" s="232" t="s">
        <v>220</v>
      </c>
      <c r="E14" s="233">
        <v>4.05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 t="s">
        <v>221</v>
      </c>
      <c r="S14" s="235" t="s">
        <v>183</v>
      </c>
      <c r="T14" s="236" t="s">
        <v>183</v>
      </c>
      <c r="U14" s="218">
        <v>1.0999999999999999E-2</v>
      </c>
      <c r="V14" s="218">
        <f>ROUND(E14*U14,2)</f>
        <v>0.04</v>
      </c>
      <c r="W14" s="218"/>
      <c r="X14" s="218" t="s">
        <v>222</v>
      </c>
      <c r="Y14" s="218" t="s">
        <v>186</v>
      </c>
      <c r="Z14" s="208"/>
      <c r="AA14" s="208"/>
      <c r="AB14" s="208"/>
      <c r="AC14" s="208"/>
      <c r="AD14" s="208"/>
      <c r="AE14" s="208"/>
      <c r="AF14" s="208"/>
      <c r="AG14" s="208" t="s">
        <v>223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2" x14ac:dyDescent="0.2">
      <c r="A15" s="215"/>
      <c r="B15" s="216"/>
      <c r="C15" s="259" t="s">
        <v>237</v>
      </c>
      <c r="D15" s="257"/>
      <c r="E15" s="257"/>
      <c r="F15" s="257"/>
      <c r="G15" s="257"/>
      <c r="H15" s="218"/>
      <c r="I15" s="218"/>
      <c r="J15" s="218"/>
      <c r="K15" s="218"/>
      <c r="L15" s="218"/>
      <c r="M15" s="218"/>
      <c r="N15" s="217"/>
      <c r="O15" s="217"/>
      <c r="P15" s="217"/>
      <c r="Q15" s="217"/>
      <c r="R15" s="218"/>
      <c r="S15" s="218"/>
      <c r="T15" s="218"/>
      <c r="U15" s="218"/>
      <c r="V15" s="218"/>
      <c r="W15" s="218"/>
      <c r="X15" s="218"/>
      <c r="Y15" s="218"/>
      <c r="Z15" s="208"/>
      <c r="AA15" s="208"/>
      <c r="AB15" s="208"/>
      <c r="AC15" s="208"/>
      <c r="AD15" s="208"/>
      <c r="AE15" s="208"/>
      <c r="AF15" s="208"/>
      <c r="AG15" s="208" t="s">
        <v>225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2" x14ac:dyDescent="0.2">
      <c r="A16" s="215"/>
      <c r="B16" s="216"/>
      <c r="C16" s="260" t="s">
        <v>238</v>
      </c>
      <c r="D16" s="253"/>
      <c r="E16" s="254"/>
      <c r="F16" s="218"/>
      <c r="G16" s="218"/>
      <c r="H16" s="218"/>
      <c r="I16" s="218"/>
      <c r="J16" s="218"/>
      <c r="K16" s="218"/>
      <c r="L16" s="218"/>
      <c r="M16" s="218"/>
      <c r="N16" s="217"/>
      <c r="O16" s="217"/>
      <c r="P16" s="217"/>
      <c r="Q16" s="217"/>
      <c r="R16" s="218"/>
      <c r="S16" s="218"/>
      <c r="T16" s="218"/>
      <c r="U16" s="218"/>
      <c r="V16" s="218"/>
      <c r="W16" s="218"/>
      <c r="X16" s="218"/>
      <c r="Y16" s="218"/>
      <c r="Z16" s="208"/>
      <c r="AA16" s="208"/>
      <c r="AB16" s="208"/>
      <c r="AC16" s="208"/>
      <c r="AD16" s="208"/>
      <c r="AE16" s="208"/>
      <c r="AF16" s="208"/>
      <c r="AG16" s="208" t="s">
        <v>227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3" x14ac:dyDescent="0.2">
      <c r="A17" s="215"/>
      <c r="B17" s="216"/>
      <c r="C17" s="260" t="s">
        <v>239</v>
      </c>
      <c r="D17" s="253"/>
      <c r="E17" s="254"/>
      <c r="F17" s="218"/>
      <c r="G17" s="218"/>
      <c r="H17" s="218"/>
      <c r="I17" s="218"/>
      <c r="J17" s="218"/>
      <c r="K17" s="218"/>
      <c r="L17" s="218"/>
      <c r="M17" s="218"/>
      <c r="N17" s="217"/>
      <c r="O17" s="217"/>
      <c r="P17" s="217"/>
      <c r="Q17" s="217"/>
      <c r="R17" s="218"/>
      <c r="S17" s="218"/>
      <c r="T17" s="218"/>
      <c r="U17" s="218"/>
      <c r="V17" s="218"/>
      <c r="W17" s="218"/>
      <c r="X17" s="218"/>
      <c r="Y17" s="218"/>
      <c r="Z17" s="208"/>
      <c r="AA17" s="208"/>
      <c r="AB17" s="208"/>
      <c r="AC17" s="208"/>
      <c r="AD17" s="208"/>
      <c r="AE17" s="208"/>
      <c r="AF17" s="208"/>
      <c r="AG17" s="208" t="s">
        <v>227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3" x14ac:dyDescent="0.2">
      <c r="A18" s="215"/>
      <c r="B18" s="216"/>
      <c r="C18" s="260" t="s">
        <v>601</v>
      </c>
      <c r="D18" s="253"/>
      <c r="E18" s="254">
        <v>4.05</v>
      </c>
      <c r="F18" s="218"/>
      <c r="G18" s="218"/>
      <c r="H18" s="218"/>
      <c r="I18" s="218"/>
      <c r="J18" s="218"/>
      <c r="K18" s="218"/>
      <c r="L18" s="218"/>
      <c r="M18" s="218"/>
      <c r="N18" s="217"/>
      <c r="O18" s="217"/>
      <c r="P18" s="217"/>
      <c r="Q18" s="217"/>
      <c r="R18" s="218"/>
      <c r="S18" s="218"/>
      <c r="T18" s="218"/>
      <c r="U18" s="218"/>
      <c r="V18" s="218"/>
      <c r="W18" s="218"/>
      <c r="X18" s="218"/>
      <c r="Y18" s="218"/>
      <c r="Z18" s="208"/>
      <c r="AA18" s="208"/>
      <c r="AB18" s="208"/>
      <c r="AC18" s="208"/>
      <c r="AD18" s="208"/>
      <c r="AE18" s="208"/>
      <c r="AF18" s="208"/>
      <c r="AG18" s="208" t="s">
        <v>227</v>
      </c>
      <c r="AH18" s="208">
        <v>5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">
      <c r="A19" s="230">
        <v>3</v>
      </c>
      <c r="B19" s="231" t="s">
        <v>241</v>
      </c>
      <c r="C19" s="248" t="s">
        <v>242</v>
      </c>
      <c r="D19" s="232" t="s">
        <v>220</v>
      </c>
      <c r="E19" s="233">
        <v>4.05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 t="s">
        <v>221</v>
      </c>
      <c r="S19" s="235" t="s">
        <v>183</v>
      </c>
      <c r="T19" s="236" t="s">
        <v>183</v>
      </c>
      <c r="U19" s="218">
        <v>0.66800000000000004</v>
      </c>
      <c r="V19" s="218">
        <f>ROUND(E19*U19,2)</f>
        <v>2.71</v>
      </c>
      <c r="W19" s="218"/>
      <c r="X19" s="218" t="s">
        <v>222</v>
      </c>
      <c r="Y19" s="218" t="s">
        <v>186</v>
      </c>
      <c r="Z19" s="208"/>
      <c r="AA19" s="208"/>
      <c r="AB19" s="208"/>
      <c r="AC19" s="208"/>
      <c r="AD19" s="208"/>
      <c r="AE19" s="208"/>
      <c r="AF19" s="208"/>
      <c r="AG19" s="208" t="s">
        <v>223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2" x14ac:dyDescent="0.2">
      <c r="A20" s="215"/>
      <c r="B20" s="216"/>
      <c r="C20" s="259" t="s">
        <v>243</v>
      </c>
      <c r="D20" s="257"/>
      <c r="E20" s="257"/>
      <c r="F20" s="257"/>
      <c r="G20" s="257"/>
      <c r="H20" s="218"/>
      <c r="I20" s="218"/>
      <c r="J20" s="218"/>
      <c r="K20" s="218"/>
      <c r="L20" s="218"/>
      <c r="M20" s="218"/>
      <c r="N20" s="217"/>
      <c r="O20" s="217"/>
      <c r="P20" s="217"/>
      <c r="Q20" s="217"/>
      <c r="R20" s="218"/>
      <c r="S20" s="218"/>
      <c r="T20" s="218"/>
      <c r="U20" s="218"/>
      <c r="V20" s="218"/>
      <c r="W20" s="218"/>
      <c r="X20" s="218"/>
      <c r="Y20" s="218"/>
      <c r="Z20" s="208"/>
      <c r="AA20" s="208"/>
      <c r="AB20" s="208"/>
      <c r="AC20" s="208"/>
      <c r="AD20" s="208"/>
      <c r="AE20" s="208"/>
      <c r="AF20" s="208"/>
      <c r="AG20" s="208" t="s">
        <v>225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2" x14ac:dyDescent="0.2">
      <c r="A21" s="215"/>
      <c r="B21" s="216"/>
      <c r="C21" s="260" t="s">
        <v>244</v>
      </c>
      <c r="D21" s="253"/>
      <c r="E21" s="254"/>
      <c r="F21" s="218"/>
      <c r="G21" s="218"/>
      <c r="H21" s="218"/>
      <c r="I21" s="218"/>
      <c r="J21" s="218"/>
      <c r="K21" s="218"/>
      <c r="L21" s="218"/>
      <c r="M21" s="218"/>
      <c r="N21" s="217"/>
      <c r="O21" s="217"/>
      <c r="P21" s="217"/>
      <c r="Q21" s="217"/>
      <c r="R21" s="218"/>
      <c r="S21" s="218"/>
      <c r="T21" s="218"/>
      <c r="U21" s="218"/>
      <c r="V21" s="218"/>
      <c r="W21" s="218"/>
      <c r="X21" s="218"/>
      <c r="Y21" s="218"/>
      <c r="Z21" s="208"/>
      <c r="AA21" s="208"/>
      <c r="AB21" s="208"/>
      <c r="AC21" s="208"/>
      <c r="AD21" s="208"/>
      <c r="AE21" s="208"/>
      <c r="AF21" s="208"/>
      <c r="AG21" s="208" t="s">
        <v>227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3" x14ac:dyDescent="0.2">
      <c r="A22" s="215"/>
      <c r="B22" s="216"/>
      <c r="C22" s="260" t="s">
        <v>429</v>
      </c>
      <c r="D22" s="253"/>
      <c r="E22" s="254"/>
      <c r="F22" s="218"/>
      <c r="G22" s="218"/>
      <c r="H22" s="218"/>
      <c r="I22" s="218"/>
      <c r="J22" s="218"/>
      <c r="K22" s="218"/>
      <c r="L22" s="218"/>
      <c r="M22" s="218"/>
      <c r="N22" s="217"/>
      <c r="O22" s="217"/>
      <c r="P22" s="217"/>
      <c r="Q22" s="217"/>
      <c r="R22" s="218"/>
      <c r="S22" s="218"/>
      <c r="T22" s="218"/>
      <c r="U22" s="218"/>
      <c r="V22" s="218"/>
      <c r="W22" s="218"/>
      <c r="X22" s="218"/>
      <c r="Y22" s="218"/>
      <c r="Z22" s="208"/>
      <c r="AA22" s="208"/>
      <c r="AB22" s="208"/>
      <c r="AC22" s="208"/>
      <c r="AD22" s="208"/>
      <c r="AE22" s="208"/>
      <c r="AF22" s="208"/>
      <c r="AG22" s="208" t="s">
        <v>227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3" x14ac:dyDescent="0.2">
      <c r="A23" s="215"/>
      <c r="B23" s="216"/>
      <c r="C23" s="260" t="s">
        <v>601</v>
      </c>
      <c r="D23" s="253"/>
      <c r="E23" s="254">
        <v>4.05</v>
      </c>
      <c r="F23" s="218"/>
      <c r="G23" s="218"/>
      <c r="H23" s="218"/>
      <c r="I23" s="218"/>
      <c r="J23" s="218"/>
      <c r="K23" s="218"/>
      <c r="L23" s="218"/>
      <c r="M23" s="218"/>
      <c r="N23" s="217"/>
      <c r="O23" s="217"/>
      <c r="P23" s="217"/>
      <c r="Q23" s="217"/>
      <c r="R23" s="218"/>
      <c r="S23" s="218"/>
      <c r="T23" s="218"/>
      <c r="U23" s="218"/>
      <c r="V23" s="218"/>
      <c r="W23" s="218"/>
      <c r="X23" s="218"/>
      <c r="Y23" s="218"/>
      <c r="Z23" s="208"/>
      <c r="AA23" s="208"/>
      <c r="AB23" s="208"/>
      <c r="AC23" s="208"/>
      <c r="AD23" s="208"/>
      <c r="AE23" s="208"/>
      <c r="AF23" s="208"/>
      <c r="AG23" s="208" t="s">
        <v>227</v>
      </c>
      <c r="AH23" s="208">
        <v>5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ht="22.5" outlineLevel="1" x14ac:dyDescent="0.2">
      <c r="A24" s="230">
        <v>4</v>
      </c>
      <c r="B24" s="231" t="s">
        <v>247</v>
      </c>
      <c r="C24" s="248" t="s">
        <v>248</v>
      </c>
      <c r="D24" s="232" t="s">
        <v>220</v>
      </c>
      <c r="E24" s="233">
        <v>4.05</v>
      </c>
      <c r="F24" s="234"/>
      <c r="G24" s="235">
        <f>ROUND(E24*F24,2)</f>
        <v>0</v>
      </c>
      <c r="H24" s="234"/>
      <c r="I24" s="235">
        <f>ROUND(E24*H24,2)</f>
        <v>0</v>
      </c>
      <c r="J24" s="234"/>
      <c r="K24" s="235">
        <f>ROUND(E24*J24,2)</f>
        <v>0</v>
      </c>
      <c r="L24" s="235">
        <v>21</v>
      </c>
      <c r="M24" s="235">
        <f>G24*(1+L24/100)</f>
        <v>0</v>
      </c>
      <c r="N24" s="233">
        <v>0</v>
      </c>
      <c r="O24" s="233">
        <f>ROUND(E24*N24,2)</f>
        <v>0</v>
      </c>
      <c r="P24" s="233">
        <v>0</v>
      </c>
      <c r="Q24" s="233">
        <f>ROUND(E24*P24,2)</f>
        <v>0</v>
      </c>
      <c r="R24" s="235" t="s">
        <v>221</v>
      </c>
      <c r="S24" s="235" t="s">
        <v>183</v>
      </c>
      <c r="T24" s="236" t="s">
        <v>183</v>
      </c>
      <c r="U24" s="218">
        <v>1.9379999999999999</v>
      </c>
      <c r="V24" s="218">
        <f>ROUND(E24*U24,2)</f>
        <v>7.85</v>
      </c>
      <c r="W24" s="218"/>
      <c r="X24" s="218" t="s">
        <v>222</v>
      </c>
      <c r="Y24" s="218" t="s">
        <v>186</v>
      </c>
      <c r="Z24" s="208"/>
      <c r="AA24" s="208"/>
      <c r="AB24" s="208"/>
      <c r="AC24" s="208"/>
      <c r="AD24" s="208"/>
      <c r="AE24" s="208"/>
      <c r="AF24" s="208"/>
      <c r="AG24" s="208" t="s">
        <v>223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2" x14ac:dyDescent="0.2">
      <c r="A25" s="215"/>
      <c r="B25" s="216"/>
      <c r="C25" s="260" t="s">
        <v>435</v>
      </c>
      <c r="D25" s="253"/>
      <c r="E25" s="254"/>
      <c r="F25" s="218"/>
      <c r="G25" s="218"/>
      <c r="H25" s="218"/>
      <c r="I25" s="218"/>
      <c r="J25" s="218"/>
      <c r="K25" s="218"/>
      <c r="L25" s="218"/>
      <c r="M25" s="218"/>
      <c r="N25" s="217"/>
      <c r="O25" s="217"/>
      <c r="P25" s="217"/>
      <c r="Q25" s="217"/>
      <c r="R25" s="218"/>
      <c r="S25" s="218"/>
      <c r="T25" s="218"/>
      <c r="U25" s="218"/>
      <c r="V25" s="218"/>
      <c r="W25" s="218"/>
      <c r="X25" s="218"/>
      <c r="Y25" s="218"/>
      <c r="Z25" s="208"/>
      <c r="AA25" s="208"/>
      <c r="AB25" s="208"/>
      <c r="AC25" s="208"/>
      <c r="AD25" s="208"/>
      <c r="AE25" s="208"/>
      <c r="AF25" s="208"/>
      <c r="AG25" s="208" t="s">
        <v>227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3" x14ac:dyDescent="0.2">
      <c r="A26" s="215"/>
      <c r="B26" s="216"/>
      <c r="C26" s="260" t="s">
        <v>429</v>
      </c>
      <c r="D26" s="253"/>
      <c r="E26" s="254"/>
      <c r="F26" s="218"/>
      <c r="G26" s="218"/>
      <c r="H26" s="218"/>
      <c r="I26" s="218"/>
      <c r="J26" s="218"/>
      <c r="K26" s="218"/>
      <c r="L26" s="218"/>
      <c r="M26" s="218"/>
      <c r="N26" s="217"/>
      <c r="O26" s="217"/>
      <c r="P26" s="217"/>
      <c r="Q26" s="217"/>
      <c r="R26" s="218"/>
      <c r="S26" s="218"/>
      <c r="T26" s="218"/>
      <c r="U26" s="218"/>
      <c r="V26" s="218"/>
      <c r="W26" s="218"/>
      <c r="X26" s="218"/>
      <c r="Y26" s="218"/>
      <c r="Z26" s="208"/>
      <c r="AA26" s="208"/>
      <c r="AB26" s="208"/>
      <c r="AC26" s="208"/>
      <c r="AD26" s="208"/>
      <c r="AE26" s="208"/>
      <c r="AF26" s="208"/>
      <c r="AG26" s="208" t="s">
        <v>227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3" x14ac:dyDescent="0.2">
      <c r="A27" s="215"/>
      <c r="B27" s="216"/>
      <c r="C27" s="260" t="s">
        <v>601</v>
      </c>
      <c r="D27" s="253"/>
      <c r="E27" s="254">
        <v>4.05</v>
      </c>
      <c r="F27" s="218"/>
      <c r="G27" s="218"/>
      <c r="H27" s="218"/>
      <c r="I27" s="218"/>
      <c r="J27" s="218"/>
      <c r="K27" s="218"/>
      <c r="L27" s="218"/>
      <c r="M27" s="218"/>
      <c r="N27" s="217"/>
      <c r="O27" s="217"/>
      <c r="P27" s="217"/>
      <c r="Q27" s="217"/>
      <c r="R27" s="218"/>
      <c r="S27" s="218"/>
      <c r="T27" s="218"/>
      <c r="U27" s="218"/>
      <c r="V27" s="218"/>
      <c r="W27" s="218"/>
      <c r="X27" s="218"/>
      <c r="Y27" s="218"/>
      <c r="Z27" s="208"/>
      <c r="AA27" s="208"/>
      <c r="AB27" s="208"/>
      <c r="AC27" s="208"/>
      <c r="AD27" s="208"/>
      <c r="AE27" s="208"/>
      <c r="AF27" s="208"/>
      <c r="AG27" s="208" t="s">
        <v>227</v>
      </c>
      <c r="AH27" s="208">
        <v>5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ht="22.5" outlineLevel="1" x14ac:dyDescent="0.2">
      <c r="A28" s="230">
        <v>5</v>
      </c>
      <c r="B28" s="231" t="s">
        <v>250</v>
      </c>
      <c r="C28" s="248" t="s">
        <v>251</v>
      </c>
      <c r="D28" s="232" t="s">
        <v>220</v>
      </c>
      <c r="E28" s="233">
        <v>4.05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21</v>
      </c>
      <c r="M28" s="235">
        <f>G28*(1+L28/100)</f>
        <v>0</v>
      </c>
      <c r="N28" s="233">
        <v>0</v>
      </c>
      <c r="O28" s="233">
        <f>ROUND(E28*N28,2)</f>
        <v>0</v>
      </c>
      <c r="P28" s="233">
        <v>0</v>
      </c>
      <c r="Q28" s="233">
        <f>ROUND(E28*P28,2)</f>
        <v>0</v>
      </c>
      <c r="R28" s="235" t="s">
        <v>221</v>
      </c>
      <c r="S28" s="235" t="s">
        <v>183</v>
      </c>
      <c r="T28" s="236" t="s">
        <v>183</v>
      </c>
      <c r="U28" s="218">
        <v>8.9999999999999993E-3</v>
      </c>
      <c r="V28" s="218">
        <f>ROUND(E28*U28,2)</f>
        <v>0.04</v>
      </c>
      <c r="W28" s="218"/>
      <c r="X28" s="218" t="s">
        <v>222</v>
      </c>
      <c r="Y28" s="218" t="s">
        <v>186</v>
      </c>
      <c r="Z28" s="208"/>
      <c r="AA28" s="208"/>
      <c r="AB28" s="208"/>
      <c r="AC28" s="208"/>
      <c r="AD28" s="208"/>
      <c r="AE28" s="208"/>
      <c r="AF28" s="208"/>
      <c r="AG28" s="208" t="s">
        <v>252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2" x14ac:dyDescent="0.2">
      <c r="A29" s="215"/>
      <c r="B29" s="216"/>
      <c r="C29" s="260" t="s">
        <v>253</v>
      </c>
      <c r="D29" s="253"/>
      <c r="E29" s="254"/>
      <c r="F29" s="218"/>
      <c r="G29" s="218"/>
      <c r="H29" s="218"/>
      <c r="I29" s="218"/>
      <c r="J29" s="218"/>
      <c r="K29" s="218"/>
      <c r="L29" s="218"/>
      <c r="M29" s="218"/>
      <c r="N29" s="217"/>
      <c r="O29" s="217"/>
      <c r="P29" s="217"/>
      <c r="Q29" s="217"/>
      <c r="R29" s="218"/>
      <c r="S29" s="218"/>
      <c r="T29" s="218"/>
      <c r="U29" s="218"/>
      <c r="V29" s="218"/>
      <c r="W29" s="218"/>
      <c r="X29" s="218"/>
      <c r="Y29" s="218"/>
      <c r="Z29" s="208"/>
      <c r="AA29" s="208"/>
      <c r="AB29" s="208"/>
      <c r="AC29" s="208"/>
      <c r="AD29" s="208"/>
      <c r="AE29" s="208"/>
      <c r="AF29" s="208"/>
      <c r="AG29" s="208" t="s">
        <v>227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3" x14ac:dyDescent="0.2">
      <c r="A30" s="215"/>
      <c r="B30" s="216"/>
      <c r="C30" s="260" t="s">
        <v>245</v>
      </c>
      <c r="D30" s="253"/>
      <c r="E30" s="254"/>
      <c r="F30" s="218"/>
      <c r="G30" s="218"/>
      <c r="H30" s="218"/>
      <c r="I30" s="218"/>
      <c r="J30" s="218"/>
      <c r="K30" s="218"/>
      <c r="L30" s="218"/>
      <c r="M30" s="218"/>
      <c r="N30" s="217"/>
      <c r="O30" s="217"/>
      <c r="P30" s="217"/>
      <c r="Q30" s="217"/>
      <c r="R30" s="218"/>
      <c r="S30" s="218"/>
      <c r="T30" s="218"/>
      <c r="U30" s="218"/>
      <c r="V30" s="218"/>
      <c r="W30" s="218"/>
      <c r="X30" s="218"/>
      <c r="Y30" s="218"/>
      <c r="Z30" s="208"/>
      <c r="AA30" s="208"/>
      <c r="AB30" s="208"/>
      <c r="AC30" s="208"/>
      <c r="AD30" s="208"/>
      <c r="AE30" s="208"/>
      <c r="AF30" s="208"/>
      <c r="AG30" s="208" t="s">
        <v>227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3" x14ac:dyDescent="0.2">
      <c r="A31" s="215"/>
      <c r="B31" s="216"/>
      <c r="C31" s="260" t="s">
        <v>602</v>
      </c>
      <c r="D31" s="253"/>
      <c r="E31" s="254">
        <v>4.05</v>
      </c>
      <c r="F31" s="218"/>
      <c r="G31" s="218"/>
      <c r="H31" s="218"/>
      <c r="I31" s="218"/>
      <c r="J31" s="218"/>
      <c r="K31" s="218"/>
      <c r="L31" s="218"/>
      <c r="M31" s="218"/>
      <c r="N31" s="217"/>
      <c r="O31" s="217"/>
      <c r="P31" s="217"/>
      <c r="Q31" s="217"/>
      <c r="R31" s="218"/>
      <c r="S31" s="218"/>
      <c r="T31" s="218"/>
      <c r="U31" s="218"/>
      <c r="V31" s="218"/>
      <c r="W31" s="218"/>
      <c r="X31" s="218"/>
      <c r="Y31" s="218"/>
      <c r="Z31" s="208"/>
      <c r="AA31" s="208"/>
      <c r="AB31" s="208"/>
      <c r="AC31" s="208"/>
      <c r="AD31" s="208"/>
      <c r="AE31" s="208"/>
      <c r="AF31" s="208"/>
      <c r="AG31" s="208" t="s">
        <v>227</v>
      </c>
      <c r="AH31" s="208">
        <v>5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">
      <c r="A32" s="230">
        <v>6</v>
      </c>
      <c r="B32" s="231" t="s">
        <v>255</v>
      </c>
      <c r="C32" s="248" t="s">
        <v>256</v>
      </c>
      <c r="D32" s="232" t="s">
        <v>257</v>
      </c>
      <c r="E32" s="233">
        <v>8.1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21</v>
      </c>
      <c r="M32" s="235">
        <f>G32*(1+L32/100)</f>
        <v>0</v>
      </c>
      <c r="N32" s="233">
        <v>0</v>
      </c>
      <c r="O32" s="233">
        <f>ROUND(E32*N32,2)</f>
        <v>0</v>
      </c>
      <c r="P32" s="233">
        <v>0</v>
      </c>
      <c r="Q32" s="233">
        <f>ROUND(E32*P32,2)</f>
        <v>0</v>
      </c>
      <c r="R32" s="235" t="s">
        <v>221</v>
      </c>
      <c r="S32" s="235" t="s">
        <v>183</v>
      </c>
      <c r="T32" s="236" t="s">
        <v>183</v>
      </c>
      <c r="U32" s="218">
        <v>1.7999999999999999E-2</v>
      </c>
      <c r="V32" s="218">
        <f>ROUND(E32*U32,2)</f>
        <v>0.15</v>
      </c>
      <c r="W32" s="218"/>
      <c r="X32" s="218" t="s">
        <v>222</v>
      </c>
      <c r="Y32" s="218" t="s">
        <v>186</v>
      </c>
      <c r="Z32" s="208"/>
      <c r="AA32" s="208"/>
      <c r="AB32" s="208"/>
      <c r="AC32" s="208"/>
      <c r="AD32" s="208"/>
      <c r="AE32" s="208"/>
      <c r="AF32" s="208"/>
      <c r="AG32" s="208" t="s">
        <v>252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2" x14ac:dyDescent="0.2">
      <c r="A33" s="215"/>
      <c r="B33" s="216"/>
      <c r="C33" s="259" t="s">
        <v>258</v>
      </c>
      <c r="D33" s="257"/>
      <c r="E33" s="257"/>
      <c r="F33" s="257"/>
      <c r="G33" s="257"/>
      <c r="H33" s="218"/>
      <c r="I33" s="218"/>
      <c r="J33" s="218"/>
      <c r="K33" s="218"/>
      <c r="L33" s="218"/>
      <c r="M33" s="218"/>
      <c r="N33" s="217"/>
      <c r="O33" s="217"/>
      <c r="P33" s="217"/>
      <c r="Q33" s="217"/>
      <c r="R33" s="218"/>
      <c r="S33" s="218"/>
      <c r="T33" s="218"/>
      <c r="U33" s="218"/>
      <c r="V33" s="218"/>
      <c r="W33" s="218"/>
      <c r="X33" s="218"/>
      <c r="Y33" s="218"/>
      <c r="Z33" s="208"/>
      <c r="AA33" s="208"/>
      <c r="AB33" s="208"/>
      <c r="AC33" s="208"/>
      <c r="AD33" s="208"/>
      <c r="AE33" s="208"/>
      <c r="AF33" s="208"/>
      <c r="AG33" s="208" t="s">
        <v>225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2" x14ac:dyDescent="0.2">
      <c r="A34" s="215"/>
      <c r="B34" s="216"/>
      <c r="C34" s="260" t="s">
        <v>259</v>
      </c>
      <c r="D34" s="253"/>
      <c r="E34" s="254"/>
      <c r="F34" s="218"/>
      <c r="G34" s="218"/>
      <c r="H34" s="218"/>
      <c r="I34" s="218"/>
      <c r="J34" s="218"/>
      <c r="K34" s="218"/>
      <c r="L34" s="218"/>
      <c r="M34" s="218"/>
      <c r="N34" s="217"/>
      <c r="O34" s="217"/>
      <c r="P34" s="217"/>
      <c r="Q34" s="217"/>
      <c r="R34" s="218"/>
      <c r="S34" s="218"/>
      <c r="T34" s="218"/>
      <c r="U34" s="218"/>
      <c r="V34" s="218"/>
      <c r="W34" s="218"/>
      <c r="X34" s="218"/>
      <c r="Y34" s="218"/>
      <c r="Z34" s="208"/>
      <c r="AA34" s="208"/>
      <c r="AB34" s="208"/>
      <c r="AC34" s="208"/>
      <c r="AD34" s="208"/>
      <c r="AE34" s="208"/>
      <c r="AF34" s="208"/>
      <c r="AG34" s="208" t="s">
        <v>227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3" x14ac:dyDescent="0.2">
      <c r="A35" s="215"/>
      <c r="B35" s="216"/>
      <c r="C35" s="260" t="s">
        <v>437</v>
      </c>
      <c r="D35" s="253"/>
      <c r="E35" s="254"/>
      <c r="F35" s="218"/>
      <c r="G35" s="218"/>
      <c r="H35" s="218"/>
      <c r="I35" s="218"/>
      <c r="J35" s="218"/>
      <c r="K35" s="218"/>
      <c r="L35" s="218"/>
      <c r="M35" s="218"/>
      <c r="N35" s="217"/>
      <c r="O35" s="217"/>
      <c r="P35" s="217"/>
      <c r="Q35" s="217"/>
      <c r="R35" s="218"/>
      <c r="S35" s="218"/>
      <c r="T35" s="218"/>
      <c r="U35" s="218"/>
      <c r="V35" s="218"/>
      <c r="W35" s="218"/>
      <c r="X35" s="218"/>
      <c r="Y35" s="218"/>
      <c r="Z35" s="208"/>
      <c r="AA35" s="208"/>
      <c r="AB35" s="208"/>
      <c r="AC35" s="208"/>
      <c r="AD35" s="208"/>
      <c r="AE35" s="208"/>
      <c r="AF35" s="208"/>
      <c r="AG35" s="208" t="s">
        <v>227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3" x14ac:dyDescent="0.2">
      <c r="A36" s="215"/>
      <c r="B36" s="216"/>
      <c r="C36" s="260" t="s">
        <v>603</v>
      </c>
      <c r="D36" s="253"/>
      <c r="E36" s="254">
        <v>8.1</v>
      </c>
      <c r="F36" s="218"/>
      <c r="G36" s="218"/>
      <c r="H36" s="218"/>
      <c r="I36" s="218"/>
      <c r="J36" s="218"/>
      <c r="K36" s="218"/>
      <c r="L36" s="218"/>
      <c r="M36" s="218"/>
      <c r="N36" s="217"/>
      <c r="O36" s="217"/>
      <c r="P36" s="217"/>
      <c r="Q36" s="217"/>
      <c r="R36" s="218"/>
      <c r="S36" s="218"/>
      <c r="T36" s="218"/>
      <c r="U36" s="218"/>
      <c r="V36" s="218"/>
      <c r="W36" s="218"/>
      <c r="X36" s="218"/>
      <c r="Y36" s="218"/>
      <c r="Z36" s="208"/>
      <c r="AA36" s="208"/>
      <c r="AB36" s="208"/>
      <c r="AC36" s="208"/>
      <c r="AD36" s="208"/>
      <c r="AE36" s="208"/>
      <c r="AF36" s="208"/>
      <c r="AG36" s="208" t="s">
        <v>227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">
      <c r="A37" s="230">
        <v>7</v>
      </c>
      <c r="B37" s="231" t="s">
        <v>263</v>
      </c>
      <c r="C37" s="248" t="s">
        <v>264</v>
      </c>
      <c r="D37" s="232" t="s">
        <v>220</v>
      </c>
      <c r="E37" s="233">
        <v>4.05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3">
        <v>0</v>
      </c>
      <c r="O37" s="233">
        <f>ROUND(E37*N37,2)</f>
        <v>0</v>
      </c>
      <c r="P37" s="233">
        <v>0</v>
      </c>
      <c r="Q37" s="233">
        <f>ROUND(E37*P37,2)</f>
        <v>0</v>
      </c>
      <c r="R37" s="235" t="s">
        <v>221</v>
      </c>
      <c r="S37" s="235" t="s">
        <v>183</v>
      </c>
      <c r="T37" s="236" t="s">
        <v>183</v>
      </c>
      <c r="U37" s="218">
        <v>0</v>
      </c>
      <c r="V37" s="218">
        <f>ROUND(E37*U37,2)</f>
        <v>0</v>
      </c>
      <c r="W37" s="218"/>
      <c r="X37" s="218" t="s">
        <v>222</v>
      </c>
      <c r="Y37" s="218" t="s">
        <v>186</v>
      </c>
      <c r="Z37" s="208"/>
      <c r="AA37" s="208"/>
      <c r="AB37" s="208"/>
      <c r="AC37" s="208"/>
      <c r="AD37" s="208"/>
      <c r="AE37" s="208"/>
      <c r="AF37" s="208"/>
      <c r="AG37" s="208" t="s">
        <v>223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2" x14ac:dyDescent="0.2">
      <c r="A38" s="215"/>
      <c r="B38" s="216"/>
      <c r="C38" s="260" t="s">
        <v>265</v>
      </c>
      <c r="D38" s="253"/>
      <c r="E38" s="254"/>
      <c r="F38" s="218"/>
      <c r="G38" s="218"/>
      <c r="H38" s="218"/>
      <c r="I38" s="218"/>
      <c r="J38" s="218"/>
      <c r="K38" s="218"/>
      <c r="L38" s="218"/>
      <c r="M38" s="218"/>
      <c r="N38" s="217"/>
      <c r="O38" s="217"/>
      <c r="P38" s="217"/>
      <c r="Q38" s="217"/>
      <c r="R38" s="218"/>
      <c r="S38" s="218"/>
      <c r="T38" s="218"/>
      <c r="U38" s="218"/>
      <c r="V38" s="218"/>
      <c r="W38" s="218"/>
      <c r="X38" s="218"/>
      <c r="Y38" s="218"/>
      <c r="Z38" s="208"/>
      <c r="AA38" s="208"/>
      <c r="AB38" s="208"/>
      <c r="AC38" s="208"/>
      <c r="AD38" s="208"/>
      <c r="AE38" s="208"/>
      <c r="AF38" s="208"/>
      <c r="AG38" s="208" t="s">
        <v>227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3" x14ac:dyDescent="0.2">
      <c r="A39" s="215"/>
      <c r="B39" s="216"/>
      <c r="C39" s="260" t="s">
        <v>245</v>
      </c>
      <c r="D39" s="253"/>
      <c r="E39" s="254"/>
      <c r="F39" s="218"/>
      <c r="G39" s="218"/>
      <c r="H39" s="218"/>
      <c r="I39" s="218"/>
      <c r="J39" s="218"/>
      <c r="K39" s="218"/>
      <c r="L39" s="218"/>
      <c r="M39" s="218"/>
      <c r="N39" s="217"/>
      <c r="O39" s="217"/>
      <c r="P39" s="217"/>
      <c r="Q39" s="217"/>
      <c r="R39" s="218"/>
      <c r="S39" s="218"/>
      <c r="T39" s="218"/>
      <c r="U39" s="218"/>
      <c r="V39" s="218"/>
      <c r="W39" s="218"/>
      <c r="X39" s="218"/>
      <c r="Y39" s="218"/>
      <c r="Z39" s="208"/>
      <c r="AA39" s="208"/>
      <c r="AB39" s="208"/>
      <c r="AC39" s="208"/>
      <c r="AD39" s="208"/>
      <c r="AE39" s="208"/>
      <c r="AF39" s="208"/>
      <c r="AG39" s="208" t="s">
        <v>227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3" x14ac:dyDescent="0.2">
      <c r="A40" s="215"/>
      <c r="B40" s="216"/>
      <c r="C40" s="260" t="s">
        <v>602</v>
      </c>
      <c r="D40" s="253"/>
      <c r="E40" s="254">
        <v>4.05</v>
      </c>
      <c r="F40" s="218"/>
      <c r="G40" s="218"/>
      <c r="H40" s="218"/>
      <c r="I40" s="218"/>
      <c r="J40" s="218"/>
      <c r="K40" s="218"/>
      <c r="L40" s="218"/>
      <c r="M40" s="218"/>
      <c r="N40" s="217"/>
      <c r="O40" s="217"/>
      <c r="P40" s="217"/>
      <c r="Q40" s="217"/>
      <c r="R40" s="218"/>
      <c r="S40" s="218"/>
      <c r="T40" s="218"/>
      <c r="U40" s="218"/>
      <c r="V40" s="218"/>
      <c r="W40" s="218"/>
      <c r="X40" s="218"/>
      <c r="Y40" s="218"/>
      <c r="Z40" s="208"/>
      <c r="AA40" s="208"/>
      <c r="AB40" s="208"/>
      <c r="AC40" s="208"/>
      <c r="AD40" s="208"/>
      <c r="AE40" s="208"/>
      <c r="AF40" s="208"/>
      <c r="AG40" s="208" t="s">
        <v>227</v>
      </c>
      <c r="AH40" s="208">
        <v>5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ht="22.5" outlineLevel="1" x14ac:dyDescent="0.2">
      <c r="A41" s="230">
        <v>8</v>
      </c>
      <c r="B41" s="231" t="s">
        <v>441</v>
      </c>
      <c r="C41" s="248" t="s">
        <v>442</v>
      </c>
      <c r="D41" s="232" t="s">
        <v>257</v>
      </c>
      <c r="E41" s="233">
        <v>8.1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3">
        <v>0</v>
      </c>
      <c r="O41" s="233">
        <f>ROUND(E41*N41,2)</f>
        <v>0</v>
      </c>
      <c r="P41" s="233">
        <v>0</v>
      </c>
      <c r="Q41" s="233">
        <f>ROUND(E41*P41,2)</f>
        <v>0</v>
      </c>
      <c r="R41" s="235" t="s">
        <v>221</v>
      </c>
      <c r="S41" s="235" t="s">
        <v>183</v>
      </c>
      <c r="T41" s="236" t="s">
        <v>183</v>
      </c>
      <c r="U41" s="218">
        <v>0.15</v>
      </c>
      <c r="V41" s="218">
        <f>ROUND(E41*U41,2)</f>
        <v>1.22</v>
      </c>
      <c r="W41" s="218"/>
      <c r="X41" s="218" t="s">
        <v>222</v>
      </c>
      <c r="Y41" s="218" t="s">
        <v>186</v>
      </c>
      <c r="Z41" s="208"/>
      <c r="AA41" s="208"/>
      <c r="AB41" s="208"/>
      <c r="AC41" s="208"/>
      <c r="AD41" s="208"/>
      <c r="AE41" s="208"/>
      <c r="AF41" s="208"/>
      <c r="AG41" s="208" t="s">
        <v>223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2" x14ac:dyDescent="0.2">
      <c r="A42" s="215"/>
      <c r="B42" s="216"/>
      <c r="C42" s="259" t="s">
        <v>443</v>
      </c>
      <c r="D42" s="257"/>
      <c r="E42" s="257"/>
      <c r="F42" s="257"/>
      <c r="G42" s="257"/>
      <c r="H42" s="218"/>
      <c r="I42" s="218"/>
      <c r="J42" s="218"/>
      <c r="K42" s="218"/>
      <c r="L42" s="218"/>
      <c r="M42" s="218"/>
      <c r="N42" s="217"/>
      <c r="O42" s="217"/>
      <c r="P42" s="217"/>
      <c r="Q42" s="217"/>
      <c r="R42" s="218"/>
      <c r="S42" s="218"/>
      <c r="T42" s="218"/>
      <c r="U42" s="218"/>
      <c r="V42" s="218"/>
      <c r="W42" s="218"/>
      <c r="X42" s="218"/>
      <c r="Y42" s="218"/>
      <c r="Z42" s="208"/>
      <c r="AA42" s="208"/>
      <c r="AB42" s="208"/>
      <c r="AC42" s="208"/>
      <c r="AD42" s="208"/>
      <c r="AE42" s="208"/>
      <c r="AF42" s="208"/>
      <c r="AG42" s="208" t="s">
        <v>225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44" t="str">
        <f>C42</f>
        <v>z rostlé horniny tř.1 - 4 pod násypy z hornin soudržných do 92% PS a hornin nesoudržných sypkých relativní ulehlosti I(d) do 0,8</v>
      </c>
      <c r="BB42" s="208"/>
      <c r="BC42" s="208"/>
      <c r="BD42" s="208"/>
      <c r="BE42" s="208"/>
      <c r="BF42" s="208"/>
      <c r="BG42" s="208"/>
      <c r="BH42" s="208"/>
    </row>
    <row r="43" spans="1:60" outlineLevel="2" x14ac:dyDescent="0.2">
      <c r="A43" s="215"/>
      <c r="B43" s="216"/>
      <c r="C43" s="260" t="s">
        <v>444</v>
      </c>
      <c r="D43" s="253"/>
      <c r="E43" s="254"/>
      <c r="F43" s="218"/>
      <c r="G43" s="218"/>
      <c r="H43" s="218"/>
      <c r="I43" s="218"/>
      <c r="J43" s="218"/>
      <c r="K43" s="218"/>
      <c r="L43" s="218"/>
      <c r="M43" s="218"/>
      <c r="N43" s="217"/>
      <c r="O43" s="217"/>
      <c r="P43" s="217"/>
      <c r="Q43" s="217"/>
      <c r="R43" s="218"/>
      <c r="S43" s="218"/>
      <c r="T43" s="218"/>
      <c r="U43" s="218"/>
      <c r="V43" s="218"/>
      <c r="W43" s="218"/>
      <c r="X43" s="218"/>
      <c r="Y43" s="218"/>
      <c r="Z43" s="208"/>
      <c r="AA43" s="208"/>
      <c r="AB43" s="208"/>
      <c r="AC43" s="208"/>
      <c r="AD43" s="208"/>
      <c r="AE43" s="208"/>
      <c r="AF43" s="208"/>
      <c r="AG43" s="208" t="s">
        <v>227</v>
      </c>
      <c r="AH43" s="208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3" x14ac:dyDescent="0.2">
      <c r="A44" s="215"/>
      <c r="B44" s="216"/>
      <c r="C44" s="260" t="s">
        <v>604</v>
      </c>
      <c r="D44" s="253"/>
      <c r="E44" s="254">
        <v>8.1</v>
      </c>
      <c r="F44" s="218"/>
      <c r="G44" s="218"/>
      <c r="H44" s="218"/>
      <c r="I44" s="218"/>
      <c r="J44" s="218"/>
      <c r="K44" s="218"/>
      <c r="L44" s="218"/>
      <c r="M44" s="218"/>
      <c r="N44" s="217"/>
      <c r="O44" s="217"/>
      <c r="P44" s="217"/>
      <c r="Q44" s="217"/>
      <c r="R44" s="218"/>
      <c r="S44" s="218"/>
      <c r="T44" s="218"/>
      <c r="U44" s="218"/>
      <c r="V44" s="218"/>
      <c r="W44" s="218"/>
      <c r="X44" s="218"/>
      <c r="Y44" s="218"/>
      <c r="Z44" s="208"/>
      <c r="AA44" s="208"/>
      <c r="AB44" s="208"/>
      <c r="AC44" s="208"/>
      <c r="AD44" s="208"/>
      <c r="AE44" s="208"/>
      <c r="AF44" s="208"/>
      <c r="AG44" s="208" t="s">
        <v>227</v>
      </c>
      <c r="AH44" s="208">
        <v>5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ht="33.75" outlineLevel="1" x14ac:dyDescent="0.2">
      <c r="A45" s="230">
        <v>9</v>
      </c>
      <c r="B45" s="231" t="s">
        <v>266</v>
      </c>
      <c r="C45" s="248" t="s">
        <v>267</v>
      </c>
      <c r="D45" s="232" t="s">
        <v>220</v>
      </c>
      <c r="E45" s="233">
        <v>4.05</v>
      </c>
      <c r="F45" s="234"/>
      <c r="G45" s="235">
        <f>ROUND(E45*F45,2)</f>
        <v>0</v>
      </c>
      <c r="H45" s="234"/>
      <c r="I45" s="235">
        <f>ROUND(E45*H45,2)</f>
        <v>0</v>
      </c>
      <c r="J45" s="234"/>
      <c r="K45" s="235">
        <f>ROUND(E45*J45,2)</f>
        <v>0</v>
      </c>
      <c r="L45" s="235">
        <v>21</v>
      </c>
      <c r="M45" s="235">
        <f>G45*(1+L45/100)</f>
        <v>0</v>
      </c>
      <c r="N45" s="233">
        <v>0</v>
      </c>
      <c r="O45" s="233">
        <f>ROUND(E45*N45,2)</f>
        <v>0</v>
      </c>
      <c r="P45" s="233">
        <v>0</v>
      </c>
      <c r="Q45" s="233">
        <f>ROUND(E45*P45,2)</f>
        <v>0</v>
      </c>
      <c r="R45" s="235"/>
      <c r="S45" s="235" t="s">
        <v>268</v>
      </c>
      <c r="T45" s="236" t="s">
        <v>184</v>
      </c>
      <c r="U45" s="218">
        <v>0</v>
      </c>
      <c r="V45" s="218">
        <f>ROUND(E45*U45,2)</f>
        <v>0</v>
      </c>
      <c r="W45" s="218"/>
      <c r="X45" s="218" t="s">
        <v>222</v>
      </c>
      <c r="Y45" s="218" t="s">
        <v>186</v>
      </c>
      <c r="Z45" s="208"/>
      <c r="AA45" s="208"/>
      <c r="AB45" s="208"/>
      <c r="AC45" s="208"/>
      <c r="AD45" s="208"/>
      <c r="AE45" s="208"/>
      <c r="AF45" s="208"/>
      <c r="AG45" s="208" t="s">
        <v>223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ht="33.75" outlineLevel="2" x14ac:dyDescent="0.2">
      <c r="A46" s="215"/>
      <c r="B46" s="216"/>
      <c r="C46" s="260" t="s">
        <v>269</v>
      </c>
      <c r="D46" s="253"/>
      <c r="E46" s="254"/>
      <c r="F46" s="218"/>
      <c r="G46" s="218"/>
      <c r="H46" s="218"/>
      <c r="I46" s="218"/>
      <c r="J46" s="218"/>
      <c r="K46" s="218"/>
      <c r="L46" s="218"/>
      <c r="M46" s="218"/>
      <c r="N46" s="217"/>
      <c r="O46" s="217"/>
      <c r="P46" s="217"/>
      <c r="Q46" s="217"/>
      <c r="R46" s="218"/>
      <c r="S46" s="218"/>
      <c r="T46" s="218"/>
      <c r="U46" s="218"/>
      <c r="V46" s="218"/>
      <c r="W46" s="218"/>
      <c r="X46" s="218"/>
      <c r="Y46" s="218"/>
      <c r="Z46" s="208"/>
      <c r="AA46" s="208"/>
      <c r="AB46" s="208"/>
      <c r="AC46" s="208"/>
      <c r="AD46" s="208"/>
      <c r="AE46" s="208"/>
      <c r="AF46" s="208"/>
      <c r="AG46" s="208" t="s">
        <v>227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3" x14ac:dyDescent="0.2">
      <c r="A47" s="215"/>
      <c r="B47" s="216"/>
      <c r="C47" s="260" t="s">
        <v>239</v>
      </c>
      <c r="D47" s="253"/>
      <c r="E47" s="254"/>
      <c r="F47" s="218"/>
      <c r="G47" s="218"/>
      <c r="H47" s="218"/>
      <c r="I47" s="218"/>
      <c r="J47" s="218"/>
      <c r="K47" s="218"/>
      <c r="L47" s="218"/>
      <c r="M47" s="218"/>
      <c r="N47" s="217"/>
      <c r="O47" s="217"/>
      <c r="P47" s="217"/>
      <c r="Q47" s="217"/>
      <c r="R47" s="218"/>
      <c r="S47" s="218"/>
      <c r="T47" s="218"/>
      <c r="U47" s="218"/>
      <c r="V47" s="218"/>
      <c r="W47" s="218"/>
      <c r="X47" s="218"/>
      <c r="Y47" s="218"/>
      <c r="Z47" s="208"/>
      <c r="AA47" s="208"/>
      <c r="AB47" s="208"/>
      <c r="AC47" s="208"/>
      <c r="AD47" s="208"/>
      <c r="AE47" s="208"/>
      <c r="AF47" s="208"/>
      <c r="AG47" s="208" t="s">
        <v>227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3" x14ac:dyDescent="0.2">
      <c r="A48" s="215"/>
      <c r="B48" s="216"/>
      <c r="C48" s="260" t="s">
        <v>601</v>
      </c>
      <c r="D48" s="253"/>
      <c r="E48" s="254">
        <v>4.05</v>
      </c>
      <c r="F48" s="218"/>
      <c r="G48" s="218"/>
      <c r="H48" s="218"/>
      <c r="I48" s="218"/>
      <c r="J48" s="218"/>
      <c r="K48" s="218"/>
      <c r="L48" s="218"/>
      <c r="M48" s="218"/>
      <c r="N48" s="217"/>
      <c r="O48" s="217"/>
      <c r="P48" s="217"/>
      <c r="Q48" s="217"/>
      <c r="R48" s="218"/>
      <c r="S48" s="218"/>
      <c r="T48" s="218"/>
      <c r="U48" s="218"/>
      <c r="V48" s="218"/>
      <c r="W48" s="218"/>
      <c r="X48" s="218"/>
      <c r="Y48" s="218"/>
      <c r="Z48" s="208"/>
      <c r="AA48" s="208"/>
      <c r="AB48" s="208"/>
      <c r="AC48" s="208"/>
      <c r="AD48" s="208"/>
      <c r="AE48" s="208"/>
      <c r="AF48" s="208"/>
      <c r="AG48" s="208" t="s">
        <v>227</v>
      </c>
      <c r="AH48" s="208">
        <v>5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x14ac:dyDescent="0.2">
      <c r="A49" s="223" t="s">
        <v>178</v>
      </c>
      <c r="B49" s="224" t="s">
        <v>109</v>
      </c>
      <c r="C49" s="246" t="s">
        <v>110</v>
      </c>
      <c r="D49" s="225"/>
      <c r="E49" s="226"/>
      <c r="F49" s="227"/>
      <c r="G49" s="227">
        <f>SUMIF(AG50:AG100,"&lt;&gt;NOR",G50:G100)</f>
        <v>0</v>
      </c>
      <c r="H49" s="227"/>
      <c r="I49" s="227">
        <f>SUM(I50:I100)</f>
        <v>0</v>
      </c>
      <c r="J49" s="227"/>
      <c r="K49" s="227">
        <f>SUM(K50:K100)</f>
        <v>0</v>
      </c>
      <c r="L49" s="227"/>
      <c r="M49" s="227">
        <f>SUM(M50:M100)</f>
        <v>0</v>
      </c>
      <c r="N49" s="226"/>
      <c r="O49" s="226">
        <f>SUM(O50:O100)</f>
        <v>5.0999999999999996</v>
      </c>
      <c r="P49" s="226"/>
      <c r="Q49" s="226">
        <f>SUM(Q50:Q100)</f>
        <v>0</v>
      </c>
      <c r="R49" s="227"/>
      <c r="S49" s="227"/>
      <c r="T49" s="228"/>
      <c r="U49" s="222"/>
      <c r="V49" s="222">
        <f>SUM(V50:V100)</f>
        <v>6.9999999999999991</v>
      </c>
      <c r="W49" s="222"/>
      <c r="X49" s="222"/>
      <c r="Y49" s="222"/>
      <c r="AG49" t="s">
        <v>179</v>
      </c>
    </row>
    <row r="50" spans="1:60" outlineLevel="1" x14ac:dyDescent="0.2">
      <c r="A50" s="230">
        <v>10</v>
      </c>
      <c r="B50" s="231" t="s">
        <v>270</v>
      </c>
      <c r="C50" s="248" t="s">
        <v>271</v>
      </c>
      <c r="D50" s="232" t="s">
        <v>220</v>
      </c>
      <c r="E50" s="233">
        <v>2.835</v>
      </c>
      <c r="F50" s="234"/>
      <c r="G50" s="235">
        <f>ROUND(E50*F50,2)</f>
        <v>0</v>
      </c>
      <c r="H50" s="234"/>
      <c r="I50" s="235">
        <f>ROUND(E50*H50,2)</f>
        <v>0</v>
      </c>
      <c r="J50" s="234"/>
      <c r="K50" s="235">
        <f>ROUND(E50*J50,2)</f>
        <v>0</v>
      </c>
      <c r="L50" s="235">
        <v>21</v>
      </c>
      <c r="M50" s="235">
        <f>G50*(1+L50/100)</f>
        <v>0</v>
      </c>
      <c r="N50" s="233">
        <v>0</v>
      </c>
      <c r="O50" s="233">
        <f>ROUND(E50*N50,2)</f>
        <v>0</v>
      </c>
      <c r="P50" s="233">
        <v>0</v>
      </c>
      <c r="Q50" s="233">
        <f>ROUND(E50*P50,2)</f>
        <v>0</v>
      </c>
      <c r="R50" s="235" t="s">
        <v>272</v>
      </c>
      <c r="S50" s="235" t="s">
        <v>183</v>
      </c>
      <c r="T50" s="236" t="s">
        <v>183</v>
      </c>
      <c r="U50" s="218">
        <v>9.2999999999999999E-2</v>
      </c>
      <c r="V50" s="218">
        <f>ROUND(E50*U50,2)</f>
        <v>0.26</v>
      </c>
      <c r="W50" s="218"/>
      <c r="X50" s="218" t="s">
        <v>222</v>
      </c>
      <c r="Y50" s="218" t="s">
        <v>186</v>
      </c>
      <c r="Z50" s="208"/>
      <c r="AA50" s="208"/>
      <c r="AB50" s="208"/>
      <c r="AC50" s="208"/>
      <c r="AD50" s="208"/>
      <c r="AE50" s="208"/>
      <c r="AF50" s="208"/>
      <c r="AG50" s="208" t="s">
        <v>252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ht="22.5" outlineLevel="2" x14ac:dyDescent="0.2">
      <c r="A51" s="215"/>
      <c r="B51" s="216"/>
      <c r="C51" s="259" t="s">
        <v>273</v>
      </c>
      <c r="D51" s="257"/>
      <c r="E51" s="257"/>
      <c r="F51" s="257"/>
      <c r="G51" s="257"/>
      <c r="H51" s="218"/>
      <c r="I51" s="218"/>
      <c r="J51" s="218"/>
      <c r="K51" s="218"/>
      <c r="L51" s="218"/>
      <c r="M51" s="218"/>
      <c r="N51" s="217"/>
      <c r="O51" s="217"/>
      <c r="P51" s="217"/>
      <c r="Q51" s="217"/>
      <c r="R51" s="218"/>
      <c r="S51" s="218"/>
      <c r="T51" s="218"/>
      <c r="U51" s="218"/>
      <c r="V51" s="218"/>
      <c r="W51" s="218"/>
      <c r="X51" s="218"/>
      <c r="Y51" s="218"/>
      <c r="Z51" s="208"/>
      <c r="AA51" s="208"/>
      <c r="AB51" s="208"/>
      <c r="AC51" s="208"/>
      <c r="AD51" s="208"/>
      <c r="AE51" s="208"/>
      <c r="AF51" s="208"/>
      <c r="AG51" s="208" t="s">
        <v>225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44" t="str">
        <f>C51</f>
        <v>bez naložení, avšak se složením zemin schopných zúrodnění, kamenouhelných hlušin a výsypkových materiálů, příplatek za každých dalších i započatých 1000 m,</v>
      </c>
      <c r="BB51" s="208"/>
      <c r="BC51" s="208"/>
      <c r="BD51" s="208"/>
      <c r="BE51" s="208"/>
      <c r="BF51" s="208"/>
      <c r="BG51" s="208"/>
      <c r="BH51" s="208"/>
    </row>
    <row r="52" spans="1:60" outlineLevel="2" x14ac:dyDescent="0.2">
      <c r="A52" s="215"/>
      <c r="B52" s="216"/>
      <c r="C52" s="263" t="s">
        <v>274</v>
      </c>
      <c r="D52" s="258"/>
      <c r="E52" s="258"/>
      <c r="F52" s="258"/>
      <c r="G52" s="258"/>
      <c r="H52" s="218"/>
      <c r="I52" s="218"/>
      <c r="J52" s="218"/>
      <c r="K52" s="218"/>
      <c r="L52" s="218"/>
      <c r="M52" s="218"/>
      <c r="N52" s="217"/>
      <c r="O52" s="217"/>
      <c r="P52" s="217"/>
      <c r="Q52" s="217"/>
      <c r="R52" s="218"/>
      <c r="S52" s="218"/>
      <c r="T52" s="218"/>
      <c r="U52" s="218"/>
      <c r="V52" s="218"/>
      <c r="W52" s="218"/>
      <c r="X52" s="218"/>
      <c r="Y52" s="218"/>
      <c r="Z52" s="208"/>
      <c r="AA52" s="208"/>
      <c r="AB52" s="208"/>
      <c r="AC52" s="208"/>
      <c r="AD52" s="208"/>
      <c r="AE52" s="208"/>
      <c r="AF52" s="208"/>
      <c r="AG52" s="208" t="s">
        <v>193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3" x14ac:dyDescent="0.2">
      <c r="A53" s="215"/>
      <c r="B53" s="216"/>
      <c r="C53" s="263" t="s">
        <v>275</v>
      </c>
      <c r="D53" s="258"/>
      <c r="E53" s="258"/>
      <c r="F53" s="258"/>
      <c r="G53" s="258"/>
      <c r="H53" s="218"/>
      <c r="I53" s="218"/>
      <c r="J53" s="218"/>
      <c r="K53" s="218"/>
      <c r="L53" s="218"/>
      <c r="M53" s="218"/>
      <c r="N53" s="217"/>
      <c r="O53" s="217"/>
      <c r="P53" s="217"/>
      <c r="Q53" s="217"/>
      <c r="R53" s="218"/>
      <c r="S53" s="218"/>
      <c r="T53" s="218"/>
      <c r="U53" s="218"/>
      <c r="V53" s="218"/>
      <c r="W53" s="218"/>
      <c r="X53" s="218"/>
      <c r="Y53" s="218"/>
      <c r="Z53" s="208"/>
      <c r="AA53" s="208"/>
      <c r="AB53" s="208"/>
      <c r="AC53" s="208"/>
      <c r="AD53" s="208"/>
      <c r="AE53" s="208"/>
      <c r="AF53" s="208"/>
      <c r="AG53" s="208" t="s">
        <v>193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3" x14ac:dyDescent="0.2">
      <c r="A54" s="215"/>
      <c r="B54" s="216"/>
      <c r="C54" s="263" t="s">
        <v>276</v>
      </c>
      <c r="D54" s="258"/>
      <c r="E54" s="258"/>
      <c r="F54" s="258"/>
      <c r="G54" s="258"/>
      <c r="H54" s="218"/>
      <c r="I54" s="218"/>
      <c r="J54" s="218"/>
      <c r="K54" s="218"/>
      <c r="L54" s="218"/>
      <c r="M54" s="218"/>
      <c r="N54" s="217"/>
      <c r="O54" s="217"/>
      <c r="P54" s="217"/>
      <c r="Q54" s="217"/>
      <c r="R54" s="218"/>
      <c r="S54" s="218"/>
      <c r="T54" s="218"/>
      <c r="U54" s="218"/>
      <c r="V54" s="218"/>
      <c r="W54" s="218"/>
      <c r="X54" s="218"/>
      <c r="Y54" s="218"/>
      <c r="Z54" s="208"/>
      <c r="AA54" s="208"/>
      <c r="AB54" s="208"/>
      <c r="AC54" s="208"/>
      <c r="AD54" s="208"/>
      <c r="AE54" s="208"/>
      <c r="AF54" s="208"/>
      <c r="AG54" s="208" t="s">
        <v>193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44" t="str">
        <f>C54</f>
        <v>- udržování sjízdnosti cest uvnitř násypiště i výkopiště, pokud vrcholky nerovností nejsou   vyšší než +- 0,5 m,</v>
      </c>
      <c r="BB54" s="208"/>
      <c r="BC54" s="208"/>
      <c r="BD54" s="208"/>
      <c r="BE54" s="208"/>
      <c r="BF54" s="208"/>
      <c r="BG54" s="208"/>
      <c r="BH54" s="208"/>
    </row>
    <row r="55" spans="1:60" outlineLevel="3" x14ac:dyDescent="0.2">
      <c r="A55" s="215"/>
      <c r="B55" s="216"/>
      <c r="C55" s="263" t="s">
        <v>277</v>
      </c>
      <c r="D55" s="258"/>
      <c r="E55" s="258"/>
      <c r="F55" s="258"/>
      <c r="G55" s="258"/>
      <c r="H55" s="218"/>
      <c r="I55" s="218"/>
      <c r="J55" s="218"/>
      <c r="K55" s="218"/>
      <c r="L55" s="218"/>
      <c r="M55" s="218"/>
      <c r="N55" s="217"/>
      <c r="O55" s="217"/>
      <c r="P55" s="217"/>
      <c r="Q55" s="217"/>
      <c r="R55" s="218"/>
      <c r="S55" s="218"/>
      <c r="T55" s="218"/>
      <c r="U55" s="218"/>
      <c r="V55" s="218"/>
      <c r="W55" s="218"/>
      <c r="X55" s="218"/>
      <c r="Y55" s="218"/>
      <c r="Z55" s="208"/>
      <c r="AA55" s="208"/>
      <c r="AB55" s="208"/>
      <c r="AC55" s="208"/>
      <c r="AD55" s="208"/>
      <c r="AE55" s="208"/>
      <c r="AF55" s="208"/>
      <c r="AG55" s="208" t="s">
        <v>193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2" x14ac:dyDescent="0.2">
      <c r="A56" s="215"/>
      <c r="B56" s="216"/>
      <c r="C56" s="260" t="s">
        <v>278</v>
      </c>
      <c r="D56" s="253"/>
      <c r="E56" s="254"/>
      <c r="F56" s="218"/>
      <c r="G56" s="218"/>
      <c r="H56" s="218"/>
      <c r="I56" s="218"/>
      <c r="J56" s="218"/>
      <c r="K56" s="218"/>
      <c r="L56" s="218"/>
      <c r="M56" s="218"/>
      <c r="N56" s="217"/>
      <c r="O56" s="217"/>
      <c r="P56" s="217"/>
      <c r="Q56" s="217"/>
      <c r="R56" s="218"/>
      <c r="S56" s="218"/>
      <c r="T56" s="218"/>
      <c r="U56" s="218"/>
      <c r="V56" s="218"/>
      <c r="W56" s="218"/>
      <c r="X56" s="218"/>
      <c r="Y56" s="218"/>
      <c r="Z56" s="208"/>
      <c r="AA56" s="208"/>
      <c r="AB56" s="208"/>
      <c r="AC56" s="208"/>
      <c r="AD56" s="208"/>
      <c r="AE56" s="208"/>
      <c r="AF56" s="208"/>
      <c r="AG56" s="208" t="s">
        <v>227</v>
      </c>
      <c r="AH56" s="208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3" x14ac:dyDescent="0.2">
      <c r="A57" s="215"/>
      <c r="B57" s="216"/>
      <c r="C57" s="260" t="s">
        <v>446</v>
      </c>
      <c r="D57" s="253"/>
      <c r="E57" s="254"/>
      <c r="F57" s="218"/>
      <c r="G57" s="218"/>
      <c r="H57" s="218"/>
      <c r="I57" s="218"/>
      <c r="J57" s="218"/>
      <c r="K57" s="218"/>
      <c r="L57" s="218"/>
      <c r="M57" s="218"/>
      <c r="N57" s="217"/>
      <c r="O57" s="217"/>
      <c r="P57" s="217"/>
      <c r="Q57" s="217"/>
      <c r="R57" s="218"/>
      <c r="S57" s="218"/>
      <c r="T57" s="218"/>
      <c r="U57" s="218"/>
      <c r="V57" s="218"/>
      <c r="W57" s="218"/>
      <c r="X57" s="218"/>
      <c r="Y57" s="218"/>
      <c r="Z57" s="208"/>
      <c r="AA57" s="208"/>
      <c r="AB57" s="208"/>
      <c r="AC57" s="208"/>
      <c r="AD57" s="208"/>
      <c r="AE57" s="208"/>
      <c r="AF57" s="208"/>
      <c r="AG57" s="208" t="s">
        <v>227</v>
      </c>
      <c r="AH57" s="208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3" x14ac:dyDescent="0.2">
      <c r="A58" s="215"/>
      <c r="B58" s="216"/>
      <c r="C58" s="260" t="s">
        <v>605</v>
      </c>
      <c r="D58" s="253"/>
      <c r="E58" s="254">
        <v>2.835</v>
      </c>
      <c r="F58" s="218"/>
      <c r="G58" s="218"/>
      <c r="H58" s="218"/>
      <c r="I58" s="218"/>
      <c r="J58" s="218"/>
      <c r="K58" s="218"/>
      <c r="L58" s="218"/>
      <c r="M58" s="218"/>
      <c r="N58" s="217"/>
      <c r="O58" s="217"/>
      <c r="P58" s="217"/>
      <c r="Q58" s="217"/>
      <c r="R58" s="218"/>
      <c r="S58" s="218"/>
      <c r="T58" s="218"/>
      <c r="U58" s="218"/>
      <c r="V58" s="218"/>
      <c r="W58" s="218"/>
      <c r="X58" s="218"/>
      <c r="Y58" s="218"/>
      <c r="Z58" s="208"/>
      <c r="AA58" s="208"/>
      <c r="AB58" s="208"/>
      <c r="AC58" s="208"/>
      <c r="AD58" s="208"/>
      <c r="AE58" s="208"/>
      <c r="AF58" s="208"/>
      <c r="AG58" s="208" t="s">
        <v>227</v>
      </c>
      <c r="AH58" s="208">
        <v>5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">
      <c r="A59" s="230">
        <v>11</v>
      </c>
      <c r="B59" s="231" t="s">
        <v>281</v>
      </c>
      <c r="C59" s="248" t="s">
        <v>282</v>
      </c>
      <c r="D59" s="232" t="s">
        <v>220</v>
      </c>
      <c r="E59" s="233">
        <v>2.835</v>
      </c>
      <c r="F59" s="234"/>
      <c r="G59" s="235">
        <f>ROUND(E59*F59,2)</f>
        <v>0</v>
      </c>
      <c r="H59" s="234"/>
      <c r="I59" s="235">
        <f>ROUND(E59*H59,2)</f>
        <v>0</v>
      </c>
      <c r="J59" s="234"/>
      <c r="K59" s="235">
        <f>ROUND(E59*J59,2)</f>
        <v>0</v>
      </c>
      <c r="L59" s="235">
        <v>21</v>
      </c>
      <c r="M59" s="235">
        <f>G59*(1+L59/100)</f>
        <v>0</v>
      </c>
      <c r="N59" s="233">
        <v>0</v>
      </c>
      <c r="O59" s="233">
        <f>ROUND(E59*N59,2)</f>
        <v>0</v>
      </c>
      <c r="P59" s="233">
        <v>0</v>
      </c>
      <c r="Q59" s="233">
        <f>ROUND(E59*P59,2)</f>
        <v>0</v>
      </c>
      <c r="R59" s="235" t="s">
        <v>272</v>
      </c>
      <c r="S59" s="235" t="s">
        <v>183</v>
      </c>
      <c r="T59" s="236" t="s">
        <v>183</v>
      </c>
      <c r="U59" s="218">
        <v>6.7000000000000004E-2</v>
      </c>
      <c r="V59" s="218">
        <f>ROUND(E59*U59,2)</f>
        <v>0.19</v>
      </c>
      <c r="W59" s="218"/>
      <c r="X59" s="218" t="s">
        <v>222</v>
      </c>
      <c r="Y59" s="218" t="s">
        <v>186</v>
      </c>
      <c r="Z59" s="208"/>
      <c r="AA59" s="208"/>
      <c r="AB59" s="208"/>
      <c r="AC59" s="208"/>
      <c r="AD59" s="208"/>
      <c r="AE59" s="208"/>
      <c r="AF59" s="208"/>
      <c r="AG59" s="208" t="s">
        <v>252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2" x14ac:dyDescent="0.2">
      <c r="A60" s="215"/>
      <c r="B60" s="216"/>
      <c r="C60" s="259" t="s">
        <v>283</v>
      </c>
      <c r="D60" s="257"/>
      <c r="E60" s="257"/>
      <c r="F60" s="257"/>
      <c r="G60" s="257"/>
      <c r="H60" s="218"/>
      <c r="I60" s="218"/>
      <c r="J60" s="218"/>
      <c r="K60" s="218"/>
      <c r="L60" s="218"/>
      <c r="M60" s="218"/>
      <c r="N60" s="217"/>
      <c r="O60" s="217"/>
      <c r="P60" s="217"/>
      <c r="Q60" s="217"/>
      <c r="R60" s="218"/>
      <c r="S60" s="218"/>
      <c r="T60" s="218"/>
      <c r="U60" s="218"/>
      <c r="V60" s="218"/>
      <c r="W60" s="218"/>
      <c r="X60" s="218"/>
      <c r="Y60" s="218"/>
      <c r="Z60" s="208"/>
      <c r="AA60" s="208"/>
      <c r="AB60" s="208"/>
      <c r="AC60" s="208"/>
      <c r="AD60" s="208"/>
      <c r="AE60" s="208"/>
      <c r="AF60" s="208"/>
      <c r="AG60" s="208" t="s">
        <v>225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2" x14ac:dyDescent="0.2">
      <c r="A61" s="215"/>
      <c r="B61" s="216"/>
      <c r="C61" s="260" t="s">
        <v>284</v>
      </c>
      <c r="D61" s="253"/>
      <c r="E61" s="254"/>
      <c r="F61" s="218"/>
      <c r="G61" s="218"/>
      <c r="H61" s="218"/>
      <c r="I61" s="218"/>
      <c r="J61" s="218"/>
      <c r="K61" s="218"/>
      <c r="L61" s="218"/>
      <c r="M61" s="218"/>
      <c r="N61" s="217"/>
      <c r="O61" s="217"/>
      <c r="P61" s="217"/>
      <c r="Q61" s="217"/>
      <c r="R61" s="218"/>
      <c r="S61" s="218"/>
      <c r="T61" s="218"/>
      <c r="U61" s="218"/>
      <c r="V61" s="218"/>
      <c r="W61" s="218"/>
      <c r="X61" s="218"/>
      <c r="Y61" s="218"/>
      <c r="Z61" s="208"/>
      <c r="AA61" s="208"/>
      <c r="AB61" s="208"/>
      <c r="AC61" s="208"/>
      <c r="AD61" s="208"/>
      <c r="AE61" s="208"/>
      <c r="AF61" s="208"/>
      <c r="AG61" s="208" t="s">
        <v>227</v>
      </c>
      <c r="AH61" s="208">
        <v>0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3" x14ac:dyDescent="0.2">
      <c r="A62" s="215"/>
      <c r="B62" s="216"/>
      <c r="C62" s="260" t="s">
        <v>606</v>
      </c>
      <c r="D62" s="253"/>
      <c r="E62" s="254">
        <v>2.835</v>
      </c>
      <c r="F62" s="218"/>
      <c r="G62" s="218"/>
      <c r="H62" s="218"/>
      <c r="I62" s="218"/>
      <c r="J62" s="218"/>
      <c r="K62" s="218"/>
      <c r="L62" s="218"/>
      <c r="M62" s="218"/>
      <c r="N62" s="217"/>
      <c r="O62" s="217"/>
      <c r="P62" s="217"/>
      <c r="Q62" s="217"/>
      <c r="R62" s="218"/>
      <c r="S62" s="218"/>
      <c r="T62" s="218"/>
      <c r="U62" s="218"/>
      <c r="V62" s="218"/>
      <c r="W62" s="218"/>
      <c r="X62" s="218"/>
      <c r="Y62" s="218"/>
      <c r="Z62" s="208"/>
      <c r="AA62" s="208"/>
      <c r="AB62" s="208"/>
      <c r="AC62" s="208"/>
      <c r="AD62" s="208"/>
      <c r="AE62" s="208"/>
      <c r="AF62" s="208"/>
      <c r="AG62" s="208" t="s">
        <v>227</v>
      </c>
      <c r="AH62" s="208">
        <v>5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">
      <c r="A63" s="230">
        <v>12</v>
      </c>
      <c r="B63" s="231" t="s">
        <v>286</v>
      </c>
      <c r="C63" s="248" t="s">
        <v>287</v>
      </c>
      <c r="D63" s="232" t="s">
        <v>257</v>
      </c>
      <c r="E63" s="233">
        <v>9.4499999999999993</v>
      </c>
      <c r="F63" s="234"/>
      <c r="G63" s="235">
        <f>ROUND(E63*F63,2)</f>
        <v>0</v>
      </c>
      <c r="H63" s="234"/>
      <c r="I63" s="235">
        <f>ROUND(E63*H63,2)</f>
        <v>0</v>
      </c>
      <c r="J63" s="234"/>
      <c r="K63" s="235">
        <f>ROUND(E63*J63,2)</f>
        <v>0</v>
      </c>
      <c r="L63" s="235">
        <v>21</v>
      </c>
      <c r="M63" s="235">
        <f>G63*(1+L63/100)</f>
        <v>0</v>
      </c>
      <c r="N63" s="233">
        <v>0</v>
      </c>
      <c r="O63" s="233">
        <f>ROUND(E63*N63,2)</f>
        <v>0</v>
      </c>
      <c r="P63" s="233">
        <v>0</v>
      </c>
      <c r="Q63" s="233">
        <f>ROUND(E63*P63,2)</f>
        <v>0</v>
      </c>
      <c r="R63" s="235" t="s">
        <v>288</v>
      </c>
      <c r="S63" s="235" t="s">
        <v>183</v>
      </c>
      <c r="T63" s="236" t="s">
        <v>183</v>
      </c>
      <c r="U63" s="218">
        <v>0.06</v>
      </c>
      <c r="V63" s="218">
        <f>ROUND(E63*U63,2)</f>
        <v>0.56999999999999995</v>
      </c>
      <c r="W63" s="218"/>
      <c r="X63" s="218" t="s">
        <v>222</v>
      </c>
      <c r="Y63" s="218" t="s">
        <v>186</v>
      </c>
      <c r="Z63" s="208"/>
      <c r="AA63" s="208"/>
      <c r="AB63" s="208"/>
      <c r="AC63" s="208"/>
      <c r="AD63" s="208"/>
      <c r="AE63" s="208"/>
      <c r="AF63" s="208"/>
      <c r="AG63" s="208" t="s">
        <v>252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2" x14ac:dyDescent="0.2">
      <c r="A64" s="215"/>
      <c r="B64" s="216"/>
      <c r="C64" s="259" t="s">
        <v>289</v>
      </c>
      <c r="D64" s="257"/>
      <c r="E64" s="257"/>
      <c r="F64" s="257"/>
      <c r="G64" s="257"/>
      <c r="H64" s="218"/>
      <c r="I64" s="218"/>
      <c r="J64" s="218"/>
      <c r="K64" s="218"/>
      <c r="L64" s="218"/>
      <c r="M64" s="218"/>
      <c r="N64" s="217"/>
      <c r="O64" s="217"/>
      <c r="P64" s="217"/>
      <c r="Q64" s="217"/>
      <c r="R64" s="218"/>
      <c r="S64" s="218"/>
      <c r="T64" s="218"/>
      <c r="U64" s="218"/>
      <c r="V64" s="218"/>
      <c r="W64" s="218"/>
      <c r="X64" s="218"/>
      <c r="Y64" s="218"/>
      <c r="Z64" s="208"/>
      <c r="AA64" s="208"/>
      <c r="AB64" s="208"/>
      <c r="AC64" s="208"/>
      <c r="AD64" s="208"/>
      <c r="AE64" s="208"/>
      <c r="AF64" s="208"/>
      <c r="AG64" s="208" t="s">
        <v>225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2" x14ac:dyDescent="0.2">
      <c r="A65" s="215"/>
      <c r="B65" s="216"/>
      <c r="C65" s="260" t="s">
        <v>290</v>
      </c>
      <c r="D65" s="253"/>
      <c r="E65" s="254"/>
      <c r="F65" s="218"/>
      <c r="G65" s="218"/>
      <c r="H65" s="218"/>
      <c r="I65" s="218"/>
      <c r="J65" s="218"/>
      <c r="K65" s="218"/>
      <c r="L65" s="218"/>
      <c r="M65" s="218"/>
      <c r="N65" s="217"/>
      <c r="O65" s="217"/>
      <c r="P65" s="217"/>
      <c r="Q65" s="217"/>
      <c r="R65" s="218"/>
      <c r="S65" s="218"/>
      <c r="T65" s="218"/>
      <c r="U65" s="218"/>
      <c r="V65" s="218"/>
      <c r="W65" s="218"/>
      <c r="X65" s="218"/>
      <c r="Y65" s="218"/>
      <c r="Z65" s="208"/>
      <c r="AA65" s="208"/>
      <c r="AB65" s="208"/>
      <c r="AC65" s="208"/>
      <c r="AD65" s="208"/>
      <c r="AE65" s="208"/>
      <c r="AF65" s="208"/>
      <c r="AG65" s="208" t="s">
        <v>227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3" x14ac:dyDescent="0.2">
      <c r="A66" s="215"/>
      <c r="B66" s="216"/>
      <c r="C66" s="260" t="s">
        <v>449</v>
      </c>
      <c r="D66" s="253"/>
      <c r="E66" s="254"/>
      <c r="F66" s="218"/>
      <c r="G66" s="218"/>
      <c r="H66" s="218"/>
      <c r="I66" s="218"/>
      <c r="J66" s="218"/>
      <c r="K66" s="218"/>
      <c r="L66" s="218"/>
      <c r="M66" s="218"/>
      <c r="N66" s="217"/>
      <c r="O66" s="217"/>
      <c r="P66" s="217"/>
      <c r="Q66" s="217"/>
      <c r="R66" s="218"/>
      <c r="S66" s="218"/>
      <c r="T66" s="218"/>
      <c r="U66" s="218"/>
      <c r="V66" s="218"/>
      <c r="W66" s="218"/>
      <c r="X66" s="218"/>
      <c r="Y66" s="218"/>
      <c r="Z66" s="208"/>
      <c r="AA66" s="208"/>
      <c r="AB66" s="208"/>
      <c r="AC66" s="208"/>
      <c r="AD66" s="208"/>
      <c r="AE66" s="208"/>
      <c r="AF66" s="208"/>
      <c r="AG66" s="208" t="s">
        <v>227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3" x14ac:dyDescent="0.2">
      <c r="A67" s="215"/>
      <c r="B67" s="216"/>
      <c r="C67" s="260" t="s">
        <v>607</v>
      </c>
      <c r="D67" s="253"/>
      <c r="E67" s="254"/>
      <c r="F67" s="218"/>
      <c r="G67" s="218"/>
      <c r="H67" s="218"/>
      <c r="I67" s="218"/>
      <c r="J67" s="218"/>
      <c r="K67" s="218"/>
      <c r="L67" s="218"/>
      <c r="M67" s="218"/>
      <c r="N67" s="217"/>
      <c r="O67" s="217"/>
      <c r="P67" s="217"/>
      <c r="Q67" s="217"/>
      <c r="R67" s="218"/>
      <c r="S67" s="218"/>
      <c r="T67" s="218"/>
      <c r="U67" s="218"/>
      <c r="V67" s="218"/>
      <c r="W67" s="218"/>
      <c r="X67" s="218"/>
      <c r="Y67" s="218"/>
      <c r="Z67" s="208"/>
      <c r="AA67" s="208"/>
      <c r="AB67" s="208"/>
      <c r="AC67" s="208"/>
      <c r="AD67" s="208"/>
      <c r="AE67" s="208"/>
      <c r="AF67" s="208"/>
      <c r="AG67" s="208" t="s">
        <v>227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3" x14ac:dyDescent="0.2">
      <c r="A68" s="215"/>
      <c r="B68" s="216"/>
      <c r="C68" s="260" t="s">
        <v>608</v>
      </c>
      <c r="D68" s="253"/>
      <c r="E68" s="254">
        <v>9.4499999999999993</v>
      </c>
      <c r="F68" s="218"/>
      <c r="G68" s="218"/>
      <c r="H68" s="218"/>
      <c r="I68" s="218"/>
      <c r="J68" s="218"/>
      <c r="K68" s="218"/>
      <c r="L68" s="218"/>
      <c r="M68" s="218"/>
      <c r="N68" s="217"/>
      <c r="O68" s="217"/>
      <c r="P68" s="217"/>
      <c r="Q68" s="217"/>
      <c r="R68" s="218"/>
      <c r="S68" s="218"/>
      <c r="T68" s="218"/>
      <c r="U68" s="218"/>
      <c r="V68" s="218"/>
      <c r="W68" s="218"/>
      <c r="X68" s="218"/>
      <c r="Y68" s="218"/>
      <c r="Z68" s="208"/>
      <c r="AA68" s="208"/>
      <c r="AB68" s="208"/>
      <c r="AC68" s="208"/>
      <c r="AD68" s="208"/>
      <c r="AE68" s="208"/>
      <c r="AF68" s="208"/>
      <c r="AG68" s="208" t="s">
        <v>227</v>
      </c>
      <c r="AH68" s="208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ht="22.5" outlineLevel="1" x14ac:dyDescent="0.2">
      <c r="A69" s="230">
        <v>13</v>
      </c>
      <c r="B69" s="231" t="s">
        <v>452</v>
      </c>
      <c r="C69" s="248" t="s">
        <v>453</v>
      </c>
      <c r="D69" s="232" t="s">
        <v>257</v>
      </c>
      <c r="E69" s="233">
        <v>9.4499999999999993</v>
      </c>
      <c r="F69" s="234"/>
      <c r="G69" s="235">
        <f>ROUND(E69*F69,2)</f>
        <v>0</v>
      </c>
      <c r="H69" s="234"/>
      <c r="I69" s="235">
        <f>ROUND(E69*H69,2)</f>
        <v>0</v>
      </c>
      <c r="J69" s="234"/>
      <c r="K69" s="235">
        <f>ROUND(E69*J69,2)</f>
        <v>0</v>
      </c>
      <c r="L69" s="235">
        <v>21</v>
      </c>
      <c r="M69" s="235">
        <f>G69*(1+L69/100)</f>
        <v>0</v>
      </c>
      <c r="N69" s="233">
        <v>0</v>
      </c>
      <c r="O69" s="233">
        <f>ROUND(E69*N69,2)</f>
        <v>0</v>
      </c>
      <c r="P69" s="233">
        <v>0</v>
      </c>
      <c r="Q69" s="233">
        <f>ROUND(E69*P69,2)</f>
        <v>0</v>
      </c>
      <c r="R69" s="235" t="s">
        <v>221</v>
      </c>
      <c r="S69" s="235" t="s">
        <v>183</v>
      </c>
      <c r="T69" s="236" t="s">
        <v>183</v>
      </c>
      <c r="U69" s="218">
        <v>0.50800000000000001</v>
      </c>
      <c r="V69" s="218">
        <f>ROUND(E69*U69,2)</f>
        <v>4.8</v>
      </c>
      <c r="W69" s="218"/>
      <c r="X69" s="218" t="s">
        <v>222</v>
      </c>
      <c r="Y69" s="218" t="s">
        <v>186</v>
      </c>
      <c r="Z69" s="208"/>
      <c r="AA69" s="208"/>
      <c r="AB69" s="208"/>
      <c r="AC69" s="208"/>
      <c r="AD69" s="208"/>
      <c r="AE69" s="208"/>
      <c r="AF69" s="208"/>
      <c r="AG69" s="208" t="s">
        <v>252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ht="22.5" outlineLevel="2" x14ac:dyDescent="0.2">
      <c r="A70" s="215"/>
      <c r="B70" s="216"/>
      <c r="C70" s="259" t="s">
        <v>296</v>
      </c>
      <c r="D70" s="257"/>
      <c r="E70" s="257"/>
      <c r="F70" s="257"/>
      <c r="G70" s="257"/>
      <c r="H70" s="218"/>
      <c r="I70" s="218"/>
      <c r="J70" s="218"/>
      <c r="K70" s="218"/>
      <c r="L70" s="218"/>
      <c r="M70" s="218"/>
      <c r="N70" s="217"/>
      <c r="O70" s="217"/>
      <c r="P70" s="217"/>
      <c r="Q70" s="217"/>
      <c r="R70" s="218"/>
      <c r="S70" s="218"/>
      <c r="T70" s="218"/>
      <c r="U70" s="218"/>
      <c r="V70" s="218"/>
      <c r="W70" s="218"/>
      <c r="X70" s="218"/>
      <c r="Y70" s="218"/>
      <c r="Z70" s="208"/>
      <c r="AA70" s="208"/>
      <c r="AB70" s="208"/>
      <c r="AC70" s="208"/>
      <c r="AD70" s="208"/>
      <c r="AE70" s="208"/>
      <c r="AF70" s="208"/>
      <c r="AG70" s="208" t="s">
        <v>225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44" t="str">
        <f>C70</f>
        <v>s případným nutným přemístěním hromad nebo dočasných skládek na místo potřeby ze vzdálenosti do 30 m, v rovině nebo ve svahu do 1 : 5,</v>
      </c>
      <c r="BB70" s="208"/>
      <c r="BC70" s="208"/>
      <c r="BD70" s="208"/>
      <c r="BE70" s="208"/>
      <c r="BF70" s="208"/>
      <c r="BG70" s="208"/>
      <c r="BH70" s="208"/>
    </row>
    <row r="71" spans="1:60" outlineLevel="2" x14ac:dyDescent="0.2">
      <c r="A71" s="215"/>
      <c r="B71" s="216"/>
      <c r="C71" s="260" t="s">
        <v>454</v>
      </c>
      <c r="D71" s="253"/>
      <c r="E71" s="254"/>
      <c r="F71" s="218"/>
      <c r="G71" s="218"/>
      <c r="H71" s="218"/>
      <c r="I71" s="218"/>
      <c r="J71" s="218"/>
      <c r="K71" s="218"/>
      <c r="L71" s="218"/>
      <c r="M71" s="218"/>
      <c r="N71" s="217"/>
      <c r="O71" s="217"/>
      <c r="P71" s="217"/>
      <c r="Q71" s="217"/>
      <c r="R71" s="218"/>
      <c r="S71" s="218"/>
      <c r="T71" s="218"/>
      <c r="U71" s="218"/>
      <c r="V71" s="218"/>
      <c r="W71" s="218"/>
      <c r="X71" s="218"/>
      <c r="Y71" s="218"/>
      <c r="Z71" s="208"/>
      <c r="AA71" s="208"/>
      <c r="AB71" s="208"/>
      <c r="AC71" s="208"/>
      <c r="AD71" s="208"/>
      <c r="AE71" s="208"/>
      <c r="AF71" s="208"/>
      <c r="AG71" s="208" t="s">
        <v>227</v>
      </c>
      <c r="AH71" s="208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3" x14ac:dyDescent="0.2">
      <c r="A72" s="215"/>
      <c r="B72" s="216"/>
      <c r="C72" s="260" t="s">
        <v>609</v>
      </c>
      <c r="D72" s="253"/>
      <c r="E72" s="254">
        <v>9.4499999999999993</v>
      </c>
      <c r="F72" s="218"/>
      <c r="G72" s="218"/>
      <c r="H72" s="218"/>
      <c r="I72" s="218"/>
      <c r="J72" s="218"/>
      <c r="K72" s="218"/>
      <c r="L72" s="218"/>
      <c r="M72" s="218"/>
      <c r="N72" s="217"/>
      <c r="O72" s="217"/>
      <c r="P72" s="217"/>
      <c r="Q72" s="217"/>
      <c r="R72" s="218"/>
      <c r="S72" s="218"/>
      <c r="T72" s="218"/>
      <c r="U72" s="218"/>
      <c r="V72" s="218"/>
      <c r="W72" s="218"/>
      <c r="X72" s="218"/>
      <c r="Y72" s="218"/>
      <c r="Z72" s="208"/>
      <c r="AA72" s="208"/>
      <c r="AB72" s="208"/>
      <c r="AC72" s="208"/>
      <c r="AD72" s="208"/>
      <c r="AE72" s="208"/>
      <c r="AF72" s="208"/>
      <c r="AG72" s="208" t="s">
        <v>227</v>
      </c>
      <c r="AH72" s="208">
        <v>5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ht="22.5" outlineLevel="1" x14ac:dyDescent="0.2">
      <c r="A73" s="230">
        <v>14</v>
      </c>
      <c r="B73" s="231" t="s">
        <v>299</v>
      </c>
      <c r="C73" s="248" t="s">
        <v>300</v>
      </c>
      <c r="D73" s="232" t="s">
        <v>257</v>
      </c>
      <c r="E73" s="233">
        <v>9.4499999999999993</v>
      </c>
      <c r="F73" s="234"/>
      <c r="G73" s="235">
        <f>ROUND(E73*F73,2)</f>
        <v>0</v>
      </c>
      <c r="H73" s="234"/>
      <c r="I73" s="235">
        <f>ROUND(E73*H73,2)</f>
        <v>0</v>
      </c>
      <c r="J73" s="234"/>
      <c r="K73" s="235">
        <f>ROUND(E73*J73,2)</f>
        <v>0</v>
      </c>
      <c r="L73" s="235">
        <v>21</v>
      </c>
      <c r="M73" s="235">
        <f>G73*(1+L73/100)</f>
        <v>0</v>
      </c>
      <c r="N73" s="233">
        <v>0</v>
      </c>
      <c r="O73" s="233">
        <f>ROUND(E73*N73,2)</f>
        <v>0</v>
      </c>
      <c r="P73" s="233">
        <v>0</v>
      </c>
      <c r="Q73" s="233">
        <f>ROUND(E73*P73,2)</f>
        <v>0</v>
      </c>
      <c r="R73" s="235" t="s">
        <v>288</v>
      </c>
      <c r="S73" s="235" t="s">
        <v>183</v>
      </c>
      <c r="T73" s="236" t="s">
        <v>183</v>
      </c>
      <c r="U73" s="218">
        <v>0.09</v>
      </c>
      <c r="V73" s="218">
        <f>ROUND(E73*U73,2)</f>
        <v>0.85</v>
      </c>
      <c r="W73" s="218"/>
      <c r="X73" s="218" t="s">
        <v>222</v>
      </c>
      <c r="Y73" s="218" t="s">
        <v>186</v>
      </c>
      <c r="Z73" s="208"/>
      <c r="AA73" s="208"/>
      <c r="AB73" s="208"/>
      <c r="AC73" s="208"/>
      <c r="AD73" s="208"/>
      <c r="AE73" s="208"/>
      <c r="AF73" s="208"/>
      <c r="AG73" s="208" t="s">
        <v>252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2" x14ac:dyDescent="0.2">
      <c r="A74" s="215"/>
      <c r="B74" s="216"/>
      <c r="C74" s="259" t="s">
        <v>301</v>
      </c>
      <c r="D74" s="257"/>
      <c r="E74" s="257"/>
      <c r="F74" s="257"/>
      <c r="G74" s="257"/>
      <c r="H74" s="218"/>
      <c r="I74" s="218"/>
      <c r="J74" s="218"/>
      <c r="K74" s="218"/>
      <c r="L74" s="218"/>
      <c r="M74" s="218"/>
      <c r="N74" s="217"/>
      <c r="O74" s="217"/>
      <c r="P74" s="217"/>
      <c r="Q74" s="217"/>
      <c r="R74" s="218"/>
      <c r="S74" s="218"/>
      <c r="T74" s="218"/>
      <c r="U74" s="218"/>
      <c r="V74" s="218"/>
      <c r="W74" s="218"/>
      <c r="X74" s="218"/>
      <c r="Y74" s="218"/>
      <c r="Z74" s="208"/>
      <c r="AA74" s="208"/>
      <c r="AB74" s="208"/>
      <c r="AC74" s="208"/>
      <c r="AD74" s="208"/>
      <c r="AE74" s="208"/>
      <c r="AF74" s="208"/>
      <c r="AG74" s="208" t="s">
        <v>225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2" x14ac:dyDescent="0.2">
      <c r="A75" s="215"/>
      <c r="B75" s="216"/>
      <c r="C75" s="260" t="s">
        <v>302</v>
      </c>
      <c r="D75" s="253"/>
      <c r="E75" s="254"/>
      <c r="F75" s="218"/>
      <c r="G75" s="218"/>
      <c r="H75" s="218"/>
      <c r="I75" s="218"/>
      <c r="J75" s="218"/>
      <c r="K75" s="218"/>
      <c r="L75" s="218"/>
      <c r="M75" s="218"/>
      <c r="N75" s="217"/>
      <c r="O75" s="217"/>
      <c r="P75" s="217"/>
      <c r="Q75" s="217"/>
      <c r="R75" s="218"/>
      <c r="S75" s="218"/>
      <c r="T75" s="218"/>
      <c r="U75" s="218"/>
      <c r="V75" s="218"/>
      <c r="W75" s="218"/>
      <c r="X75" s="218"/>
      <c r="Y75" s="218"/>
      <c r="Z75" s="208"/>
      <c r="AA75" s="208"/>
      <c r="AB75" s="208"/>
      <c r="AC75" s="208"/>
      <c r="AD75" s="208"/>
      <c r="AE75" s="208"/>
      <c r="AF75" s="208"/>
      <c r="AG75" s="208" t="s">
        <v>227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3" x14ac:dyDescent="0.2">
      <c r="A76" s="215"/>
      <c r="B76" s="216"/>
      <c r="C76" s="260" t="s">
        <v>609</v>
      </c>
      <c r="D76" s="253"/>
      <c r="E76" s="254">
        <v>9.4499999999999993</v>
      </c>
      <c r="F76" s="218"/>
      <c r="G76" s="218"/>
      <c r="H76" s="218"/>
      <c r="I76" s="218"/>
      <c r="J76" s="218"/>
      <c r="K76" s="218"/>
      <c r="L76" s="218"/>
      <c r="M76" s="218"/>
      <c r="N76" s="217"/>
      <c r="O76" s="217"/>
      <c r="P76" s="217"/>
      <c r="Q76" s="217"/>
      <c r="R76" s="218"/>
      <c r="S76" s="218"/>
      <c r="T76" s="218"/>
      <c r="U76" s="218"/>
      <c r="V76" s="218"/>
      <c r="W76" s="218"/>
      <c r="X76" s="218"/>
      <c r="Y76" s="218"/>
      <c r="Z76" s="208"/>
      <c r="AA76" s="208"/>
      <c r="AB76" s="208"/>
      <c r="AC76" s="208"/>
      <c r="AD76" s="208"/>
      <c r="AE76" s="208"/>
      <c r="AF76" s="208"/>
      <c r="AG76" s="208" t="s">
        <v>227</v>
      </c>
      <c r="AH76" s="208">
        <v>5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 x14ac:dyDescent="0.2">
      <c r="A77" s="230">
        <v>15</v>
      </c>
      <c r="B77" s="231" t="s">
        <v>303</v>
      </c>
      <c r="C77" s="248" t="s">
        <v>304</v>
      </c>
      <c r="D77" s="232" t="s">
        <v>305</v>
      </c>
      <c r="E77" s="233">
        <v>9.5E-4</v>
      </c>
      <c r="F77" s="234"/>
      <c r="G77" s="235">
        <f>ROUND(E77*F77,2)</f>
        <v>0</v>
      </c>
      <c r="H77" s="234"/>
      <c r="I77" s="235">
        <f>ROUND(E77*H77,2)</f>
        <v>0</v>
      </c>
      <c r="J77" s="234"/>
      <c r="K77" s="235">
        <f>ROUND(E77*J77,2)</f>
        <v>0</v>
      </c>
      <c r="L77" s="235">
        <v>21</v>
      </c>
      <c r="M77" s="235">
        <f>G77*(1+L77/100)</f>
        <v>0</v>
      </c>
      <c r="N77" s="233">
        <v>0</v>
      </c>
      <c r="O77" s="233">
        <f>ROUND(E77*N77,2)</f>
        <v>0</v>
      </c>
      <c r="P77" s="233">
        <v>0</v>
      </c>
      <c r="Q77" s="233">
        <f>ROUND(E77*P77,2)</f>
        <v>0</v>
      </c>
      <c r="R77" s="235" t="s">
        <v>288</v>
      </c>
      <c r="S77" s="235" t="s">
        <v>183</v>
      </c>
      <c r="T77" s="236" t="s">
        <v>183</v>
      </c>
      <c r="U77" s="218">
        <v>16.151</v>
      </c>
      <c r="V77" s="218">
        <f>ROUND(E77*U77,2)</f>
        <v>0.02</v>
      </c>
      <c r="W77" s="218"/>
      <c r="X77" s="218" t="s">
        <v>222</v>
      </c>
      <c r="Y77" s="218" t="s">
        <v>186</v>
      </c>
      <c r="Z77" s="208"/>
      <c r="AA77" s="208"/>
      <c r="AB77" s="208"/>
      <c r="AC77" s="208"/>
      <c r="AD77" s="208"/>
      <c r="AE77" s="208"/>
      <c r="AF77" s="208"/>
      <c r="AG77" s="208" t="s">
        <v>223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2" x14ac:dyDescent="0.2">
      <c r="A78" s="215"/>
      <c r="B78" s="216"/>
      <c r="C78" s="260" t="s">
        <v>306</v>
      </c>
      <c r="D78" s="253"/>
      <c r="E78" s="254"/>
      <c r="F78" s="218"/>
      <c r="G78" s="218"/>
      <c r="H78" s="218"/>
      <c r="I78" s="218"/>
      <c r="J78" s="218"/>
      <c r="K78" s="218"/>
      <c r="L78" s="218"/>
      <c r="M78" s="218"/>
      <c r="N78" s="217"/>
      <c r="O78" s="217"/>
      <c r="P78" s="217"/>
      <c r="Q78" s="217"/>
      <c r="R78" s="218"/>
      <c r="S78" s="218"/>
      <c r="T78" s="218"/>
      <c r="U78" s="218"/>
      <c r="V78" s="218"/>
      <c r="W78" s="218"/>
      <c r="X78" s="218"/>
      <c r="Y78" s="218"/>
      <c r="Z78" s="208"/>
      <c r="AA78" s="208"/>
      <c r="AB78" s="208"/>
      <c r="AC78" s="208"/>
      <c r="AD78" s="208"/>
      <c r="AE78" s="208"/>
      <c r="AF78" s="208"/>
      <c r="AG78" s="208" t="s">
        <v>227</v>
      </c>
      <c r="AH78" s="208">
        <v>0</v>
      </c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3" x14ac:dyDescent="0.2">
      <c r="A79" s="215"/>
      <c r="B79" s="216"/>
      <c r="C79" s="260" t="s">
        <v>610</v>
      </c>
      <c r="D79" s="253"/>
      <c r="E79" s="254">
        <v>9.5E-4</v>
      </c>
      <c r="F79" s="218"/>
      <c r="G79" s="218"/>
      <c r="H79" s="218"/>
      <c r="I79" s="218"/>
      <c r="J79" s="218"/>
      <c r="K79" s="218"/>
      <c r="L79" s="218"/>
      <c r="M79" s="218"/>
      <c r="N79" s="217"/>
      <c r="O79" s="217"/>
      <c r="P79" s="217"/>
      <c r="Q79" s="217"/>
      <c r="R79" s="218"/>
      <c r="S79" s="218"/>
      <c r="T79" s="218"/>
      <c r="U79" s="218"/>
      <c r="V79" s="218"/>
      <c r="W79" s="218"/>
      <c r="X79" s="218"/>
      <c r="Y79" s="218"/>
      <c r="Z79" s="208"/>
      <c r="AA79" s="208"/>
      <c r="AB79" s="208"/>
      <c r="AC79" s="208"/>
      <c r="AD79" s="208"/>
      <c r="AE79" s="208"/>
      <c r="AF79" s="208"/>
      <c r="AG79" s="208" t="s">
        <v>227</v>
      </c>
      <c r="AH79" s="208">
        <v>5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">
      <c r="A80" s="230">
        <v>16</v>
      </c>
      <c r="B80" s="231" t="s">
        <v>308</v>
      </c>
      <c r="C80" s="248" t="s">
        <v>309</v>
      </c>
      <c r="D80" s="232" t="s">
        <v>257</v>
      </c>
      <c r="E80" s="233">
        <v>9.4499999999999993</v>
      </c>
      <c r="F80" s="234"/>
      <c r="G80" s="235">
        <f>ROUND(E80*F80,2)</f>
        <v>0</v>
      </c>
      <c r="H80" s="234"/>
      <c r="I80" s="235">
        <f>ROUND(E80*H80,2)</f>
        <v>0</v>
      </c>
      <c r="J80" s="234"/>
      <c r="K80" s="235">
        <f>ROUND(E80*J80,2)</f>
        <v>0</v>
      </c>
      <c r="L80" s="235">
        <v>21</v>
      </c>
      <c r="M80" s="235">
        <f>G80*(1+L80/100)</f>
        <v>0</v>
      </c>
      <c r="N80" s="233">
        <v>0</v>
      </c>
      <c r="O80" s="233">
        <f>ROUND(E80*N80,2)</f>
        <v>0</v>
      </c>
      <c r="P80" s="233">
        <v>0</v>
      </c>
      <c r="Q80" s="233">
        <f>ROUND(E80*P80,2)</f>
        <v>0</v>
      </c>
      <c r="R80" s="235" t="s">
        <v>288</v>
      </c>
      <c r="S80" s="235" t="s">
        <v>183</v>
      </c>
      <c r="T80" s="236" t="s">
        <v>183</v>
      </c>
      <c r="U80" s="218">
        <v>2.1000000000000001E-2</v>
      </c>
      <c r="V80" s="218">
        <f>ROUND(E80*U80,2)</f>
        <v>0.2</v>
      </c>
      <c r="W80" s="218"/>
      <c r="X80" s="218" t="s">
        <v>222</v>
      </c>
      <c r="Y80" s="218" t="s">
        <v>186</v>
      </c>
      <c r="Z80" s="208"/>
      <c r="AA80" s="208"/>
      <c r="AB80" s="208"/>
      <c r="AC80" s="208"/>
      <c r="AD80" s="208"/>
      <c r="AE80" s="208"/>
      <c r="AF80" s="208"/>
      <c r="AG80" s="208" t="s">
        <v>223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ht="22.5" outlineLevel="2" x14ac:dyDescent="0.2">
      <c r="A81" s="215"/>
      <c r="B81" s="216"/>
      <c r="C81" s="259" t="s">
        <v>310</v>
      </c>
      <c r="D81" s="257"/>
      <c r="E81" s="257"/>
      <c r="F81" s="257"/>
      <c r="G81" s="257"/>
      <c r="H81" s="218"/>
      <c r="I81" s="218"/>
      <c r="J81" s="218"/>
      <c r="K81" s="218"/>
      <c r="L81" s="218"/>
      <c r="M81" s="218"/>
      <c r="N81" s="217"/>
      <c r="O81" s="217"/>
      <c r="P81" s="217"/>
      <c r="Q81" s="217"/>
      <c r="R81" s="218"/>
      <c r="S81" s="218"/>
      <c r="T81" s="218"/>
      <c r="U81" s="218"/>
      <c r="V81" s="218"/>
      <c r="W81" s="218"/>
      <c r="X81" s="218"/>
      <c r="Y81" s="218"/>
      <c r="Z81" s="208"/>
      <c r="AA81" s="208"/>
      <c r="AB81" s="208"/>
      <c r="AC81" s="208"/>
      <c r="AD81" s="208"/>
      <c r="AE81" s="208"/>
      <c r="AF81" s="208"/>
      <c r="AG81" s="208" t="s">
        <v>225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44" t="str">
        <f>C81</f>
        <v>bez ohledu na způsob založení, tj. pokosení se shrabáním, naložením shrabků na dopravní prostředek s odvezením do 20 km a se složením,</v>
      </c>
      <c r="BB81" s="208"/>
      <c r="BC81" s="208"/>
      <c r="BD81" s="208"/>
      <c r="BE81" s="208"/>
      <c r="BF81" s="208"/>
      <c r="BG81" s="208"/>
      <c r="BH81" s="208"/>
    </row>
    <row r="82" spans="1:60" outlineLevel="2" x14ac:dyDescent="0.2">
      <c r="A82" s="215"/>
      <c r="B82" s="216"/>
      <c r="C82" s="260" t="s">
        <v>311</v>
      </c>
      <c r="D82" s="253"/>
      <c r="E82" s="254"/>
      <c r="F82" s="218"/>
      <c r="G82" s="218"/>
      <c r="H82" s="218"/>
      <c r="I82" s="218"/>
      <c r="J82" s="218"/>
      <c r="K82" s="218"/>
      <c r="L82" s="218"/>
      <c r="M82" s="218"/>
      <c r="N82" s="217"/>
      <c r="O82" s="217"/>
      <c r="P82" s="217"/>
      <c r="Q82" s="217"/>
      <c r="R82" s="218"/>
      <c r="S82" s="218"/>
      <c r="T82" s="218"/>
      <c r="U82" s="218"/>
      <c r="V82" s="218"/>
      <c r="W82" s="218"/>
      <c r="X82" s="218"/>
      <c r="Y82" s="218"/>
      <c r="Z82" s="208"/>
      <c r="AA82" s="208"/>
      <c r="AB82" s="208"/>
      <c r="AC82" s="208"/>
      <c r="AD82" s="208"/>
      <c r="AE82" s="208"/>
      <c r="AF82" s="208"/>
      <c r="AG82" s="208" t="s">
        <v>227</v>
      </c>
      <c r="AH82" s="208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3" x14ac:dyDescent="0.2">
      <c r="A83" s="215"/>
      <c r="B83" s="216"/>
      <c r="C83" s="260" t="s">
        <v>609</v>
      </c>
      <c r="D83" s="253"/>
      <c r="E83" s="254">
        <v>9.4499999999999993</v>
      </c>
      <c r="F83" s="218"/>
      <c r="G83" s="218"/>
      <c r="H83" s="218"/>
      <c r="I83" s="218"/>
      <c r="J83" s="218"/>
      <c r="K83" s="218"/>
      <c r="L83" s="218"/>
      <c r="M83" s="218"/>
      <c r="N83" s="217"/>
      <c r="O83" s="217"/>
      <c r="P83" s="217"/>
      <c r="Q83" s="217"/>
      <c r="R83" s="218"/>
      <c r="S83" s="218"/>
      <c r="T83" s="218"/>
      <c r="U83" s="218"/>
      <c r="V83" s="218"/>
      <c r="W83" s="218"/>
      <c r="X83" s="218"/>
      <c r="Y83" s="218"/>
      <c r="Z83" s="208"/>
      <c r="AA83" s="208"/>
      <c r="AB83" s="208"/>
      <c r="AC83" s="208"/>
      <c r="AD83" s="208"/>
      <c r="AE83" s="208"/>
      <c r="AF83" s="208"/>
      <c r="AG83" s="208" t="s">
        <v>227</v>
      </c>
      <c r="AH83" s="208">
        <v>5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">
      <c r="A84" s="230">
        <v>17</v>
      </c>
      <c r="B84" s="231" t="s">
        <v>312</v>
      </c>
      <c r="C84" s="248" t="s">
        <v>313</v>
      </c>
      <c r="D84" s="232" t="s">
        <v>257</v>
      </c>
      <c r="E84" s="233">
        <v>9.4499999999999993</v>
      </c>
      <c r="F84" s="234"/>
      <c r="G84" s="235">
        <f>ROUND(E84*F84,2)</f>
        <v>0</v>
      </c>
      <c r="H84" s="234"/>
      <c r="I84" s="235">
        <f>ROUND(E84*H84,2)</f>
        <v>0</v>
      </c>
      <c r="J84" s="234"/>
      <c r="K84" s="235">
        <f>ROUND(E84*J84,2)</f>
        <v>0</v>
      </c>
      <c r="L84" s="235">
        <v>21</v>
      </c>
      <c r="M84" s="235">
        <f>G84*(1+L84/100)</f>
        <v>0</v>
      </c>
      <c r="N84" s="233">
        <v>0</v>
      </c>
      <c r="O84" s="233">
        <f>ROUND(E84*N84,2)</f>
        <v>0</v>
      </c>
      <c r="P84" s="233">
        <v>0</v>
      </c>
      <c r="Q84" s="233">
        <f>ROUND(E84*P84,2)</f>
        <v>0</v>
      </c>
      <c r="R84" s="235" t="s">
        <v>288</v>
      </c>
      <c r="S84" s="235" t="s">
        <v>183</v>
      </c>
      <c r="T84" s="236" t="s">
        <v>183</v>
      </c>
      <c r="U84" s="218">
        <v>2E-3</v>
      </c>
      <c r="V84" s="218">
        <f>ROUND(E84*U84,2)</f>
        <v>0.02</v>
      </c>
      <c r="W84" s="218"/>
      <c r="X84" s="218" t="s">
        <v>222</v>
      </c>
      <c r="Y84" s="218" t="s">
        <v>186</v>
      </c>
      <c r="Z84" s="208"/>
      <c r="AA84" s="208"/>
      <c r="AB84" s="208"/>
      <c r="AC84" s="208"/>
      <c r="AD84" s="208"/>
      <c r="AE84" s="208"/>
      <c r="AF84" s="208"/>
      <c r="AG84" s="208" t="s">
        <v>223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2" x14ac:dyDescent="0.2">
      <c r="A85" s="215"/>
      <c r="B85" s="216"/>
      <c r="C85" s="260" t="s">
        <v>314</v>
      </c>
      <c r="D85" s="253"/>
      <c r="E85" s="254"/>
      <c r="F85" s="218"/>
      <c r="G85" s="218"/>
      <c r="H85" s="218"/>
      <c r="I85" s="218"/>
      <c r="J85" s="218"/>
      <c r="K85" s="218"/>
      <c r="L85" s="218"/>
      <c r="M85" s="218"/>
      <c r="N85" s="217"/>
      <c r="O85" s="217"/>
      <c r="P85" s="217"/>
      <c r="Q85" s="217"/>
      <c r="R85" s="218"/>
      <c r="S85" s="218"/>
      <c r="T85" s="218"/>
      <c r="U85" s="218"/>
      <c r="V85" s="218"/>
      <c r="W85" s="218"/>
      <c r="X85" s="218"/>
      <c r="Y85" s="218"/>
      <c r="Z85" s="208"/>
      <c r="AA85" s="208"/>
      <c r="AB85" s="208"/>
      <c r="AC85" s="208"/>
      <c r="AD85" s="208"/>
      <c r="AE85" s="208"/>
      <c r="AF85" s="208"/>
      <c r="AG85" s="208" t="s">
        <v>227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3" x14ac:dyDescent="0.2">
      <c r="A86" s="215"/>
      <c r="B86" s="216"/>
      <c r="C86" s="260" t="s">
        <v>609</v>
      </c>
      <c r="D86" s="253"/>
      <c r="E86" s="254">
        <v>9.4499999999999993</v>
      </c>
      <c r="F86" s="218"/>
      <c r="G86" s="218"/>
      <c r="H86" s="218"/>
      <c r="I86" s="218"/>
      <c r="J86" s="218"/>
      <c r="K86" s="218"/>
      <c r="L86" s="218"/>
      <c r="M86" s="218"/>
      <c r="N86" s="217"/>
      <c r="O86" s="217"/>
      <c r="P86" s="217"/>
      <c r="Q86" s="217"/>
      <c r="R86" s="218"/>
      <c r="S86" s="218"/>
      <c r="T86" s="218"/>
      <c r="U86" s="218"/>
      <c r="V86" s="218"/>
      <c r="W86" s="218"/>
      <c r="X86" s="218"/>
      <c r="Y86" s="218"/>
      <c r="Z86" s="208"/>
      <c r="AA86" s="208"/>
      <c r="AB86" s="208"/>
      <c r="AC86" s="208"/>
      <c r="AD86" s="208"/>
      <c r="AE86" s="208"/>
      <c r="AF86" s="208"/>
      <c r="AG86" s="208" t="s">
        <v>227</v>
      </c>
      <c r="AH86" s="208">
        <v>5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">
      <c r="A87" s="230">
        <v>18</v>
      </c>
      <c r="B87" s="231" t="s">
        <v>315</v>
      </c>
      <c r="C87" s="248" t="s">
        <v>316</v>
      </c>
      <c r="D87" s="232" t="s">
        <v>257</v>
      </c>
      <c r="E87" s="233">
        <v>9.4499999999999993</v>
      </c>
      <c r="F87" s="234"/>
      <c r="G87" s="235">
        <f>ROUND(E87*F87,2)</f>
        <v>0</v>
      </c>
      <c r="H87" s="234"/>
      <c r="I87" s="235">
        <f>ROUND(E87*H87,2)</f>
        <v>0</v>
      </c>
      <c r="J87" s="234"/>
      <c r="K87" s="235">
        <f>ROUND(E87*J87,2)</f>
        <v>0</v>
      </c>
      <c r="L87" s="235">
        <v>21</v>
      </c>
      <c r="M87" s="235">
        <f>G87*(1+L87/100)</f>
        <v>0</v>
      </c>
      <c r="N87" s="233">
        <v>0</v>
      </c>
      <c r="O87" s="233">
        <f>ROUND(E87*N87,2)</f>
        <v>0</v>
      </c>
      <c r="P87" s="233">
        <v>0</v>
      </c>
      <c r="Q87" s="233">
        <f>ROUND(E87*P87,2)</f>
        <v>0</v>
      </c>
      <c r="R87" s="235" t="s">
        <v>288</v>
      </c>
      <c r="S87" s="235" t="s">
        <v>183</v>
      </c>
      <c r="T87" s="236" t="s">
        <v>183</v>
      </c>
      <c r="U87" s="218">
        <v>8.9999999999999993E-3</v>
      </c>
      <c r="V87" s="218">
        <f>ROUND(E87*U87,2)</f>
        <v>0.09</v>
      </c>
      <c r="W87" s="218"/>
      <c r="X87" s="218" t="s">
        <v>222</v>
      </c>
      <c r="Y87" s="218" t="s">
        <v>186</v>
      </c>
      <c r="Z87" s="208"/>
      <c r="AA87" s="208"/>
      <c r="AB87" s="208"/>
      <c r="AC87" s="208"/>
      <c r="AD87" s="208"/>
      <c r="AE87" s="208"/>
      <c r="AF87" s="208"/>
      <c r="AG87" s="208" t="s">
        <v>223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2" x14ac:dyDescent="0.2">
      <c r="A88" s="215"/>
      <c r="B88" s="216"/>
      <c r="C88" s="259" t="s">
        <v>317</v>
      </c>
      <c r="D88" s="257"/>
      <c r="E88" s="257"/>
      <c r="F88" s="257"/>
      <c r="G88" s="257"/>
      <c r="H88" s="218"/>
      <c r="I88" s="218"/>
      <c r="J88" s="218"/>
      <c r="K88" s="218"/>
      <c r="L88" s="218"/>
      <c r="M88" s="218"/>
      <c r="N88" s="217"/>
      <c r="O88" s="217"/>
      <c r="P88" s="217"/>
      <c r="Q88" s="217"/>
      <c r="R88" s="218"/>
      <c r="S88" s="218"/>
      <c r="T88" s="218"/>
      <c r="U88" s="218"/>
      <c r="V88" s="218"/>
      <c r="W88" s="218"/>
      <c r="X88" s="218"/>
      <c r="Y88" s="218"/>
      <c r="Z88" s="208"/>
      <c r="AA88" s="208"/>
      <c r="AB88" s="208"/>
      <c r="AC88" s="208"/>
      <c r="AD88" s="208"/>
      <c r="AE88" s="208"/>
      <c r="AF88" s="208"/>
      <c r="AG88" s="208" t="s">
        <v>225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2" x14ac:dyDescent="0.2">
      <c r="A89" s="215"/>
      <c r="B89" s="216"/>
      <c r="C89" s="260" t="s">
        <v>457</v>
      </c>
      <c r="D89" s="253"/>
      <c r="E89" s="254"/>
      <c r="F89" s="218"/>
      <c r="G89" s="218"/>
      <c r="H89" s="218"/>
      <c r="I89" s="218"/>
      <c r="J89" s="218"/>
      <c r="K89" s="218"/>
      <c r="L89" s="218"/>
      <c r="M89" s="218"/>
      <c r="N89" s="217"/>
      <c r="O89" s="217"/>
      <c r="P89" s="217"/>
      <c r="Q89" s="217"/>
      <c r="R89" s="218"/>
      <c r="S89" s="218"/>
      <c r="T89" s="218"/>
      <c r="U89" s="218"/>
      <c r="V89" s="218"/>
      <c r="W89" s="218"/>
      <c r="X89" s="218"/>
      <c r="Y89" s="218"/>
      <c r="Z89" s="208"/>
      <c r="AA89" s="208"/>
      <c r="AB89" s="208"/>
      <c r="AC89" s="208"/>
      <c r="AD89" s="208"/>
      <c r="AE89" s="208"/>
      <c r="AF89" s="208"/>
      <c r="AG89" s="208" t="s">
        <v>227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3" x14ac:dyDescent="0.2">
      <c r="A90" s="215"/>
      <c r="B90" s="216"/>
      <c r="C90" s="260" t="s">
        <v>609</v>
      </c>
      <c r="D90" s="253"/>
      <c r="E90" s="254">
        <v>9.4499999999999993</v>
      </c>
      <c r="F90" s="218"/>
      <c r="G90" s="218"/>
      <c r="H90" s="218"/>
      <c r="I90" s="218"/>
      <c r="J90" s="218"/>
      <c r="K90" s="218"/>
      <c r="L90" s="218"/>
      <c r="M90" s="218"/>
      <c r="N90" s="217"/>
      <c r="O90" s="217"/>
      <c r="P90" s="217"/>
      <c r="Q90" s="217"/>
      <c r="R90" s="218"/>
      <c r="S90" s="218"/>
      <c r="T90" s="218"/>
      <c r="U90" s="218"/>
      <c r="V90" s="218"/>
      <c r="W90" s="218"/>
      <c r="X90" s="218"/>
      <c r="Y90" s="218"/>
      <c r="Z90" s="208"/>
      <c r="AA90" s="208"/>
      <c r="AB90" s="208"/>
      <c r="AC90" s="208"/>
      <c r="AD90" s="208"/>
      <c r="AE90" s="208"/>
      <c r="AF90" s="208"/>
      <c r="AG90" s="208" t="s">
        <v>227</v>
      </c>
      <c r="AH90" s="208">
        <v>5</v>
      </c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">
      <c r="A91" s="230">
        <v>19</v>
      </c>
      <c r="B91" s="231" t="s">
        <v>458</v>
      </c>
      <c r="C91" s="248" t="s">
        <v>459</v>
      </c>
      <c r="D91" s="232" t="s">
        <v>321</v>
      </c>
      <c r="E91" s="233">
        <v>0.57748999999999995</v>
      </c>
      <c r="F91" s="234"/>
      <c r="G91" s="235">
        <f>ROUND(E91*F91,2)</f>
        <v>0</v>
      </c>
      <c r="H91" s="234"/>
      <c r="I91" s="235">
        <f>ROUND(E91*H91,2)</f>
        <v>0</v>
      </c>
      <c r="J91" s="234"/>
      <c r="K91" s="235">
        <f>ROUND(E91*J91,2)</f>
        <v>0</v>
      </c>
      <c r="L91" s="235">
        <v>21</v>
      </c>
      <c r="M91" s="235">
        <f>G91*(1+L91/100)</f>
        <v>0</v>
      </c>
      <c r="N91" s="233">
        <v>1E-3</v>
      </c>
      <c r="O91" s="233">
        <f>ROUND(E91*N91,2)</f>
        <v>0</v>
      </c>
      <c r="P91" s="233">
        <v>0</v>
      </c>
      <c r="Q91" s="233">
        <f>ROUND(E91*P91,2)</f>
        <v>0</v>
      </c>
      <c r="R91" s="235" t="s">
        <v>322</v>
      </c>
      <c r="S91" s="235" t="s">
        <v>183</v>
      </c>
      <c r="T91" s="236" t="s">
        <v>183</v>
      </c>
      <c r="U91" s="218">
        <v>0</v>
      </c>
      <c r="V91" s="218">
        <f>ROUND(E91*U91,2)</f>
        <v>0</v>
      </c>
      <c r="W91" s="218"/>
      <c r="X91" s="218" t="s">
        <v>323</v>
      </c>
      <c r="Y91" s="218" t="s">
        <v>186</v>
      </c>
      <c r="Z91" s="208"/>
      <c r="AA91" s="208"/>
      <c r="AB91" s="208"/>
      <c r="AC91" s="208"/>
      <c r="AD91" s="208"/>
      <c r="AE91" s="208"/>
      <c r="AF91" s="208"/>
      <c r="AG91" s="208" t="s">
        <v>324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2" x14ac:dyDescent="0.2">
      <c r="A92" s="215"/>
      <c r="B92" s="216"/>
      <c r="C92" s="260" t="s">
        <v>325</v>
      </c>
      <c r="D92" s="253"/>
      <c r="E92" s="254"/>
      <c r="F92" s="218"/>
      <c r="G92" s="218"/>
      <c r="H92" s="218"/>
      <c r="I92" s="218"/>
      <c r="J92" s="218"/>
      <c r="K92" s="218"/>
      <c r="L92" s="218"/>
      <c r="M92" s="218"/>
      <c r="N92" s="217"/>
      <c r="O92" s="217"/>
      <c r="P92" s="217"/>
      <c r="Q92" s="217"/>
      <c r="R92" s="218"/>
      <c r="S92" s="218"/>
      <c r="T92" s="218"/>
      <c r="U92" s="218"/>
      <c r="V92" s="218"/>
      <c r="W92" s="218"/>
      <c r="X92" s="218"/>
      <c r="Y92" s="218"/>
      <c r="Z92" s="208"/>
      <c r="AA92" s="208"/>
      <c r="AB92" s="208"/>
      <c r="AC92" s="208"/>
      <c r="AD92" s="208"/>
      <c r="AE92" s="208"/>
      <c r="AF92" s="208"/>
      <c r="AG92" s="208" t="s">
        <v>227</v>
      </c>
      <c r="AH92" s="208">
        <v>0</v>
      </c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3" x14ac:dyDescent="0.2">
      <c r="A93" s="215"/>
      <c r="B93" s="216"/>
      <c r="C93" s="261" t="s">
        <v>231</v>
      </c>
      <c r="D93" s="255"/>
      <c r="E93" s="256"/>
      <c r="F93" s="218"/>
      <c r="G93" s="218"/>
      <c r="H93" s="218"/>
      <c r="I93" s="218"/>
      <c r="J93" s="218"/>
      <c r="K93" s="218"/>
      <c r="L93" s="218"/>
      <c r="M93" s="218"/>
      <c r="N93" s="217"/>
      <c r="O93" s="217"/>
      <c r="P93" s="217"/>
      <c r="Q93" s="217"/>
      <c r="R93" s="218"/>
      <c r="S93" s="218"/>
      <c r="T93" s="218"/>
      <c r="U93" s="218"/>
      <c r="V93" s="218"/>
      <c r="W93" s="218"/>
      <c r="X93" s="218"/>
      <c r="Y93" s="218"/>
      <c r="Z93" s="208"/>
      <c r="AA93" s="208"/>
      <c r="AB93" s="208"/>
      <c r="AC93" s="208"/>
      <c r="AD93" s="208"/>
      <c r="AE93" s="208"/>
      <c r="AF93" s="208"/>
      <c r="AG93" s="208" t="s">
        <v>227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3" x14ac:dyDescent="0.2">
      <c r="A94" s="215"/>
      <c r="B94" s="216"/>
      <c r="C94" s="262" t="s">
        <v>326</v>
      </c>
      <c r="D94" s="255"/>
      <c r="E94" s="256">
        <v>6.1109999999999998E-2</v>
      </c>
      <c r="F94" s="218"/>
      <c r="G94" s="218"/>
      <c r="H94" s="218"/>
      <c r="I94" s="218"/>
      <c r="J94" s="218"/>
      <c r="K94" s="218"/>
      <c r="L94" s="218"/>
      <c r="M94" s="218"/>
      <c r="N94" s="217"/>
      <c r="O94" s="217"/>
      <c r="P94" s="217"/>
      <c r="Q94" s="217"/>
      <c r="R94" s="218"/>
      <c r="S94" s="218"/>
      <c r="T94" s="218"/>
      <c r="U94" s="218"/>
      <c r="V94" s="218"/>
      <c r="W94" s="218"/>
      <c r="X94" s="218"/>
      <c r="Y94" s="218"/>
      <c r="Z94" s="208"/>
      <c r="AA94" s="208"/>
      <c r="AB94" s="208"/>
      <c r="AC94" s="208"/>
      <c r="AD94" s="208"/>
      <c r="AE94" s="208"/>
      <c r="AF94" s="208"/>
      <c r="AG94" s="208" t="s">
        <v>227</v>
      </c>
      <c r="AH94" s="208">
        <v>2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3" x14ac:dyDescent="0.2">
      <c r="A95" s="215"/>
      <c r="B95" s="216"/>
      <c r="C95" s="261" t="s">
        <v>233</v>
      </c>
      <c r="D95" s="255"/>
      <c r="E95" s="256"/>
      <c r="F95" s="218"/>
      <c r="G95" s="218"/>
      <c r="H95" s="218"/>
      <c r="I95" s="218"/>
      <c r="J95" s="218"/>
      <c r="K95" s="218"/>
      <c r="L95" s="218"/>
      <c r="M95" s="218"/>
      <c r="N95" s="217"/>
      <c r="O95" s="217"/>
      <c r="P95" s="217"/>
      <c r="Q95" s="217"/>
      <c r="R95" s="218"/>
      <c r="S95" s="218"/>
      <c r="T95" s="218"/>
      <c r="U95" s="218"/>
      <c r="V95" s="218"/>
      <c r="W95" s="218"/>
      <c r="X95" s="218"/>
      <c r="Y95" s="218"/>
      <c r="Z95" s="208"/>
      <c r="AA95" s="208"/>
      <c r="AB95" s="208"/>
      <c r="AC95" s="208"/>
      <c r="AD95" s="208"/>
      <c r="AE95" s="208"/>
      <c r="AF95" s="208"/>
      <c r="AG95" s="208" t="s">
        <v>227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3" x14ac:dyDescent="0.2">
      <c r="A96" s="215"/>
      <c r="B96" s="216"/>
      <c r="C96" s="260" t="s">
        <v>611</v>
      </c>
      <c r="D96" s="253"/>
      <c r="E96" s="254">
        <v>0.57748999999999995</v>
      </c>
      <c r="F96" s="218"/>
      <c r="G96" s="218"/>
      <c r="H96" s="218"/>
      <c r="I96" s="218"/>
      <c r="J96" s="218"/>
      <c r="K96" s="218"/>
      <c r="L96" s="218"/>
      <c r="M96" s="218"/>
      <c r="N96" s="217"/>
      <c r="O96" s="217"/>
      <c r="P96" s="217"/>
      <c r="Q96" s="217"/>
      <c r="R96" s="218"/>
      <c r="S96" s="218"/>
      <c r="T96" s="218"/>
      <c r="U96" s="218"/>
      <c r="V96" s="218"/>
      <c r="W96" s="218"/>
      <c r="X96" s="218"/>
      <c r="Y96" s="218"/>
      <c r="Z96" s="208"/>
      <c r="AA96" s="208"/>
      <c r="AB96" s="208"/>
      <c r="AC96" s="208"/>
      <c r="AD96" s="208"/>
      <c r="AE96" s="208"/>
      <c r="AF96" s="208"/>
      <c r="AG96" s="208" t="s">
        <v>227</v>
      </c>
      <c r="AH96" s="208">
        <v>5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">
      <c r="A97" s="230">
        <v>20</v>
      </c>
      <c r="B97" s="231" t="s">
        <v>328</v>
      </c>
      <c r="C97" s="248" t="s">
        <v>329</v>
      </c>
      <c r="D97" s="232" t="s">
        <v>330</v>
      </c>
      <c r="E97" s="233">
        <v>5.1029999999999998</v>
      </c>
      <c r="F97" s="234"/>
      <c r="G97" s="235">
        <f>ROUND(E97*F97,2)</f>
        <v>0</v>
      </c>
      <c r="H97" s="234"/>
      <c r="I97" s="235">
        <f>ROUND(E97*H97,2)</f>
        <v>0</v>
      </c>
      <c r="J97" s="234"/>
      <c r="K97" s="235">
        <f>ROUND(E97*J97,2)</f>
        <v>0</v>
      </c>
      <c r="L97" s="235">
        <v>21</v>
      </c>
      <c r="M97" s="235">
        <f>G97*(1+L97/100)</f>
        <v>0</v>
      </c>
      <c r="N97" s="233">
        <v>1</v>
      </c>
      <c r="O97" s="233">
        <f>ROUND(E97*N97,2)</f>
        <v>5.0999999999999996</v>
      </c>
      <c r="P97" s="233">
        <v>0</v>
      </c>
      <c r="Q97" s="233">
        <f>ROUND(E97*P97,2)</f>
        <v>0</v>
      </c>
      <c r="R97" s="235" t="s">
        <v>322</v>
      </c>
      <c r="S97" s="235" t="s">
        <v>183</v>
      </c>
      <c r="T97" s="236" t="s">
        <v>183</v>
      </c>
      <c r="U97" s="218">
        <v>0</v>
      </c>
      <c r="V97" s="218">
        <f>ROUND(E97*U97,2)</f>
        <v>0</v>
      </c>
      <c r="W97" s="218"/>
      <c r="X97" s="218" t="s">
        <v>323</v>
      </c>
      <c r="Y97" s="218" t="s">
        <v>186</v>
      </c>
      <c r="Z97" s="208"/>
      <c r="AA97" s="208"/>
      <c r="AB97" s="208"/>
      <c r="AC97" s="208"/>
      <c r="AD97" s="208"/>
      <c r="AE97" s="208"/>
      <c r="AF97" s="208"/>
      <c r="AG97" s="208" t="s">
        <v>331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2" x14ac:dyDescent="0.2">
      <c r="A98" s="215"/>
      <c r="B98" s="216"/>
      <c r="C98" s="260" t="s">
        <v>332</v>
      </c>
      <c r="D98" s="253"/>
      <c r="E98" s="254"/>
      <c r="F98" s="218"/>
      <c r="G98" s="218"/>
      <c r="H98" s="218"/>
      <c r="I98" s="218"/>
      <c r="J98" s="218"/>
      <c r="K98" s="218"/>
      <c r="L98" s="218"/>
      <c r="M98" s="218"/>
      <c r="N98" s="217"/>
      <c r="O98" s="217"/>
      <c r="P98" s="217"/>
      <c r="Q98" s="217"/>
      <c r="R98" s="218"/>
      <c r="S98" s="218"/>
      <c r="T98" s="218"/>
      <c r="U98" s="218"/>
      <c r="V98" s="218"/>
      <c r="W98" s="218"/>
      <c r="X98" s="218"/>
      <c r="Y98" s="218"/>
      <c r="Z98" s="208"/>
      <c r="AA98" s="208"/>
      <c r="AB98" s="208"/>
      <c r="AC98" s="208"/>
      <c r="AD98" s="208"/>
      <c r="AE98" s="208"/>
      <c r="AF98" s="208"/>
      <c r="AG98" s="208" t="s">
        <v>227</v>
      </c>
      <c r="AH98" s="208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3" x14ac:dyDescent="0.2">
      <c r="A99" s="215"/>
      <c r="B99" s="216"/>
      <c r="C99" s="260" t="s">
        <v>461</v>
      </c>
      <c r="D99" s="253"/>
      <c r="E99" s="254"/>
      <c r="F99" s="218"/>
      <c r="G99" s="218"/>
      <c r="H99" s="218"/>
      <c r="I99" s="218"/>
      <c r="J99" s="218"/>
      <c r="K99" s="218"/>
      <c r="L99" s="218"/>
      <c r="M99" s="218"/>
      <c r="N99" s="217"/>
      <c r="O99" s="217"/>
      <c r="P99" s="217"/>
      <c r="Q99" s="217"/>
      <c r="R99" s="218"/>
      <c r="S99" s="218"/>
      <c r="T99" s="218"/>
      <c r="U99" s="218"/>
      <c r="V99" s="218"/>
      <c r="W99" s="218"/>
      <c r="X99" s="218"/>
      <c r="Y99" s="218"/>
      <c r="Z99" s="208"/>
      <c r="AA99" s="208"/>
      <c r="AB99" s="208"/>
      <c r="AC99" s="208"/>
      <c r="AD99" s="208"/>
      <c r="AE99" s="208"/>
      <c r="AF99" s="208"/>
      <c r="AG99" s="208" t="s">
        <v>227</v>
      </c>
      <c r="AH99" s="208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3" x14ac:dyDescent="0.2">
      <c r="A100" s="215"/>
      <c r="B100" s="216"/>
      <c r="C100" s="260" t="s">
        <v>612</v>
      </c>
      <c r="D100" s="253"/>
      <c r="E100" s="254">
        <v>5.1029999999999998</v>
      </c>
      <c r="F100" s="218"/>
      <c r="G100" s="218"/>
      <c r="H100" s="218"/>
      <c r="I100" s="218"/>
      <c r="J100" s="218"/>
      <c r="K100" s="218"/>
      <c r="L100" s="218"/>
      <c r="M100" s="218"/>
      <c r="N100" s="217"/>
      <c r="O100" s="217"/>
      <c r="P100" s="217"/>
      <c r="Q100" s="217"/>
      <c r="R100" s="218"/>
      <c r="S100" s="218"/>
      <c r="T100" s="218"/>
      <c r="U100" s="218"/>
      <c r="V100" s="218"/>
      <c r="W100" s="218"/>
      <c r="X100" s="218"/>
      <c r="Y100" s="218"/>
      <c r="Z100" s="208"/>
      <c r="AA100" s="208"/>
      <c r="AB100" s="208"/>
      <c r="AC100" s="208"/>
      <c r="AD100" s="208"/>
      <c r="AE100" s="208"/>
      <c r="AF100" s="208"/>
      <c r="AG100" s="208" t="s">
        <v>227</v>
      </c>
      <c r="AH100" s="208">
        <v>5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x14ac:dyDescent="0.2">
      <c r="A101" s="223" t="s">
        <v>178</v>
      </c>
      <c r="B101" s="224" t="s">
        <v>115</v>
      </c>
      <c r="C101" s="246" t="s">
        <v>116</v>
      </c>
      <c r="D101" s="225"/>
      <c r="E101" s="226"/>
      <c r="F101" s="227"/>
      <c r="G101" s="227">
        <f>SUMIF(AG102:AG132,"&lt;&gt;NOR",G102:G132)</f>
        <v>0</v>
      </c>
      <c r="H101" s="227"/>
      <c r="I101" s="227">
        <f>SUM(I102:I132)</f>
        <v>0</v>
      </c>
      <c r="J101" s="227"/>
      <c r="K101" s="227">
        <f>SUM(K102:K132)</f>
        <v>0</v>
      </c>
      <c r="L101" s="227"/>
      <c r="M101" s="227">
        <f>SUM(M102:M132)</f>
        <v>0</v>
      </c>
      <c r="N101" s="226"/>
      <c r="O101" s="226">
        <f>SUM(O102:O132)</f>
        <v>8.8000000000000007</v>
      </c>
      <c r="P101" s="226"/>
      <c r="Q101" s="226">
        <f>SUM(Q102:Q132)</f>
        <v>0</v>
      </c>
      <c r="R101" s="227"/>
      <c r="S101" s="227"/>
      <c r="T101" s="228"/>
      <c r="U101" s="222"/>
      <c r="V101" s="222">
        <f>SUM(V102:V132)</f>
        <v>9.5</v>
      </c>
      <c r="W101" s="222"/>
      <c r="X101" s="222"/>
      <c r="Y101" s="222"/>
      <c r="AG101" t="s">
        <v>179</v>
      </c>
    </row>
    <row r="102" spans="1:60" ht="22.5" outlineLevel="1" x14ac:dyDescent="0.2">
      <c r="A102" s="230">
        <v>21</v>
      </c>
      <c r="B102" s="231" t="s">
        <v>463</v>
      </c>
      <c r="C102" s="248" t="s">
        <v>464</v>
      </c>
      <c r="D102" s="232" t="s">
        <v>220</v>
      </c>
      <c r="E102" s="233">
        <v>2.52</v>
      </c>
      <c r="F102" s="234"/>
      <c r="G102" s="235">
        <f>ROUND(E102*F102,2)</f>
        <v>0</v>
      </c>
      <c r="H102" s="234"/>
      <c r="I102" s="235">
        <f>ROUND(E102*H102,2)</f>
        <v>0</v>
      </c>
      <c r="J102" s="234"/>
      <c r="K102" s="235">
        <f>ROUND(E102*J102,2)</f>
        <v>0</v>
      </c>
      <c r="L102" s="235">
        <v>21</v>
      </c>
      <c r="M102" s="235">
        <f>G102*(1+L102/100)</f>
        <v>0</v>
      </c>
      <c r="N102" s="233">
        <v>0</v>
      </c>
      <c r="O102" s="233">
        <f>ROUND(E102*N102,2)</f>
        <v>0</v>
      </c>
      <c r="P102" s="233">
        <v>0</v>
      </c>
      <c r="Q102" s="233">
        <f>ROUND(E102*P102,2)</f>
        <v>0</v>
      </c>
      <c r="R102" s="235" t="s">
        <v>221</v>
      </c>
      <c r="S102" s="235" t="s">
        <v>183</v>
      </c>
      <c r="T102" s="236" t="s">
        <v>183</v>
      </c>
      <c r="U102" s="218">
        <v>1.1499999999999999</v>
      </c>
      <c r="V102" s="218">
        <f>ROUND(E102*U102,2)</f>
        <v>2.9</v>
      </c>
      <c r="W102" s="218"/>
      <c r="X102" s="218" t="s">
        <v>222</v>
      </c>
      <c r="Y102" s="218" t="s">
        <v>186</v>
      </c>
      <c r="Z102" s="208"/>
      <c r="AA102" s="208"/>
      <c r="AB102" s="208"/>
      <c r="AC102" s="208"/>
      <c r="AD102" s="208"/>
      <c r="AE102" s="208"/>
      <c r="AF102" s="208"/>
      <c r="AG102" s="208" t="s">
        <v>223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2" x14ac:dyDescent="0.2">
      <c r="A103" s="215"/>
      <c r="B103" s="216"/>
      <c r="C103" s="259" t="s">
        <v>465</v>
      </c>
      <c r="D103" s="257"/>
      <c r="E103" s="257"/>
      <c r="F103" s="257"/>
      <c r="G103" s="257"/>
      <c r="H103" s="218"/>
      <c r="I103" s="218"/>
      <c r="J103" s="218"/>
      <c r="K103" s="218"/>
      <c r="L103" s="218"/>
      <c r="M103" s="218"/>
      <c r="N103" s="217"/>
      <c r="O103" s="217"/>
      <c r="P103" s="217"/>
      <c r="Q103" s="217"/>
      <c r="R103" s="218"/>
      <c r="S103" s="218"/>
      <c r="T103" s="218"/>
      <c r="U103" s="218"/>
      <c r="V103" s="218"/>
      <c r="W103" s="218"/>
      <c r="X103" s="218"/>
      <c r="Y103" s="218"/>
      <c r="Z103" s="208"/>
      <c r="AA103" s="208"/>
      <c r="AB103" s="208"/>
      <c r="AC103" s="208"/>
      <c r="AD103" s="208"/>
      <c r="AE103" s="208"/>
      <c r="AF103" s="208"/>
      <c r="AG103" s="208" t="s">
        <v>225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2" x14ac:dyDescent="0.2">
      <c r="A104" s="215"/>
      <c r="B104" s="216"/>
      <c r="C104" s="260" t="s">
        <v>466</v>
      </c>
      <c r="D104" s="253"/>
      <c r="E104" s="254"/>
      <c r="F104" s="218"/>
      <c r="G104" s="218"/>
      <c r="H104" s="218"/>
      <c r="I104" s="218"/>
      <c r="J104" s="218"/>
      <c r="K104" s="218"/>
      <c r="L104" s="218"/>
      <c r="M104" s="218"/>
      <c r="N104" s="217"/>
      <c r="O104" s="217"/>
      <c r="P104" s="217"/>
      <c r="Q104" s="217"/>
      <c r="R104" s="218"/>
      <c r="S104" s="218"/>
      <c r="T104" s="218"/>
      <c r="U104" s="218"/>
      <c r="V104" s="218"/>
      <c r="W104" s="218"/>
      <c r="X104" s="218"/>
      <c r="Y104" s="218"/>
      <c r="Z104" s="208"/>
      <c r="AA104" s="208"/>
      <c r="AB104" s="208"/>
      <c r="AC104" s="208"/>
      <c r="AD104" s="208"/>
      <c r="AE104" s="208"/>
      <c r="AF104" s="208"/>
      <c r="AG104" s="208" t="s">
        <v>227</v>
      </c>
      <c r="AH104" s="208">
        <v>0</v>
      </c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outlineLevel="3" x14ac:dyDescent="0.2">
      <c r="A105" s="215"/>
      <c r="B105" s="216"/>
      <c r="C105" s="260" t="s">
        <v>467</v>
      </c>
      <c r="D105" s="253"/>
      <c r="E105" s="254"/>
      <c r="F105" s="218"/>
      <c r="G105" s="218"/>
      <c r="H105" s="218"/>
      <c r="I105" s="218"/>
      <c r="J105" s="218"/>
      <c r="K105" s="218"/>
      <c r="L105" s="218"/>
      <c r="M105" s="218"/>
      <c r="N105" s="217"/>
      <c r="O105" s="217"/>
      <c r="P105" s="217"/>
      <c r="Q105" s="217"/>
      <c r="R105" s="218"/>
      <c r="S105" s="218"/>
      <c r="T105" s="218"/>
      <c r="U105" s="218"/>
      <c r="V105" s="218"/>
      <c r="W105" s="218"/>
      <c r="X105" s="218"/>
      <c r="Y105" s="218"/>
      <c r="Z105" s="208"/>
      <c r="AA105" s="208"/>
      <c r="AB105" s="208"/>
      <c r="AC105" s="208"/>
      <c r="AD105" s="208"/>
      <c r="AE105" s="208"/>
      <c r="AF105" s="208"/>
      <c r="AG105" s="208" t="s">
        <v>227</v>
      </c>
      <c r="AH105" s="208">
        <v>0</v>
      </c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3" x14ac:dyDescent="0.2">
      <c r="A106" s="215"/>
      <c r="B106" s="216"/>
      <c r="C106" s="260" t="s">
        <v>601</v>
      </c>
      <c r="D106" s="253"/>
      <c r="E106" s="254">
        <v>4.05</v>
      </c>
      <c r="F106" s="218"/>
      <c r="G106" s="218"/>
      <c r="H106" s="218"/>
      <c r="I106" s="218"/>
      <c r="J106" s="218"/>
      <c r="K106" s="218"/>
      <c r="L106" s="218"/>
      <c r="M106" s="218"/>
      <c r="N106" s="217"/>
      <c r="O106" s="217"/>
      <c r="P106" s="217"/>
      <c r="Q106" s="217"/>
      <c r="R106" s="218"/>
      <c r="S106" s="218"/>
      <c r="T106" s="218"/>
      <c r="U106" s="218"/>
      <c r="V106" s="218"/>
      <c r="W106" s="218"/>
      <c r="X106" s="218"/>
      <c r="Y106" s="218"/>
      <c r="Z106" s="208"/>
      <c r="AA106" s="208"/>
      <c r="AB106" s="208"/>
      <c r="AC106" s="208"/>
      <c r="AD106" s="208"/>
      <c r="AE106" s="208"/>
      <c r="AF106" s="208"/>
      <c r="AG106" s="208" t="s">
        <v>227</v>
      </c>
      <c r="AH106" s="208">
        <v>5</v>
      </c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3" x14ac:dyDescent="0.2">
      <c r="A107" s="215"/>
      <c r="B107" s="216"/>
      <c r="C107" s="260" t="s">
        <v>468</v>
      </c>
      <c r="D107" s="253"/>
      <c r="E107" s="254"/>
      <c r="F107" s="218"/>
      <c r="G107" s="218"/>
      <c r="H107" s="218"/>
      <c r="I107" s="218"/>
      <c r="J107" s="218"/>
      <c r="K107" s="218"/>
      <c r="L107" s="218"/>
      <c r="M107" s="218"/>
      <c r="N107" s="217"/>
      <c r="O107" s="217"/>
      <c r="P107" s="217"/>
      <c r="Q107" s="217"/>
      <c r="R107" s="218"/>
      <c r="S107" s="218"/>
      <c r="T107" s="218"/>
      <c r="U107" s="218"/>
      <c r="V107" s="218"/>
      <c r="W107" s="218"/>
      <c r="X107" s="218"/>
      <c r="Y107" s="218"/>
      <c r="Z107" s="208"/>
      <c r="AA107" s="208"/>
      <c r="AB107" s="208"/>
      <c r="AC107" s="208"/>
      <c r="AD107" s="208"/>
      <c r="AE107" s="208"/>
      <c r="AF107" s="208"/>
      <c r="AG107" s="208" t="s">
        <v>227</v>
      </c>
      <c r="AH107" s="208">
        <v>0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3" x14ac:dyDescent="0.2">
      <c r="A108" s="215"/>
      <c r="B108" s="216"/>
      <c r="C108" s="260" t="s">
        <v>613</v>
      </c>
      <c r="D108" s="253"/>
      <c r="E108" s="254">
        <v>-0.72</v>
      </c>
      <c r="F108" s="218"/>
      <c r="G108" s="218"/>
      <c r="H108" s="218"/>
      <c r="I108" s="218"/>
      <c r="J108" s="218"/>
      <c r="K108" s="218"/>
      <c r="L108" s="218"/>
      <c r="M108" s="218"/>
      <c r="N108" s="217"/>
      <c r="O108" s="217"/>
      <c r="P108" s="217"/>
      <c r="Q108" s="217"/>
      <c r="R108" s="218"/>
      <c r="S108" s="218"/>
      <c r="T108" s="218"/>
      <c r="U108" s="218"/>
      <c r="V108" s="218"/>
      <c r="W108" s="218"/>
      <c r="X108" s="218"/>
      <c r="Y108" s="218"/>
      <c r="Z108" s="208"/>
      <c r="AA108" s="208"/>
      <c r="AB108" s="208"/>
      <c r="AC108" s="208"/>
      <c r="AD108" s="208"/>
      <c r="AE108" s="208"/>
      <c r="AF108" s="208"/>
      <c r="AG108" s="208" t="s">
        <v>227</v>
      </c>
      <c r="AH108" s="208">
        <v>5</v>
      </c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3" x14ac:dyDescent="0.2">
      <c r="A109" s="215"/>
      <c r="B109" s="216"/>
      <c r="C109" s="260" t="s">
        <v>470</v>
      </c>
      <c r="D109" s="253"/>
      <c r="E109" s="254"/>
      <c r="F109" s="218"/>
      <c r="G109" s="218"/>
      <c r="H109" s="218"/>
      <c r="I109" s="218"/>
      <c r="J109" s="218"/>
      <c r="K109" s="218"/>
      <c r="L109" s="218"/>
      <c r="M109" s="218"/>
      <c r="N109" s="217"/>
      <c r="O109" s="217"/>
      <c r="P109" s="217"/>
      <c r="Q109" s="217"/>
      <c r="R109" s="218"/>
      <c r="S109" s="218"/>
      <c r="T109" s="218"/>
      <c r="U109" s="218"/>
      <c r="V109" s="218"/>
      <c r="W109" s="218"/>
      <c r="X109" s="218"/>
      <c r="Y109" s="218"/>
      <c r="Z109" s="208"/>
      <c r="AA109" s="208"/>
      <c r="AB109" s="208"/>
      <c r="AC109" s="208"/>
      <c r="AD109" s="208"/>
      <c r="AE109" s="208"/>
      <c r="AF109" s="208"/>
      <c r="AG109" s="208" t="s">
        <v>227</v>
      </c>
      <c r="AH109" s="208">
        <v>0</v>
      </c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3" x14ac:dyDescent="0.2">
      <c r="A110" s="215"/>
      <c r="B110" s="216"/>
      <c r="C110" s="260" t="s">
        <v>614</v>
      </c>
      <c r="D110" s="253"/>
      <c r="E110" s="254">
        <v>-0.81</v>
      </c>
      <c r="F110" s="218"/>
      <c r="G110" s="218"/>
      <c r="H110" s="218"/>
      <c r="I110" s="218"/>
      <c r="J110" s="218"/>
      <c r="K110" s="218"/>
      <c r="L110" s="218"/>
      <c r="M110" s="218"/>
      <c r="N110" s="217"/>
      <c r="O110" s="217"/>
      <c r="P110" s="217"/>
      <c r="Q110" s="217"/>
      <c r="R110" s="218"/>
      <c r="S110" s="218"/>
      <c r="T110" s="218"/>
      <c r="U110" s="218"/>
      <c r="V110" s="218"/>
      <c r="W110" s="218"/>
      <c r="X110" s="218"/>
      <c r="Y110" s="218"/>
      <c r="Z110" s="208"/>
      <c r="AA110" s="208"/>
      <c r="AB110" s="208"/>
      <c r="AC110" s="208"/>
      <c r="AD110" s="208"/>
      <c r="AE110" s="208"/>
      <c r="AF110" s="208"/>
      <c r="AG110" s="208" t="s">
        <v>227</v>
      </c>
      <c r="AH110" s="208">
        <v>5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1" x14ac:dyDescent="0.2">
      <c r="A111" s="230">
        <v>22</v>
      </c>
      <c r="B111" s="231" t="s">
        <v>472</v>
      </c>
      <c r="C111" s="248" t="s">
        <v>473</v>
      </c>
      <c r="D111" s="232" t="s">
        <v>220</v>
      </c>
      <c r="E111" s="233">
        <v>0.81</v>
      </c>
      <c r="F111" s="234"/>
      <c r="G111" s="235">
        <f>ROUND(E111*F111,2)</f>
        <v>0</v>
      </c>
      <c r="H111" s="234"/>
      <c r="I111" s="235">
        <f>ROUND(E111*H111,2)</f>
        <v>0</v>
      </c>
      <c r="J111" s="234"/>
      <c r="K111" s="235">
        <f>ROUND(E111*J111,2)</f>
        <v>0</v>
      </c>
      <c r="L111" s="235">
        <v>21</v>
      </c>
      <c r="M111" s="235">
        <f>G111*(1+L111/100)</f>
        <v>0</v>
      </c>
      <c r="N111" s="233">
        <v>2.1</v>
      </c>
      <c r="O111" s="233">
        <f>ROUND(E111*N111,2)</f>
        <v>1.7</v>
      </c>
      <c r="P111" s="233">
        <v>0</v>
      </c>
      <c r="Q111" s="233">
        <f>ROUND(E111*P111,2)</f>
        <v>0</v>
      </c>
      <c r="R111" s="235" t="s">
        <v>400</v>
      </c>
      <c r="S111" s="235" t="s">
        <v>183</v>
      </c>
      <c r="T111" s="236" t="s">
        <v>183</v>
      </c>
      <c r="U111" s="218">
        <v>0.96499999999999997</v>
      </c>
      <c r="V111" s="218">
        <f>ROUND(E111*U111,2)</f>
        <v>0.78</v>
      </c>
      <c r="W111" s="218"/>
      <c r="X111" s="218" t="s">
        <v>222</v>
      </c>
      <c r="Y111" s="218" t="s">
        <v>186</v>
      </c>
      <c r="Z111" s="208"/>
      <c r="AA111" s="208"/>
      <c r="AB111" s="208"/>
      <c r="AC111" s="208"/>
      <c r="AD111" s="208"/>
      <c r="AE111" s="208"/>
      <c r="AF111" s="208"/>
      <c r="AG111" s="208" t="s">
        <v>223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outlineLevel="2" x14ac:dyDescent="0.2">
      <c r="A112" s="215"/>
      <c r="B112" s="216"/>
      <c r="C112" s="260" t="s">
        <v>474</v>
      </c>
      <c r="D112" s="253"/>
      <c r="E112" s="254"/>
      <c r="F112" s="218"/>
      <c r="G112" s="218"/>
      <c r="H112" s="218"/>
      <c r="I112" s="218"/>
      <c r="J112" s="218"/>
      <c r="K112" s="218"/>
      <c r="L112" s="218"/>
      <c r="M112" s="218"/>
      <c r="N112" s="217"/>
      <c r="O112" s="217"/>
      <c r="P112" s="217"/>
      <c r="Q112" s="217"/>
      <c r="R112" s="218"/>
      <c r="S112" s="218"/>
      <c r="T112" s="218"/>
      <c r="U112" s="218"/>
      <c r="V112" s="218"/>
      <c r="W112" s="218"/>
      <c r="X112" s="218"/>
      <c r="Y112" s="218"/>
      <c r="Z112" s="208"/>
      <c r="AA112" s="208"/>
      <c r="AB112" s="208"/>
      <c r="AC112" s="208"/>
      <c r="AD112" s="208"/>
      <c r="AE112" s="208"/>
      <c r="AF112" s="208"/>
      <c r="AG112" s="208" t="s">
        <v>227</v>
      </c>
      <c r="AH112" s="208">
        <v>0</v>
      </c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3" x14ac:dyDescent="0.2">
      <c r="A113" s="215"/>
      <c r="B113" s="216"/>
      <c r="C113" s="260" t="s">
        <v>615</v>
      </c>
      <c r="D113" s="253"/>
      <c r="E113" s="254">
        <v>0.81</v>
      </c>
      <c r="F113" s="218"/>
      <c r="G113" s="218"/>
      <c r="H113" s="218"/>
      <c r="I113" s="218"/>
      <c r="J113" s="218"/>
      <c r="K113" s="218"/>
      <c r="L113" s="218"/>
      <c r="M113" s="218"/>
      <c r="N113" s="217"/>
      <c r="O113" s="217"/>
      <c r="P113" s="217"/>
      <c r="Q113" s="217"/>
      <c r="R113" s="218"/>
      <c r="S113" s="218"/>
      <c r="T113" s="218"/>
      <c r="U113" s="218"/>
      <c r="V113" s="218"/>
      <c r="W113" s="218"/>
      <c r="X113" s="218"/>
      <c r="Y113" s="218"/>
      <c r="Z113" s="208"/>
      <c r="AA113" s="208"/>
      <c r="AB113" s="208"/>
      <c r="AC113" s="208"/>
      <c r="AD113" s="208"/>
      <c r="AE113" s="208"/>
      <c r="AF113" s="208"/>
      <c r="AG113" s="208" t="s">
        <v>227</v>
      </c>
      <c r="AH113" s="208">
        <v>5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">
      <c r="A114" s="230">
        <v>23</v>
      </c>
      <c r="B114" s="231" t="s">
        <v>476</v>
      </c>
      <c r="C114" s="248" t="s">
        <v>477</v>
      </c>
      <c r="D114" s="232" t="s">
        <v>220</v>
      </c>
      <c r="E114" s="233">
        <v>0.72</v>
      </c>
      <c r="F114" s="234"/>
      <c r="G114" s="235">
        <f>ROUND(E114*F114,2)</f>
        <v>0</v>
      </c>
      <c r="H114" s="234"/>
      <c r="I114" s="235">
        <f>ROUND(E114*H114,2)</f>
        <v>0</v>
      </c>
      <c r="J114" s="234"/>
      <c r="K114" s="235">
        <f>ROUND(E114*J114,2)</f>
        <v>0</v>
      </c>
      <c r="L114" s="235">
        <v>21</v>
      </c>
      <c r="M114" s="235">
        <f>G114*(1+L114/100)</f>
        <v>0</v>
      </c>
      <c r="N114" s="233">
        <v>2.5249999999999999</v>
      </c>
      <c r="O114" s="233">
        <f>ROUND(E114*N114,2)</f>
        <v>1.82</v>
      </c>
      <c r="P114" s="233">
        <v>0</v>
      </c>
      <c r="Q114" s="233">
        <f>ROUND(E114*P114,2)</f>
        <v>0</v>
      </c>
      <c r="R114" s="235" t="s">
        <v>478</v>
      </c>
      <c r="S114" s="235" t="s">
        <v>183</v>
      </c>
      <c r="T114" s="236" t="s">
        <v>183</v>
      </c>
      <c r="U114" s="218">
        <v>0.47699999999999998</v>
      </c>
      <c r="V114" s="218">
        <f>ROUND(E114*U114,2)</f>
        <v>0.34</v>
      </c>
      <c r="W114" s="218"/>
      <c r="X114" s="218" t="s">
        <v>222</v>
      </c>
      <c r="Y114" s="218" t="s">
        <v>186</v>
      </c>
      <c r="Z114" s="208"/>
      <c r="AA114" s="208"/>
      <c r="AB114" s="208"/>
      <c r="AC114" s="208"/>
      <c r="AD114" s="208"/>
      <c r="AE114" s="208"/>
      <c r="AF114" s="208"/>
      <c r="AG114" s="208" t="s">
        <v>223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2" x14ac:dyDescent="0.2">
      <c r="A115" s="215"/>
      <c r="B115" s="216"/>
      <c r="C115" s="260" t="s">
        <v>479</v>
      </c>
      <c r="D115" s="253"/>
      <c r="E115" s="254"/>
      <c r="F115" s="218"/>
      <c r="G115" s="218"/>
      <c r="H115" s="218"/>
      <c r="I115" s="218"/>
      <c r="J115" s="218"/>
      <c r="K115" s="218"/>
      <c r="L115" s="218"/>
      <c r="M115" s="218"/>
      <c r="N115" s="217"/>
      <c r="O115" s="217"/>
      <c r="P115" s="217"/>
      <c r="Q115" s="217"/>
      <c r="R115" s="218"/>
      <c r="S115" s="218"/>
      <c r="T115" s="218"/>
      <c r="U115" s="218"/>
      <c r="V115" s="218"/>
      <c r="W115" s="218"/>
      <c r="X115" s="218"/>
      <c r="Y115" s="218"/>
      <c r="Z115" s="208"/>
      <c r="AA115" s="208"/>
      <c r="AB115" s="208"/>
      <c r="AC115" s="208"/>
      <c r="AD115" s="208"/>
      <c r="AE115" s="208"/>
      <c r="AF115" s="208"/>
      <c r="AG115" s="208" t="s">
        <v>227</v>
      </c>
      <c r="AH115" s="208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3" x14ac:dyDescent="0.2">
      <c r="A116" s="215"/>
      <c r="B116" s="216"/>
      <c r="C116" s="260" t="s">
        <v>438</v>
      </c>
      <c r="D116" s="253"/>
      <c r="E116" s="254"/>
      <c r="F116" s="218"/>
      <c r="G116" s="218"/>
      <c r="H116" s="218"/>
      <c r="I116" s="218"/>
      <c r="J116" s="218"/>
      <c r="K116" s="218"/>
      <c r="L116" s="218"/>
      <c r="M116" s="218"/>
      <c r="N116" s="217"/>
      <c r="O116" s="217"/>
      <c r="P116" s="217"/>
      <c r="Q116" s="217"/>
      <c r="R116" s="218"/>
      <c r="S116" s="218"/>
      <c r="T116" s="218"/>
      <c r="U116" s="218"/>
      <c r="V116" s="218"/>
      <c r="W116" s="218"/>
      <c r="X116" s="218"/>
      <c r="Y116" s="218"/>
      <c r="Z116" s="208"/>
      <c r="AA116" s="208"/>
      <c r="AB116" s="208"/>
      <c r="AC116" s="208"/>
      <c r="AD116" s="208"/>
      <c r="AE116" s="208"/>
      <c r="AF116" s="208"/>
      <c r="AG116" s="208" t="s">
        <v>227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3" x14ac:dyDescent="0.2">
      <c r="A117" s="215"/>
      <c r="B117" s="216"/>
      <c r="C117" s="260" t="s">
        <v>607</v>
      </c>
      <c r="D117" s="253"/>
      <c r="E117" s="254"/>
      <c r="F117" s="218"/>
      <c r="G117" s="218"/>
      <c r="H117" s="218"/>
      <c r="I117" s="218"/>
      <c r="J117" s="218"/>
      <c r="K117" s="218"/>
      <c r="L117" s="218"/>
      <c r="M117" s="218"/>
      <c r="N117" s="217"/>
      <c r="O117" s="217"/>
      <c r="P117" s="217"/>
      <c r="Q117" s="217"/>
      <c r="R117" s="218"/>
      <c r="S117" s="218"/>
      <c r="T117" s="218"/>
      <c r="U117" s="218"/>
      <c r="V117" s="218"/>
      <c r="W117" s="218"/>
      <c r="X117" s="218"/>
      <c r="Y117" s="218"/>
      <c r="Z117" s="208"/>
      <c r="AA117" s="208"/>
      <c r="AB117" s="208"/>
      <c r="AC117" s="208"/>
      <c r="AD117" s="208"/>
      <c r="AE117" s="208"/>
      <c r="AF117" s="208"/>
      <c r="AG117" s="208" t="s">
        <v>227</v>
      </c>
      <c r="AH117" s="208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3" x14ac:dyDescent="0.2">
      <c r="A118" s="215"/>
      <c r="B118" s="216"/>
      <c r="C118" s="260" t="s">
        <v>616</v>
      </c>
      <c r="D118" s="253"/>
      <c r="E118" s="254">
        <v>0.72</v>
      </c>
      <c r="F118" s="218"/>
      <c r="G118" s="218"/>
      <c r="H118" s="218"/>
      <c r="I118" s="218"/>
      <c r="J118" s="218"/>
      <c r="K118" s="218"/>
      <c r="L118" s="218"/>
      <c r="M118" s="218"/>
      <c r="N118" s="217"/>
      <c r="O118" s="217"/>
      <c r="P118" s="217"/>
      <c r="Q118" s="217"/>
      <c r="R118" s="218"/>
      <c r="S118" s="218"/>
      <c r="T118" s="218"/>
      <c r="U118" s="218"/>
      <c r="V118" s="218"/>
      <c r="W118" s="218"/>
      <c r="X118" s="218"/>
      <c r="Y118" s="218"/>
      <c r="Z118" s="208"/>
      <c r="AA118" s="208"/>
      <c r="AB118" s="208"/>
      <c r="AC118" s="208"/>
      <c r="AD118" s="208"/>
      <c r="AE118" s="208"/>
      <c r="AF118" s="208"/>
      <c r="AG118" s="208" t="s">
        <v>227</v>
      </c>
      <c r="AH118" s="208">
        <v>0</v>
      </c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 x14ac:dyDescent="0.2">
      <c r="A119" s="230">
        <v>24</v>
      </c>
      <c r="B119" s="231" t="s">
        <v>482</v>
      </c>
      <c r="C119" s="248" t="s">
        <v>483</v>
      </c>
      <c r="D119" s="232" t="s">
        <v>257</v>
      </c>
      <c r="E119" s="233">
        <v>6.48</v>
      </c>
      <c r="F119" s="234"/>
      <c r="G119" s="235">
        <f>ROUND(E119*F119,2)</f>
        <v>0</v>
      </c>
      <c r="H119" s="234"/>
      <c r="I119" s="235">
        <f>ROUND(E119*H119,2)</f>
        <v>0</v>
      </c>
      <c r="J119" s="234"/>
      <c r="K119" s="235">
        <f>ROUND(E119*J119,2)</f>
        <v>0</v>
      </c>
      <c r="L119" s="235">
        <v>21</v>
      </c>
      <c r="M119" s="235">
        <f>G119*(1+L119/100)</f>
        <v>0</v>
      </c>
      <c r="N119" s="233">
        <v>3.6400000000000002E-2</v>
      </c>
      <c r="O119" s="233">
        <f>ROUND(E119*N119,2)</f>
        <v>0.24</v>
      </c>
      <c r="P119" s="233">
        <v>0</v>
      </c>
      <c r="Q119" s="233">
        <f>ROUND(E119*P119,2)</f>
        <v>0</v>
      </c>
      <c r="R119" s="235" t="s">
        <v>478</v>
      </c>
      <c r="S119" s="235" t="s">
        <v>183</v>
      </c>
      <c r="T119" s="236" t="s">
        <v>183</v>
      </c>
      <c r="U119" s="218">
        <v>0.52700000000000002</v>
      </c>
      <c r="V119" s="218">
        <f>ROUND(E119*U119,2)</f>
        <v>3.41</v>
      </c>
      <c r="W119" s="218"/>
      <c r="X119" s="218" t="s">
        <v>222</v>
      </c>
      <c r="Y119" s="218" t="s">
        <v>186</v>
      </c>
      <c r="Z119" s="208"/>
      <c r="AA119" s="208"/>
      <c r="AB119" s="208"/>
      <c r="AC119" s="208"/>
      <c r="AD119" s="208"/>
      <c r="AE119" s="208"/>
      <c r="AF119" s="208"/>
      <c r="AG119" s="208" t="s">
        <v>223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ht="22.5" outlineLevel="2" x14ac:dyDescent="0.2">
      <c r="A120" s="215"/>
      <c r="B120" s="216"/>
      <c r="C120" s="259" t="s">
        <v>484</v>
      </c>
      <c r="D120" s="257"/>
      <c r="E120" s="257"/>
      <c r="F120" s="257"/>
      <c r="G120" s="257"/>
      <c r="H120" s="218"/>
      <c r="I120" s="218"/>
      <c r="J120" s="218"/>
      <c r="K120" s="218"/>
      <c r="L120" s="218"/>
      <c r="M120" s="218"/>
      <c r="N120" s="217"/>
      <c r="O120" s="217"/>
      <c r="P120" s="217"/>
      <c r="Q120" s="217"/>
      <c r="R120" s="218"/>
      <c r="S120" s="218"/>
      <c r="T120" s="218"/>
      <c r="U120" s="218"/>
      <c r="V120" s="218"/>
      <c r="W120" s="218"/>
      <c r="X120" s="218"/>
      <c r="Y120" s="218"/>
      <c r="Z120" s="208"/>
      <c r="AA120" s="208"/>
      <c r="AB120" s="208"/>
      <c r="AC120" s="208"/>
      <c r="AD120" s="208"/>
      <c r="AE120" s="208"/>
      <c r="AF120" s="208"/>
      <c r="AG120" s="208" t="s">
        <v>225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44" t="str">
        <f>C120</f>
        <v>bednění svislé nebo šikmé (odkloněné), půdorysně přímé nebo zalomené, stěn základových patek ve volných nebo zapažených jámách, rýhách, šachtách, včetně případných vzpěr,</v>
      </c>
      <c r="BB120" s="208"/>
      <c r="BC120" s="208"/>
      <c r="BD120" s="208"/>
      <c r="BE120" s="208"/>
      <c r="BF120" s="208"/>
      <c r="BG120" s="208"/>
      <c r="BH120" s="208"/>
    </row>
    <row r="121" spans="1:60" outlineLevel="2" x14ac:dyDescent="0.2">
      <c r="A121" s="215"/>
      <c r="B121" s="216"/>
      <c r="C121" s="260" t="s">
        <v>485</v>
      </c>
      <c r="D121" s="253"/>
      <c r="E121" s="254"/>
      <c r="F121" s="218"/>
      <c r="G121" s="218"/>
      <c r="H121" s="218"/>
      <c r="I121" s="218"/>
      <c r="J121" s="218"/>
      <c r="K121" s="218"/>
      <c r="L121" s="218"/>
      <c r="M121" s="218"/>
      <c r="N121" s="217"/>
      <c r="O121" s="217"/>
      <c r="P121" s="217"/>
      <c r="Q121" s="217"/>
      <c r="R121" s="218"/>
      <c r="S121" s="218"/>
      <c r="T121" s="218"/>
      <c r="U121" s="218"/>
      <c r="V121" s="218"/>
      <c r="W121" s="218"/>
      <c r="X121" s="218"/>
      <c r="Y121" s="218"/>
      <c r="Z121" s="208"/>
      <c r="AA121" s="208"/>
      <c r="AB121" s="208"/>
      <c r="AC121" s="208"/>
      <c r="AD121" s="208"/>
      <c r="AE121" s="208"/>
      <c r="AF121" s="208"/>
      <c r="AG121" s="208" t="s">
        <v>227</v>
      </c>
      <c r="AH121" s="208">
        <v>0</v>
      </c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3" x14ac:dyDescent="0.2">
      <c r="A122" s="215"/>
      <c r="B122" s="216"/>
      <c r="C122" s="260" t="s">
        <v>438</v>
      </c>
      <c r="D122" s="253"/>
      <c r="E122" s="254"/>
      <c r="F122" s="218"/>
      <c r="G122" s="218"/>
      <c r="H122" s="218"/>
      <c r="I122" s="218"/>
      <c r="J122" s="218"/>
      <c r="K122" s="218"/>
      <c r="L122" s="218"/>
      <c r="M122" s="218"/>
      <c r="N122" s="217"/>
      <c r="O122" s="217"/>
      <c r="P122" s="217"/>
      <c r="Q122" s="217"/>
      <c r="R122" s="218"/>
      <c r="S122" s="218"/>
      <c r="T122" s="218"/>
      <c r="U122" s="218"/>
      <c r="V122" s="218"/>
      <c r="W122" s="218"/>
      <c r="X122" s="218"/>
      <c r="Y122" s="218"/>
      <c r="Z122" s="208"/>
      <c r="AA122" s="208"/>
      <c r="AB122" s="208"/>
      <c r="AC122" s="208"/>
      <c r="AD122" s="208"/>
      <c r="AE122" s="208"/>
      <c r="AF122" s="208"/>
      <c r="AG122" s="208" t="s">
        <v>227</v>
      </c>
      <c r="AH122" s="208">
        <v>0</v>
      </c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3" x14ac:dyDescent="0.2">
      <c r="A123" s="215"/>
      <c r="B123" s="216"/>
      <c r="C123" s="260" t="s">
        <v>607</v>
      </c>
      <c r="D123" s="253"/>
      <c r="E123" s="254"/>
      <c r="F123" s="218"/>
      <c r="G123" s="218"/>
      <c r="H123" s="218"/>
      <c r="I123" s="218"/>
      <c r="J123" s="218"/>
      <c r="K123" s="218"/>
      <c r="L123" s="218"/>
      <c r="M123" s="218"/>
      <c r="N123" s="217"/>
      <c r="O123" s="217"/>
      <c r="P123" s="217"/>
      <c r="Q123" s="217"/>
      <c r="R123" s="218"/>
      <c r="S123" s="218"/>
      <c r="T123" s="218"/>
      <c r="U123" s="218"/>
      <c r="V123" s="218"/>
      <c r="W123" s="218"/>
      <c r="X123" s="218"/>
      <c r="Y123" s="218"/>
      <c r="Z123" s="208"/>
      <c r="AA123" s="208"/>
      <c r="AB123" s="208"/>
      <c r="AC123" s="208"/>
      <c r="AD123" s="208"/>
      <c r="AE123" s="208"/>
      <c r="AF123" s="208"/>
      <c r="AG123" s="208" t="s">
        <v>227</v>
      </c>
      <c r="AH123" s="208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3" x14ac:dyDescent="0.2">
      <c r="A124" s="215"/>
      <c r="B124" s="216"/>
      <c r="C124" s="260" t="s">
        <v>617</v>
      </c>
      <c r="D124" s="253"/>
      <c r="E124" s="254">
        <v>6.48</v>
      </c>
      <c r="F124" s="218"/>
      <c r="G124" s="218"/>
      <c r="H124" s="218"/>
      <c r="I124" s="218"/>
      <c r="J124" s="218"/>
      <c r="K124" s="218"/>
      <c r="L124" s="218"/>
      <c r="M124" s="218"/>
      <c r="N124" s="217"/>
      <c r="O124" s="217"/>
      <c r="P124" s="217"/>
      <c r="Q124" s="217"/>
      <c r="R124" s="218"/>
      <c r="S124" s="218"/>
      <c r="T124" s="218"/>
      <c r="U124" s="218"/>
      <c r="V124" s="218"/>
      <c r="W124" s="218"/>
      <c r="X124" s="218"/>
      <c r="Y124" s="218"/>
      <c r="Z124" s="208"/>
      <c r="AA124" s="208"/>
      <c r="AB124" s="208"/>
      <c r="AC124" s="208"/>
      <c r="AD124" s="208"/>
      <c r="AE124" s="208"/>
      <c r="AF124" s="208"/>
      <c r="AG124" s="208" t="s">
        <v>227</v>
      </c>
      <c r="AH124" s="208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">
      <c r="A125" s="230">
        <v>25</v>
      </c>
      <c r="B125" s="231" t="s">
        <v>488</v>
      </c>
      <c r="C125" s="248" t="s">
        <v>489</v>
      </c>
      <c r="D125" s="232" t="s">
        <v>257</v>
      </c>
      <c r="E125" s="233">
        <v>6.48</v>
      </c>
      <c r="F125" s="234"/>
      <c r="G125" s="235">
        <f>ROUND(E125*F125,2)</f>
        <v>0</v>
      </c>
      <c r="H125" s="234"/>
      <c r="I125" s="235">
        <f>ROUND(E125*H125,2)</f>
        <v>0</v>
      </c>
      <c r="J125" s="234"/>
      <c r="K125" s="235">
        <f>ROUND(E125*J125,2)</f>
        <v>0</v>
      </c>
      <c r="L125" s="235">
        <v>21</v>
      </c>
      <c r="M125" s="235">
        <f>G125*(1+L125/100)</f>
        <v>0</v>
      </c>
      <c r="N125" s="233">
        <v>0</v>
      </c>
      <c r="O125" s="233">
        <f>ROUND(E125*N125,2)</f>
        <v>0</v>
      </c>
      <c r="P125" s="233">
        <v>0</v>
      </c>
      <c r="Q125" s="233">
        <f>ROUND(E125*P125,2)</f>
        <v>0</v>
      </c>
      <c r="R125" s="235" t="s">
        <v>478</v>
      </c>
      <c r="S125" s="235" t="s">
        <v>183</v>
      </c>
      <c r="T125" s="236" t="s">
        <v>183</v>
      </c>
      <c r="U125" s="218">
        <v>0.32</v>
      </c>
      <c r="V125" s="218">
        <f>ROUND(E125*U125,2)</f>
        <v>2.0699999999999998</v>
      </c>
      <c r="W125" s="218"/>
      <c r="X125" s="218" t="s">
        <v>222</v>
      </c>
      <c r="Y125" s="218" t="s">
        <v>186</v>
      </c>
      <c r="Z125" s="208"/>
      <c r="AA125" s="208"/>
      <c r="AB125" s="208"/>
      <c r="AC125" s="208"/>
      <c r="AD125" s="208"/>
      <c r="AE125" s="208"/>
      <c r="AF125" s="208"/>
      <c r="AG125" s="208" t="s">
        <v>223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ht="22.5" outlineLevel="2" x14ac:dyDescent="0.2">
      <c r="A126" s="215"/>
      <c r="B126" s="216"/>
      <c r="C126" s="259" t="s">
        <v>484</v>
      </c>
      <c r="D126" s="257"/>
      <c r="E126" s="257"/>
      <c r="F126" s="257"/>
      <c r="G126" s="257"/>
      <c r="H126" s="218"/>
      <c r="I126" s="218"/>
      <c r="J126" s="218"/>
      <c r="K126" s="218"/>
      <c r="L126" s="218"/>
      <c r="M126" s="218"/>
      <c r="N126" s="217"/>
      <c r="O126" s="217"/>
      <c r="P126" s="217"/>
      <c r="Q126" s="217"/>
      <c r="R126" s="218"/>
      <c r="S126" s="218"/>
      <c r="T126" s="218"/>
      <c r="U126" s="218"/>
      <c r="V126" s="218"/>
      <c r="W126" s="218"/>
      <c r="X126" s="218"/>
      <c r="Y126" s="218"/>
      <c r="Z126" s="208"/>
      <c r="AA126" s="208"/>
      <c r="AB126" s="208"/>
      <c r="AC126" s="208"/>
      <c r="AD126" s="208"/>
      <c r="AE126" s="208"/>
      <c r="AF126" s="208"/>
      <c r="AG126" s="208" t="s">
        <v>225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44" t="str">
        <f>C126</f>
        <v>bednění svislé nebo šikmé (odkloněné), půdorysně přímé nebo zalomené, stěn základových patek ve volných nebo zapažených jámách, rýhách, šachtách, včetně případných vzpěr,</v>
      </c>
      <c r="BB126" s="208"/>
      <c r="BC126" s="208"/>
      <c r="BD126" s="208"/>
      <c r="BE126" s="208"/>
      <c r="BF126" s="208"/>
      <c r="BG126" s="208"/>
      <c r="BH126" s="208"/>
    </row>
    <row r="127" spans="1:60" outlineLevel="2" x14ac:dyDescent="0.2">
      <c r="A127" s="215"/>
      <c r="B127" s="216"/>
      <c r="C127" s="260" t="s">
        <v>490</v>
      </c>
      <c r="D127" s="253"/>
      <c r="E127" s="254"/>
      <c r="F127" s="218"/>
      <c r="G127" s="218"/>
      <c r="H127" s="218"/>
      <c r="I127" s="218"/>
      <c r="J127" s="218"/>
      <c r="K127" s="218"/>
      <c r="L127" s="218"/>
      <c r="M127" s="218"/>
      <c r="N127" s="217"/>
      <c r="O127" s="217"/>
      <c r="P127" s="217"/>
      <c r="Q127" s="217"/>
      <c r="R127" s="218"/>
      <c r="S127" s="218"/>
      <c r="T127" s="218"/>
      <c r="U127" s="218"/>
      <c r="V127" s="218"/>
      <c r="W127" s="218"/>
      <c r="X127" s="218"/>
      <c r="Y127" s="218"/>
      <c r="Z127" s="208"/>
      <c r="AA127" s="208"/>
      <c r="AB127" s="208"/>
      <c r="AC127" s="208"/>
      <c r="AD127" s="208"/>
      <c r="AE127" s="208"/>
      <c r="AF127" s="208"/>
      <c r="AG127" s="208" t="s">
        <v>227</v>
      </c>
      <c r="AH127" s="208">
        <v>0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3" x14ac:dyDescent="0.2">
      <c r="A128" s="215"/>
      <c r="B128" s="216"/>
      <c r="C128" s="260" t="s">
        <v>618</v>
      </c>
      <c r="D128" s="253"/>
      <c r="E128" s="254">
        <v>6.48</v>
      </c>
      <c r="F128" s="218"/>
      <c r="G128" s="218"/>
      <c r="H128" s="218"/>
      <c r="I128" s="218"/>
      <c r="J128" s="218"/>
      <c r="K128" s="218"/>
      <c r="L128" s="218"/>
      <c r="M128" s="218"/>
      <c r="N128" s="217"/>
      <c r="O128" s="217"/>
      <c r="P128" s="217"/>
      <c r="Q128" s="217"/>
      <c r="R128" s="218"/>
      <c r="S128" s="218"/>
      <c r="T128" s="218"/>
      <c r="U128" s="218"/>
      <c r="V128" s="218"/>
      <c r="W128" s="218"/>
      <c r="X128" s="218"/>
      <c r="Y128" s="218"/>
      <c r="Z128" s="208"/>
      <c r="AA128" s="208"/>
      <c r="AB128" s="208"/>
      <c r="AC128" s="208"/>
      <c r="AD128" s="208"/>
      <c r="AE128" s="208"/>
      <c r="AF128" s="208"/>
      <c r="AG128" s="208" t="s">
        <v>227</v>
      </c>
      <c r="AH128" s="208">
        <v>5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 x14ac:dyDescent="0.2">
      <c r="A129" s="230">
        <v>26</v>
      </c>
      <c r="B129" s="231" t="s">
        <v>492</v>
      </c>
      <c r="C129" s="248" t="s">
        <v>493</v>
      </c>
      <c r="D129" s="232" t="s">
        <v>330</v>
      </c>
      <c r="E129" s="233">
        <v>5.04</v>
      </c>
      <c r="F129" s="234"/>
      <c r="G129" s="235">
        <f>ROUND(E129*F129,2)</f>
        <v>0</v>
      </c>
      <c r="H129" s="234"/>
      <c r="I129" s="235">
        <f>ROUND(E129*H129,2)</f>
        <v>0</v>
      </c>
      <c r="J129" s="234"/>
      <c r="K129" s="235">
        <f>ROUND(E129*J129,2)</f>
        <v>0</v>
      </c>
      <c r="L129" s="235">
        <v>21</v>
      </c>
      <c r="M129" s="235">
        <f>G129*(1+L129/100)</f>
        <v>0</v>
      </c>
      <c r="N129" s="233">
        <v>1</v>
      </c>
      <c r="O129" s="233">
        <f>ROUND(E129*N129,2)</f>
        <v>5.04</v>
      </c>
      <c r="P129" s="233">
        <v>0</v>
      </c>
      <c r="Q129" s="233">
        <f>ROUND(E129*P129,2)</f>
        <v>0</v>
      </c>
      <c r="R129" s="235" t="s">
        <v>322</v>
      </c>
      <c r="S129" s="235" t="s">
        <v>183</v>
      </c>
      <c r="T129" s="236" t="s">
        <v>183</v>
      </c>
      <c r="U129" s="218">
        <v>0</v>
      </c>
      <c r="V129" s="218">
        <f>ROUND(E129*U129,2)</f>
        <v>0</v>
      </c>
      <c r="W129" s="218"/>
      <c r="X129" s="218" t="s">
        <v>323</v>
      </c>
      <c r="Y129" s="218" t="s">
        <v>186</v>
      </c>
      <c r="Z129" s="208"/>
      <c r="AA129" s="208"/>
      <c r="AB129" s="208"/>
      <c r="AC129" s="208"/>
      <c r="AD129" s="208"/>
      <c r="AE129" s="208"/>
      <c r="AF129" s="208"/>
      <c r="AG129" s="208" t="s">
        <v>331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2" x14ac:dyDescent="0.2">
      <c r="A130" s="215"/>
      <c r="B130" s="216"/>
      <c r="C130" s="260" t="s">
        <v>494</v>
      </c>
      <c r="D130" s="253"/>
      <c r="E130" s="254"/>
      <c r="F130" s="218"/>
      <c r="G130" s="218"/>
      <c r="H130" s="218"/>
      <c r="I130" s="218"/>
      <c r="J130" s="218"/>
      <c r="K130" s="218"/>
      <c r="L130" s="218"/>
      <c r="M130" s="218"/>
      <c r="N130" s="217"/>
      <c r="O130" s="217"/>
      <c r="P130" s="217"/>
      <c r="Q130" s="217"/>
      <c r="R130" s="218"/>
      <c r="S130" s="218"/>
      <c r="T130" s="218"/>
      <c r="U130" s="218"/>
      <c r="V130" s="218"/>
      <c r="W130" s="218"/>
      <c r="X130" s="218"/>
      <c r="Y130" s="218"/>
      <c r="Z130" s="208"/>
      <c r="AA130" s="208"/>
      <c r="AB130" s="208"/>
      <c r="AC130" s="208"/>
      <c r="AD130" s="208"/>
      <c r="AE130" s="208"/>
      <c r="AF130" s="208"/>
      <c r="AG130" s="208" t="s">
        <v>227</v>
      </c>
      <c r="AH130" s="208">
        <v>0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3" x14ac:dyDescent="0.2">
      <c r="A131" s="215"/>
      <c r="B131" s="216"/>
      <c r="C131" s="260" t="s">
        <v>495</v>
      </c>
      <c r="D131" s="253"/>
      <c r="E131" s="254"/>
      <c r="F131" s="218"/>
      <c r="G131" s="218"/>
      <c r="H131" s="218"/>
      <c r="I131" s="218"/>
      <c r="J131" s="218"/>
      <c r="K131" s="218"/>
      <c r="L131" s="218"/>
      <c r="M131" s="218"/>
      <c r="N131" s="217"/>
      <c r="O131" s="217"/>
      <c r="P131" s="217"/>
      <c r="Q131" s="217"/>
      <c r="R131" s="218"/>
      <c r="S131" s="218"/>
      <c r="T131" s="218"/>
      <c r="U131" s="218"/>
      <c r="V131" s="218"/>
      <c r="W131" s="218"/>
      <c r="X131" s="218"/>
      <c r="Y131" s="218"/>
      <c r="Z131" s="208"/>
      <c r="AA131" s="208"/>
      <c r="AB131" s="208"/>
      <c r="AC131" s="208"/>
      <c r="AD131" s="208"/>
      <c r="AE131" s="208"/>
      <c r="AF131" s="208"/>
      <c r="AG131" s="208" t="s">
        <v>227</v>
      </c>
      <c r="AH131" s="208">
        <v>0</v>
      </c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3" x14ac:dyDescent="0.2">
      <c r="A132" s="215"/>
      <c r="B132" s="216"/>
      <c r="C132" s="260" t="s">
        <v>619</v>
      </c>
      <c r="D132" s="253"/>
      <c r="E132" s="254">
        <v>5.04</v>
      </c>
      <c r="F132" s="218"/>
      <c r="G132" s="218"/>
      <c r="H132" s="218"/>
      <c r="I132" s="218"/>
      <c r="J132" s="218"/>
      <c r="K132" s="218"/>
      <c r="L132" s="218"/>
      <c r="M132" s="218"/>
      <c r="N132" s="217"/>
      <c r="O132" s="217"/>
      <c r="P132" s="217"/>
      <c r="Q132" s="217"/>
      <c r="R132" s="218"/>
      <c r="S132" s="218"/>
      <c r="T132" s="218"/>
      <c r="U132" s="218"/>
      <c r="V132" s="218"/>
      <c r="W132" s="218"/>
      <c r="X132" s="218"/>
      <c r="Y132" s="218"/>
      <c r="Z132" s="208"/>
      <c r="AA132" s="208"/>
      <c r="AB132" s="208"/>
      <c r="AC132" s="208"/>
      <c r="AD132" s="208"/>
      <c r="AE132" s="208"/>
      <c r="AF132" s="208"/>
      <c r="AG132" s="208" t="s">
        <v>227</v>
      </c>
      <c r="AH132" s="208">
        <v>5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x14ac:dyDescent="0.2">
      <c r="A133" s="223" t="s">
        <v>178</v>
      </c>
      <c r="B133" s="224" t="s">
        <v>131</v>
      </c>
      <c r="C133" s="246" t="s">
        <v>132</v>
      </c>
      <c r="D133" s="225"/>
      <c r="E133" s="226"/>
      <c r="F133" s="227"/>
      <c r="G133" s="227">
        <f>SUMIF(AG134:AG138,"&lt;&gt;NOR",G134:G138)</f>
        <v>0</v>
      </c>
      <c r="H133" s="227"/>
      <c r="I133" s="227">
        <f>SUM(I134:I138)</f>
        <v>0</v>
      </c>
      <c r="J133" s="227"/>
      <c r="K133" s="227">
        <f>SUM(K134:K138)</f>
        <v>0</v>
      </c>
      <c r="L133" s="227"/>
      <c r="M133" s="227">
        <f>SUM(M134:M138)</f>
        <v>0</v>
      </c>
      <c r="N133" s="226"/>
      <c r="O133" s="226">
        <f>SUM(O134:O138)</f>
        <v>0</v>
      </c>
      <c r="P133" s="226"/>
      <c r="Q133" s="226">
        <f>SUM(Q134:Q138)</f>
        <v>0</v>
      </c>
      <c r="R133" s="227"/>
      <c r="S133" s="227"/>
      <c r="T133" s="228"/>
      <c r="U133" s="222"/>
      <c r="V133" s="222">
        <f>SUM(V134:V138)</f>
        <v>8.4600000000000009</v>
      </c>
      <c r="W133" s="222"/>
      <c r="X133" s="222"/>
      <c r="Y133" s="222"/>
      <c r="AG133" t="s">
        <v>179</v>
      </c>
    </row>
    <row r="134" spans="1:60" outlineLevel="1" x14ac:dyDescent="0.2">
      <c r="A134" s="230">
        <v>27</v>
      </c>
      <c r="B134" s="231" t="s">
        <v>497</v>
      </c>
      <c r="C134" s="248" t="s">
        <v>498</v>
      </c>
      <c r="D134" s="232" t="s">
        <v>330</v>
      </c>
      <c r="E134" s="233">
        <v>13.89845</v>
      </c>
      <c r="F134" s="234"/>
      <c r="G134" s="235">
        <f>ROUND(E134*F134,2)</f>
        <v>0</v>
      </c>
      <c r="H134" s="234"/>
      <c r="I134" s="235">
        <f>ROUND(E134*H134,2)</f>
        <v>0</v>
      </c>
      <c r="J134" s="234"/>
      <c r="K134" s="235">
        <f>ROUND(E134*J134,2)</f>
        <v>0</v>
      </c>
      <c r="L134" s="235">
        <v>21</v>
      </c>
      <c r="M134" s="235">
        <f>G134*(1+L134/100)</f>
        <v>0</v>
      </c>
      <c r="N134" s="233">
        <v>0</v>
      </c>
      <c r="O134" s="233">
        <f>ROUND(E134*N134,2)</f>
        <v>0</v>
      </c>
      <c r="P134" s="233">
        <v>0</v>
      </c>
      <c r="Q134" s="233">
        <f>ROUND(E134*P134,2)</f>
        <v>0</v>
      </c>
      <c r="R134" s="235" t="s">
        <v>499</v>
      </c>
      <c r="S134" s="235" t="s">
        <v>183</v>
      </c>
      <c r="T134" s="236" t="s">
        <v>183</v>
      </c>
      <c r="U134" s="218">
        <v>0.60899999999999999</v>
      </c>
      <c r="V134" s="218">
        <f>ROUND(E134*U134,2)</f>
        <v>8.4600000000000009</v>
      </c>
      <c r="W134" s="218"/>
      <c r="X134" s="218" t="s">
        <v>361</v>
      </c>
      <c r="Y134" s="218" t="s">
        <v>186</v>
      </c>
      <c r="Z134" s="208"/>
      <c r="AA134" s="208"/>
      <c r="AB134" s="208"/>
      <c r="AC134" s="208"/>
      <c r="AD134" s="208"/>
      <c r="AE134" s="208"/>
      <c r="AF134" s="208"/>
      <c r="AG134" s="208" t="s">
        <v>362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ht="22.5" outlineLevel="2" x14ac:dyDescent="0.2">
      <c r="A135" s="215"/>
      <c r="B135" s="216"/>
      <c r="C135" s="259" t="s">
        <v>500</v>
      </c>
      <c r="D135" s="257"/>
      <c r="E135" s="257"/>
      <c r="F135" s="257"/>
      <c r="G135" s="257"/>
      <c r="H135" s="218"/>
      <c r="I135" s="218"/>
      <c r="J135" s="218"/>
      <c r="K135" s="218"/>
      <c r="L135" s="218"/>
      <c r="M135" s="218"/>
      <c r="N135" s="217"/>
      <c r="O135" s="217"/>
      <c r="P135" s="217"/>
      <c r="Q135" s="217"/>
      <c r="R135" s="218"/>
      <c r="S135" s="218"/>
      <c r="T135" s="218"/>
      <c r="U135" s="218"/>
      <c r="V135" s="218"/>
      <c r="W135" s="218"/>
      <c r="X135" s="218"/>
      <c r="Y135" s="218"/>
      <c r="Z135" s="208"/>
      <c r="AA135" s="208"/>
      <c r="AB135" s="208"/>
      <c r="AC135" s="208"/>
      <c r="AD135" s="208"/>
      <c r="AE135" s="208"/>
      <c r="AF135" s="208"/>
      <c r="AG135" s="208" t="s">
        <v>225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44" t="str">
        <f>C135</f>
        <v>na novostavbách a změnách objektů pro oplocení (815 2 JKSo), objekty zvláštní pro chov živočichů (815 3 JKSO), objekty pozemní různé (815 9 JKSO) se svislou nosnou konstrukcí monolitickou betonovou tyčovou nebo plošnou ( KMCH 2 a 3 - JKSO šesté místo)</v>
      </c>
      <c r="BB135" s="208"/>
      <c r="BC135" s="208"/>
      <c r="BD135" s="208"/>
      <c r="BE135" s="208"/>
      <c r="BF135" s="208"/>
      <c r="BG135" s="208"/>
      <c r="BH135" s="208"/>
    </row>
    <row r="136" spans="1:60" outlineLevel="2" x14ac:dyDescent="0.2">
      <c r="A136" s="215"/>
      <c r="B136" s="216"/>
      <c r="C136" s="260" t="s">
        <v>363</v>
      </c>
      <c r="D136" s="253"/>
      <c r="E136" s="254"/>
      <c r="F136" s="218"/>
      <c r="G136" s="218"/>
      <c r="H136" s="218"/>
      <c r="I136" s="218"/>
      <c r="J136" s="218"/>
      <c r="K136" s="218"/>
      <c r="L136" s="218"/>
      <c r="M136" s="218"/>
      <c r="N136" s="217"/>
      <c r="O136" s="217"/>
      <c r="P136" s="217"/>
      <c r="Q136" s="217"/>
      <c r="R136" s="218"/>
      <c r="S136" s="218"/>
      <c r="T136" s="218"/>
      <c r="U136" s="218"/>
      <c r="V136" s="218"/>
      <c r="W136" s="218"/>
      <c r="X136" s="218"/>
      <c r="Y136" s="218"/>
      <c r="Z136" s="208"/>
      <c r="AA136" s="208"/>
      <c r="AB136" s="208"/>
      <c r="AC136" s="208"/>
      <c r="AD136" s="208"/>
      <c r="AE136" s="208"/>
      <c r="AF136" s="208"/>
      <c r="AG136" s="208" t="s">
        <v>227</v>
      </c>
      <c r="AH136" s="208">
        <v>0</v>
      </c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3" x14ac:dyDescent="0.2">
      <c r="A137" s="215"/>
      <c r="B137" s="216"/>
      <c r="C137" s="260" t="s">
        <v>501</v>
      </c>
      <c r="D137" s="253"/>
      <c r="E137" s="254"/>
      <c r="F137" s="218"/>
      <c r="G137" s="218"/>
      <c r="H137" s="218"/>
      <c r="I137" s="218"/>
      <c r="J137" s="218"/>
      <c r="K137" s="218"/>
      <c r="L137" s="218"/>
      <c r="M137" s="218"/>
      <c r="N137" s="217"/>
      <c r="O137" s="217"/>
      <c r="P137" s="217"/>
      <c r="Q137" s="217"/>
      <c r="R137" s="218"/>
      <c r="S137" s="218"/>
      <c r="T137" s="218"/>
      <c r="U137" s="218"/>
      <c r="V137" s="218"/>
      <c r="W137" s="218"/>
      <c r="X137" s="218"/>
      <c r="Y137" s="218"/>
      <c r="Z137" s="208"/>
      <c r="AA137" s="208"/>
      <c r="AB137" s="208"/>
      <c r="AC137" s="208"/>
      <c r="AD137" s="208"/>
      <c r="AE137" s="208"/>
      <c r="AF137" s="208"/>
      <c r="AG137" s="208" t="s">
        <v>227</v>
      </c>
      <c r="AH137" s="208">
        <v>0</v>
      </c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3" x14ac:dyDescent="0.2">
      <c r="A138" s="215"/>
      <c r="B138" s="216"/>
      <c r="C138" s="260" t="s">
        <v>620</v>
      </c>
      <c r="D138" s="253"/>
      <c r="E138" s="254">
        <v>13.89845</v>
      </c>
      <c r="F138" s="218"/>
      <c r="G138" s="218"/>
      <c r="H138" s="218"/>
      <c r="I138" s="218"/>
      <c r="J138" s="218"/>
      <c r="K138" s="218"/>
      <c r="L138" s="218"/>
      <c r="M138" s="218"/>
      <c r="N138" s="217"/>
      <c r="O138" s="217"/>
      <c r="P138" s="217"/>
      <c r="Q138" s="217"/>
      <c r="R138" s="218"/>
      <c r="S138" s="218"/>
      <c r="T138" s="218"/>
      <c r="U138" s="218"/>
      <c r="V138" s="218"/>
      <c r="W138" s="218"/>
      <c r="X138" s="218"/>
      <c r="Y138" s="218"/>
      <c r="Z138" s="208"/>
      <c r="AA138" s="208"/>
      <c r="AB138" s="208"/>
      <c r="AC138" s="208"/>
      <c r="AD138" s="208"/>
      <c r="AE138" s="208"/>
      <c r="AF138" s="208"/>
      <c r="AG138" s="208" t="s">
        <v>227</v>
      </c>
      <c r="AH138" s="208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x14ac:dyDescent="0.2">
      <c r="A139" s="223" t="s">
        <v>178</v>
      </c>
      <c r="B139" s="224" t="s">
        <v>139</v>
      </c>
      <c r="C139" s="246" t="s">
        <v>140</v>
      </c>
      <c r="D139" s="225"/>
      <c r="E139" s="226"/>
      <c r="F139" s="227"/>
      <c r="G139" s="227">
        <f>SUMIF(AG140:AG157,"&lt;&gt;NOR",G140:G157)</f>
        <v>0</v>
      </c>
      <c r="H139" s="227"/>
      <c r="I139" s="227">
        <f>SUM(I140:I157)</f>
        <v>0</v>
      </c>
      <c r="J139" s="227"/>
      <c r="K139" s="227">
        <f>SUM(K140:K157)</f>
        <v>0</v>
      </c>
      <c r="L139" s="227"/>
      <c r="M139" s="227">
        <f>SUM(M140:M157)</f>
        <v>0</v>
      </c>
      <c r="N139" s="226"/>
      <c r="O139" s="226">
        <f>SUM(O140:O157)</f>
        <v>2.8</v>
      </c>
      <c r="P139" s="226"/>
      <c r="Q139" s="226">
        <f>SUM(Q140:Q157)</f>
        <v>0</v>
      </c>
      <c r="R139" s="227"/>
      <c r="S139" s="227"/>
      <c r="T139" s="228"/>
      <c r="U139" s="222"/>
      <c r="V139" s="222">
        <f>SUM(V140:V157)</f>
        <v>20.36</v>
      </c>
      <c r="W139" s="222"/>
      <c r="X139" s="222"/>
      <c r="Y139" s="222"/>
      <c r="AG139" t="s">
        <v>179</v>
      </c>
    </row>
    <row r="140" spans="1:60" ht="22.5" outlineLevel="1" x14ac:dyDescent="0.2">
      <c r="A140" s="230">
        <v>28</v>
      </c>
      <c r="B140" s="231" t="s">
        <v>503</v>
      </c>
      <c r="C140" s="248" t="s">
        <v>504</v>
      </c>
      <c r="D140" s="232" t="s">
        <v>399</v>
      </c>
      <c r="E140" s="233">
        <v>36</v>
      </c>
      <c r="F140" s="234"/>
      <c r="G140" s="235">
        <f>ROUND(E140*F140,2)</f>
        <v>0</v>
      </c>
      <c r="H140" s="234"/>
      <c r="I140" s="235">
        <f>ROUND(E140*H140,2)</f>
        <v>0</v>
      </c>
      <c r="J140" s="234"/>
      <c r="K140" s="235">
        <f>ROUND(E140*J140,2)</f>
        <v>0</v>
      </c>
      <c r="L140" s="235">
        <v>21</v>
      </c>
      <c r="M140" s="235">
        <f>G140*(1+L140/100)</f>
        <v>0</v>
      </c>
      <c r="N140" s="233">
        <v>2.0000000000000002E-5</v>
      </c>
      <c r="O140" s="233">
        <f>ROUND(E140*N140,2)</f>
        <v>0</v>
      </c>
      <c r="P140" s="233">
        <v>0</v>
      </c>
      <c r="Q140" s="233">
        <f>ROUND(E140*P140,2)</f>
        <v>0</v>
      </c>
      <c r="R140" s="235" t="s">
        <v>505</v>
      </c>
      <c r="S140" s="235" t="s">
        <v>183</v>
      </c>
      <c r="T140" s="236" t="s">
        <v>183</v>
      </c>
      <c r="U140" s="218">
        <v>0.125</v>
      </c>
      <c r="V140" s="218">
        <f>ROUND(E140*U140,2)</f>
        <v>4.5</v>
      </c>
      <c r="W140" s="218"/>
      <c r="X140" s="218" t="s">
        <v>222</v>
      </c>
      <c r="Y140" s="218" t="s">
        <v>186</v>
      </c>
      <c r="Z140" s="208"/>
      <c r="AA140" s="208"/>
      <c r="AB140" s="208"/>
      <c r="AC140" s="208"/>
      <c r="AD140" s="208"/>
      <c r="AE140" s="208"/>
      <c r="AF140" s="208"/>
      <c r="AG140" s="208" t="s">
        <v>223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2" x14ac:dyDescent="0.2">
      <c r="A141" s="215"/>
      <c r="B141" s="216"/>
      <c r="C141" s="260" t="s">
        <v>506</v>
      </c>
      <c r="D141" s="253"/>
      <c r="E141" s="254"/>
      <c r="F141" s="218"/>
      <c r="G141" s="218"/>
      <c r="H141" s="218"/>
      <c r="I141" s="218"/>
      <c r="J141" s="218"/>
      <c r="K141" s="218"/>
      <c r="L141" s="218"/>
      <c r="M141" s="218"/>
      <c r="N141" s="217"/>
      <c r="O141" s="217"/>
      <c r="P141" s="217"/>
      <c r="Q141" s="217"/>
      <c r="R141" s="218"/>
      <c r="S141" s="218"/>
      <c r="T141" s="218"/>
      <c r="U141" s="218"/>
      <c r="V141" s="218"/>
      <c r="W141" s="218"/>
      <c r="X141" s="218"/>
      <c r="Y141" s="218"/>
      <c r="Z141" s="208"/>
      <c r="AA141" s="208"/>
      <c r="AB141" s="208"/>
      <c r="AC141" s="208"/>
      <c r="AD141" s="208"/>
      <c r="AE141" s="208"/>
      <c r="AF141" s="208"/>
      <c r="AG141" s="208" t="s">
        <v>227</v>
      </c>
      <c r="AH141" s="208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3" x14ac:dyDescent="0.2">
      <c r="A142" s="215"/>
      <c r="B142" s="216"/>
      <c r="C142" s="260" t="s">
        <v>438</v>
      </c>
      <c r="D142" s="253"/>
      <c r="E142" s="254"/>
      <c r="F142" s="218"/>
      <c r="G142" s="218"/>
      <c r="H142" s="218"/>
      <c r="I142" s="218"/>
      <c r="J142" s="218"/>
      <c r="K142" s="218"/>
      <c r="L142" s="218"/>
      <c r="M142" s="218"/>
      <c r="N142" s="217"/>
      <c r="O142" s="217"/>
      <c r="P142" s="217"/>
      <c r="Q142" s="217"/>
      <c r="R142" s="218"/>
      <c r="S142" s="218"/>
      <c r="T142" s="218"/>
      <c r="U142" s="218"/>
      <c r="V142" s="218"/>
      <c r="W142" s="218"/>
      <c r="X142" s="218"/>
      <c r="Y142" s="218"/>
      <c r="Z142" s="208"/>
      <c r="AA142" s="208"/>
      <c r="AB142" s="208"/>
      <c r="AC142" s="208"/>
      <c r="AD142" s="208"/>
      <c r="AE142" s="208"/>
      <c r="AF142" s="208"/>
      <c r="AG142" s="208" t="s">
        <v>227</v>
      </c>
      <c r="AH142" s="208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3" x14ac:dyDescent="0.2">
      <c r="A143" s="215"/>
      <c r="B143" s="216"/>
      <c r="C143" s="260" t="s">
        <v>621</v>
      </c>
      <c r="D143" s="253"/>
      <c r="E143" s="254">
        <v>36</v>
      </c>
      <c r="F143" s="218"/>
      <c r="G143" s="218"/>
      <c r="H143" s="218"/>
      <c r="I143" s="218"/>
      <c r="J143" s="218"/>
      <c r="K143" s="218"/>
      <c r="L143" s="218"/>
      <c r="M143" s="218"/>
      <c r="N143" s="217"/>
      <c r="O143" s="217"/>
      <c r="P143" s="217"/>
      <c r="Q143" s="217"/>
      <c r="R143" s="218"/>
      <c r="S143" s="218"/>
      <c r="T143" s="218"/>
      <c r="U143" s="218"/>
      <c r="V143" s="218"/>
      <c r="W143" s="218"/>
      <c r="X143" s="218"/>
      <c r="Y143" s="218"/>
      <c r="Z143" s="208"/>
      <c r="AA143" s="208"/>
      <c r="AB143" s="208"/>
      <c r="AC143" s="208"/>
      <c r="AD143" s="208"/>
      <c r="AE143" s="208"/>
      <c r="AF143" s="208"/>
      <c r="AG143" s="208" t="s">
        <v>227</v>
      </c>
      <c r="AH143" s="208">
        <v>0</v>
      </c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1" x14ac:dyDescent="0.2">
      <c r="A144" s="230">
        <v>29</v>
      </c>
      <c r="B144" s="231" t="s">
        <v>622</v>
      </c>
      <c r="C144" s="248" t="s">
        <v>623</v>
      </c>
      <c r="D144" s="232" t="s">
        <v>399</v>
      </c>
      <c r="E144" s="233">
        <v>8</v>
      </c>
      <c r="F144" s="234"/>
      <c r="G144" s="235">
        <f>ROUND(E144*F144,2)</f>
        <v>0</v>
      </c>
      <c r="H144" s="234"/>
      <c r="I144" s="235">
        <f>ROUND(E144*H144,2)</f>
        <v>0</v>
      </c>
      <c r="J144" s="234"/>
      <c r="K144" s="235">
        <f>ROUND(E144*J144,2)</f>
        <v>0</v>
      </c>
      <c r="L144" s="235">
        <v>21</v>
      </c>
      <c r="M144" s="235">
        <f>G144*(1+L144/100)</f>
        <v>0</v>
      </c>
      <c r="N144" s="233">
        <v>0.25</v>
      </c>
      <c r="O144" s="233">
        <f>ROUND(E144*N144,2)</f>
        <v>2</v>
      </c>
      <c r="P144" s="233">
        <v>0</v>
      </c>
      <c r="Q144" s="233">
        <f>ROUND(E144*P144,2)</f>
        <v>0</v>
      </c>
      <c r="R144" s="235"/>
      <c r="S144" s="235" t="s">
        <v>268</v>
      </c>
      <c r="T144" s="236" t="s">
        <v>184</v>
      </c>
      <c r="U144" s="218">
        <v>0.81799999999999995</v>
      </c>
      <c r="V144" s="218">
        <f>ROUND(E144*U144,2)</f>
        <v>6.54</v>
      </c>
      <c r="W144" s="218"/>
      <c r="X144" s="218" t="s">
        <v>222</v>
      </c>
      <c r="Y144" s="218" t="s">
        <v>186</v>
      </c>
      <c r="Z144" s="208"/>
      <c r="AA144" s="208"/>
      <c r="AB144" s="208"/>
      <c r="AC144" s="208"/>
      <c r="AD144" s="208"/>
      <c r="AE144" s="208"/>
      <c r="AF144" s="208"/>
      <c r="AG144" s="208" t="s">
        <v>223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2" x14ac:dyDescent="0.2">
      <c r="A145" s="215"/>
      <c r="B145" s="216"/>
      <c r="C145" s="260" t="s">
        <v>624</v>
      </c>
      <c r="D145" s="253"/>
      <c r="E145" s="254"/>
      <c r="F145" s="218"/>
      <c r="G145" s="218"/>
      <c r="H145" s="218"/>
      <c r="I145" s="218"/>
      <c r="J145" s="218"/>
      <c r="K145" s="218"/>
      <c r="L145" s="218"/>
      <c r="M145" s="218"/>
      <c r="N145" s="217"/>
      <c r="O145" s="217"/>
      <c r="P145" s="217"/>
      <c r="Q145" s="217"/>
      <c r="R145" s="218"/>
      <c r="S145" s="218"/>
      <c r="T145" s="218"/>
      <c r="U145" s="218"/>
      <c r="V145" s="218"/>
      <c r="W145" s="218"/>
      <c r="X145" s="218"/>
      <c r="Y145" s="218"/>
      <c r="Z145" s="208"/>
      <c r="AA145" s="208"/>
      <c r="AB145" s="208"/>
      <c r="AC145" s="208"/>
      <c r="AD145" s="208"/>
      <c r="AE145" s="208"/>
      <c r="AF145" s="208"/>
      <c r="AG145" s="208" t="s">
        <v>227</v>
      </c>
      <c r="AH145" s="208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3" x14ac:dyDescent="0.2">
      <c r="A146" s="215"/>
      <c r="B146" s="216"/>
      <c r="C146" s="260" t="s">
        <v>402</v>
      </c>
      <c r="D146" s="253"/>
      <c r="E146" s="254"/>
      <c r="F146" s="218"/>
      <c r="G146" s="218"/>
      <c r="H146" s="218"/>
      <c r="I146" s="218"/>
      <c r="J146" s="218"/>
      <c r="K146" s="218"/>
      <c r="L146" s="218"/>
      <c r="M146" s="218"/>
      <c r="N146" s="217"/>
      <c r="O146" s="217"/>
      <c r="P146" s="217"/>
      <c r="Q146" s="217"/>
      <c r="R146" s="218"/>
      <c r="S146" s="218"/>
      <c r="T146" s="218"/>
      <c r="U146" s="218"/>
      <c r="V146" s="218"/>
      <c r="W146" s="218"/>
      <c r="X146" s="218"/>
      <c r="Y146" s="218"/>
      <c r="Z146" s="208"/>
      <c r="AA146" s="208"/>
      <c r="AB146" s="208"/>
      <c r="AC146" s="208"/>
      <c r="AD146" s="208"/>
      <c r="AE146" s="208"/>
      <c r="AF146" s="208"/>
      <c r="AG146" s="208" t="s">
        <v>227</v>
      </c>
      <c r="AH146" s="208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3" x14ac:dyDescent="0.2">
      <c r="A147" s="215"/>
      <c r="B147" s="216"/>
      <c r="C147" s="260" t="s">
        <v>512</v>
      </c>
      <c r="D147" s="253"/>
      <c r="E147" s="254"/>
      <c r="F147" s="218"/>
      <c r="G147" s="218"/>
      <c r="H147" s="218"/>
      <c r="I147" s="218"/>
      <c r="J147" s="218"/>
      <c r="K147" s="218"/>
      <c r="L147" s="218"/>
      <c r="M147" s="218"/>
      <c r="N147" s="217"/>
      <c r="O147" s="217"/>
      <c r="P147" s="217"/>
      <c r="Q147" s="217"/>
      <c r="R147" s="218"/>
      <c r="S147" s="218"/>
      <c r="T147" s="218"/>
      <c r="U147" s="218"/>
      <c r="V147" s="218"/>
      <c r="W147" s="218"/>
      <c r="X147" s="218"/>
      <c r="Y147" s="218"/>
      <c r="Z147" s="208"/>
      <c r="AA147" s="208"/>
      <c r="AB147" s="208"/>
      <c r="AC147" s="208"/>
      <c r="AD147" s="208"/>
      <c r="AE147" s="208"/>
      <c r="AF147" s="208"/>
      <c r="AG147" s="208" t="s">
        <v>227</v>
      </c>
      <c r="AH147" s="208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3" x14ac:dyDescent="0.2">
      <c r="A148" s="215"/>
      <c r="B148" s="216"/>
      <c r="C148" s="260" t="s">
        <v>513</v>
      </c>
      <c r="D148" s="253"/>
      <c r="E148" s="254"/>
      <c r="F148" s="218"/>
      <c r="G148" s="218"/>
      <c r="H148" s="218"/>
      <c r="I148" s="218"/>
      <c r="J148" s="218"/>
      <c r="K148" s="218"/>
      <c r="L148" s="218"/>
      <c r="M148" s="218"/>
      <c r="N148" s="217"/>
      <c r="O148" s="217"/>
      <c r="P148" s="217"/>
      <c r="Q148" s="217"/>
      <c r="R148" s="218"/>
      <c r="S148" s="218"/>
      <c r="T148" s="218"/>
      <c r="U148" s="218"/>
      <c r="V148" s="218"/>
      <c r="W148" s="218"/>
      <c r="X148" s="218"/>
      <c r="Y148" s="218"/>
      <c r="Z148" s="208"/>
      <c r="AA148" s="208"/>
      <c r="AB148" s="208"/>
      <c r="AC148" s="208"/>
      <c r="AD148" s="208"/>
      <c r="AE148" s="208"/>
      <c r="AF148" s="208"/>
      <c r="AG148" s="208" t="s">
        <v>227</v>
      </c>
      <c r="AH148" s="208">
        <v>0</v>
      </c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3" x14ac:dyDescent="0.2">
      <c r="A149" s="215"/>
      <c r="B149" s="216"/>
      <c r="C149" s="260" t="s">
        <v>625</v>
      </c>
      <c r="D149" s="253"/>
      <c r="E149" s="254">
        <v>8</v>
      </c>
      <c r="F149" s="218"/>
      <c r="G149" s="218"/>
      <c r="H149" s="218"/>
      <c r="I149" s="218"/>
      <c r="J149" s="218"/>
      <c r="K149" s="218"/>
      <c r="L149" s="218"/>
      <c r="M149" s="218"/>
      <c r="N149" s="217"/>
      <c r="O149" s="217"/>
      <c r="P149" s="217"/>
      <c r="Q149" s="217"/>
      <c r="R149" s="218"/>
      <c r="S149" s="218"/>
      <c r="T149" s="218"/>
      <c r="U149" s="218"/>
      <c r="V149" s="218"/>
      <c r="W149" s="218"/>
      <c r="X149" s="218"/>
      <c r="Y149" s="218"/>
      <c r="Z149" s="208"/>
      <c r="AA149" s="208"/>
      <c r="AB149" s="208"/>
      <c r="AC149" s="208"/>
      <c r="AD149" s="208"/>
      <c r="AE149" s="208"/>
      <c r="AF149" s="208"/>
      <c r="AG149" s="208" t="s">
        <v>227</v>
      </c>
      <c r="AH149" s="208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ht="22.5" outlineLevel="1" x14ac:dyDescent="0.2">
      <c r="A150" s="230">
        <v>30</v>
      </c>
      <c r="B150" s="231" t="s">
        <v>626</v>
      </c>
      <c r="C150" s="248" t="s">
        <v>627</v>
      </c>
      <c r="D150" s="232" t="s">
        <v>517</v>
      </c>
      <c r="E150" s="233">
        <v>8</v>
      </c>
      <c r="F150" s="234"/>
      <c r="G150" s="235">
        <f>ROUND(E150*F150,2)</f>
        <v>0</v>
      </c>
      <c r="H150" s="234"/>
      <c r="I150" s="235">
        <f>ROUND(E150*H150,2)</f>
        <v>0</v>
      </c>
      <c r="J150" s="234"/>
      <c r="K150" s="235">
        <f>ROUND(E150*J150,2)</f>
        <v>0</v>
      </c>
      <c r="L150" s="235">
        <v>21</v>
      </c>
      <c r="M150" s="235">
        <f>G150*(1+L150/100)</f>
        <v>0</v>
      </c>
      <c r="N150" s="233">
        <v>0.1</v>
      </c>
      <c r="O150" s="233">
        <f>ROUND(E150*N150,2)</f>
        <v>0.8</v>
      </c>
      <c r="P150" s="233">
        <v>0</v>
      </c>
      <c r="Q150" s="233">
        <f>ROUND(E150*P150,2)</f>
        <v>0</v>
      </c>
      <c r="R150" s="235"/>
      <c r="S150" s="235" t="s">
        <v>268</v>
      </c>
      <c r="T150" s="236" t="s">
        <v>184</v>
      </c>
      <c r="U150" s="218">
        <v>0</v>
      </c>
      <c r="V150" s="218">
        <f>ROUND(E150*U150,2)</f>
        <v>0</v>
      </c>
      <c r="W150" s="218"/>
      <c r="X150" s="218" t="s">
        <v>323</v>
      </c>
      <c r="Y150" s="218" t="s">
        <v>186</v>
      </c>
      <c r="Z150" s="208"/>
      <c r="AA150" s="208"/>
      <c r="AB150" s="208"/>
      <c r="AC150" s="208"/>
      <c r="AD150" s="208"/>
      <c r="AE150" s="208"/>
      <c r="AF150" s="208"/>
      <c r="AG150" s="208" t="s">
        <v>331</v>
      </c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2" x14ac:dyDescent="0.2">
      <c r="A151" s="215"/>
      <c r="B151" s="216"/>
      <c r="C151" s="260" t="s">
        <v>628</v>
      </c>
      <c r="D151" s="253"/>
      <c r="E151" s="254"/>
      <c r="F151" s="218"/>
      <c r="G151" s="218"/>
      <c r="H151" s="218"/>
      <c r="I151" s="218"/>
      <c r="J151" s="218"/>
      <c r="K151" s="218"/>
      <c r="L151" s="218"/>
      <c r="M151" s="218"/>
      <c r="N151" s="217"/>
      <c r="O151" s="217"/>
      <c r="P151" s="217"/>
      <c r="Q151" s="217"/>
      <c r="R151" s="218"/>
      <c r="S151" s="218"/>
      <c r="T151" s="218"/>
      <c r="U151" s="218"/>
      <c r="V151" s="218"/>
      <c r="W151" s="218"/>
      <c r="X151" s="218"/>
      <c r="Y151" s="218"/>
      <c r="Z151" s="208"/>
      <c r="AA151" s="208"/>
      <c r="AB151" s="208"/>
      <c r="AC151" s="208"/>
      <c r="AD151" s="208"/>
      <c r="AE151" s="208"/>
      <c r="AF151" s="208"/>
      <c r="AG151" s="208" t="s">
        <v>227</v>
      </c>
      <c r="AH151" s="208">
        <v>0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3" x14ac:dyDescent="0.2">
      <c r="A152" s="215"/>
      <c r="B152" s="216"/>
      <c r="C152" s="260" t="s">
        <v>629</v>
      </c>
      <c r="D152" s="253"/>
      <c r="E152" s="254">
        <v>8</v>
      </c>
      <c r="F152" s="218"/>
      <c r="G152" s="218"/>
      <c r="H152" s="218"/>
      <c r="I152" s="218"/>
      <c r="J152" s="218"/>
      <c r="K152" s="218"/>
      <c r="L152" s="218"/>
      <c r="M152" s="218"/>
      <c r="N152" s="217"/>
      <c r="O152" s="217"/>
      <c r="P152" s="217"/>
      <c r="Q152" s="217"/>
      <c r="R152" s="218"/>
      <c r="S152" s="218"/>
      <c r="T152" s="218"/>
      <c r="U152" s="218"/>
      <c r="V152" s="218"/>
      <c r="W152" s="218"/>
      <c r="X152" s="218"/>
      <c r="Y152" s="218"/>
      <c r="Z152" s="208"/>
      <c r="AA152" s="208"/>
      <c r="AB152" s="208"/>
      <c r="AC152" s="208"/>
      <c r="AD152" s="208"/>
      <c r="AE152" s="208"/>
      <c r="AF152" s="208"/>
      <c r="AG152" s="208" t="s">
        <v>227</v>
      </c>
      <c r="AH152" s="208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1" x14ac:dyDescent="0.2">
      <c r="A153" s="230">
        <v>31</v>
      </c>
      <c r="B153" s="231" t="s">
        <v>528</v>
      </c>
      <c r="C153" s="248" t="s">
        <v>529</v>
      </c>
      <c r="D153" s="232" t="s">
        <v>330</v>
      </c>
      <c r="E153" s="233">
        <v>2.8007200000000001</v>
      </c>
      <c r="F153" s="234"/>
      <c r="G153" s="235">
        <f>ROUND(E153*F153,2)</f>
        <v>0</v>
      </c>
      <c r="H153" s="234"/>
      <c r="I153" s="235">
        <f>ROUND(E153*H153,2)</f>
        <v>0</v>
      </c>
      <c r="J153" s="234"/>
      <c r="K153" s="235">
        <f>ROUND(E153*J153,2)</f>
        <v>0</v>
      </c>
      <c r="L153" s="235">
        <v>21</v>
      </c>
      <c r="M153" s="235">
        <f>G153*(1+L153/100)</f>
        <v>0</v>
      </c>
      <c r="N153" s="233">
        <v>0</v>
      </c>
      <c r="O153" s="233">
        <f>ROUND(E153*N153,2)</f>
        <v>0</v>
      </c>
      <c r="P153" s="233">
        <v>0</v>
      </c>
      <c r="Q153" s="233">
        <f>ROUND(E153*P153,2)</f>
        <v>0</v>
      </c>
      <c r="R153" s="235" t="s">
        <v>530</v>
      </c>
      <c r="S153" s="235" t="s">
        <v>183</v>
      </c>
      <c r="T153" s="236" t="s">
        <v>183</v>
      </c>
      <c r="U153" s="218">
        <v>3.327</v>
      </c>
      <c r="V153" s="218">
        <f>ROUND(E153*U153,2)</f>
        <v>9.32</v>
      </c>
      <c r="W153" s="218"/>
      <c r="X153" s="218" t="s">
        <v>361</v>
      </c>
      <c r="Y153" s="218" t="s">
        <v>186</v>
      </c>
      <c r="Z153" s="208"/>
      <c r="AA153" s="208"/>
      <c r="AB153" s="208"/>
      <c r="AC153" s="208"/>
      <c r="AD153" s="208"/>
      <c r="AE153" s="208"/>
      <c r="AF153" s="208"/>
      <c r="AG153" s="208" t="s">
        <v>362</v>
      </c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2" x14ac:dyDescent="0.2">
      <c r="A154" s="215"/>
      <c r="B154" s="216"/>
      <c r="C154" s="259" t="s">
        <v>388</v>
      </c>
      <c r="D154" s="257"/>
      <c r="E154" s="257"/>
      <c r="F154" s="257"/>
      <c r="G154" s="257"/>
      <c r="H154" s="218"/>
      <c r="I154" s="218"/>
      <c r="J154" s="218"/>
      <c r="K154" s="218"/>
      <c r="L154" s="218"/>
      <c r="M154" s="218"/>
      <c r="N154" s="217"/>
      <c r="O154" s="217"/>
      <c r="P154" s="217"/>
      <c r="Q154" s="217"/>
      <c r="R154" s="218"/>
      <c r="S154" s="218"/>
      <c r="T154" s="218"/>
      <c r="U154" s="218"/>
      <c r="V154" s="218"/>
      <c r="W154" s="218"/>
      <c r="X154" s="218"/>
      <c r="Y154" s="218"/>
      <c r="Z154" s="208"/>
      <c r="AA154" s="208"/>
      <c r="AB154" s="208"/>
      <c r="AC154" s="208"/>
      <c r="AD154" s="208"/>
      <c r="AE154" s="208"/>
      <c r="AF154" s="208"/>
      <c r="AG154" s="208" t="s">
        <v>225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2" x14ac:dyDescent="0.2">
      <c r="A155" s="215"/>
      <c r="B155" s="216"/>
      <c r="C155" s="260" t="s">
        <v>363</v>
      </c>
      <c r="D155" s="253"/>
      <c r="E155" s="254"/>
      <c r="F155" s="218"/>
      <c r="G155" s="218"/>
      <c r="H155" s="218"/>
      <c r="I155" s="218"/>
      <c r="J155" s="218"/>
      <c r="K155" s="218"/>
      <c r="L155" s="218"/>
      <c r="M155" s="218"/>
      <c r="N155" s="217"/>
      <c r="O155" s="217"/>
      <c r="P155" s="217"/>
      <c r="Q155" s="217"/>
      <c r="R155" s="218"/>
      <c r="S155" s="218"/>
      <c r="T155" s="218"/>
      <c r="U155" s="218"/>
      <c r="V155" s="218"/>
      <c r="W155" s="218"/>
      <c r="X155" s="218"/>
      <c r="Y155" s="218"/>
      <c r="Z155" s="208"/>
      <c r="AA155" s="208"/>
      <c r="AB155" s="208"/>
      <c r="AC155" s="208"/>
      <c r="AD155" s="208"/>
      <c r="AE155" s="208"/>
      <c r="AF155" s="208"/>
      <c r="AG155" s="208" t="s">
        <v>227</v>
      </c>
      <c r="AH155" s="208">
        <v>0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outlineLevel="3" x14ac:dyDescent="0.2">
      <c r="A156" s="215"/>
      <c r="B156" s="216"/>
      <c r="C156" s="260" t="s">
        <v>630</v>
      </c>
      <c r="D156" s="253"/>
      <c r="E156" s="254"/>
      <c r="F156" s="218"/>
      <c r="G156" s="218"/>
      <c r="H156" s="218"/>
      <c r="I156" s="218"/>
      <c r="J156" s="218"/>
      <c r="K156" s="218"/>
      <c r="L156" s="218"/>
      <c r="M156" s="218"/>
      <c r="N156" s="217"/>
      <c r="O156" s="217"/>
      <c r="P156" s="217"/>
      <c r="Q156" s="217"/>
      <c r="R156" s="218"/>
      <c r="S156" s="218"/>
      <c r="T156" s="218"/>
      <c r="U156" s="218"/>
      <c r="V156" s="218"/>
      <c r="W156" s="218"/>
      <c r="X156" s="218"/>
      <c r="Y156" s="218"/>
      <c r="Z156" s="208"/>
      <c r="AA156" s="208"/>
      <c r="AB156" s="208"/>
      <c r="AC156" s="208"/>
      <c r="AD156" s="208"/>
      <c r="AE156" s="208"/>
      <c r="AF156" s="208"/>
      <c r="AG156" s="208" t="s">
        <v>227</v>
      </c>
      <c r="AH156" s="208">
        <v>0</v>
      </c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3" x14ac:dyDescent="0.2">
      <c r="A157" s="215"/>
      <c r="B157" s="216"/>
      <c r="C157" s="260" t="s">
        <v>631</v>
      </c>
      <c r="D157" s="253"/>
      <c r="E157" s="254">
        <v>2.8007200000000001</v>
      </c>
      <c r="F157" s="218"/>
      <c r="G157" s="218"/>
      <c r="H157" s="218"/>
      <c r="I157" s="218"/>
      <c r="J157" s="218"/>
      <c r="K157" s="218"/>
      <c r="L157" s="218"/>
      <c r="M157" s="218"/>
      <c r="N157" s="217"/>
      <c r="O157" s="217"/>
      <c r="P157" s="217"/>
      <c r="Q157" s="217"/>
      <c r="R157" s="218"/>
      <c r="S157" s="218"/>
      <c r="T157" s="218"/>
      <c r="U157" s="218"/>
      <c r="V157" s="218"/>
      <c r="W157" s="218"/>
      <c r="X157" s="218"/>
      <c r="Y157" s="218"/>
      <c r="Z157" s="208"/>
      <c r="AA157" s="208"/>
      <c r="AB157" s="208"/>
      <c r="AC157" s="208"/>
      <c r="AD157" s="208"/>
      <c r="AE157" s="208"/>
      <c r="AF157" s="208"/>
      <c r="AG157" s="208" t="s">
        <v>227</v>
      </c>
      <c r="AH157" s="208">
        <v>0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x14ac:dyDescent="0.2">
      <c r="A158" s="3"/>
      <c r="B158" s="4"/>
      <c r="C158" s="250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E158">
        <v>15</v>
      </c>
      <c r="AF158">
        <v>21</v>
      </c>
      <c r="AG158" t="s">
        <v>164</v>
      </c>
    </row>
    <row r="159" spans="1:60" x14ac:dyDescent="0.2">
      <c r="A159" s="211"/>
      <c r="B159" s="212" t="s">
        <v>29</v>
      </c>
      <c r="C159" s="251"/>
      <c r="D159" s="213"/>
      <c r="E159" s="214"/>
      <c r="F159" s="214"/>
      <c r="G159" s="229">
        <f>G8+G49+G101+G133+G139</f>
        <v>0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E159">
        <f>SUMIF(L7:L157,AE158,G7:G157)</f>
        <v>0</v>
      </c>
      <c r="AF159">
        <f>SUMIF(L7:L157,AF158,G7:G157)</f>
        <v>0</v>
      </c>
      <c r="AG159" t="s">
        <v>215</v>
      </c>
    </row>
    <row r="160" spans="1:60" x14ac:dyDescent="0.2">
      <c r="C160" s="252"/>
      <c r="D160" s="10"/>
      <c r="AG160" t="s">
        <v>216</v>
      </c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dOTUCgAKi5NsX2TxfV6BypC/IF7BU2HB3Ad3J34TWIn4s+A9yzdA/VFIEKfBlfAaBcrAxmwlVNMZn/A8VZyYQ==" saltValue="nQig3fbQm8FjCmrpA1PgTQ==" spinCount="100000" sheet="1" formatRows="0"/>
  <mergeCells count="25">
    <mergeCell ref="C154:G154"/>
    <mergeCell ref="C81:G81"/>
    <mergeCell ref="C88:G88"/>
    <mergeCell ref="C103:G103"/>
    <mergeCell ref="C120:G120"/>
    <mergeCell ref="C126:G126"/>
    <mergeCell ref="C135:G135"/>
    <mergeCell ref="C54:G54"/>
    <mergeCell ref="C55:G55"/>
    <mergeCell ref="C60:G60"/>
    <mergeCell ref="C64:G64"/>
    <mergeCell ref="C70:G70"/>
    <mergeCell ref="C74:G74"/>
    <mergeCell ref="C20:G20"/>
    <mergeCell ref="C33:G33"/>
    <mergeCell ref="C42:G42"/>
    <mergeCell ref="C51:G51"/>
    <mergeCell ref="C52:G52"/>
    <mergeCell ref="C53:G53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920DF-4D93-42B0-A67C-C1FC520A2AE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2" customWidth="1"/>
    <col min="3" max="3" width="63.28515625" style="17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217</v>
      </c>
      <c r="B1" s="193"/>
      <c r="C1" s="193"/>
      <c r="D1" s="193"/>
      <c r="E1" s="193"/>
      <c r="F1" s="193"/>
      <c r="G1" s="193"/>
      <c r="AG1" t="s">
        <v>150</v>
      </c>
    </row>
    <row r="2" spans="1:60" ht="24.95" customHeight="1" x14ac:dyDescent="0.2">
      <c r="A2" s="194" t="s">
        <v>7</v>
      </c>
      <c r="B2" s="49" t="s">
        <v>44</v>
      </c>
      <c r="C2" s="197" t="s">
        <v>45</v>
      </c>
      <c r="D2" s="195"/>
      <c r="E2" s="195"/>
      <c r="F2" s="195"/>
      <c r="G2" s="196"/>
      <c r="AG2" t="s">
        <v>151</v>
      </c>
    </row>
    <row r="3" spans="1:60" ht="24.95" customHeight="1" x14ac:dyDescent="0.2">
      <c r="A3" s="194" t="s">
        <v>8</v>
      </c>
      <c r="B3" s="49" t="s">
        <v>65</v>
      </c>
      <c r="C3" s="197" t="s">
        <v>66</v>
      </c>
      <c r="D3" s="195"/>
      <c r="E3" s="195"/>
      <c r="F3" s="195"/>
      <c r="G3" s="196"/>
      <c r="AC3" s="172" t="s">
        <v>151</v>
      </c>
      <c r="AG3" t="s">
        <v>154</v>
      </c>
    </row>
    <row r="4" spans="1:60" ht="24.95" customHeight="1" x14ac:dyDescent="0.2">
      <c r="A4" s="198" t="s">
        <v>9</v>
      </c>
      <c r="B4" s="199" t="s">
        <v>71</v>
      </c>
      <c r="C4" s="200" t="s">
        <v>72</v>
      </c>
      <c r="D4" s="201"/>
      <c r="E4" s="201"/>
      <c r="F4" s="201"/>
      <c r="G4" s="202"/>
      <c r="AG4" t="s">
        <v>155</v>
      </c>
    </row>
    <row r="5" spans="1:60" x14ac:dyDescent="0.2">
      <c r="D5" s="10"/>
    </row>
    <row r="6" spans="1:60" ht="38.25" x14ac:dyDescent="0.2">
      <c r="A6" s="204" t="s">
        <v>156</v>
      </c>
      <c r="B6" s="206" t="s">
        <v>157</v>
      </c>
      <c r="C6" s="206" t="s">
        <v>158</v>
      </c>
      <c r="D6" s="205" t="s">
        <v>159</v>
      </c>
      <c r="E6" s="204" t="s">
        <v>160</v>
      </c>
      <c r="F6" s="203" t="s">
        <v>161</v>
      </c>
      <c r="G6" s="204" t="s">
        <v>29</v>
      </c>
      <c r="H6" s="207" t="s">
        <v>30</v>
      </c>
      <c r="I6" s="207" t="s">
        <v>162</v>
      </c>
      <c r="J6" s="207" t="s">
        <v>31</v>
      </c>
      <c r="K6" s="207" t="s">
        <v>163</v>
      </c>
      <c r="L6" s="207" t="s">
        <v>164</v>
      </c>
      <c r="M6" s="207" t="s">
        <v>165</v>
      </c>
      <c r="N6" s="207" t="s">
        <v>166</v>
      </c>
      <c r="O6" s="207" t="s">
        <v>167</v>
      </c>
      <c r="P6" s="207" t="s">
        <v>168</v>
      </c>
      <c r="Q6" s="207" t="s">
        <v>169</v>
      </c>
      <c r="R6" s="207" t="s">
        <v>170</v>
      </c>
      <c r="S6" s="207" t="s">
        <v>171</v>
      </c>
      <c r="T6" s="207" t="s">
        <v>172</v>
      </c>
      <c r="U6" s="207" t="s">
        <v>173</v>
      </c>
      <c r="V6" s="207" t="s">
        <v>174</v>
      </c>
      <c r="W6" s="207" t="s">
        <v>175</v>
      </c>
      <c r="X6" s="207" t="s">
        <v>176</v>
      </c>
      <c r="Y6" s="207" t="s">
        <v>177</v>
      </c>
    </row>
    <row r="7" spans="1:60" hidden="1" x14ac:dyDescent="0.2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">
      <c r="A8" s="223" t="s">
        <v>178</v>
      </c>
      <c r="B8" s="224" t="s">
        <v>105</v>
      </c>
      <c r="C8" s="246" t="s">
        <v>106</v>
      </c>
      <c r="D8" s="225"/>
      <c r="E8" s="226"/>
      <c r="F8" s="227"/>
      <c r="G8" s="227">
        <f>SUMIF(AG9:AG51,"&lt;&gt;NOR",G9:G51)</f>
        <v>0</v>
      </c>
      <c r="H8" s="227"/>
      <c r="I8" s="227">
        <f>SUM(I9:I51)</f>
        <v>0</v>
      </c>
      <c r="J8" s="227"/>
      <c r="K8" s="227">
        <f>SUM(K9:K51)</f>
        <v>0</v>
      </c>
      <c r="L8" s="227"/>
      <c r="M8" s="227">
        <f>SUM(M9:M51)</f>
        <v>0</v>
      </c>
      <c r="N8" s="226"/>
      <c r="O8" s="226">
        <f>SUM(O9:O51)</f>
        <v>0</v>
      </c>
      <c r="P8" s="226"/>
      <c r="Q8" s="226">
        <f>SUM(Q9:Q51)</f>
        <v>0</v>
      </c>
      <c r="R8" s="227"/>
      <c r="S8" s="227"/>
      <c r="T8" s="228"/>
      <c r="U8" s="222"/>
      <c r="V8" s="222">
        <f>SUM(V9:V51)</f>
        <v>99.28</v>
      </c>
      <c r="W8" s="222"/>
      <c r="X8" s="222"/>
      <c r="Y8" s="222"/>
      <c r="AG8" t="s">
        <v>179</v>
      </c>
    </row>
    <row r="9" spans="1:60" outlineLevel="1" x14ac:dyDescent="0.2">
      <c r="A9" s="230">
        <v>1</v>
      </c>
      <c r="B9" s="231" t="s">
        <v>218</v>
      </c>
      <c r="C9" s="248" t="s">
        <v>219</v>
      </c>
      <c r="D9" s="232" t="s">
        <v>220</v>
      </c>
      <c r="E9" s="233">
        <v>15.76144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5" t="s">
        <v>221</v>
      </c>
      <c r="S9" s="235" t="s">
        <v>183</v>
      </c>
      <c r="T9" s="236" t="s">
        <v>183</v>
      </c>
      <c r="U9" s="218">
        <v>3.5329999999999999</v>
      </c>
      <c r="V9" s="218">
        <f>ROUND(E9*U9,2)</f>
        <v>55.69</v>
      </c>
      <c r="W9" s="218"/>
      <c r="X9" s="218" t="s">
        <v>222</v>
      </c>
      <c r="Y9" s="218" t="s">
        <v>186</v>
      </c>
      <c r="Z9" s="208"/>
      <c r="AA9" s="208"/>
      <c r="AB9" s="208"/>
      <c r="AC9" s="208"/>
      <c r="AD9" s="208"/>
      <c r="AE9" s="208"/>
      <c r="AF9" s="208"/>
      <c r="AG9" s="208" t="s">
        <v>223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2" x14ac:dyDescent="0.2">
      <c r="A10" s="215"/>
      <c r="B10" s="216"/>
      <c r="C10" s="259" t="s">
        <v>224</v>
      </c>
      <c r="D10" s="257"/>
      <c r="E10" s="257"/>
      <c r="F10" s="257"/>
      <c r="G10" s="257"/>
      <c r="H10" s="218"/>
      <c r="I10" s="218"/>
      <c r="J10" s="218"/>
      <c r="K10" s="218"/>
      <c r="L10" s="218"/>
      <c r="M10" s="218"/>
      <c r="N10" s="217"/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  <c r="Z10" s="208"/>
      <c r="AA10" s="208"/>
      <c r="AB10" s="208"/>
      <c r="AC10" s="208"/>
      <c r="AD10" s="208"/>
      <c r="AE10" s="208"/>
      <c r="AF10" s="208"/>
      <c r="AG10" s="208" t="s">
        <v>225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2" x14ac:dyDescent="0.2">
      <c r="A11" s="215"/>
      <c r="B11" s="216"/>
      <c r="C11" s="260" t="s">
        <v>226</v>
      </c>
      <c r="D11" s="253"/>
      <c r="E11" s="254"/>
      <c r="F11" s="218"/>
      <c r="G11" s="218"/>
      <c r="H11" s="218"/>
      <c r="I11" s="218"/>
      <c r="J11" s="218"/>
      <c r="K11" s="218"/>
      <c r="L11" s="218"/>
      <c r="M11" s="218"/>
      <c r="N11" s="217"/>
      <c r="O11" s="217"/>
      <c r="P11" s="217"/>
      <c r="Q11" s="217"/>
      <c r="R11" s="218"/>
      <c r="S11" s="218"/>
      <c r="T11" s="218"/>
      <c r="U11" s="218"/>
      <c r="V11" s="218"/>
      <c r="W11" s="218"/>
      <c r="X11" s="218"/>
      <c r="Y11" s="218"/>
      <c r="Z11" s="208"/>
      <c r="AA11" s="208"/>
      <c r="AB11" s="208"/>
      <c r="AC11" s="208"/>
      <c r="AD11" s="208"/>
      <c r="AE11" s="208"/>
      <c r="AF11" s="208"/>
      <c r="AG11" s="208" t="s">
        <v>227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3" x14ac:dyDescent="0.2">
      <c r="A12" s="215"/>
      <c r="B12" s="216"/>
      <c r="C12" s="260" t="s">
        <v>632</v>
      </c>
      <c r="D12" s="253"/>
      <c r="E12" s="254"/>
      <c r="F12" s="218"/>
      <c r="G12" s="218"/>
      <c r="H12" s="218"/>
      <c r="I12" s="218"/>
      <c r="J12" s="218"/>
      <c r="K12" s="218"/>
      <c r="L12" s="218"/>
      <c r="M12" s="218"/>
      <c r="N12" s="217"/>
      <c r="O12" s="217"/>
      <c r="P12" s="217"/>
      <c r="Q12" s="217"/>
      <c r="R12" s="218"/>
      <c r="S12" s="218"/>
      <c r="T12" s="218"/>
      <c r="U12" s="218"/>
      <c r="V12" s="218"/>
      <c r="W12" s="218"/>
      <c r="X12" s="218"/>
      <c r="Y12" s="218"/>
      <c r="Z12" s="208"/>
      <c r="AA12" s="208"/>
      <c r="AB12" s="208"/>
      <c r="AC12" s="208"/>
      <c r="AD12" s="208"/>
      <c r="AE12" s="208"/>
      <c r="AF12" s="208"/>
      <c r="AG12" s="208" t="s">
        <v>227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3" x14ac:dyDescent="0.2">
      <c r="A13" s="215"/>
      <c r="B13" s="216"/>
      <c r="C13" s="260" t="s">
        <v>633</v>
      </c>
      <c r="D13" s="253"/>
      <c r="E13" s="254">
        <v>6.9564399999999997</v>
      </c>
      <c r="F13" s="218"/>
      <c r="G13" s="218"/>
      <c r="H13" s="218"/>
      <c r="I13" s="218"/>
      <c r="J13" s="218"/>
      <c r="K13" s="218"/>
      <c r="L13" s="218"/>
      <c r="M13" s="218"/>
      <c r="N13" s="217"/>
      <c r="O13" s="217"/>
      <c r="P13" s="217"/>
      <c r="Q13" s="217"/>
      <c r="R13" s="218"/>
      <c r="S13" s="218"/>
      <c r="T13" s="218"/>
      <c r="U13" s="218"/>
      <c r="V13" s="218"/>
      <c r="W13" s="218"/>
      <c r="X13" s="218"/>
      <c r="Y13" s="218"/>
      <c r="Z13" s="208"/>
      <c r="AA13" s="208"/>
      <c r="AB13" s="208"/>
      <c r="AC13" s="208"/>
      <c r="AD13" s="208"/>
      <c r="AE13" s="208"/>
      <c r="AF13" s="208"/>
      <c r="AG13" s="208" t="s">
        <v>227</v>
      </c>
      <c r="AH13" s="208">
        <v>5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3" x14ac:dyDescent="0.2">
      <c r="A14" s="215"/>
      <c r="B14" s="216"/>
      <c r="C14" s="260" t="s">
        <v>230</v>
      </c>
      <c r="D14" s="253"/>
      <c r="E14" s="254"/>
      <c r="F14" s="218"/>
      <c r="G14" s="218"/>
      <c r="H14" s="218"/>
      <c r="I14" s="218"/>
      <c r="J14" s="218"/>
      <c r="K14" s="218"/>
      <c r="L14" s="218"/>
      <c r="M14" s="218"/>
      <c r="N14" s="217"/>
      <c r="O14" s="217"/>
      <c r="P14" s="217"/>
      <c r="Q14" s="217"/>
      <c r="R14" s="218"/>
      <c r="S14" s="218"/>
      <c r="T14" s="218"/>
      <c r="U14" s="218"/>
      <c r="V14" s="218"/>
      <c r="W14" s="218"/>
      <c r="X14" s="218"/>
      <c r="Y14" s="218"/>
      <c r="Z14" s="208"/>
      <c r="AA14" s="208"/>
      <c r="AB14" s="208"/>
      <c r="AC14" s="208"/>
      <c r="AD14" s="208"/>
      <c r="AE14" s="208"/>
      <c r="AF14" s="208"/>
      <c r="AG14" s="208" t="s">
        <v>227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3" x14ac:dyDescent="0.2">
      <c r="A15" s="215"/>
      <c r="B15" s="216"/>
      <c r="C15" s="261" t="s">
        <v>231</v>
      </c>
      <c r="D15" s="255"/>
      <c r="E15" s="256"/>
      <c r="F15" s="218"/>
      <c r="G15" s="218"/>
      <c r="H15" s="218"/>
      <c r="I15" s="218"/>
      <c r="J15" s="218"/>
      <c r="K15" s="218"/>
      <c r="L15" s="218"/>
      <c r="M15" s="218"/>
      <c r="N15" s="217"/>
      <c r="O15" s="217"/>
      <c r="P15" s="217"/>
      <c r="Q15" s="217"/>
      <c r="R15" s="218"/>
      <c r="S15" s="218"/>
      <c r="T15" s="218"/>
      <c r="U15" s="218"/>
      <c r="V15" s="218"/>
      <c r="W15" s="218"/>
      <c r="X15" s="218"/>
      <c r="Y15" s="218"/>
      <c r="Z15" s="208"/>
      <c r="AA15" s="208"/>
      <c r="AB15" s="208"/>
      <c r="AC15" s="208"/>
      <c r="AD15" s="208"/>
      <c r="AE15" s="208"/>
      <c r="AF15" s="208"/>
      <c r="AG15" s="208" t="s">
        <v>227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3" x14ac:dyDescent="0.2">
      <c r="A16" s="215"/>
      <c r="B16" s="216"/>
      <c r="C16" s="262" t="s">
        <v>232</v>
      </c>
      <c r="D16" s="255"/>
      <c r="E16" s="256">
        <v>7.4999999999999997E-2</v>
      </c>
      <c r="F16" s="218"/>
      <c r="G16" s="218"/>
      <c r="H16" s="218"/>
      <c r="I16" s="218"/>
      <c r="J16" s="218"/>
      <c r="K16" s="218"/>
      <c r="L16" s="218"/>
      <c r="M16" s="218"/>
      <c r="N16" s="217"/>
      <c r="O16" s="217"/>
      <c r="P16" s="217"/>
      <c r="Q16" s="217"/>
      <c r="R16" s="218"/>
      <c r="S16" s="218"/>
      <c r="T16" s="218"/>
      <c r="U16" s="218"/>
      <c r="V16" s="218"/>
      <c r="W16" s="218"/>
      <c r="X16" s="218"/>
      <c r="Y16" s="218"/>
      <c r="Z16" s="208"/>
      <c r="AA16" s="208"/>
      <c r="AB16" s="208"/>
      <c r="AC16" s="208"/>
      <c r="AD16" s="208"/>
      <c r="AE16" s="208"/>
      <c r="AF16" s="208"/>
      <c r="AG16" s="208" t="s">
        <v>227</v>
      </c>
      <c r="AH16" s="208">
        <v>2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3" x14ac:dyDescent="0.2">
      <c r="A17" s="215"/>
      <c r="B17" s="216"/>
      <c r="C17" s="261" t="s">
        <v>233</v>
      </c>
      <c r="D17" s="255"/>
      <c r="E17" s="256"/>
      <c r="F17" s="218"/>
      <c r="G17" s="218"/>
      <c r="H17" s="218"/>
      <c r="I17" s="218"/>
      <c r="J17" s="218"/>
      <c r="K17" s="218"/>
      <c r="L17" s="218"/>
      <c r="M17" s="218"/>
      <c r="N17" s="217"/>
      <c r="O17" s="217"/>
      <c r="P17" s="217"/>
      <c r="Q17" s="217"/>
      <c r="R17" s="218"/>
      <c r="S17" s="218"/>
      <c r="T17" s="218"/>
      <c r="U17" s="218"/>
      <c r="V17" s="218"/>
      <c r="W17" s="218"/>
      <c r="X17" s="218"/>
      <c r="Y17" s="218"/>
      <c r="Z17" s="208"/>
      <c r="AA17" s="208"/>
      <c r="AB17" s="208"/>
      <c r="AC17" s="208"/>
      <c r="AD17" s="208"/>
      <c r="AE17" s="208"/>
      <c r="AF17" s="208"/>
      <c r="AG17" s="208" t="s">
        <v>227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3" x14ac:dyDescent="0.2">
      <c r="A18" s="215"/>
      <c r="B18" s="216"/>
      <c r="C18" s="260" t="s">
        <v>634</v>
      </c>
      <c r="D18" s="253"/>
      <c r="E18" s="254">
        <v>8.8049999999999997</v>
      </c>
      <c r="F18" s="218"/>
      <c r="G18" s="218"/>
      <c r="H18" s="218"/>
      <c r="I18" s="218"/>
      <c r="J18" s="218"/>
      <c r="K18" s="218"/>
      <c r="L18" s="218"/>
      <c r="M18" s="218"/>
      <c r="N18" s="217"/>
      <c r="O18" s="217"/>
      <c r="P18" s="217"/>
      <c r="Q18" s="217"/>
      <c r="R18" s="218"/>
      <c r="S18" s="218"/>
      <c r="T18" s="218"/>
      <c r="U18" s="218"/>
      <c r="V18" s="218"/>
      <c r="W18" s="218"/>
      <c r="X18" s="218"/>
      <c r="Y18" s="218"/>
      <c r="Z18" s="208"/>
      <c r="AA18" s="208"/>
      <c r="AB18" s="208"/>
      <c r="AC18" s="208"/>
      <c r="AD18" s="208"/>
      <c r="AE18" s="208"/>
      <c r="AF18" s="208"/>
      <c r="AG18" s="208" t="s">
        <v>227</v>
      </c>
      <c r="AH18" s="208">
        <v>5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ht="22.5" outlineLevel="1" x14ac:dyDescent="0.2">
      <c r="A19" s="230">
        <v>2</v>
      </c>
      <c r="B19" s="231" t="s">
        <v>235</v>
      </c>
      <c r="C19" s="248" t="s">
        <v>236</v>
      </c>
      <c r="D19" s="232" t="s">
        <v>220</v>
      </c>
      <c r="E19" s="233">
        <v>15.76144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 t="s">
        <v>221</v>
      </c>
      <c r="S19" s="235" t="s">
        <v>183</v>
      </c>
      <c r="T19" s="236" t="s">
        <v>183</v>
      </c>
      <c r="U19" s="218">
        <v>1.0999999999999999E-2</v>
      </c>
      <c r="V19" s="218">
        <f>ROUND(E19*U19,2)</f>
        <v>0.17</v>
      </c>
      <c r="W19" s="218"/>
      <c r="X19" s="218" t="s">
        <v>222</v>
      </c>
      <c r="Y19" s="218" t="s">
        <v>186</v>
      </c>
      <c r="Z19" s="208"/>
      <c r="AA19" s="208"/>
      <c r="AB19" s="208"/>
      <c r="AC19" s="208"/>
      <c r="AD19" s="208"/>
      <c r="AE19" s="208"/>
      <c r="AF19" s="208"/>
      <c r="AG19" s="208" t="s">
        <v>223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2" x14ac:dyDescent="0.2">
      <c r="A20" s="215"/>
      <c r="B20" s="216"/>
      <c r="C20" s="259" t="s">
        <v>237</v>
      </c>
      <c r="D20" s="257"/>
      <c r="E20" s="257"/>
      <c r="F20" s="257"/>
      <c r="G20" s="257"/>
      <c r="H20" s="218"/>
      <c r="I20" s="218"/>
      <c r="J20" s="218"/>
      <c r="K20" s="218"/>
      <c r="L20" s="218"/>
      <c r="M20" s="218"/>
      <c r="N20" s="217"/>
      <c r="O20" s="217"/>
      <c r="P20" s="217"/>
      <c r="Q20" s="217"/>
      <c r="R20" s="218"/>
      <c r="S20" s="218"/>
      <c r="T20" s="218"/>
      <c r="U20" s="218"/>
      <c r="V20" s="218"/>
      <c r="W20" s="218"/>
      <c r="X20" s="218"/>
      <c r="Y20" s="218"/>
      <c r="Z20" s="208"/>
      <c r="AA20" s="208"/>
      <c r="AB20" s="208"/>
      <c r="AC20" s="208"/>
      <c r="AD20" s="208"/>
      <c r="AE20" s="208"/>
      <c r="AF20" s="208"/>
      <c r="AG20" s="208" t="s">
        <v>225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2" x14ac:dyDescent="0.2">
      <c r="A21" s="215"/>
      <c r="B21" s="216"/>
      <c r="C21" s="260" t="s">
        <v>238</v>
      </c>
      <c r="D21" s="253"/>
      <c r="E21" s="254"/>
      <c r="F21" s="218"/>
      <c r="G21" s="218"/>
      <c r="H21" s="218"/>
      <c r="I21" s="218"/>
      <c r="J21" s="218"/>
      <c r="K21" s="218"/>
      <c r="L21" s="218"/>
      <c r="M21" s="218"/>
      <c r="N21" s="217"/>
      <c r="O21" s="217"/>
      <c r="P21" s="217"/>
      <c r="Q21" s="217"/>
      <c r="R21" s="218"/>
      <c r="S21" s="218"/>
      <c r="T21" s="218"/>
      <c r="U21" s="218"/>
      <c r="V21" s="218"/>
      <c r="W21" s="218"/>
      <c r="X21" s="218"/>
      <c r="Y21" s="218"/>
      <c r="Z21" s="208"/>
      <c r="AA21" s="208"/>
      <c r="AB21" s="208"/>
      <c r="AC21" s="208"/>
      <c r="AD21" s="208"/>
      <c r="AE21" s="208"/>
      <c r="AF21" s="208"/>
      <c r="AG21" s="208" t="s">
        <v>227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3" x14ac:dyDescent="0.2">
      <c r="A22" s="215"/>
      <c r="B22" s="216"/>
      <c r="C22" s="260" t="s">
        <v>239</v>
      </c>
      <c r="D22" s="253"/>
      <c r="E22" s="254"/>
      <c r="F22" s="218"/>
      <c r="G22" s="218"/>
      <c r="H22" s="218"/>
      <c r="I22" s="218"/>
      <c r="J22" s="218"/>
      <c r="K22" s="218"/>
      <c r="L22" s="218"/>
      <c r="M22" s="218"/>
      <c r="N22" s="217"/>
      <c r="O22" s="217"/>
      <c r="P22" s="217"/>
      <c r="Q22" s="217"/>
      <c r="R22" s="218"/>
      <c r="S22" s="218"/>
      <c r="T22" s="218"/>
      <c r="U22" s="218"/>
      <c r="V22" s="218"/>
      <c r="W22" s="218"/>
      <c r="X22" s="218"/>
      <c r="Y22" s="218"/>
      <c r="Z22" s="208"/>
      <c r="AA22" s="208"/>
      <c r="AB22" s="208"/>
      <c r="AC22" s="208"/>
      <c r="AD22" s="208"/>
      <c r="AE22" s="208"/>
      <c r="AF22" s="208"/>
      <c r="AG22" s="208" t="s">
        <v>227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3" x14ac:dyDescent="0.2">
      <c r="A23" s="215"/>
      <c r="B23" s="216"/>
      <c r="C23" s="260" t="s">
        <v>635</v>
      </c>
      <c r="D23" s="253"/>
      <c r="E23" s="254">
        <v>15.76144</v>
      </c>
      <c r="F23" s="218"/>
      <c r="G23" s="218"/>
      <c r="H23" s="218"/>
      <c r="I23" s="218"/>
      <c r="J23" s="218"/>
      <c r="K23" s="218"/>
      <c r="L23" s="218"/>
      <c r="M23" s="218"/>
      <c r="N23" s="217"/>
      <c r="O23" s="217"/>
      <c r="P23" s="217"/>
      <c r="Q23" s="217"/>
      <c r="R23" s="218"/>
      <c r="S23" s="218"/>
      <c r="T23" s="218"/>
      <c r="U23" s="218"/>
      <c r="V23" s="218"/>
      <c r="W23" s="218"/>
      <c r="X23" s="218"/>
      <c r="Y23" s="218"/>
      <c r="Z23" s="208"/>
      <c r="AA23" s="208"/>
      <c r="AB23" s="208"/>
      <c r="AC23" s="208"/>
      <c r="AD23" s="208"/>
      <c r="AE23" s="208"/>
      <c r="AF23" s="208"/>
      <c r="AG23" s="208" t="s">
        <v>227</v>
      </c>
      <c r="AH23" s="208">
        <v>5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">
      <c r="A24" s="230">
        <v>3</v>
      </c>
      <c r="B24" s="231" t="s">
        <v>241</v>
      </c>
      <c r="C24" s="248" t="s">
        <v>242</v>
      </c>
      <c r="D24" s="232" t="s">
        <v>220</v>
      </c>
      <c r="E24" s="233">
        <v>15.76144</v>
      </c>
      <c r="F24" s="234"/>
      <c r="G24" s="235">
        <f>ROUND(E24*F24,2)</f>
        <v>0</v>
      </c>
      <c r="H24" s="234"/>
      <c r="I24" s="235">
        <f>ROUND(E24*H24,2)</f>
        <v>0</v>
      </c>
      <c r="J24" s="234"/>
      <c r="K24" s="235">
        <f>ROUND(E24*J24,2)</f>
        <v>0</v>
      </c>
      <c r="L24" s="235">
        <v>21</v>
      </c>
      <c r="M24" s="235">
        <f>G24*(1+L24/100)</f>
        <v>0</v>
      </c>
      <c r="N24" s="233">
        <v>0</v>
      </c>
      <c r="O24" s="233">
        <f>ROUND(E24*N24,2)</f>
        <v>0</v>
      </c>
      <c r="P24" s="233">
        <v>0</v>
      </c>
      <c r="Q24" s="233">
        <f>ROUND(E24*P24,2)</f>
        <v>0</v>
      </c>
      <c r="R24" s="235" t="s">
        <v>221</v>
      </c>
      <c r="S24" s="235" t="s">
        <v>183</v>
      </c>
      <c r="T24" s="236" t="s">
        <v>183</v>
      </c>
      <c r="U24" s="218">
        <v>0.66800000000000004</v>
      </c>
      <c r="V24" s="218">
        <f>ROUND(E24*U24,2)</f>
        <v>10.53</v>
      </c>
      <c r="W24" s="218"/>
      <c r="X24" s="218" t="s">
        <v>222</v>
      </c>
      <c r="Y24" s="218" t="s">
        <v>186</v>
      </c>
      <c r="Z24" s="208"/>
      <c r="AA24" s="208"/>
      <c r="AB24" s="208"/>
      <c r="AC24" s="208"/>
      <c r="AD24" s="208"/>
      <c r="AE24" s="208"/>
      <c r="AF24" s="208"/>
      <c r="AG24" s="208" t="s">
        <v>223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2" x14ac:dyDescent="0.2">
      <c r="A25" s="215"/>
      <c r="B25" s="216"/>
      <c r="C25" s="259" t="s">
        <v>243</v>
      </c>
      <c r="D25" s="257"/>
      <c r="E25" s="257"/>
      <c r="F25" s="257"/>
      <c r="G25" s="257"/>
      <c r="H25" s="218"/>
      <c r="I25" s="218"/>
      <c r="J25" s="218"/>
      <c r="K25" s="218"/>
      <c r="L25" s="218"/>
      <c r="M25" s="218"/>
      <c r="N25" s="217"/>
      <c r="O25" s="217"/>
      <c r="P25" s="217"/>
      <c r="Q25" s="217"/>
      <c r="R25" s="218"/>
      <c r="S25" s="218"/>
      <c r="T25" s="218"/>
      <c r="U25" s="218"/>
      <c r="V25" s="218"/>
      <c r="W25" s="218"/>
      <c r="X25" s="218"/>
      <c r="Y25" s="218"/>
      <c r="Z25" s="208"/>
      <c r="AA25" s="208"/>
      <c r="AB25" s="208"/>
      <c r="AC25" s="208"/>
      <c r="AD25" s="208"/>
      <c r="AE25" s="208"/>
      <c r="AF25" s="208"/>
      <c r="AG25" s="208" t="s">
        <v>225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2" x14ac:dyDescent="0.2">
      <c r="A26" s="215"/>
      <c r="B26" s="216"/>
      <c r="C26" s="260" t="s">
        <v>244</v>
      </c>
      <c r="D26" s="253"/>
      <c r="E26" s="254"/>
      <c r="F26" s="218"/>
      <c r="G26" s="218"/>
      <c r="H26" s="218"/>
      <c r="I26" s="218"/>
      <c r="J26" s="218"/>
      <c r="K26" s="218"/>
      <c r="L26" s="218"/>
      <c r="M26" s="218"/>
      <c r="N26" s="217"/>
      <c r="O26" s="217"/>
      <c r="P26" s="217"/>
      <c r="Q26" s="217"/>
      <c r="R26" s="218"/>
      <c r="S26" s="218"/>
      <c r="T26" s="218"/>
      <c r="U26" s="218"/>
      <c r="V26" s="218"/>
      <c r="W26" s="218"/>
      <c r="X26" s="218"/>
      <c r="Y26" s="218"/>
      <c r="Z26" s="208"/>
      <c r="AA26" s="208"/>
      <c r="AB26" s="208"/>
      <c r="AC26" s="208"/>
      <c r="AD26" s="208"/>
      <c r="AE26" s="208"/>
      <c r="AF26" s="208"/>
      <c r="AG26" s="208" t="s">
        <v>227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3" x14ac:dyDescent="0.2">
      <c r="A27" s="215"/>
      <c r="B27" s="216"/>
      <c r="C27" s="260" t="s">
        <v>245</v>
      </c>
      <c r="D27" s="253"/>
      <c r="E27" s="254"/>
      <c r="F27" s="218"/>
      <c r="G27" s="218"/>
      <c r="H27" s="218"/>
      <c r="I27" s="218"/>
      <c r="J27" s="218"/>
      <c r="K27" s="218"/>
      <c r="L27" s="218"/>
      <c r="M27" s="218"/>
      <c r="N27" s="217"/>
      <c r="O27" s="217"/>
      <c r="P27" s="217"/>
      <c r="Q27" s="217"/>
      <c r="R27" s="218"/>
      <c r="S27" s="218"/>
      <c r="T27" s="218"/>
      <c r="U27" s="218"/>
      <c r="V27" s="218"/>
      <c r="W27" s="218"/>
      <c r="X27" s="218"/>
      <c r="Y27" s="218"/>
      <c r="Z27" s="208"/>
      <c r="AA27" s="208"/>
      <c r="AB27" s="208"/>
      <c r="AC27" s="208"/>
      <c r="AD27" s="208"/>
      <c r="AE27" s="208"/>
      <c r="AF27" s="208"/>
      <c r="AG27" s="208" t="s">
        <v>227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3" x14ac:dyDescent="0.2">
      <c r="A28" s="215"/>
      <c r="B28" s="216"/>
      <c r="C28" s="260" t="s">
        <v>636</v>
      </c>
      <c r="D28" s="253"/>
      <c r="E28" s="254">
        <v>15.76144</v>
      </c>
      <c r="F28" s="218"/>
      <c r="G28" s="218"/>
      <c r="H28" s="218"/>
      <c r="I28" s="218"/>
      <c r="J28" s="218"/>
      <c r="K28" s="218"/>
      <c r="L28" s="218"/>
      <c r="M28" s="218"/>
      <c r="N28" s="217"/>
      <c r="O28" s="217"/>
      <c r="P28" s="217"/>
      <c r="Q28" s="217"/>
      <c r="R28" s="218"/>
      <c r="S28" s="218"/>
      <c r="T28" s="218"/>
      <c r="U28" s="218"/>
      <c r="V28" s="218"/>
      <c r="W28" s="218"/>
      <c r="X28" s="218"/>
      <c r="Y28" s="218"/>
      <c r="Z28" s="208"/>
      <c r="AA28" s="208"/>
      <c r="AB28" s="208"/>
      <c r="AC28" s="208"/>
      <c r="AD28" s="208"/>
      <c r="AE28" s="208"/>
      <c r="AF28" s="208"/>
      <c r="AG28" s="208" t="s">
        <v>227</v>
      </c>
      <c r="AH28" s="208">
        <v>5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ht="22.5" outlineLevel="1" x14ac:dyDescent="0.2">
      <c r="A29" s="230">
        <v>4</v>
      </c>
      <c r="B29" s="231" t="s">
        <v>247</v>
      </c>
      <c r="C29" s="248" t="s">
        <v>248</v>
      </c>
      <c r="D29" s="232" t="s">
        <v>220</v>
      </c>
      <c r="E29" s="233">
        <v>15.76144</v>
      </c>
      <c r="F29" s="234"/>
      <c r="G29" s="235">
        <f>ROUND(E29*F29,2)</f>
        <v>0</v>
      </c>
      <c r="H29" s="234"/>
      <c r="I29" s="235">
        <f>ROUND(E29*H29,2)</f>
        <v>0</v>
      </c>
      <c r="J29" s="234"/>
      <c r="K29" s="235">
        <f>ROUND(E29*J29,2)</f>
        <v>0</v>
      </c>
      <c r="L29" s="235">
        <v>21</v>
      </c>
      <c r="M29" s="235">
        <f>G29*(1+L29/100)</f>
        <v>0</v>
      </c>
      <c r="N29" s="233">
        <v>0</v>
      </c>
      <c r="O29" s="233">
        <f>ROUND(E29*N29,2)</f>
        <v>0</v>
      </c>
      <c r="P29" s="233">
        <v>0</v>
      </c>
      <c r="Q29" s="233">
        <f>ROUND(E29*P29,2)</f>
        <v>0</v>
      </c>
      <c r="R29" s="235" t="s">
        <v>221</v>
      </c>
      <c r="S29" s="235" t="s">
        <v>183</v>
      </c>
      <c r="T29" s="236" t="s">
        <v>183</v>
      </c>
      <c r="U29" s="218">
        <v>1.9379999999999999</v>
      </c>
      <c r="V29" s="218">
        <f>ROUND(E29*U29,2)</f>
        <v>30.55</v>
      </c>
      <c r="W29" s="218"/>
      <c r="X29" s="218" t="s">
        <v>222</v>
      </c>
      <c r="Y29" s="218" t="s">
        <v>186</v>
      </c>
      <c r="Z29" s="208"/>
      <c r="AA29" s="208"/>
      <c r="AB29" s="208"/>
      <c r="AC29" s="208"/>
      <c r="AD29" s="208"/>
      <c r="AE29" s="208"/>
      <c r="AF29" s="208"/>
      <c r="AG29" s="208" t="s">
        <v>223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2" x14ac:dyDescent="0.2">
      <c r="A30" s="215"/>
      <c r="B30" s="216"/>
      <c r="C30" s="260" t="s">
        <v>249</v>
      </c>
      <c r="D30" s="253"/>
      <c r="E30" s="254"/>
      <c r="F30" s="218"/>
      <c r="G30" s="218"/>
      <c r="H30" s="218"/>
      <c r="I30" s="218"/>
      <c r="J30" s="218"/>
      <c r="K30" s="218"/>
      <c r="L30" s="218"/>
      <c r="M30" s="218"/>
      <c r="N30" s="217"/>
      <c r="O30" s="217"/>
      <c r="P30" s="217"/>
      <c r="Q30" s="217"/>
      <c r="R30" s="218"/>
      <c r="S30" s="218"/>
      <c r="T30" s="218"/>
      <c r="U30" s="218"/>
      <c r="V30" s="218"/>
      <c r="W30" s="218"/>
      <c r="X30" s="218"/>
      <c r="Y30" s="218"/>
      <c r="Z30" s="208"/>
      <c r="AA30" s="208"/>
      <c r="AB30" s="208"/>
      <c r="AC30" s="208"/>
      <c r="AD30" s="208"/>
      <c r="AE30" s="208"/>
      <c r="AF30" s="208"/>
      <c r="AG30" s="208" t="s">
        <v>227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3" x14ac:dyDescent="0.2">
      <c r="A31" s="215"/>
      <c r="B31" s="216"/>
      <c r="C31" s="260" t="s">
        <v>245</v>
      </c>
      <c r="D31" s="253"/>
      <c r="E31" s="254"/>
      <c r="F31" s="218"/>
      <c r="G31" s="218"/>
      <c r="H31" s="218"/>
      <c r="I31" s="218"/>
      <c r="J31" s="218"/>
      <c r="K31" s="218"/>
      <c r="L31" s="218"/>
      <c r="M31" s="218"/>
      <c r="N31" s="217"/>
      <c r="O31" s="217"/>
      <c r="P31" s="217"/>
      <c r="Q31" s="217"/>
      <c r="R31" s="218"/>
      <c r="S31" s="218"/>
      <c r="T31" s="218"/>
      <c r="U31" s="218"/>
      <c r="V31" s="218"/>
      <c r="W31" s="218"/>
      <c r="X31" s="218"/>
      <c r="Y31" s="218"/>
      <c r="Z31" s="208"/>
      <c r="AA31" s="208"/>
      <c r="AB31" s="208"/>
      <c r="AC31" s="208"/>
      <c r="AD31" s="208"/>
      <c r="AE31" s="208"/>
      <c r="AF31" s="208"/>
      <c r="AG31" s="208" t="s">
        <v>227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3" x14ac:dyDescent="0.2">
      <c r="A32" s="215"/>
      <c r="B32" s="216"/>
      <c r="C32" s="260" t="s">
        <v>636</v>
      </c>
      <c r="D32" s="253"/>
      <c r="E32" s="254">
        <v>15.76144</v>
      </c>
      <c r="F32" s="218"/>
      <c r="G32" s="218"/>
      <c r="H32" s="218"/>
      <c r="I32" s="218"/>
      <c r="J32" s="218"/>
      <c r="K32" s="218"/>
      <c r="L32" s="218"/>
      <c r="M32" s="218"/>
      <c r="N32" s="217"/>
      <c r="O32" s="217"/>
      <c r="P32" s="217"/>
      <c r="Q32" s="217"/>
      <c r="R32" s="218"/>
      <c r="S32" s="218"/>
      <c r="T32" s="218"/>
      <c r="U32" s="218"/>
      <c r="V32" s="218"/>
      <c r="W32" s="218"/>
      <c r="X32" s="218"/>
      <c r="Y32" s="218"/>
      <c r="Z32" s="208"/>
      <c r="AA32" s="208"/>
      <c r="AB32" s="208"/>
      <c r="AC32" s="208"/>
      <c r="AD32" s="208"/>
      <c r="AE32" s="208"/>
      <c r="AF32" s="208"/>
      <c r="AG32" s="208" t="s">
        <v>227</v>
      </c>
      <c r="AH32" s="208">
        <v>5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ht="22.5" outlineLevel="1" x14ac:dyDescent="0.2">
      <c r="A33" s="230">
        <v>5</v>
      </c>
      <c r="B33" s="231" t="s">
        <v>250</v>
      </c>
      <c r="C33" s="248" t="s">
        <v>251</v>
      </c>
      <c r="D33" s="232" t="s">
        <v>220</v>
      </c>
      <c r="E33" s="233">
        <v>15.76144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33">
        <v>0</v>
      </c>
      <c r="O33" s="233">
        <f>ROUND(E33*N33,2)</f>
        <v>0</v>
      </c>
      <c r="P33" s="233">
        <v>0</v>
      </c>
      <c r="Q33" s="233">
        <f>ROUND(E33*P33,2)</f>
        <v>0</v>
      </c>
      <c r="R33" s="235" t="s">
        <v>221</v>
      </c>
      <c r="S33" s="235" t="s">
        <v>183</v>
      </c>
      <c r="T33" s="236" t="s">
        <v>183</v>
      </c>
      <c r="U33" s="218">
        <v>8.9999999999999993E-3</v>
      </c>
      <c r="V33" s="218">
        <f>ROUND(E33*U33,2)</f>
        <v>0.14000000000000001</v>
      </c>
      <c r="W33" s="218"/>
      <c r="X33" s="218" t="s">
        <v>222</v>
      </c>
      <c r="Y33" s="218" t="s">
        <v>186</v>
      </c>
      <c r="Z33" s="208"/>
      <c r="AA33" s="208"/>
      <c r="AB33" s="208"/>
      <c r="AC33" s="208"/>
      <c r="AD33" s="208"/>
      <c r="AE33" s="208"/>
      <c r="AF33" s="208"/>
      <c r="AG33" s="208" t="s">
        <v>252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2" x14ac:dyDescent="0.2">
      <c r="A34" s="215"/>
      <c r="B34" s="216"/>
      <c r="C34" s="260" t="s">
        <v>253</v>
      </c>
      <c r="D34" s="253"/>
      <c r="E34" s="254"/>
      <c r="F34" s="218"/>
      <c r="G34" s="218"/>
      <c r="H34" s="218"/>
      <c r="I34" s="218"/>
      <c r="J34" s="218"/>
      <c r="K34" s="218"/>
      <c r="L34" s="218"/>
      <c r="M34" s="218"/>
      <c r="N34" s="217"/>
      <c r="O34" s="217"/>
      <c r="P34" s="217"/>
      <c r="Q34" s="217"/>
      <c r="R34" s="218"/>
      <c r="S34" s="218"/>
      <c r="T34" s="218"/>
      <c r="U34" s="218"/>
      <c r="V34" s="218"/>
      <c r="W34" s="218"/>
      <c r="X34" s="218"/>
      <c r="Y34" s="218"/>
      <c r="Z34" s="208"/>
      <c r="AA34" s="208"/>
      <c r="AB34" s="208"/>
      <c r="AC34" s="208"/>
      <c r="AD34" s="208"/>
      <c r="AE34" s="208"/>
      <c r="AF34" s="208"/>
      <c r="AG34" s="208" t="s">
        <v>227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3" x14ac:dyDescent="0.2">
      <c r="A35" s="215"/>
      <c r="B35" s="216"/>
      <c r="C35" s="260" t="s">
        <v>245</v>
      </c>
      <c r="D35" s="253"/>
      <c r="E35" s="254"/>
      <c r="F35" s="218"/>
      <c r="G35" s="218"/>
      <c r="H35" s="218"/>
      <c r="I35" s="218"/>
      <c r="J35" s="218"/>
      <c r="K35" s="218"/>
      <c r="L35" s="218"/>
      <c r="M35" s="218"/>
      <c r="N35" s="217"/>
      <c r="O35" s="217"/>
      <c r="P35" s="217"/>
      <c r="Q35" s="217"/>
      <c r="R35" s="218"/>
      <c r="S35" s="218"/>
      <c r="T35" s="218"/>
      <c r="U35" s="218"/>
      <c r="V35" s="218"/>
      <c r="W35" s="218"/>
      <c r="X35" s="218"/>
      <c r="Y35" s="218"/>
      <c r="Z35" s="208"/>
      <c r="AA35" s="208"/>
      <c r="AB35" s="208"/>
      <c r="AC35" s="208"/>
      <c r="AD35" s="208"/>
      <c r="AE35" s="208"/>
      <c r="AF35" s="208"/>
      <c r="AG35" s="208" t="s">
        <v>227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3" x14ac:dyDescent="0.2">
      <c r="A36" s="215"/>
      <c r="B36" s="216"/>
      <c r="C36" s="260" t="s">
        <v>637</v>
      </c>
      <c r="D36" s="253"/>
      <c r="E36" s="254">
        <v>15.76144</v>
      </c>
      <c r="F36" s="218"/>
      <c r="G36" s="218"/>
      <c r="H36" s="218"/>
      <c r="I36" s="218"/>
      <c r="J36" s="218"/>
      <c r="K36" s="218"/>
      <c r="L36" s="218"/>
      <c r="M36" s="218"/>
      <c r="N36" s="217"/>
      <c r="O36" s="217"/>
      <c r="P36" s="217"/>
      <c r="Q36" s="217"/>
      <c r="R36" s="218"/>
      <c r="S36" s="218"/>
      <c r="T36" s="218"/>
      <c r="U36" s="218"/>
      <c r="V36" s="218"/>
      <c r="W36" s="218"/>
      <c r="X36" s="218"/>
      <c r="Y36" s="218"/>
      <c r="Z36" s="208"/>
      <c r="AA36" s="208"/>
      <c r="AB36" s="208"/>
      <c r="AC36" s="208"/>
      <c r="AD36" s="208"/>
      <c r="AE36" s="208"/>
      <c r="AF36" s="208"/>
      <c r="AG36" s="208" t="s">
        <v>227</v>
      </c>
      <c r="AH36" s="208">
        <v>5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">
      <c r="A37" s="230">
        <v>6</v>
      </c>
      <c r="B37" s="231" t="s">
        <v>255</v>
      </c>
      <c r="C37" s="248" t="s">
        <v>256</v>
      </c>
      <c r="D37" s="232" t="s">
        <v>257</v>
      </c>
      <c r="E37" s="233">
        <v>122.10250000000001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3">
        <v>0</v>
      </c>
      <c r="O37" s="233">
        <f>ROUND(E37*N37,2)</f>
        <v>0</v>
      </c>
      <c r="P37" s="233">
        <v>0</v>
      </c>
      <c r="Q37" s="233">
        <f>ROUND(E37*P37,2)</f>
        <v>0</v>
      </c>
      <c r="R37" s="235" t="s">
        <v>221</v>
      </c>
      <c r="S37" s="235" t="s">
        <v>183</v>
      </c>
      <c r="T37" s="236" t="s">
        <v>183</v>
      </c>
      <c r="U37" s="218">
        <v>1.7999999999999999E-2</v>
      </c>
      <c r="V37" s="218">
        <f>ROUND(E37*U37,2)</f>
        <v>2.2000000000000002</v>
      </c>
      <c r="W37" s="218"/>
      <c r="X37" s="218" t="s">
        <v>222</v>
      </c>
      <c r="Y37" s="218" t="s">
        <v>186</v>
      </c>
      <c r="Z37" s="208"/>
      <c r="AA37" s="208"/>
      <c r="AB37" s="208"/>
      <c r="AC37" s="208"/>
      <c r="AD37" s="208"/>
      <c r="AE37" s="208"/>
      <c r="AF37" s="208"/>
      <c r="AG37" s="208" t="s">
        <v>252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2" x14ac:dyDescent="0.2">
      <c r="A38" s="215"/>
      <c r="B38" s="216"/>
      <c r="C38" s="259" t="s">
        <v>258</v>
      </c>
      <c r="D38" s="257"/>
      <c r="E38" s="257"/>
      <c r="F38" s="257"/>
      <c r="G38" s="257"/>
      <c r="H38" s="218"/>
      <c r="I38" s="218"/>
      <c r="J38" s="218"/>
      <c r="K38" s="218"/>
      <c r="L38" s="218"/>
      <c r="M38" s="218"/>
      <c r="N38" s="217"/>
      <c r="O38" s="217"/>
      <c r="P38" s="217"/>
      <c r="Q38" s="217"/>
      <c r="R38" s="218"/>
      <c r="S38" s="218"/>
      <c r="T38" s="218"/>
      <c r="U38" s="218"/>
      <c r="V38" s="218"/>
      <c r="W38" s="218"/>
      <c r="X38" s="218"/>
      <c r="Y38" s="218"/>
      <c r="Z38" s="208"/>
      <c r="AA38" s="208"/>
      <c r="AB38" s="208"/>
      <c r="AC38" s="208"/>
      <c r="AD38" s="208"/>
      <c r="AE38" s="208"/>
      <c r="AF38" s="208"/>
      <c r="AG38" s="208" t="s">
        <v>225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2" x14ac:dyDescent="0.2">
      <c r="A39" s="215"/>
      <c r="B39" s="216"/>
      <c r="C39" s="260" t="s">
        <v>259</v>
      </c>
      <c r="D39" s="253"/>
      <c r="E39" s="254"/>
      <c r="F39" s="218"/>
      <c r="G39" s="218"/>
      <c r="H39" s="218"/>
      <c r="I39" s="218"/>
      <c r="J39" s="218"/>
      <c r="K39" s="218"/>
      <c r="L39" s="218"/>
      <c r="M39" s="218"/>
      <c r="N39" s="217"/>
      <c r="O39" s="217"/>
      <c r="P39" s="217"/>
      <c r="Q39" s="217"/>
      <c r="R39" s="218"/>
      <c r="S39" s="218"/>
      <c r="T39" s="218"/>
      <c r="U39" s="218"/>
      <c r="V39" s="218"/>
      <c r="W39" s="218"/>
      <c r="X39" s="218"/>
      <c r="Y39" s="218"/>
      <c r="Z39" s="208"/>
      <c r="AA39" s="208"/>
      <c r="AB39" s="208"/>
      <c r="AC39" s="208"/>
      <c r="AD39" s="208"/>
      <c r="AE39" s="208"/>
      <c r="AF39" s="208"/>
      <c r="AG39" s="208" t="s">
        <v>227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3" x14ac:dyDescent="0.2">
      <c r="A40" s="215"/>
      <c r="B40" s="216"/>
      <c r="C40" s="260" t="s">
        <v>638</v>
      </c>
      <c r="D40" s="253"/>
      <c r="E40" s="254"/>
      <c r="F40" s="218"/>
      <c r="G40" s="218"/>
      <c r="H40" s="218"/>
      <c r="I40" s="218"/>
      <c r="J40" s="218"/>
      <c r="K40" s="218"/>
      <c r="L40" s="218"/>
      <c r="M40" s="218"/>
      <c r="N40" s="217"/>
      <c r="O40" s="217"/>
      <c r="P40" s="217"/>
      <c r="Q40" s="217"/>
      <c r="R40" s="218"/>
      <c r="S40" s="218"/>
      <c r="T40" s="218"/>
      <c r="U40" s="218"/>
      <c r="V40" s="218"/>
      <c r="W40" s="218"/>
      <c r="X40" s="218"/>
      <c r="Y40" s="218"/>
      <c r="Z40" s="208"/>
      <c r="AA40" s="208"/>
      <c r="AB40" s="208"/>
      <c r="AC40" s="208"/>
      <c r="AD40" s="208"/>
      <c r="AE40" s="208"/>
      <c r="AF40" s="208"/>
      <c r="AG40" s="208" t="s">
        <v>227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3" x14ac:dyDescent="0.2">
      <c r="A41" s="215"/>
      <c r="B41" s="216"/>
      <c r="C41" s="260" t="s">
        <v>639</v>
      </c>
      <c r="D41" s="253"/>
      <c r="E41" s="254">
        <v>92.752499999999998</v>
      </c>
      <c r="F41" s="218"/>
      <c r="G41" s="218"/>
      <c r="H41" s="218"/>
      <c r="I41" s="218"/>
      <c r="J41" s="218"/>
      <c r="K41" s="218"/>
      <c r="L41" s="218"/>
      <c r="M41" s="218"/>
      <c r="N41" s="217"/>
      <c r="O41" s="217"/>
      <c r="P41" s="217"/>
      <c r="Q41" s="217"/>
      <c r="R41" s="218"/>
      <c r="S41" s="218"/>
      <c r="T41" s="218"/>
      <c r="U41" s="218"/>
      <c r="V41" s="218"/>
      <c r="W41" s="218"/>
      <c r="X41" s="218"/>
      <c r="Y41" s="218"/>
      <c r="Z41" s="208"/>
      <c r="AA41" s="208"/>
      <c r="AB41" s="208"/>
      <c r="AC41" s="208"/>
      <c r="AD41" s="208"/>
      <c r="AE41" s="208"/>
      <c r="AF41" s="208"/>
      <c r="AG41" s="208" t="s">
        <v>227</v>
      </c>
      <c r="AH41" s="208">
        <v>5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3" x14ac:dyDescent="0.2">
      <c r="A42" s="215"/>
      <c r="B42" s="216"/>
      <c r="C42" s="260" t="s">
        <v>261</v>
      </c>
      <c r="D42" s="253"/>
      <c r="E42" s="254"/>
      <c r="F42" s="218"/>
      <c r="G42" s="218"/>
      <c r="H42" s="218"/>
      <c r="I42" s="218"/>
      <c r="J42" s="218"/>
      <c r="K42" s="218"/>
      <c r="L42" s="218"/>
      <c r="M42" s="218"/>
      <c r="N42" s="217"/>
      <c r="O42" s="217"/>
      <c r="P42" s="217"/>
      <c r="Q42" s="217"/>
      <c r="R42" s="218"/>
      <c r="S42" s="218"/>
      <c r="T42" s="218"/>
      <c r="U42" s="218"/>
      <c r="V42" s="218"/>
      <c r="W42" s="218"/>
      <c r="X42" s="218"/>
      <c r="Y42" s="218"/>
      <c r="Z42" s="208"/>
      <c r="AA42" s="208"/>
      <c r="AB42" s="208"/>
      <c r="AC42" s="208"/>
      <c r="AD42" s="208"/>
      <c r="AE42" s="208"/>
      <c r="AF42" s="208"/>
      <c r="AG42" s="208" t="s">
        <v>227</v>
      </c>
      <c r="AH42" s="208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3" x14ac:dyDescent="0.2">
      <c r="A43" s="215"/>
      <c r="B43" s="216"/>
      <c r="C43" s="260" t="s">
        <v>640</v>
      </c>
      <c r="D43" s="253"/>
      <c r="E43" s="254">
        <v>29.35</v>
      </c>
      <c r="F43" s="218"/>
      <c r="G43" s="218"/>
      <c r="H43" s="218"/>
      <c r="I43" s="218"/>
      <c r="J43" s="218"/>
      <c r="K43" s="218"/>
      <c r="L43" s="218"/>
      <c r="M43" s="218"/>
      <c r="N43" s="217"/>
      <c r="O43" s="217"/>
      <c r="P43" s="217"/>
      <c r="Q43" s="217"/>
      <c r="R43" s="218"/>
      <c r="S43" s="218"/>
      <c r="T43" s="218"/>
      <c r="U43" s="218"/>
      <c r="V43" s="218"/>
      <c r="W43" s="218"/>
      <c r="X43" s="218"/>
      <c r="Y43" s="218"/>
      <c r="Z43" s="208"/>
      <c r="AA43" s="208"/>
      <c r="AB43" s="208"/>
      <c r="AC43" s="208"/>
      <c r="AD43" s="208"/>
      <c r="AE43" s="208"/>
      <c r="AF43" s="208"/>
      <c r="AG43" s="208" t="s">
        <v>227</v>
      </c>
      <c r="AH43" s="208">
        <v>5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">
      <c r="A44" s="230">
        <v>7</v>
      </c>
      <c r="B44" s="231" t="s">
        <v>263</v>
      </c>
      <c r="C44" s="248" t="s">
        <v>264</v>
      </c>
      <c r="D44" s="232" t="s">
        <v>220</v>
      </c>
      <c r="E44" s="233">
        <v>15.76144</v>
      </c>
      <c r="F44" s="234"/>
      <c r="G44" s="235">
        <f>ROUND(E44*F44,2)</f>
        <v>0</v>
      </c>
      <c r="H44" s="234"/>
      <c r="I44" s="235">
        <f>ROUND(E44*H44,2)</f>
        <v>0</v>
      </c>
      <c r="J44" s="234"/>
      <c r="K44" s="235">
        <f>ROUND(E44*J44,2)</f>
        <v>0</v>
      </c>
      <c r="L44" s="235">
        <v>21</v>
      </c>
      <c r="M44" s="235">
        <f>G44*(1+L44/100)</f>
        <v>0</v>
      </c>
      <c r="N44" s="233">
        <v>0</v>
      </c>
      <c r="O44" s="233">
        <f>ROUND(E44*N44,2)</f>
        <v>0</v>
      </c>
      <c r="P44" s="233">
        <v>0</v>
      </c>
      <c r="Q44" s="233">
        <f>ROUND(E44*P44,2)</f>
        <v>0</v>
      </c>
      <c r="R44" s="235" t="s">
        <v>221</v>
      </c>
      <c r="S44" s="235" t="s">
        <v>183</v>
      </c>
      <c r="T44" s="236" t="s">
        <v>183</v>
      </c>
      <c r="U44" s="218">
        <v>0</v>
      </c>
      <c r="V44" s="218">
        <f>ROUND(E44*U44,2)</f>
        <v>0</v>
      </c>
      <c r="W44" s="218"/>
      <c r="X44" s="218" t="s">
        <v>222</v>
      </c>
      <c r="Y44" s="218" t="s">
        <v>186</v>
      </c>
      <c r="Z44" s="208"/>
      <c r="AA44" s="208"/>
      <c r="AB44" s="208"/>
      <c r="AC44" s="208"/>
      <c r="AD44" s="208"/>
      <c r="AE44" s="208"/>
      <c r="AF44" s="208"/>
      <c r="AG44" s="208" t="s">
        <v>223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2" x14ac:dyDescent="0.2">
      <c r="A45" s="215"/>
      <c r="B45" s="216"/>
      <c r="C45" s="260" t="s">
        <v>265</v>
      </c>
      <c r="D45" s="253"/>
      <c r="E45" s="254"/>
      <c r="F45" s="218"/>
      <c r="G45" s="218"/>
      <c r="H45" s="218"/>
      <c r="I45" s="218"/>
      <c r="J45" s="218"/>
      <c r="K45" s="218"/>
      <c r="L45" s="218"/>
      <c r="M45" s="218"/>
      <c r="N45" s="217"/>
      <c r="O45" s="217"/>
      <c r="P45" s="217"/>
      <c r="Q45" s="217"/>
      <c r="R45" s="218"/>
      <c r="S45" s="218"/>
      <c r="T45" s="218"/>
      <c r="U45" s="218"/>
      <c r="V45" s="218"/>
      <c r="W45" s="218"/>
      <c r="X45" s="218"/>
      <c r="Y45" s="218"/>
      <c r="Z45" s="208"/>
      <c r="AA45" s="208"/>
      <c r="AB45" s="208"/>
      <c r="AC45" s="208"/>
      <c r="AD45" s="208"/>
      <c r="AE45" s="208"/>
      <c r="AF45" s="208"/>
      <c r="AG45" s="208" t="s">
        <v>227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3" x14ac:dyDescent="0.2">
      <c r="A46" s="215"/>
      <c r="B46" s="216"/>
      <c r="C46" s="260" t="s">
        <v>245</v>
      </c>
      <c r="D46" s="253"/>
      <c r="E46" s="254"/>
      <c r="F46" s="218"/>
      <c r="G46" s="218"/>
      <c r="H46" s="218"/>
      <c r="I46" s="218"/>
      <c r="J46" s="218"/>
      <c r="K46" s="218"/>
      <c r="L46" s="218"/>
      <c r="M46" s="218"/>
      <c r="N46" s="217"/>
      <c r="O46" s="217"/>
      <c r="P46" s="217"/>
      <c r="Q46" s="217"/>
      <c r="R46" s="218"/>
      <c r="S46" s="218"/>
      <c r="T46" s="218"/>
      <c r="U46" s="218"/>
      <c r="V46" s="218"/>
      <c r="W46" s="218"/>
      <c r="X46" s="218"/>
      <c r="Y46" s="218"/>
      <c r="Z46" s="208"/>
      <c r="AA46" s="208"/>
      <c r="AB46" s="208"/>
      <c r="AC46" s="208"/>
      <c r="AD46" s="208"/>
      <c r="AE46" s="208"/>
      <c r="AF46" s="208"/>
      <c r="AG46" s="208" t="s">
        <v>227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3" x14ac:dyDescent="0.2">
      <c r="A47" s="215"/>
      <c r="B47" s="216"/>
      <c r="C47" s="260" t="s">
        <v>636</v>
      </c>
      <c r="D47" s="253"/>
      <c r="E47" s="254">
        <v>15.76144</v>
      </c>
      <c r="F47" s="218"/>
      <c r="G47" s="218"/>
      <c r="H47" s="218"/>
      <c r="I47" s="218"/>
      <c r="J47" s="218"/>
      <c r="K47" s="218"/>
      <c r="L47" s="218"/>
      <c r="M47" s="218"/>
      <c r="N47" s="217"/>
      <c r="O47" s="217"/>
      <c r="P47" s="217"/>
      <c r="Q47" s="217"/>
      <c r="R47" s="218"/>
      <c r="S47" s="218"/>
      <c r="T47" s="218"/>
      <c r="U47" s="218"/>
      <c r="V47" s="218"/>
      <c r="W47" s="218"/>
      <c r="X47" s="218"/>
      <c r="Y47" s="218"/>
      <c r="Z47" s="208"/>
      <c r="AA47" s="208"/>
      <c r="AB47" s="208"/>
      <c r="AC47" s="208"/>
      <c r="AD47" s="208"/>
      <c r="AE47" s="208"/>
      <c r="AF47" s="208"/>
      <c r="AG47" s="208" t="s">
        <v>227</v>
      </c>
      <c r="AH47" s="208">
        <v>5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ht="33.75" outlineLevel="1" x14ac:dyDescent="0.2">
      <c r="A48" s="230">
        <v>8</v>
      </c>
      <c r="B48" s="231" t="s">
        <v>266</v>
      </c>
      <c r="C48" s="248" t="s">
        <v>267</v>
      </c>
      <c r="D48" s="232" t="s">
        <v>220</v>
      </c>
      <c r="E48" s="233">
        <v>15.76144</v>
      </c>
      <c r="F48" s="234"/>
      <c r="G48" s="235">
        <f>ROUND(E48*F48,2)</f>
        <v>0</v>
      </c>
      <c r="H48" s="234"/>
      <c r="I48" s="235">
        <f>ROUND(E48*H48,2)</f>
        <v>0</v>
      </c>
      <c r="J48" s="234"/>
      <c r="K48" s="235">
        <f>ROUND(E48*J48,2)</f>
        <v>0</v>
      </c>
      <c r="L48" s="235">
        <v>21</v>
      </c>
      <c r="M48" s="235">
        <f>G48*(1+L48/100)</f>
        <v>0</v>
      </c>
      <c r="N48" s="233">
        <v>0</v>
      </c>
      <c r="O48" s="233">
        <f>ROUND(E48*N48,2)</f>
        <v>0</v>
      </c>
      <c r="P48" s="233">
        <v>0</v>
      </c>
      <c r="Q48" s="233">
        <f>ROUND(E48*P48,2)</f>
        <v>0</v>
      </c>
      <c r="R48" s="235"/>
      <c r="S48" s="235" t="s">
        <v>268</v>
      </c>
      <c r="T48" s="236" t="s">
        <v>184</v>
      </c>
      <c r="U48" s="218">
        <v>0</v>
      </c>
      <c r="V48" s="218">
        <f>ROUND(E48*U48,2)</f>
        <v>0</v>
      </c>
      <c r="W48" s="218"/>
      <c r="X48" s="218" t="s">
        <v>222</v>
      </c>
      <c r="Y48" s="218" t="s">
        <v>186</v>
      </c>
      <c r="Z48" s="208"/>
      <c r="AA48" s="208"/>
      <c r="AB48" s="208"/>
      <c r="AC48" s="208"/>
      <c r="AD48" s="208"/>
      <c r="AE48" s="208"/>
      <c r="AF48" s="208"/>
      <c r="AG48" s="208" t="s">
        <v>223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ht="33.75" outlineLevel="2" x14ac:dyDescent="0.2">
      <c r="A49" s="215"/>
      <c r="B49" s="216"/>
      <c r="C49" s="260" t="s">
        <v>269</v>
      </c>
      <c r="D49" s="253"/>
      <c r="E49" s="254"/>
      <c r="F49" s="218"/>
      <c r="G49" s="218"/>
      <c r="H49" s="218"/>
      <c r="I49" s="218"/>
      <c r="J49" s="218"/>
      <c r="K49" s="218"/>
      <c r="L49" s="218"/>
      <c r="M49" s="218"/>
      <c r="N49" s="217"/>
      <c r="O49" s="217"/>
      <c r="P49" s="217"/>
      <c r="Q49" s="217"/>
      <c r="R49" s="218"/>
      <c r="S49" s="218"/>
      <c r="T49" s="218"/>
      <c r="U49" s="218"/>
      <c r="V49" s="218"/>
      <c r="W49" s="218"/>
      <c r="X49" s="218"/>
      <c r="Y49" s="218"/>
      <c r="Z49" s="208"/>
      <c r="AA49" s="208"/>
      <c r="AB49" s="208"/>
      <c r="AC49" s="208"/>
      <c r="AD49" s="208"/>
      <c r="AE49" s="208"/>
      <c r="AF49" s="208"/>
      <c r="AG49" s="208" t="s">
        <v>227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3" x14ac:dyDescent="0.2">
      <c r="A50" s="215"/>
      <c r="B50" s="216"/>
      <c r="C50" s="260" t="s">
        <v>239</v>
      </c>
      <c r="D50" s="253"/>
      <c r="E50" s="254"/>
      <c r="F50" s="218"/>
      <c r="G50" s="218"/>
      <c r="H50" s="218"/>
      <c r="I50" s="218"/>
      <c r="J50" s="218"/>
      <c r="K50" s="218"/>
      <c r="L50" s="218"/>
      <c r="M50" s="218"/>
      <c r="N50" s="217"/>
      <c r="O50" s="217"/>
      <c r="P50" s="217"/>
      <c r="Q50" s="217"/>
      <c r="R50" s="218"/>
      <c r="S50" s="218"/>
      <c r="T50" s="218"/>
      <c r="U50" s="218"/>
      <c r="V50" s="218"/>
      <c r="W50" s="218"/>
      <c r="X50" s="218"/>
      <c r="Y50" s="218"/>
      <c r="Z50" s="208"/>
      <c r="AA50" s="208"/>
      <c r="AB50" s="208"/>
      <c r="AC50" s="208"/>
      <c r="AD50" s="208"/>
      <c r="AE50" s="208"/>
      <c r="AF50" s="208"/>
      <c r="AG50" s="208" t="s">
        <v>227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3" x14ac:dyDescent="0.2">
      <c r="A51" s="215"/>
      <c r="B51" s="216"/>
      <c r="C51" s="260" t="s">
        <v>635</v>
      </c>
      <c r="D51" s="253"/>
      <c r="E51" s="254">
        <v>15.76144</v>
      </c>
      <c r="F51" s="218"/>
      <c r="G51" s="218"/>
      <c r="H51" s="218"/>
      <c r="I51" s="218"/>
      <c r="J51" s="218"/>
      <c r="K51" s="218"/>
      <c r="L51" s="218"/>
      <c r="M51" s="218"/>
      <c r="N51" s="217"/>
      <c r="O51" s="217"/>
      <c r="P51" s="217"/>
      <c r="Q51" s="217"/>
      <c r="R51" s="218"/>
      <c r="S51" s="218"/>
      <c r="T51" s="218"/>
      <c r="U51" s="218"/>
      <c r="V51" s="218"/>
      <c r="W51" s="218"/>
      <c r="X51" s="218"/>
      <c r="Y51" s="218"/>
      <c r="Z51" s="208"/>
      <c r="AA51" s="208"/>
      <c r="AB51" s="208"/>
      <c r="AC51" s="208"/>
      <c r="AD51" s="208"/>
      <c r="AE51" s="208"/>
      <c r="AF51" s="208"/>
      <c r="AG51" s="208" t="s">
        <v>227</v>
      </c>
      <c r="AH51" s="208">
        <v>5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x14ac:dyDescent="0.2">
      <c r="A52" s="223" t="s">
        <v>178</v>
      </c>
      <c r="B52" s="224" t="s">
        <v>109</v>
      </c>
      <c r="C52" s="246" t="s">
        <v>110</v>
      </c>
      <c r="D52" s="225"/>
      <c r="E52" s="226"/>
      <c r="F52" s="227"/>
      <c r="G52" s="227">
        <f>SUMIF(AG53:AG103,"&lt;&gt;NOR",G53:G103)</f>
        <v>0</v>
      </c>
      <c r="H52" s="227"/>
      <c r="I52" s="227">
        <f>SUM(I53:I103)</f>
        <v>0</v>
      </c>
      <c r="J52" s="227"/>
      <c r="K52" s="227">
        <f>SUM(K53:K103)</f>
        <v>0</v>
      </c>
      <c r="L52" s="227"/>
      <c r="M52" s="227">
        <f>SUM(M53:M103)</f>
        <v>0</v>
      </c>
      <c r="N52" s="226"/>
      <c r="O52" s="226">
        <f>SUM(O53:O103)</f>
        <v>21.14</v>
      </c>
      <c r="P52" s="226"/>
      <c r="Q52" s="226">
        <f>SUM(Q53:Q103)</f>
        <v>0</v>
      </c>
      <c r="R52" s="227"/>
      <c r="S52" s="227"/>
      <c r="T52" s="228"/>
      <c r="U52" s="222"/>
      <c r="V52" s="222">
        <f>SUM(V53:V103)</f>
        <v>38.699999999999996</v>
      </c>
      <c r="W52" s="222"/>
      <c r="X52" s="222"/>
      <c r="Y52" s="222"/>
      <c r="AG52" t="s">
        <v>179</v>
      </c>
    </row>
    <row r="53" spans="1:60" outlineLevel="1" x14ac:dyDescent="0.2">
      <c r="A53" s="230">
        <v>9</v>
      </c>
      <c r="B53" s="231" t="s">
        <v>270</v>
      </c>
      <c r="C53" s="248" t="s">
        <v>271</v>
      </c>
      <c r="D53" s="232" t="s">
        <v>220</v>
      </c>
      <c r="E53" s="233">
        <v>11.74</v>
      </c>
      <c r="F53" s="234"/>
      <c r="G53" s="235">
        <f>ROUND(E53*F53,2)</f>
        <v>0</v>
      </c>
      <c r="H53" s="234"/>
      <c r="I53" s="235">
        <f>ROUND(E53*H53,2)</f>
        <v>0</v>
      </c>
      <c r="J53" s="234"/>
      <c r="K53" s="235">
        <f>ROUND(E53*J53,2)</f>
        <v>0</v>
      </c>
      <c r="L53" s="235">
        <v>21</v>
      </c>
      <c r="M53" s="235">
        <f>G53*(1+L53/100)</f>
        <v>0</v>
      </c>
      <c r="N53" s="233">
        <v>0</v>
      </c>
      <c r="O53" s="233">
        <f>ROUND(E53*N53,2)</f>
        <v>0</v>
      </c>
      <c r="P53" s="233">
        <v>0</v>
      </c>
      <c r="Q53" s="233">
        <f>ROUND(E53*P53,2)</f>
        <v>0</v>
      </c>
      <c r="R53" s="235" t="s">
        <v>272</v>
      </c>
      <c r="S53" s="235" t="s">
        <v>183</v>
      </c>
      <c r="T53" s="236" t="s">
        <v>183</v>
      </c>
      <c r="U53" s="218">
        <v>9.2999999999999999E-2</v>
      </c>
      <c r="V53" s="218">
        <f>ROUND(E53*U53,2)</f>
        <v>1.0900000000000001</v>
      </c>
      <c r="W53" s="218"/>
      <c r="X53" s="218" t="s">
        <v>222</v>
      </c>
      <c r="Y53" s="218" t="s">
        <v>186</v>
      </c>
      <c r="Z53" s="208"/>
      <c r="AA53" s="208"/>
      <c r="AB53" s="208"/>
      <c r="AC53" s="208"/>
      <c r="AD53" s="208"/>
      <c r="AE53" s="208"/>
      <c r="AF53" s="208"/>
      <c r="AG53" s="208" t="s">
        <v>252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ht="22.5" outlineLevel="2" x14ac:dyDescent="0.2">
      <c r="A54" s="215"/>
      <c r="B54" s="216"/>
      <c r="C54" s="259" t="s">
        <v>273</v>
      </c>
      <c r="D54" s="257"/>
      <c r="E54" s="257"/>
      <c r="F54" s="257"/>
      <c r="G54" s="257"/>
      <c r="H54" s="218"/>
      <c r="I54" s="218"/>
      <c r="J54" s="218"/>
      <c r="K54" s="218"/>
      <c r="L54" s="218"/>
      <c r="M54" s="218"/>
      <c r="N54" s="217"/>
      <c r="O54" s="217"/>
      <c r="P54" s="217"/>
      <c r="Q54" s="217"/>
      <c r="R54" s="218"/>
      <c r="S54" s="218"/>
      <c r="T54" s="218"/>
      <c r="U54" s="218"/>
      <c r="V54" s="218"/>
      <c r="W54" s="218"/>
      <c r="X54" s="218"/>
      <c r="Y54" s="218"/>
      <c r="Z54" s="208"/>
      <c r="AA54" s="208"/>
      <c r="AB54" s="208"/>
      <c r="AC54" s="208"/>
      <c r="AD54" s="208"/>
      <c r="AE54" s="208"/>
      <c r="AF54" s="208"/>
      <c r="AG54" s="208" t="s">
        <v>225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44" t="str">
        <f>C54</f>
        <v>bez naložení, avšak se složením zemin schopných zúrodnění, kamenouhelných hlušin a výsypkových materiálů, příplatek za každých dalších i započatých 1000 m,</v>
      </c>
      <c r="BB54" s="208"/>
      <c r="BC54" s="208"/>
      <c r="BD54" s="208"/>
      <c r="BE54" s="208"/>
      <c r="BF54" s="208"/>
      <c r="BG54" s="208"/>
      <c r="BH54" s="208"/>
    </row>
    <row r="55" spans="1:60" outlineLevel="2" x14ac:dyDescent="0.2">
      <c r="A55" s="215"/>
      <c r="B55" s="216"/>
      <c r="C55" s="263" t="s">
        <v>274</v>
      </c>
      <c r="D55" s="258"/>
      <c r="E55" s="258"/>
      <c r="F55" s="258"/>
      <c r="G55" s="258"/>
      <c r="H55" s="218"/>
      <c r="I55" s="218"/>
      <c r="J55" s="218"/>
      <c r="K55" s="218"/>
      <c r="L55" s="218"/>
      <c r="M55" s="218"/>
      <c r="N55" s="217"/>
      <c r="O55" s="217"/>
      <c r="P55" s="217"/>
      <c r="Q55" s="217"/>
      <c r="R55" s="218"/>
      <c r="S55" s="218"/>
      <c r="T55" s="218"/>
      <c r="U55" s="218"/>
      <c r="V55" s="218"/>
      <c r="W55" s="218"/>
      <c r="X55" s="218"/>
      <c r="Y55" s="218"/>
      <c r="Z55" s="208"/>
      <c r="AA55" s="208"/>
      <c r="AB55" s="208"/>
      <c r="AC55" s="208"/>
      <c r="AD55" s="208"/>
      <c r="AE55" s="208"/>
      <c r="AF55" s="208"/>
      <c r="AG55" s="208" t="s">
        <v>193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3" x14ac:dyDescent="0.2">
      <c r="A56" s="215"/>
      <c r="B56" s="216"/>
      <c r="C56" s="263" t="s">
        <v>275</v>
      </c>
      <c r="D56" s="258"/>
      <c r="E56" s="258"/>
      <c r="F56" s="258"/>
      <c r="G56" s="258"/>
      <c r="H56" s="218"/>
      <c r="I56" s="218"/>
      <c r="J56" s="218"/>
      <c r="K56" s="218"/>
      <c r="L56" s="218"/>
      <c r="M56" s="218"/>
      <c r="N56" s="217"/>
      <c r="O56" s="217"/>
      <c r="P56" s="217"/>
      <c r="Q56" s="217"/>
      <c r="R56" s="218"/>
      <c r="S56" s="218"/>
      <c r="T56" s="218"/>
      <c r="U56" s="218"/>
      <c r="V56" s="218"/>
      <c r="W56" s="218"/>
      <c r="X56" s="218"/>
      <c r="Y56" s="218"/>
      <c r="Z56" s="208"/>
      <c r="AA56" s="208"/>
      <c r="AB56" s="208"/>
      <c r="AC56" s="208"/>
      <c r="AD56" s="208"/>
      <c r="AE56" s="208"/>
      <c r="AF56" s="208"/>
      <c r="AG56" s="208" t="s">
        <v>193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3" x14ac:dyDescent="0.2">
      <c r="A57" s="215"/>
      <c r="B57" s="216"/>
      <c r="C57" s="263" t="s">
        <v>276</v>
      </c>
      <c r="D57" s="258"/>
      <c r="E57" s="258"/>
      <c r="F57" s="258"/>
      <c r="G57" s="258"/>
      <c r="H57" s="218"/>
      <c r="I57" s="218"/>
      <c r="J57" s="218"/>
      <c r="K57" s="218"/>
      <c r="L57" s="218"/>
      <c r="M57" s="218"/>
      <c r="N57" s="217"/>
      <c r="O57" s="217"/>
      <c r="P57" s="217"/>
      <c r="Q57" s="217"/>
      <c r="R57" s="218"/>
      <c r="S57" s="218"/>
      <c r="T57" s="218"/>
      <c r="U57" s="218"/>
      <c r="V57" s="218"/>
      <c r="W57" s="218"/>
      <c r="X57" s="218"/>
      <c r="Y57" s="218"/>
      <c r="Z57" s="208"/>
      <c r="AA57" s="208"/>
      <c r="AB57" s="208"/>
      <c r="AC57" s="208"/>
      <c r="AD57" s="208"/>
      <c r="AE57" s="208"/>
      <c r="AF57" s="208"/>
      <c r="AG57" s="208" t="s">
        <v>193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44" t="str">
        <f>C57</f>
        <v>- udržování sjízdnosti cest uvnitř násypiště i výkopiště, pokud vrcholky nerovností nejsou   vyšší než +- 0,5 m,</v>
      </c>
      <c r="BB57" s="208"/>
      <c r="BC57" s="208"/>
      <c r="BD57" s="208"/>
      <c r="BE57" s="208"/>
      <c r="BF57" s="208"/>
      <c r="BG57" s="208"/>
      <c r="BH57" s="208"/>
    </row>
    <row r="58" spans="1:60" outlineLevel="3" x14ac:dyDescent="0.2">
      <c r="A58" s="215"/>
      <c r="B58" s="216"/>
      <c r="C58" s="263" t="s">
        <v>277</v>
      </c>
      <c r="D58" s="258"/>
      <c r="E58" s="258"/>
      <c r="F58" s="258"/>
      <c r="G58" s="258"/>
      <c r="H58" s="218"/>
      <c r="I58" s="218"/>
      <c r="J58" s="218"/>
      <c r="K58" s="218"/>
      <c r="L58" s="218"/>
      <c r="M58" s="218"/>
      <c r="N58" s="217"/>
      <c r="O58" s="217"/>
      <c r="P58" s="217"/>
      <c r="Q58" s="217"/>
      <c r="R58" s="218"/>
      <c r="S58" s="218"/>
      <c r="T58" s="218"/>
      <c r="U58" s="218"/>
      <c r="V58" s="218"/>
      <c r="W58" s="218"/>
      <c r="X58" s="218"/>
      <c r="Y58" s="218"/>
      <c r="Z58" s="208"/>
      <c r="AA58" s="208"/>
      <c r="AB58" s="208"/>
      <c r="AC58" s="208"/>
      <c r="AD58" s="208"/>
      <c r="AE58" s="208"/>
      <c r="AF58" s="208"/>
      <c r="AG58" s="208" t="s">
        <v>193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2" x14ac:dyDescent="0.2">
      <c r="A59" s="215"/>
      <c r="B59" s="216"/>
      <c r="C59" s="260" t="s">
        <v>278</v>
      </c>
      <c r="D59" s="253"/>
      <c r="E59" s="254"/>
      <c r="F59" s="218"/>
      <c r="G59" s="218"/>
      <c r="H59" s="218"/>
      <c r="I59" s="218"/>
      <c r="J59" s="218"/>
      <c r="K59" s="218"/>
      <c r="L59" s="218"/>
      <c r="M59" s="218"/>
      <c r="N59" s="217"/>
      <c r="O59" s="217"/>
      <c r="P59" s="217"/>
      <c r="Q59" s="217"/>
      <c r="R59" s="218"/>
      <c r="S59" s="218"/>
      <c r="T59" s="218"/>
      <c r="U59" s="218"/>
      <c r="V59" s="218"/>
      <c r="W59" s="218"/>
      <c r="X59" s="218"/>
      <c r="Y59" s="218"/>
      <c r="Z59" s="208"/>
      <c r="AA59" s="208"/>
      <c r="AB59" s="208"/>
      <c r="AC59" s="208"/>
      <c r="AD59" s="208"/>
      <c r="AE59" s="208"/>
      <c r="AF59" s="208"/>
      <c r="AG59" s="208" t="s">
        <v>227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3" x14ac:dyDescent="0.2">
      <c r="A60" s="215"/>
      <c r="B60" s="216"/>
      <c r="C60" s="260" t="s">
        <v>279</v>
      </c>
      <c r="D60" s="253"/>
      <c r="E60" s="254"/>
      <c r="F60" s="218"/>
      <c r="G60" s="218"/>
      <c r="H60" s="218"/>
      <c r="I60" s="218"/>
      <c r="J60" s="218"/>
      <c r="K60" s="218"/>
      <c r="L60" s="218"/>
      <c r="M60" s="218"/>
      <c r="N60" s="217"/>
      <c r="O60" s="217"/>
      <c r="P60" s="217"/>
      <c r="Q60" s="217"/>
      <c r="R60" s="218"/>
      <c r="S60" s="218"/>
      <c r="T60" s="218"/>
      <c r="U60" s="218"/>
      <c r="V60" s="218"/>
      <c r="W60" s="218"/>
      <c r="X60" s="218"/>
      <c r="Y60" s="218"/>
      <c r="Z60" s="208"/>
      <c r="AA60" s="208"/>
      <c r="AB60" s="208"/>
      <c r="AC60" s="208"/>
      <c r="AD60" s="208"/>
      <c r="AE60" s="208"/>
      <c r="AF60" s="208"/>
      <c r="AG60" s="208" t="s">
        <v>227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3" x14ac:dyDescent="0.2">
      <c r="A61" s="215"/>
      <c r="B61" s="216"/>
      <c r="C61" s="260" t="s">
        <v>641</v>
      </c>
      <c r="D61" s="253"/>
      <c r="E61" s="254">
        <v>11.74</v>
      </c>
      <c r="F61" s="218"/>
      <c r="G61" s="218"/>
      <c r="H61" s="218"/>
      <c r="I61" s="218"/>
      <c r="J61" s="218"/>
      <c r="K61" s="218"/>
      <c r="L61" s="218"/>
      <c r="M61" s="218"/>
      <c r="N61" s="217"/>
      <c r="O61" s="217"/>
      <c r="P61" s="217"/>
      <c r="Q61" s="217"/>
      <c r="R61" s="218"/>
      <c r="S61" s="218"/>
      <c r="T61" s="218"/>
      <c r="U61" s="218"/>
      <c r="V61" s="218"/>
      <c r="W61" s="218"/>
      <c r="X61" s="218"/>
      <c r="Y61" s="218"/>
      <c r="Z61" s="208"/>
      <c r="AA61" s="208"/>
      <c r="AB61" s="208"/>
      <c r="AC61" s="208"/>
      <c r="AD61" s="208"/>
      <c r="AE61" s="208"/>
      <c r="AF61" s="208"/>
      <c r="AG61" s="208" t="s">
        <v>227</v>
      </c>
      <c r="AH61" s="208">
        <v>5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">
      <c r="A62" s="230">
        <v>10</v>
      </c>
      <c r="B62" s="231" t="s">
        <v>281</v>
      </c>
      <c r="C62" s="248" t="s">
        <v>282</v>
      </c>
      <c r="D62" s="232" t="s">
        <v>220</v>
      </c>
      <c r="E62" s="233">
        <v>11.74</v>
      </c>
      <c r="F62" s="234"/>
      <c r="G62" s="235">
        <f>ROUND(E62*F62,2)</f>
        <v>0</v>
      </c>
      <c r="H62" s="234"/>
      <c r="I62" s="235">
        <f>ROUND(E62*H62,2)</f>
        <v>0</v>
      </c>
      <c r="J62" s="234"/>
      <c r="K62" s="235">
        <f>ROUND(E62*J62,2)</f>
        <v>0</v>
      </c>
      <c r="L62" s="235">
        <v>21</v>
      </c>
      <c r="M62" s="235">
        <f>G62*(1+L62/100)</f>
        <v>0</v>
      </c>
      <c r="N62" s="233">
        <v>0</v>
      </c>
      <c r="O62" s="233">
        <f>ROUND(E62*N62,2)</f>
        <v>0</v>
      </c>
      <c r="P62" s="233">
        <v>0</v>
      </c>
      <c r="Q62" s="233">
        <f>ROUND(E62*P62,2)</f>
        <v>0</v>
      </c>
      <c r="R62" s="235" t="s">
        <v>272</v>
      </c>
      <c r="S62" s="235" t="s">
        <v>183</v>
      </c>
      <c r="T62" s="236" t="s">
        <v>183</v>
      </c>
      <c r="U62" s="218">
        <v>6.7000000000000004E-2</v>
      </c>
      <c r="V62" s="218">
        <f>ROUND(E62*U62,2)</f>
        <v>0.79</v>
      </c>
      <c r="W62" s="218"/>
      <c r="X62" s="218" t="s">
        <v>222</v>
      </c>
      <c r="Y62" s="218" t="s">
        <v>186</v>
      </c>
      <c r="Z62" s="208"/>
      <c r="AA62" s="208"/>
      <c r="AB62" s="208"/>
      <c r="AC62" s="208"/>
      <c r="AD62" s="208"/>
      <c r="AE62" s="208"/>
      <c r="AF62" s="208"/>
      <c r="AG62" s="208" t="s">
        <v>252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2" x14ac:dyDescent="0.2">
      <c r="A63" s="215"/>
      <c r="B63" s="216"/>
      <c r="C63" s="259" t="s">
        <v>283</v>
      </c>
      <c r="D63" s="257"/>
      <c r="E63" s="257"/>
      <c r="F63" s="257"/>
      <c r="G63" s="257"/>
      <c r="H63" s="218"/>
      <c r="I63" s="218"/>
      <c r="J63" s="218"/>
      <c r="K63" s="218"/>
      <c r="L63" s="218"/>
      <c r="M63" s="218"/>
      <c r="N63" s="217"/>
      <c r="O63" s="217"/>
      <c r="P63" s="217"/>
      <c r="Q63" s="217"/>
      <c r="R63" s="218"/>
      <c r="S63" s="218"/>
      <c r="T63" s="218"/>
      <c r="U63" s="218"/>
      <c r="V63" s="218"/>
      <c r="W63" s="218"/>
      <c r="X63" s="218"/>
      <c r="Y63" s="218"/>
      <c r="Z63" s="208"/>
      <c r="AA63" s="208"/>
      <c r="AB63" s="208"/>
      <c r="AC63" s="208"/>
      <c r="AD63" s="208"/>
      <c r="AE63" s="208"/>
      <c r="AF63" s="208"/>
      <c r="AG63" s="208" t="s">
        <v>225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2" x14ac:dyDescent="0.2">
      <c r="A64" s="215"/>
      <c r="B64" s="216"/>
      <c r="C64" s="260" t="s">
        <v>284</v>
      </c>
      <c r="D64" s="253"/>
      <c r="E64" s="254"/>
      <c r="F64" s="218"/>
      <c r="G64" s="218"/>
      <c r="H64" s="218"/>
      <c r="I64" s="218"/>
      <c r="J64" s="218"/>
      <c r="K64" s="218"/>
      <c r="L64" s="218"/>
      <c r="M64" s="218"/>
      <c r="N64" s="217"/>
      <c r="O64" s="217"/>
      <c r="P64" s="217"/>
      <c r="Q64" s="217"/>
      <c r="R64" s="218"/>
      <c r="S64" s="218"/>
      <c r="T64" s="218"/>
      <c r="U64" s="218"/>
      <c r="V64" s="218"/>
      <c r="W64" s="218"/>
      <c r="X64" s="218"/>
      <c r="Y64" s="218"/>
      <c r="Z64" s="208"/>
      <c r="AA64" s="208"/>
      <c r="AB64" s="208"/>
      <c r="AC64" s="208"/>
      <c r="AD64" s="208"/>
      <c r="AE64" s="208"/>
      <c r="AF64" s="208"/>
      <c r="AG64" s="208" t="s">
        <v>227</v>
      </c>
      <c r="AH64" s="208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3" x14ac:dyDescent="0.2">
      <c r="A65" s="215"/>
      <c r="B65" s="216"/>
      <c r="C65" s="260" t="s">
        <v>642</v>
      </c>
      <c r="D65" s="253"/>
      <c r="E65" s="254">
        <v>11.74</v>
      </c>
      <c r="F65" s="218"/>
      <c r="G65" s="218"/>
      <c r="H65" s="218"/>
      <c r="I65" s="218"/>
      <c r="J65" s="218"/>
      <c r="K65" s="218"/>
      <c r="L65" s="218"/>
      <c r="M65" s="218"/>
      <c r="N65" s="217"/>
      <c r="O65" s="217"/>
      <c r="P65" s="217"/>
      <c r="Q65" s="217"/>
      <c r="R65" s="218"/>
      <c r="S65" s="218"/>
      <c r="T65" s="218"/>
      <c r="U65" s="218"/>
      <c r="V65" s="218"/>
      <c r="W65" s="218"/>
      <c r="X65" s="218"/>
      <c r="Y65" s="218"/>
      <c r="Z65" s="208"/>
      <c r="AA65" s="208"/>
      <c r="AB65" s="208"/>
      <c r="AC65" s="208"/>
      <c r="AD65" s="208"/>
      <c r="AE65" s="208"/>
      <c r="AF65" s="208"/>
      <c r="AG65" s="208" t="s">
        <v>227</v>
      </c>
      <c r="AH65" s="208">
        <v>5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">
      <c r="A66" s="230">
        <v>11</v>
      </c>
      <c r="B66" s="231" t="s">
        <v>286</v>
      </c>
      <c r="C66" s="248" t="s">
        <v>287</v>
      </c>
      <c r="D66" s="232" t="s">
        <v>257</v>
      </c>
      <c r="E66" s="233">
        <v>117.4</v>
      </c>
      <c r="F66" s="234"/>
      <c r="G66" s="235">
        <f>ROUND(E66*F66,2)</f>
        <v>0</v>
      </c>
      <c r="H66" s="234"/>
      <c r="I66" s="235">
        <f>ROUND(E66*H66,2)</f>
        <v>0</v>
      </c>
      <c r="J66" s="234"/>
      <c r="K66" s="235">
        <f>ROUND(E66*J66,2)</f>
        <v>0</v>
      </c>
      <c r="L66" s="235">
        <v>21</v>
      </c>
      <c r="M66" s="235">
        <f>G66*(1+L66/100)</f>
        <v>0</v>
      </c>
      <c r="N66" s="233">
        <v>0</v>
      </c>
      <c r="O66" s="233">
        <f>ROUND(E66*N66,2)</f>
        <v>0</v>
      </c>
      <c r="P66" s="233">
        <v>0</v>
      </c>
      <c r="Q66" s="233">
        <f>ROUND(E66*P66,2)</f>
        <v>0</v>
      </c>
      <c r="R66" s="235" t="s">
        <v>288</v>
      </c>
      <c r="S66" s="235" t="s">
        <v>183</v>
      </c>
      <c r="T66" s="236" t="s">
        <v>183</v>
      </c>
      <c r="U66" s="218">
        <v>0.06</v>
      </c>
      <c r="V66" s="218">
        <f>ROUND(E66*U66,2)</f>
        <v>7.04</v>
      </c>
      <c r="W66" s="218"/>
      <c r="X66" s="218" t="s">
        <v>222</v>
      </c>
      <c r="Y66" s="218" t="s">
        <v>186</v>
      </c>
      <c r="Z66" s="208"/>
      <c r="AA66" s="208"/>
      <c r="AB66" s="208"/>
      <c r="AC66" s="208"/>
      <c r="AD66" s="208"/>
      <c r="AE66" s="208"/>
      <c r="AF66" s="208"/>
      <c r="AG66" s="208" t="s">
        <v>252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2" x14ac:dyDescent="0.2">
      <c r="A67" s="215"/>
      <c r="B67" s="216"/>
      <c r="C67" s="259" t="s">
        <v>289</v>
      </c>
      <c r="D67" s="257"/>
      <c r="E67" s="257"/>
      <c r="F67" s="257"/>
      <c r="G67" s="257"/>
      <c r="H67" s="218"/>
      <c r="I67" s="218"/>
      <c r="J67" s="218"/>
      <c r="K67" s="218"/>
      <c r="L67" s="218"/>
      <c r="M67" s="218"/>
      <c r="N67" s="217"/>
      <c r="O67" s="217"/>
      <c r="P67" s="217"/>
      <c r="Q67" s="217"/>
      <c r="R67" s="218"/>
      <c r="S67" s="218"/>
      <c r="T67" s="218"/>
      <c r="U67" s="218"/>
      <c r="V67" s="218"/>
      <c r="W67" s="218"/>
      <c r="X67" s="218"/>
      <c r="Y67" s="218"/>
      <c r="Z67" s="208"/>
      <c r="AA67" s="208"/>
      <c r="AB67" s="208"/>
      <c r="AC67" s="208"/>
      <c r="AD67" s="208"/>
      <c r="AE67" s="208"/>
      <c r="AF67" s="208"/>
      <c r="AG67" s="208" t="s">
        <v>225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2" x14ac:dyDescent="0.2">
      <c r="A68" s="215"/>
      <c r="B68" s="216"/>
      <c r="C68" s="260" t="s">
        <v>290</v>
      </c>
      <c r="D68" s="253"/>
      <c r="E68" s="254"/>
      <c r="F68" s="218"/>
      <c r="G68" s="218"/>
      <c r="H68" s="218"/>
      <c r="I68" s="218"/>
      <c r="J68" s="218"/>
      <c r="K68" s="218"/>
      <c r="L68" s="218"/>
      <c r="M68" s="218"/>
      <c r="N68" s="217"/>
      <c r="O68" s="217"/>
      <c r="P68" s="217"/>
      <c r="Q68" s="217"/>
      <c r="R68" s="218"/>
      <c r="S68" s="218"/>
      <c r="T68" s="218"/>
      <c r="U68" s="218"/>
      <c r="V68" s="218"/>
      <c r="W68" s="218"/>
      <c r="X68" s="218"/>
      <c r="Y68" s="218"/>
      <c r="Z68" s="208"/>
      <c r="AA68" s="208"/>
      <c r="AB68" s="208"/>
      <c r="AC68" s="208"/>
      <c r="AD68" s="208"/>
      <c r="AE68" s="208"/>
      <c r="AF68" s="208"/>
      <c r="AG68" s="208" t="s">
        <v>227</v>
      </c>
      <c r="AH68" s="208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3" x14ac:dyDescent="0.2">
      <c r="A69" s="215"/>
      <c r="B69" s="216"/>
      <c r="C69" s="260" t="s">
        <v>291</v>
      </c>
      <c r="D69" s="253"/>
      <c r="E69" s="254"/>
      <c r="F69" s="218"/>
      <c r="G69" s="218"/>
      <c r="H69" s="218"/>
      <c r="I69" s="218"/>
      <c r="J69" s="218"/>
      <c r="K69" s="218"/>
      <c r="L69" s="218"/>
      <c r="M69" s="218"/>
      <c r="N69" s="217"/>
      <c r="O69" s="217"/>
      <c r="P69" s="217"/>
      <c r="Q69" s="217"/>
      <c r="R69" s="218"/>
      <c r="S69" s="218"/>
      <c r="T69" s="218"/>
      <c r="U69" s="218"/>
      <c r="V69" s="218"/>
      <c r="W69" s="218"/>
      <c r="X69" s="218"/>
      <c r="Y69" s="218"/>
      <c r="Z69" s="208"/>
      <c r="AA69" s="208"/>
      <c r="AB69" s="208"/>
      <c r="AC69" s="208"/>
      <c r="AD69" s="208"/>
      <c r="AE69" s="208"/>
      <c r="AF69" s="208"/>
      <c r="AG69" s="208" t="s">
        <v>227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3" x14ac:dyDescent="0.2">
      <c r="A70" s="215"/>
      <c r="B70" s="216"/>
      <c r="C70" s="260" t="s">
        <v>292</v>
      </c>
      <c r="D70" s="253"/>
      <c r="E70" s="254"/>
      <c r="F70" s="218"/>
      <c r="G70" s="218"/>
      <c r="H70" s="218"/>
      <c r="I70" s="218"/>
      <c r="J70" s="218"/>
      <c r="K70" s="218"/>
      <c r="L70" s="218"/>
      <c r="M70" s="218"/>
      <c r="N70" s="217"/>
      <c r="O70" s="217"/>
      <c r="P70" s="217"/>
      <c r="Q70" s="217"/>
      <c r="R70" s="218"/>
      <c r="S70" s="218"/>
      <c r="T70" s="218"/>
      <c r="U70" s="218"/>
      <c r="V70" s="218"/>
      <c r="W70" s="218"/>
      <c r="X70" s="218"/>
      <c r="Y70" s="218"/>
      <c r="Z70" s="208"/>
      <c r="AA70" s="208"/>
      <c r="AB70" s="208"/>
      <c r="AC70" s="208"/>
      <c r="AD70" s="208"/>
      <c r="AE70" s="208"/>
      <c r="AF70" s="208"/>
      <c r="AG70" s="208" t="s">
        <v>227</v>
      </c>
      <c r="AH70" s="208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3" x14ac:dyDescent="0.2">
      <c r="A71" s="215"/>
      <c r="B71" s="216"/>
      <c r="C71" s="260" t="s">
        <v>643</v>
      </c>
      <c r="D71" s="253"/>
      <c r="E71" s="254">
        <v>117.4</v>
      </c>
      <c r="F71" s="218"/>
      <c r="G71" s="218"/>
      <c r="H71" s="218"/>
      <c r="I71" s="218"/>
      <c r="J71" s="218"/>
      <c r="K71" s="218"/>
      <c r="L71" s="218"/>
      <c r="M71" s="218"/>
      <c r="N71" s="217"/>
      <c r="O71" s="217"/>
      <c r="P71" s="217"/>
      <c r="Q71" s="217"/>
      <c r="R71" s="218"/>
      <c r="S71" s="218"/>
      <c r="T71" s="218"/>
      <c r="U71" s="218"/>
      <c r="V71" s="218"/>
      <c r="W71" s="218"/>
      <c r="X71" s="218"/>
      <c r="Y71" s="218"/>
      <c r="Z71" s="208"/>
      <c r="AA71" s="208"/>
      <c r="AB71" s="208"/>
      <c r="AC71" s="208"/>
      <c r="AD71" s="208"/>
      <c r="AE71" s="208"/>
      <c r="AF71" s="208"/>
      <c r="AG71" s="208" t="s">
        <v>227</v>
      </c>
      <c r="AH71" s="208">
        <v>5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ht="22.5" outlineLevel="1" x14ac:dyDescent="0.2">
      <c r="A72" s="230">
        <v>12</v>
      </c>
      <c r="B72" s="231" t="s">
        <v>294</v>
      </c>
      <c r="C72" s="248" t="s">
        <v>295</v>
      </c>
      <c r="D72" s="232" t="s">
        <v>257</v>
      </c>
      <c r="E72" s="233">
        <v>117.4</v>
      </c>
      <c r="F72" s="234"/>
      <c r="G72" s="235">
        <f>ROUND(E72*F72,2)</f>
        <v>0</v>
      </c>
      <c r="H72" s="234"/>
      <c r="I72" s="235">
        <f>ROUND(E72*H72,2)</f>
        <v>0</v>
      </c>
      <c r="J72" s="234"/>
      <c r="K72" s="235">
        <f>ROUND(E72*J72,2)</f>
        <v>0</v>
      </c>
      <c r="L72" s="235">
        <v>21</v>
      </c>
      <c r="M72" s="235">
        <f>G72*(1+L72/100)</f>
        <v>0</v>
      </c>
      <c r="N72" s="233">
        <v>0</v>
      </c>
      <c r="O72" s="233">
        <f>ROUND(E72*N72,2)</f>
        <v>0</v>
      </c>
      <c r="P72" s="233">
        <v>0</v>
      </c>
      <c r="Q72" s="233">
        <f>ROUND(E72*P72,2)</f>
        <v>0</v>
      </c>
      <c r="R72" s="235" t="s">
        <v>221</v>
      </c>
      <c r="S72" s="235" t="s">
        <v>183</v>
      </c>
      <c r="T72" s="236" t="s">
        <v>183</v>
      </c>
      <c r="U72" s="218">
        <v>0.13</v>
      </c>
      <c r="V72" s="218">
        <f>ROUND(E72*U72,2)</f>
        <v>15.26</v>
      </c>
      <c r="W72" s="218"/>
      <c r="X72" s="218" t="s">
        <v>222</v>
      </c>
      <c r="Y72" s="218" t="s">
        <v>186</v>
      </c>
      <c r="Z72" s="208"/>
      <c r="AA72" s="208"/>
      <c r="AB72" s="208"/>
      <c r="AC72" s="208"/>
      <c r="AD72" s="208"/>
      <c r="AE72" s="208"/>
      <c r="AF72" s="208"/>
      <c r="AG72" s="208" t="s">
        <v>252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ht="22.5" outlineLevel="2" x14ac:dyDescent="0.2">
      <c r="A73" s="215"/>
      <c r="B73" s="216"/>
      <c r="C73" s="259" t="s">
        <v>296</v>
      </c>
      <c r="D73" s="257"/>
      <c r="E73" s="257"/>
      <c r="F73" s="257"/>
      <c r="G73" s="257"/>
      <c r="H73" s="218"/>
      <c r="I73" s="218"/>
      <c r="J73" s="218"/>
      <c r="K73" s="218"/>
      <c r="L73" s="218"/>
      <c r="M73" s="218"/>
      <c r="N73" s="217"/>
      <c r="O73" s="217"/>
      <c r="P73" s="217"/>
      <c r="Q73" s="217"/>
      <c r="R73" s="218"/>
      <c r="S73" s="218"/>
      <c r="T73" s="218"/>
      <c r="U73" s="218"/>
      <c r="V73" s="218"/>
      <c r="W73" s="218"/>
      <c r="X73" s="218"/>
      <c r="Y73" s="218"/>
      <c r="Z73" s="208"/>
      <c r="AA73" s="208"/>
      <c r="AB73" s="208"/>
      <c r="AC73" s="208"/>
      <c r="AD73" s="208"/>
      <c r="AE73" s="208"/>
      <c r="AF73" s="208"/>
      <c r="AG73" s="208" t="s">
        <v>225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44" t="str">
        <f>C73</f>
        <v>s případným nutným přemístěním hromad nebo dočasných skládek na místo potřeby ze vzdálenosti do 30 m, v rovině nebo ve svahu do 1 : 5,</v>
      </c>
      <c r="BB73" s="208"/>
      <c r="BC73" s="208"/>
      <c r="BD73" s="208"/>
      <c r="BE73" s="208"/>
      <c r="BF73" s="208"/>
      <c r="BG73" s="208"/>
      <c r="BH73" s="208"/>
    </row>
    <row r="74" spans="1:60" outlineLevel="2" x14ac:dyDescent="0.2">
      <c r="A74" s="215"/>
      <c r="B74" s="216"/>
      <c r="C74" s="260" t="s">
        <v>297</v>
      </c>
      <c r="D74" s="253"/>
      <c r="E74" s="254"/>
      <c r="F74" s="218"/>
      <c r="G74" s="218"/>
      <c r="H74" s="218"/>
      <c r="I74" s="218"/>
      <c r="J74" s="218"/>
      <c r="K74" s="218"/>
      <c r="L74" s="218"/>
      <c r="M74" s="218"/>
      <c r="N74" s="217"/>
      <c r="O74" s="217"/>
      <c r="P74" s="217"/>
      <c r="Q74" s="217"/>
      <c r="R74" s="218"/>
      <c r="S74" s="218"/>
      <c r="T74" s="218"/>
      <c r="U74" s="218"/>
      <c r="V74" s="218"/>
      <c r="W74" s="218"/>
      <c r="X74" s="218"/>
      <c r="Y74" s="218"/>
      <c r="Z74" s="208"/>
      <c r="AA74" s="208"/>
      <c r="AB74" s="208"/>
      <c r="AC74" s="208"/>
      <c r="AD74" s="208"/>
      <c r="AE74" s="208"/>
      <c r="AF74" s="208"/>
      <c r="AG74" s="208" t="s">
        <v>227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3" x14ac:dyDescent="0.2">
      <c r="A75" s="215"/>
      <c r="B75" s="216"/>
      <c r="C75" s="260" t="s">
        <v>644</v>
      </c>
      <c r="D75" s="253"/>
      <c r="E75" s="254">
        <v>117.4</v>
      </c>
      <c r="F75" s="218"/>
      <c r="G75" s="218"/>
      <c r="H75" s="218"/>
      <c r="I75" s="218"/>
      <c r="J75" s="218"/>
      <c r="K75" s="218"/>
      <c r="L75" s="218"/>
      <c r="M75" s="218"/>
      <c r="N75" s="217"/>
      <c r="O75" s="217"/>
      <c r="P75" s="217"/>
      <c r="Q75" s="217"/>
      <c r="R75" s="218"/>
      <c r="S75" s="218"/>
      <c r="T75" s="218"/>
      <c r="U75" s="218"/>
      <c r="V75" s="218"/>
      <c r="W75" s="218"/>
      <c r="X75" s="218"/>
      <c r="Y75" s="218"/>
      <c r="Z75" s="208"/>
      <c r="AA75" s="208"/>
      <c r="AB75" s="208"/>
      <c r="AC75" s="208"/>
      <c r="AD75" s="208"/>
      <c r="AE75" s="208"/>
      <c r="AF75" s="208"/>
      <c r="AG75" s="208" t="s">
        <v>227</v>
      </c>
      <c r="AH75" s="208">
        <v>5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ht="22.5" outlineLevel="1" x14ac:dyDescent="0.2">
      <c r="A76" s="230">
        <v>13</v>
      </c>
      <c r="B76" s="231" t="s">
        <v>299</v>
      </c>
      <c r="C76" s="248" t="s">
        <v>300</v>
      </c>
      <c r="D76" s="232" t="s">
        <v>257</v>
      </c>
      <c r="E76" s="233">
        <v>117.4</v>
      </c>
      <c r="F76" s="234"/>
      <c r="G76" s="235">
        <f>ROUND(E76*F76,2)</f>
        <v>0</v>
      </c>
      <c r="H76" s="234"/>
      <c r="I76" s="235">
        <f>ROUND(E76*H76,2)</f>
        <v>0</v>
      </c>
      <c r="J76" s="234"/>
      <c r="K76" s="235">
        <f>ROUND(E76*J76,2)</f>
        <v>0</v>
      </c>
      <c r="L76" s="235">
        <v>21</v>
      </c>
      <c r="M76" s="235">
        <f>G76*(1+L76/100)</f>
        <v>0</v>
      </c>
      <c r="N76" s="233">
        <v>0</v>
      </c>
      <c r="O76" s="233">
        <f>ROUND(E76*N76,2)</f>
        <v>0</v>
      </c>
      <c r="P76" s="233">
        <v>0</v>
      </c>
      <c r="Q76" s="233">
        <f>ROUND(E76*P76,2)</f>
        <v>0</v>
      </c>
      <c r="R76" s="235" t="s">
        <v>288</v>
      </c>
      <c r="S76" s="235" t="s">
        <v>183</v>
      </c>
      <c r="T76" s="236" t="s">
        <v>183</v>
      </c>
      <c r="U76" s="218">
        <v>0.09</v>
      </c>
      <c r="V76" s="218">
        <f>ROUND(E76*U76,2)</f>
        <v>10.57</v>
      </c>
      <c r="W76" s="218"/>
      <c r="X76" s="218" t="s">
        <v>222</v>
      </c>
      <c r="Y76" s="218" t="s">
        <v>186</v>
      </c>
      <c r="Z76" s="208"/>
      <c r="AA76" s="208"/>
      <c r="AB76" s="208"/>
      <c r="AC76" s="208"/>
      <c r="AD76" s="208"/>
      <c r="AE76" s="208"/>
      <c r="AF76" s="208"/>
      <c r="AG76" s="208" t="s">
        <v>252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2" x14ac:dyDescent="0.2">
      <c r="A77" s="215"/>
      <c r="B77" s="216"/>
      <c r="C77" s="259" t="s">
        <v>301</v>
      </c>
      <c r="D77" s="257"/>
      <c r="E77" s="257"/>
      <c r="F77" s="257"/>
      <c r="G77" s="257"/>
      <c r="H77" s="218"/>
      <c r="I77" s="218"/>
      <c r="J77" s="218"/>
      <c r="K77" s="218"/>
      <c r="L77" s="218"/>
      <c r="M77" s="218"/>
      <c r="N77" s="217"/>
      <c r="O77" s="217"/>
      <c r="P77" s="217"/>
      <c r="Q77" s="217"/>
      <c r="R77" s="218"/>
      <c r="S77" s="218"/>
      <c r="T77" s="218"/>
      <c r="U77" s="218"/>
      <c r="V77" s="218"/>
      <c r="W77" s="218"/>
      <c r="X77" s="218"/>
      <c r="Y77" s="218"/>
      <c r="Z77" s="208"/>
      <c r="AA77" s="208"/>
      <c r="AB77" s="208"/>
      <c r="AC77" s="208"/>
      <c r="AD77" s="208"/>
      <c r="AE77" s="208"/>
      <c r="AF77" s="208"/>
      <c r="AG77" s="208" t="s">
        <v>225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2" x14ac:dyDescent="0.2">
      <c r="A78" s="215"/>
      <c r="B78" s="216"/>
      <c r="C78" s="260" t="s">
        <v>302</v>
      </c>
      <c r="D78" s="253"/>
      <c r="E78" s="254"/>
      <c r="F78" s="218"/>
      <c r="G78" s="218"/>
      <c r="H78" s="218"/>
      <c r="I78" s="218"/>
      <c r="J78" s="218"/>
      <c r="K78" s="218"/>
      <c r="L78" s="218"/>
      <c r="M78" s="218"/>
      <c r="N78" s="217"/>
      <c r="O78" s="217"/>
      <c r="P78" s="217"/>
      <c r="Q78" s="217"/>
      <c r="R78" s="218"/>
      <c r="S78" s="218"/>
      <c r="T78" s="218"/>
      <c r="U78" s="218"/>
      <c r="V78" s="218"/>
      <c r="W78" s="218"/>
      <c r="X78" s="218"/>
      <c r="Y78" s="218"/>
      <c r="Z78" s="208"/>
      <c r="AA78" s="208"/>
      <c r="AB78" s="208"/>
      <c r="AC78" s="208"/>
      <c r="AD78" s="208"/>
      <c r="AE78" s="208"/>
      <c r="AF78" s="208"/>
      <c r="AG78" s="208" t="s">
        <v>227</v>
      </c>
      <c r="AH78" s="208">
        <v>0</v>
      </c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3" x14ac:dyDescent="0.2">
      <c r="A79" s="215"/>
      <c r="B79" s="216"/>
      <c r="C79" s="260" t="s">
        <v>644</v>
      </c>
      <c r="D79" s="253"/>
      <c r="E79" s="254">
        <v>117.4</v>
      </c>
      <c r="F79" s="218"/>
      <c r="G79" s="218"/>
      <c r="H79" s="218"/>
      <c r="I79" s="218"/>
      <c r="J79" s="218"/>
      <c r="K79" s="218"/>
      <c r="L79" s="218"/>
      <c r="M79" s="218"/>
      <c r="N79" s="217"/>
      <c r="O79" s="217"/>
      <c r="P79" s="217"/>
      <c r="Q79" s="217"/>
      <c r="R79" s="218"/>
      <c r="S79" s="218"/>
      <c r="T79" s="218"/>
      <c r="U79" s="218"/>
      <c r="V79" s="218"/>
      <c r="W79" s="218"/>
      <c r="X79" s="218"/>
      <c r="Y79" s="218"/>
      <c r="Z79" s="208"/>
      <c r="AA79" s="208"/>
      <c r="AB79" s="208"/>
      <c r="AC79" s="208"/>
      <c r="AD79" s="208"/>
      <c r="AE79" s="208"/>
      <c r="AF79" s="208"/>
      <c r="AG79" s="208" t="s">
        <v>227</v>
      </c>
      <c r="AH79" s="208">
        <v>5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">
      <c r="A80" s="230">
        <v>14</v>
      </c>
      <c r="B80" s="231" t="s">
        <v>303</v>
      </c>
      <c r="C80" s="248" t="s">
        <v>304</v>
      </c>
      <c r="D80" s="232" t="s">
        <v>305</v>
      </c>
      <c r="E80" s="233">
        <v>1.174E-2</v>
      </c>
      <c r="F80" s="234"/>
      <c r="G80" s="235">
        <f>ROUND(E80*F80,2)</f>
        <v>0</v>
      </c>
      <c r="H80" s="234"/>
      <c r="I80" s="235">
        <f>ROUND(E80*H80,2)</f>
        <v>0</v>
      </c>
      <c r="J80" s="234"/>
      <c r="K80" s="235">
        <f>ROUND(E80*J80,2)</f>
        <v>0</v>
      </c>
      <c r="L80" s="235">
        <v>21</v>
      </c>
      <c r="M80" s="235">
        <f>G80*(1+L80/100)</f>
        <v>0</v>
      </c>
      <c r="N80" s="233">
        <v>0</v>
      </c>
      <c r="O80" s="233">
        <f>ROUND(E80*N80,2)</f>
        <v>0</v>
      </c>
      <c r="P80" s="233">
        <v>0</v>
      </c>
      <c r="Q80" s="233">
        <f>ROUND(E80*P80,2)</f>
        <v>0</v>
      </c>
      <c r="R80" s="235" t="s">
        <v>288</v>
      </c>
      <c r="S80" s="235" t="s">
        <v>183</v>
      </c>
      <c r="T80" s="236" t="s">
        <v>183</v>
      </c>
      <c r="U80" s="218">
        <v>16.151</v>
      </c>
      <c r="V80" s="218">
        <f>ROUND(E80*U80,2)</f>
        <v>0.19</v>
      </c>
      <c r="W80" s="218"/>
      <c r="X80" s="218" t="s">
        <v>222</v>
      </c>
      <c r="Y80" s="218" t="s">
        <v>186</v>
      </c>
      <c r="Z80" s="208"/>
      <c r="AA80" s="208"/>
      <c r="AB80" s="208"/>
      <c r="AC80" s="208"/>
      <c r="AD80" s="208"/>
      <c r="AE80" s="208"/>
      <c r="AF80" s="208"/>
      <c r="AG80" s="208" t="s">
        <v>223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2" x14ac:dyDescent="0.2">
      <c r="A81" s="215"/>
      <c r="B81" s="216"/>
      <c r="C81" s="260" t="s">
        <v>306</v>
      </c>
      <c r="D81" s="253"/>
      <c r="E81" s="254"/>
      <c r="F81" s="218"/>
      <c r="G81" s="218"/>
      <c r="H81" s="218"/>
      <c r="I81" s="218"/>
      <c r="J81" s="218"/>
      <c r="K81" s="218"/>
      <c r="L81" s="218"/>
      <c r="M81" s="218"/>
      <c r="N81" s="217"/>
      <c r="O81" s="217"/>
      <c r="P81" s="217"/>
      <c r="Q81" s="217"/>
      <c r="R81" s="218"/>
      <c r="S81" s="218"/>
      <c r="T81" s="218"/>
      <c r="U81" s="218"/>
      <c r="V81" s="218"/>
      <c r="W81" s="218"/>
      <c r="X81" s="218"/>
      <c r="Y81" s="218"/>
      <c r="Z81" s="208"/>
      <c r="AA81" s="208"/>
      <c r="AB81" s="208"/>
      <c r="AC81" s="208"/>
      <c r="AD81" s="208"/>
      <c r="AE81" s="208"/>
      <c r="AF81" s="208"/>
      <c r="AG81" s="208" t="s">
        <v>227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3" x14ac:dyDescent="0.2">
      <c r="A82" s="215"/>
      <c r="B82" s="216"/>
      <c r="C82" s="260" t="s">
        <v>645</v>
      </c>
      <c r="D82" s="253"/>
      <c r="E82" s="254">
        <v>1.174E-2</v>
      </c>
      <c r="F82" s="218"/>
      <c r="G82" s="218"/>
      <c r="H82" s="218"/>
      <c r="I82" s="218"/>
      <c r="J82" s="218"/>
      <c r="K82" s="218"/>
      <c r="L82" s="218"/>
      <c r="M82" s="218"/>
      <c r="N82" s="217"/>
      <c r="O82" s="217"/>
      <c r="P82" s="217"/>
      <c r="Q82" s="217"/>
      <c r="R82" s="218"/>
      <c r="S82" s="218"/>
      <c r="T82" s="218"/>
      <c r="U82" s="218"/>
      <c r="V82" s="218"/>
      <c r="W82" s="218"/>
      <c r="X82" s="218"/>
      <c r="Y82" s="218"/>
      <c r="Z82" s="208"/>
      <c r="AA82" s="208"/>
      <c r="AB82" s="208"/>
      <c r="AC82" s="208"/>
      <c r="AD82" s="208"/>
      <c r="AE82" s="208"/>
      <c r="AF82" s="208"/>
      <c r="AG82" s="208" t="s">
        <v>227</v>
      </c>
      <c r="AH82" s="208">
        <v>5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">
      <c r="A83" s="230">
        <v>15</v>
      </c>
      <c r="B83" s="231" t="s">
        <v>308</v>
      </c>
      <c r="C83" s="248" t="s">
        <v>309</v>
      </c>
      <c r="D83" s="232" t="s">
        <v>257</v>
      </c>
      <c r="E83" s="233">
        <v>117.4</v>
      </c>
      <c r="F83" s="234"/>
      <c r="G83" s="235">
        <f>ROUND(E83*F83,2)</f>
        <v>0</v>
      </c>
      <c r="H83" s="234"/>
      <c r="I83" s="235">
        <f>ROUND(E83*H83,2)</f>
        <v>0</v>
      </c>
      <c r="J83" s="234"/>
      <c r="K83" s="235">
        <f>ROUND(E83*J83,2)</f>
        <v>0</v>
      </c>
      <c r="L83" s="235">
        <v>21</v>
      </c>
      <c r="M83" s="235">
        <f>G83*(1+L83/100)</f>
        <v>0</v>
      </c>
      <c r="N83" s="233">
        <v>0</v>
      </c>
      <c r="O83" s="233">
        <f>ROUND(E83*N83,2)</f>
        <v>0</v>
      </c>
      <c r="P83" s="233">
        <v>0</v>
      </c>
      <c r="Q83" s="233">
        <f>ROUND(E83*P83,2)</f>
        <v>0</v>
      </c>
      <c r="R83" s="235" t="s">
        <v>288</v>
      </c>
      <c r="S83" s="235" t="s">
        <v>183</v>
      </c>
      <c r="T83" s="236" t="s">
        <v>183</v>
      </c>
      <c r="U83" s="218">
        <v>2.1000000000000001E-2</v>
      </c>
      <c r="V83" s="218">
        <f>ROUND(E83*U83,2)</f>
        <v>2.4700000000000002</v>
      </c>
      <c r="W83" s="218"/>
      <c r="X83" s="218" t="s">
        <v>222</v>
      </c>
      <c r="Y83" s="218" t="s">
        <v>186</v>
      </c>
      <c r="Z83" s="208"/>
      <c r="AA83" s="208"/>
      <c r="AB83" s="208"/>
      <c r="AC83" s="208"/>
      <c r="AD83" s="208"/>
      <c r="AE83" s="208"/>
      <c r="AF83" s="208"/>
      <c r="AG83" s="208" t="s">
        <v>223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ht="22.5" outlineLevel="2" x14ac:dyDescent="0.2">
      <c r="A84" s="215"/>
      <c r="B84" s="216"/>
      <c r="C84" s="259" t="s">
        <v>310</v>
      </c>
      <c r="D84" s="257"/>
      <c r="E84" s="257"/>
      <c r="F84" s="257"/>
      <c r="G84" s="257"/>
      <c r="H84" s="218"/>
      <c r="I84" s="218"/>
      <c r="J84" s="218"/>
      <c r="K84" s="218"/>
      <c r="L84" s="218"/>
      <c r="M84" s="218"/>
      <c r="N84" s="217"/>
      <c r="O84" s="217"/>
      <c r="P84" s="217"/>
      <c r="Q84" s="217"/>
      <c r="R84" s="218"/>
      <c r="S84" s="218"/>
      <c r="T84" s="218"/>
      <c r="U84" s="218"/>
      <c r="V84" s="218"/>
      <c r="W84" s="218"/>
      <c r="X84" s="218"/>
      <c r="Y84" s="218"/>
      <c r="Z84" s="208"/>
      <c r="AA84" s="208"/>
      <c r="AB84" s="208"/>
      <c r="AC84" s="208"/>
      <c r="AD84" s="208"/>
      <c r="AE84" s="208"/>
      <c r="AF84" s="208"/>
      <c r="AG84" s="208" t="s">
        <v>225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44" t="str">
        <f>C84</f>
        <v>bez ohledu na způsob založení, tj. pokosení se shrabáním, naložením shrabků na dopravní prostředek s odvezením do 20 km a se složením,</v>
      </c>
      <c r="BB84" s="208"/>
      <c r="BC84" s="208"/>
      <c r="BD84" s="208"/>
      <c r="BE84" s="208"/>
      <c r="BF84" s="208"/>
      <c r="BG84" s="208"/>
      <c r="BH84" s="208"/>
    </row>
    <row r="85" spans="1:60" outlineLevel="2" x14ac:dyDescent="0.2">
      <c r="A85" s="215"/>
      <c r="B85" s="216"/>
      <c r="C85" s="260" t="s">
        <v>311</v>
      </c>
      <c r="D85" s="253"/>
      <c r="E85" s="254"/>
      <c r="F85" s="218"/>
      <c r="G85" s="218"/>
      <c r="H85" s="218"/>
      <c r="I85" s="218"/>
      <c r="J85" s="218"/>
      <c r="K85" s="218"/>
      <c r="L85" s="218"/>
      <c r="M85" s="218"/>
      <c r="N85" s="217"/>
      <c r="O85" s="217"/>
      <c r="P85" s="217"/>
      <c r="Q85" s="217"/>
      <c r="R85" s="218"/>
      <c r="S85" s="218"/>
      <c r="T85" s="218"/>
      <c r="U85" s="218"/>
      <c r="V85" s="218"/>
      <c r="W85" s="218"/>
      <c r="X85" s="218"/>
      <c r="Y85" s="218"/>
      <c r="Z85" s="208"/>
      <c r="AA85" s="208"/>
      <c r="AB85" s="208"/>
      <c r="AC85" s="208"/>
      <c r="AD85" s="208"/>
      <c r="AE85" s="208"/>
      <c r="AF85" s="208"/>
      <c r="AG85" s="208" t="s">
        <v>227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3" x14ac:dyDescent="0.2">
      <c r="A86" s="215"/>
      <c r="B86" s="216"/>
      <c r="C86" s="260" t="s">
        <v>644</v>
      </c>
      <c r="D86" s="253"/>
      <c r="E86" s="254">
        <v>117.4</v>
      </c>
      <c r="F86" s="218"/>
      <c r="G86" s="218"/>
      <c r="H86" s="218"/>
      <c r="I86" s="218"/>
      <c r="J86" s="218"/>
      <c r="K86" s="218"/>
      <c r="L86" s="218"/>
      <c r="M86" s="218"/>
      <c r="N86" s="217"/>
      <c r="O86" s="217"/>
      <c r="P86" s="217"/>
      <c r="Q86" s="217"/>
      <c r="R86" s="218"/>
      <c r="S86" s="218"/>
      <c r="T86" s="218"/>
      <c r="U86" s="218"/>
      <c r="V86" s="218"/>
      <c r="W86" s="218"/>
      <c r="X86" s="218"/>
      <c r="Y86" s="218"/>
      <c r="Z86" s="208"/>
      <c r="AA86" s="208"/>
      <c r="AB86" s="208"/>
      <c r="AC86" s="208"/>
      <c r="AD86" s="208"/>
      <c r="AE86" s="208"/>
      <c r="AF86" s="208"/>
      <c r="AG86" s="208" t="s">
        <v>227</v>
      </c>
      <c r="AH86" s="208">
        <v>5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">
      <c r="A87" s="230">
        <v>16</v>
      </c>
      <c r="B87" s="231" t="s">
        <v>312</v>
      </c>
      <c r="C87" s="248" t="s">
        <v>313</v>
      </c>
      <c r="D87" s="232" t="s">
        <v>257</v>
      </c>
      <c r="E87" s="233">
        <v>117.4</v>
      </c>
      <c r="F87" s="234"/>
      <c r="G87" s="235">
        <f>ROUND(E87*F87,2)</f>
        <v>0</v>
      </c>
      <c r="H87" s="234"/>
      <c r="I87" s="235">
        <f>ROUND(E87*H87,2)</f>
        <v>0</v>
      </c>
      <c r="J87" s="234"/>
      <c r="K87" s="235">
        <f>ROUND(E87*J87,2)</f>
        <v>0</v>
      </c>
      <c r="L87" s="235">
        <v>21</v>
      </c>
      <c r="M87" s="235">
        <f>G87*(1+L87/100)</f>
        <v>0</v>
      </c>
      <c r="N87" s="233">
        <v>0</v>
      </c>
      <c r="O87" s="233">
        <f>ROUND(E87*N87,2)</f>
        <v>0</v>
      </c>
      <c r="P87" s="233">
        <v>0</v>
      </c>
      <c r="Q87" s="233">
        <f>ROUND(E87*P87,2)</f>
        <v>0</v>
      </c>
      <c r="R87" s="235" t="s">
        <v>288</v>
      </c>
      <c r="S87" s="235" t="s">
        <v>183</v>
      </c>
      <c r="T87" s="236" t="s">
        <v>183</v>
      </c>
      <c r="U87" s="218">
        <v>2E-3</v>
      </c>
      <c r="V87" s="218">
        <f>ROUND(E87*U87,2)</f>
        <v>0.23</v>
      </c>
      <c r="W87" s="218"/>
      <c r="X87" s="218" t="s">
        <v>222</v>
      </c>
      <c r="Y87" s="218" t="s">
        <v>186</v>
      </c>
      <c r="Z87" s="208"/>
      <c r="AA87" s="208"/>
      <c r="AB87" s="208"/>
      <c r="AC87" s="208"/>
      <c r="AD87" s="208"/>
      <c r="AE87" s="208"/>
      <c r="AF87" s="208"/>
      <c r="AG87" s="208" t="s">
        <v>223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2" x14ac:dyDescent="0.2">
      <c r="A88" s="215"/>
      <c r="B88" s="216"/>
      <c r="C88" s="260" t="s">
        <v>314</v>
      </c>
      <c r="D88" s="253"/>
      <c r="E88" s="254"/>
      <c r="F88" s="218"/>
      <c r="G88" s="218"/>
      <c r="H88" s="218"/>
      <c r="I88" s="218"/>
      <c r="J88" s="218"/>
      <c r="K88" s="218"/>
      <c r="L88" s="218"/>
      <c r="M88" s="218"/>
      <c r="N88" s="217"/>
      <c r="O88" s="217"/>
      <c r="P88" s="217"/>
      <c r="Q88" s="217"/>
      <c r="R88" s="218"/>
      <c r="S88" s="218"/>
      <c r="T88" s="218"/>
      <c r="U88" s="218"/>
      <c r="V88" s="218"/>
      <c r="W88" s="218"/>
      <c r="X88" s="218"/>
      <c r="Y88" s="218"/>
      <c r="Z88" s="208"/>
      <c r="AA88" s="208"/>
      <c r="AB88" s="208"/>
      <c r="AC88" s="208"/>
      <c r="AD88" s="208"/>
      <c r="AE88" s="208"/>
      <c r="AF88" s="208"/>
      <c r="AG88" s="208" t="s">
        <v>227</v>
      </c>
      <c r="AH88" s="208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3" x14ac:dyDescent="0.2">
      <c r="A89" s="215"/>
      <c r="B89" s="216"/>
      <c r="C89" s="260" t="s">
        <v>644</v>
      </c>
      <c r="D89" s="253"/>
      <c r="E89" s="254">
        <v>117.4</v>
      </c>
      <c r="F89" s="218"/>
      <c r="G89" s="218"/>
      <c r="H89" s="218"/>
      <c r="I89" s="218"/>
      <c r="J89" s="218"/>
      <c r="K89" s="218"/>
      <c r="L89" s="218"/>
      <c r="M89" s="218"/>
      <c r="N89" s="217"/>
      <c r="O89" s="217"/>
      <c r="P89" s="217"/>
      <c r="Q89" s="217"/>
      <c r="R89" s="218"/>
      <c r="S89" s="218"/>
      <c r="T89" s="218"/>
      <c r="U89" s="218"/>
      <c r="V89" s="218"/>
      <c r="W89" s="218"/>
      <c r="X89" s="218"/>
      <c r="Y89" s="218"/>
      <c r="Z89" s="208"/>
      <c r="AA89" s="208"/>
      <c r="AB89" s="208"/>
      <c r="AC89" s="208"/>
      <c r="AD89" s="208"/>
      <c r="AE89" s="208"/>
      <c r="AF89" s="208"/>
      <c r="AG89" s="208" t="s">
        <v>227</v>
      </c>
      <c r="AH89" s="208">
        <v>5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">
      <c r="A90" s="230">
        <v>17</v>
      </c>
      <c r="B90" s="231" t="s">
        <v>315</v>
      </c>
      <c r="C90" s="248" t="s">
        <v>316</v>
      </c>
      <c r="D90" s="232" t="s">
        <v>257</v>
      </c>
      <c r="E90" s="233">
        <v>117.4</v>
      </c>
      <c r="F90" s="234"/>
      <c r="G90" s="235">
        <f>ROUND(E90*F90,2)</f>
        <v>0</v>
      </c>
      <c r="H90" s="234"/>
      <c r="I90" s="235">
        <f>ROUND(E90*H90,2)</f>
        <v>0</v>
      </c>
      <c r="J90" s="234"/>
      <c r="K90" s="235">
        <f>ROUND(E90*J90,2)</f>
        <v>0</v>
      </c>
      <c r="L90" s="235">
        <v>21</v>
      </c>
      <c r="M90" s="235">
        <f>G90*(1+L90/100)</f>
        <v>0</v>
      </c>
      <c r="N90" s="233">
        <v>0</v>
      </c>
      <c r="O90" s="233">
        <f>ROUND(E90*N90,2)</f>
        <v>0</v>
      </c>
      <c r="P90" s="233">
        <v>0</v>
      </c>
      <c r="Q90" s="233">
        <f>ROUND(E90*P90,2)</f>
        <v>0</v>
      </c>
      <c r="R90" s="235" t="s">
        <v>288</v>
      </c>
      <c r="S90" s="235" t="s">
        <v>183</v>
      </c>
      <c r="T90" s="236" t="s">
        <v>183</v>
      </c>
      <c r="U90" s="218">
        <v>8.9999999999999993E-3</v>
      </c>
      <c r="V90" s="218">
        <f>ROUND(E90*U90,2)</f>
        <v>1.06</v>
      </c>
      <c r="W90" s="218"/>
      <c r="X90" s="218" t="s">
        <v>222</v>
      </c>
      <c r="Y90" s="218" t="s">
        <v>186</v>
      </c>
      <c r="Z90" s="208"/>
      <c r="AA90" s="208"/>
      <c r="AB90" s="208"/>
      <c r="AC90" s="208"/>
      <c r="AD90" s="208"/>
      <c r="AE90" s="208"/>
      <c r="AF90" s="208"/>
      <c r="AG90" s="208" t="s">
        <v>223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2" x14ac:dyDescent="0.2">
      <c r="A91" s="215"/>
      <c r="B91" s="216"/>
      <c r="C91" s="259" t="s">
        <v>317</v>
      </c>
      <c r="D91" s="257"/>
      <c r="E91" s="257"/>
      <c r="F91" s="257"/>
      <c r="G91" s="257"/>
      <c r="H91" s="218"/>
      <c r="I91" s="218"/>
      <c r="J91" s="218"/>
      <c r="K91" s="218"/>
      <c r="L91" s="218"/>
      <c r="M91" s="218"/>
      <c r="N91" s="217"/>
      <c r="O91" s="217"/>
      <c r="P91" s="217"/>
      <c r="Q91" s="217"/>
      <c r="R91" s="218"/>
      <c r="S91" s="218"/>
      <c r="T91" s="218"/>
      <c r="U91" s="218"/>
      <c r="V91" s="218"/>
      <c r="W91" s="218"/>
      <c r="X91" s="218"/>
      <c r="Y91" s="218"/>
      <c r="Z91" s="208"/>
      <c r="AA91" s="208"/>
      <c r="AB91" s="208"/>
      <c r="AC91" s="208"/>
      <c r="AD91" s="208"/>
      <c r="AE91" s="208"/>
      <c r="AF91" s="208"/>
      <c r="AG91" s="208" t="s">
        <v>225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2" x14ac:dyDescent="0.2">
      <c r="A92" s="215"/>
      <c r="B92" s="216"/>
      <c r="C92" s="260" t="s">
        <v>318</v>
      </c>
      <c r="D92" s="253"/>
      <c r="E92" s="254"/>
      <c r="F92" s="218"/>
      <c r="G92" s="218"/>
      <c r="H92" s="218"/>
      <c r="I92" s="218"/>
      <c r="J92" s="218"/>
      <c r="K92" s="218"/>
      <c r="L92" s="218"/>
      <c r="M92" s="218"/>
      <c r="N92" s="217"/>
      <c r="O92" s="217"/>
      <c r="P92" s="217"/>
      <c r="Q92" s="217"/>
      <c r="R92" s="218"/>
      <c r="S92" s="218"/>
      <c r="T92" s="218"/>
      <c r="U92" s="218"/>
      <c r="V92" s="218"/>
      <c r="W92" s="218"/>
      <c r="X92" s="218"/>
      <c r="Y92" s="218"/>
      <c r="Z92" s="208"/>
      <c r="AA92" s="208"/>
      <c r="AB92" s="208"/>
      <c r="AC92" s="208"/>
      <c r="AD92" s="208"/>
      <c r="AE92" s="208"/>
      <c r="AF92" s="208"/>
      <c r="AG92" s="208" t="s">
        <v>227</v>
      </c>
      <c r="AH92" s="208">
        <v>0</v>
      </c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3" x14ac:dyDescent="0.2">
      <c r="A93" s="215"/>
      <c r="B93" s="216"/>
      <c r="C93" s="260" t="s">
        <v>644</v>
      </c>
      <c r="D93" s="253"/>
      <c r="E93" s="254">
        <v>117.4</v>
      </c>
      <c r="F93" s="218"/>
      <c r="G93" s="218"/>
      <c r="H93" s="218"/>
      <c r="I93" s="218"/>
      <c r="J93" s="218"/>
      <c r="K93" s="218"/>
      <c r="L93" s="218"/>
      <c r="M93" s="218"/>
      <c r="N93" s="217"/>
      <c r="O93" s="217"/>
      <c r="P93" s="217"/>
      <c r="Q93" s="217"/>
      <c r="R93" s="218"/>
      <c r="S93" s="218"/>
      <c r="T93" s="218"/>
      <c r="U93" s="218"/>
      <c r="V93" s="218"/>
      <c r="W93" s="218"/>
      <c r="X93" s="218"/>
      <c r="Y93" s="218"/>
      <c r="Z93" s="208"/>
      <c r="AA93" s="208"/>
      <c r="AB93" s="208"/>
      <c r="AC93" s="208"/>
      <c r="AD93" s="208"/>
      <c r="AE93" s="208"/>
      <c r="AF93" s="208"/>
      <c r="AG93" s="208" t="s">
        <v>227</v>
      </c>
      <c r="AH93" s="208">
        <v>5</v>
      </c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">
      <c r="A94" s="230">
        <v>18</v>
      </c>
      <c r="B94" s="231" t="s">
        <v>319</v>
      </c>
      <c r="C94" s="248" t="s">
        <v>320</v>
      </c>
      <c r="D94" s="232" t="s">
        <v>321</v>
      </c>
      <c r="E94" s="233">
        <v>7.1743100000000002</v>
      </c>
      <c r="F94" s="234"/>
      <c r="G94" s="235">
        <f>ROUND(E94*F94,2)</f>
        <v>0</v>
      </c>
      <c r="H94" s="234"/>
      <c r="I94" s="235">
        <f>ROUND(E94*H94,2)</f>
        <v>0</v>
      </c>
      <c r="J94" s="234"/>
      <c r="K94" s="235">
        <f>ROUND(E94*J94,2)</f>
        <v>0</v>
      </c>
      <c r="L94" s="235">
        <v>21</v>
      </c>
      <c r="M94" s="235">
        <f>G94*(1+L94/100)</f>
        <v>0</v>
      </c>
      <c r="N94" s="233">
        <v>1E-3</v>
      </c>
      <c r="O94" s="233">
        <f>ROUND(E94*N94,2)</f>
        <v>0.01</v>
      </c>
      <c r="P94" s="233">
        <v>0</v>
      </c>
      <c r="Q94" s="233">
        <f>ROUND(E94*P94,2)</f>
        <v>0</v>
      </c>
      <c r="R94" s="235" t="s">
        <v>322</v>
      </c>
      <c r="S94" s="235" t="s">
        <v>183</v>
      </c>
      <c r="T94" s="236" t="s">
        <v>183</v>
      </c>
      <c r="U94" s="218">
        <v>0</v>
      </c>
      <c r="V94" s="218">
        <f>ROUND(E94*U94,2)</f>
        <v>0</v>
      </c>
      <c r="W94" s="218"/>
      <c r="X94" s="218" t="s">
        <v>323</v>
      </c>
      <c r="Y94" s="218" t="s">
        <v>186</v>
      </c>
      <c r="Z94" s="208"/>
      <c r="AA94" s="208"/>
      <c r="AB94" s="208"/>
      <c r="AC94" s="208"/>
      <c r="AD94" s="208"/>
      <c r="AE94" s="208"/>
      <c r="AF94" s="208"/>
      <c r="AG94" s="208" t="s">
        <v>324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2" x14ac:dyDescent="0.2">
      <c r="A95" s="215"/>
      <c r="B95" s="216"/>
      <c r="C95" s="260" t="s">
        <v>325</v>
      </c>
      <c r="D95" s="253"/>
      <c r="E95" s="254"/>
      <c r="F95" s="218"/>
      <c r="G95" s="218"/>
      <c r="H95" s="218"/>
      <c r="I95" s="218"/>
      <c r="J95" s="218"/>
      <c r="K95" s="218"/>
      <c r="L95" s="218"/>
      <c r="M95" s="218"/>
      <c r="N95" s="217"/>
      <c r="O95" s="217"/>
      <c r="P95" s="217"/>
      <c r="Q95" s="217"/>
      <c r="R95" s="218"/>
      <c r="S95" s="218"/>
      <c r="T95" s="218"/>
      <c r="U95" s="218"/>
      <c r="V95" s="218"/>
      <c r="W95" s="218"/>
      <c r="X95" s="218"/>
      <c r="Y95" s="218"/>
      <c r="Z95" s="208"/>
      <c r="AA95" s="208"/>
      <c r="AB95" s="208"/>
      <c r="AC95" s="208"/>
      <c r="AD95" s="208"/>
      <c r="AE95" s="208"/>
      <c r="AF95" s="208"/>
      <c r="AG95" s="208" t="s">
        <v>227</v>
      </c>
      <c r="AH95" s="208">
        <v>0</v>
      </c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3" x14ac:dyDescent="0.2">
      <c r="A96" s="215"/>
      <c r="B96" s="216"/>
      <c r="C96" s="261" t="s">
        <v>231</v>
      </c>
      <c r="D96" s="255"/>
      <c r="E96" s="256"/>
      <c r="F96" s="218"/>
      <c r="G96" s="218"/>
      <c r="H96" s="218"/>
      <c r="I96" s="218"/>
      <c r="J96" s="218"/>
      <c r="K96" s="218"/>
      <c r="L96" s="218"/>
      <c r="M96" s="218"/>
      <c r="N96" s="217"/>
      <c r="O96" s="217"/>
      <c r="P96" s="217"/>
      <c r="Q96" s="217"/>
      <c r="R96" s="218"/>
      <c r="S96" s="218"/>
      <c r="T96" s="218"/>
      <c r="U96" s="218"/>
      <c r="V96" s="218"/>
      <c r="W96" s="218"/>
      <c r="X96" s="218"/>
      <c r="Y96" s="218"/>
      <c r="Z96" s="208"/>
      <c r="AA96" s="208"/>
      <c r="AB96" s="208"/>
      <c r="AC96" s="208"/>
      <c r="AD96" s="208"/>
      <c r="AE96" s="208"/>
      <c r="AF96" s="208"/>
      <c r="AG96" s="208" t="s">
        <v>227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3" x14ac:dyDescent="0.2">
      <c r="A97" s="215"/>
      <c r="B97" s="216"/>
      <c r="C97" s="262" t="s">
        <v>326</v>
      </c>
      <c r="D97" s="255"/>
      <c r="E97" s="256">
        <v>6.1109999999999998E-2</v>
      </c>
      <c r="F97" s="218"/>
      <c r="G97" s="218"/>
      <c r="H97" s="218"/>
      <c r="I97" s="218"/>
      <c r="J97" s="218"/>
      <c r="K97" s="218"/>
      <c r="L97" s="218"/>
      <c r="M97" s="218"/>
      <c r="N97" s="217"/>
      <c r="O97" s="217"/>
      <c r="P97" s="217"/>
      <c r="Q97" s="217"/>
      <c r="R97" s="218"/>
      <c r="S97" s="218"/>
      <c r="T97" s="218"/>
      <c r="U97" s="218"/>
      <c r="V97" s="218"/>
      <c r="W97" s="218"/>
      <c r="X97" s="218"/>
      <c r="Y97" s="218"/>
      <c r="Z97" s="208"/>
      <c r="AA97" s="208"/>
      <c r="AB97" s="208"/>
      <c r="AC97" s="208"/>
      <c r="AD97" s="208"/>
      <c r="AE97" s="208"/>
      <c r="AF97" s="208"/>
      <c r="AG97" s="208" t="s">
        <v>227</v>
      </c>
      <c r="AH97" s="208">
        <v>2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3" x14ac:dyDescent="0.2">
      <c r="A98" s="215"/>
      <c r="B98" s="216"/>
      <c r="C98" s="261" t="s">
        <v>233</v>
      </c>
      <c r="D98" s="255"/>
      <c r="E98" s="256"/>
      <c r="F98" s="218"/>
      <c r="G98" s="218"/>
      <c r="H98" s="218"/>
      <c r="I98" s="218"/>
      <c r="J98" s="218"/>
      <c r="K98" s="218"/>
      <c r="L98" s="218"/>
      <c r="M98" s="218"/>
      <c r="N98" s="217"/>
      <c r="O98" s="217"/>
      <c r="P98" s="217"/>
      <c r="Q98" s="217"/>
      <c r="R98" s="218"/>
      <c r="S98" s="218"/>
      <c r="T98" s="218"/>
      <c r="U98" s="218"/>
      <c r="V98" s="218"/>
      <c r="W98" s="218"/>
      <c r="X98" s="218"/>
      <c r="Y98" s="218"/>
      <c r="Z98" s="208"/>
      <c r="AA98" s="208"/>
      <c r="AB98" s="208"/>
      <c r="AC98" s="208"/>
      <c r="AD98" s="208"/>
      <c r="AE98" s="208"/>
      <c r="AF98" s="208"/>
      <c r="AG98" s="208" t="s">
        <v>227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3" x14ac:dyDescent="0.2">
      <c r="A99" s="215"/>
      <c r="B99" s="216"/>
      <c r="C99" s="260" t="s">
        <v>646</v>
      </c>
      <c r="D99" s="253"/>
      <c r="E99" s="254">
        <v>7.1743100000000002</v>
      </c>
      <c r="F99" s="218"/>
      <c r="G99" s="218"/>
      <c r="H99" s="218"/>
      <c r="I99" s="218"/>
      <c r="J99" s="218"/>
      <c r="K99" s="218"/>
      <c r="L99" s="218"/>
      <c r="M99" s="218"/>
      <c r="N99" s="217"/>
      <c r="O99" s="217"/>
      <c r="P99" s="217"/>
      <c r="Q99" s="217"/>
      <c r="R99" s="218"/>
      <c r="S99" s="218"/>
      <c r="T99" s="218"/>
      <c r="U99" s="218"/>
      <c r="V99" s="218"/>
      <c r="W99" s="218"/>
      <c r="X99" s="218"/>
      <c r="Y99" s="218"/>
      <c r="Z99" s="208"/>
      <c r="AA99" s="208"/>
      <c r="AB99" s="208"/>
      <c r="AC99" s="208"/>
      <c r="AD99" s="208"/>
      <c r="AE99" s="208"/>
      <c r="AF99" s="208"/>
      <c r="AG99" s="208" t="s">
        <v>227</v>
      </c>
      <c r="AH99" s="208">
        <v>5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 x14ac:dyDescent="0.2">
      <c r="A100" s="230">
        <v>19</v>
      </c>
      <c r="B100" s="231" t="s">
        <v>328</v>
      </c>
      <c r="C100" s="248" t="s">
        <v>329</v>
      </c>
      <c r="D100" s="232" t="s">
        <v>330</v>
      </c>
      <c r="E100" s="233">
        <v>21.132000000000001</v>
      </c>
      <c r="F100" s="234"/>
      <c r="G100" s="235">
        <f>ROUND(E100*F100,2)</f>
        <v>0</v>
      </c>
      <c r="H100" s="234"/>
      <c r="I100" s="235">
        <f>ROUND(E100*H100,2)</f>
        <v>0</v>
      </c>
      <c r="J100" s="234"/>
      <c r="K100" s="235">
        <f>ROUND(E100*J100,2)</f>
        <v>0</v>
      </c>
      <c r="L100" s="235">
        <v>21</v>
      </c>
      <c r="M100" s="235">
        <f>G100*(1+L100/100)</f>
        <v>0</v>
      </c>
      <c r="N100" s="233">
        <v>1</v>
      </c>
      <c r="O100" s="233">
        <f>ROUND(E100*N100,2)</f>
        <v>21.13</v>
      </c>
      <c r="P100" s="233">
        <v>0</v>
      </c>
      <c r="Q100" s="233">
        <f>ROUND(E100*P100,2)</f>
        <v>0</v>
      </c>
      <c r="R100" s="235" t="s">
        <v>322</v>
      </c>
      <c r="S100" s="235" t="s">
        <v>183</v>
      </c>
      <c r="T100" s="236" t="s">
        <v>183</v>
      </c>
      <c r="U100" s="218">
        <v>0</v>
      </c>
      <c r="V100" s="218">
        <f>ROUND(E100*U100,2)</f>
        <v>0</v>
      </c>
      <c r="W100" s="218"/>
      <c r="X100" s="218" t="s">
        <v>323</v>
      </c>
      <c r="Y100" s="218" t="s">
        <v>186</v>
      </c>
      <c r="Z100" s="208"/>
      <c r="AA100" s="208"/>
      <c r="AB100" s="208"/>
      <c r="AC100" s="208"/>
      <c r="AD100" s="208"/>
      <c r="AE100" s="208"/>
      <c r="AF100" s="208"/>
      <c r="AG100" s="208" t="s">
        <v>331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2" x14ac:dyDescent="0.2">
      <c r="A101" s="215"/>
      <c r="B101" s="216"/>
      <c r="C101" s="260" t="s">
        <v>332</v>
      </c>
      <c r="D101" s="253"/>
      <c r="E101" s="254"/>
      <c r="F101" s="218"/>
      <c r="G101" s="218"/>
      <c r="H101" s="218"/>
      <c r="I101" s="218"/>
      <c r="J101" s="218"/>
      <c r="K101" s="218"/>
      <c r="L101" s="218"/>
      <c r="M101" s="218"/>
      <c r="N101" s="217"/>
      <c r="O101" s="217"/>
      <c r="P101" s="217"/>
      <c r="Q101" s="217"/>
      <c r="R101" s="218"/>
      <c r="S101" s="218"/>
      <c r="T101" s="218"/>
      <c r="U101" s="218"/>
      <c r="V101" s="218"/>
      <c r="W101" s="218"/>
      <c r="X101" s="218"/>
      <c r="Y101" s="218"/>
      <c r="Z101" s="208"/>
      <c r="AA101" s="208"/>
      <c r="AB101" s="208"/>
      <c r="AC101" s="208"/>
      <c r="AD101" s="208"/>
      <c r="AE101" s="208"/>
      <c r="AF101" s="208"/>
      <c r="AG101" s="208" t="s">
        <v>227</v>
      </c>
      <c r="AH101" s="208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3" x14ac:dyDescent="0.2">
      <c r="A102" s="215"/>
      <c r="B102" s="216"/>
      <c r="C102" s="260" t="s">
        <v>333</v>
      </c>
      <c r="D102" s="253"/>
      <c r="E102" s="254"/>
      <c r="F102" s="218"/>
      <c r="G102" s="218"/>
      <c r="H102" s="218"/>
      <c r="I102" s="218"/>
      <c r="J102" s="218"/>
      <c r="K102" s="218"/>
      <c r="L102" s="218"/>
      <c r="M102" s="218"/>
      <c r="N102" s="217"/>
      <c r="O102" s="217"/>
      <c r="P102" s="217"/>
      <c r="Q102" s="217"/>
      <c r="R102" s="218"/>
      <c r="S102" s="218"/>
      <c r="T102" s="218"/>
      <c r="U102" s="218"/>
      <c r="V102" s="218"/>
      <c r="W102" s="218"/>
      <c r="X102" s="218"/>
      <c r="Y102" s="218"/>
      <c r="Z102" s="208"/>
      <c r="AA102" s="208"/>
      <c r="AB102" s="208"/>
      <c r="AC102" s="208"/>
      <c r="AD102" s="208"/>
      <c r="AE102" s="208"/>
      <c r="AF102" s="208"/>
      <c r="AG102" s="208" t="s">
        <v>227</v>
      </c>
      <c r="AH102" s="208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3" x14ac:dyDescent="0.2">
      <c r="A103" s="215"/>
      <c r="B103" s="216"/>
      <c r="C103" s="260" t="s">
        <v>647</v>
      </c>
      <c r="D103" s="253"/>
      <c r="E103" s="254">
        <v>21.132000000000001</v>
      </c>
      <c r="F103" s="218"/>
      <c r="G103" s="218"/>
      <c r="H103" s="218"/>
      <c r="I103" s="218"/>
      <c r="J103" s="218"/>
      <c r="K103" s="218"/>
      <c r="L103" s="218"/>
      <c r="M103" s="218"/>
      <c r="N103" s="217"/>
      <c r="O103" s="217"/>
      <c r="P103" s="217"/>
      <c r="Q103" s="217"/>
      <c r="R103" s="218"/>
      <c r="S103" s="218"/>
      <c r="T103" s="218"/>
      <c r="U103" s="218"/>
      <c r="V103" s="218"/>
      <c r="W103" s="218"/>
      <c r="X103" s="218"/>
      <c r="Y103" s="218"/>
      <c r="Z103" s="208"/>
      <c r="AA103" s="208"/>
      <c r="AB103" s="208"/>
      <c r="AC103" s="208"/>
      <c r="AD103" s="208"/>
      <c r="AE103" s="208"/>
      <c r="AF103" s="208"/>
      <c r="AG103" s="208" t="s">
        <v>227</v>
      </c>
      <c r="AH103" s="208">
        <v>5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x14ac:dyDescent="0.2">
      <c r="A104" s="223" t="s">
        <v>178</v>
      </c>
      <c r="B104" s="224" t="s">
        <v>111</v>
      </c>
      <c r="C104" s="246" t="s">
        <v>112</v>
      </c>
      <c r="D104" s="225"/>
      <c r="E104" s="226"/>
      <c r="F104" s="227"/>
      <c r="G104" s="227">
        <f>SUMIF(AG105:AG129,"&lt;&gt;NOR",G105:G129)</f>
        <v>0</v>
      </c>
      <c r="H104" s="227"/>
      <c r="I104" s="227">
        <f>SUM(I105:I129)</f>
        <v>0</v>
      </c>
      <c r="J104" s="227"/>
      <c r="K104" s="227">
        <f>SUM(K105:K129)</f>
        <v>0</v>
      </c>
      <c r="L104" s="227"/>
      <c r="M104" s="227">
        <f>SUM(M105:M129)</f>
        <v>0</v>
      </c>
      <c r="N104" s="226"/>
      <c r="O104" s="226">
        <f>SUM(O105:O129)</f>
        <v>18.36</v>
      </c>
      <c r="P104" s="226"/>
      <c r="Q104" s="226">
        <f>SUM(Q105:Q129)</f>
        <v>0</v>
      </c>
      <c r="R104" s="227"/>
      <c r="S104" s="227"/>
      <c r="T104" s="228"/>
      <c r="U104" s="222"/>
      <c r="V104" s="222">
        <f>SUM(V105:V129)</f>
        <v>44.710000000000008</v>
      </c>
      <c r="W104" s="222"/>
      <c r="X104" s="222"/>
      <c r="Y104" s="222"/>
      <c r="AG104" t="s">
        <v>179</v>
      </c>
    </row>
    <row r="105" spans="1:60" ht="22.5" outlineLevel="1" x14ac:dyDescent="0.2">
      <c r="A105" s="230">
        <v>20</v>
      </c>
      <c r="B105" s="231" t="s">
        <v>648</v>
      </c>
      <c r="C105" s="248" t="s">
        <v>649</v>
      </c>
      <c r="D105" s="232" t="s">
        <v>257</v>
      </c>
      <c r="E105" s="233">
        <v>92.752499999999998</v>
      </c>
      <c r="F105" s="234"/>
      <c r="G105" s="235">
        <f>ROUND(E105*F105,2)</f>
        <v>0</v>
      </c>
      <c r="H105" s="234"/>
      <c r="I105" s="235">
        <f>ROUND(E105*H105,2)</f>
        <v>0</v>
      </c>
      <c r="J105" s="234"/>
      <c r="K105" s="235">
        <f>ROUND(E105*J105,2)</f>
        <v>0</v>
      </c>
      <c r="L105" s="235">
        <v>21</v>
      </c>
      <c r="M105" s="235">
        <f>G105*(1+L105/100)</f>
        <v>0</v>
      </c>
      <c r="N105" s="233">
        <v>0</v>
      </c>
      <c r="O105" s="233">
        <f>ROUND(E105*N105,2)</f>
        <v>0</v>
      </c>
      <c r="P105" s="233">
        <v>0</v>
      </c>
      <c r="Q105" s="233">
        <f>ROUND(E105*P105,2)</f>
        <v>0</v>
      </c>
      <c r="R105" s="235" t="s">
        <v>221</v>
      </c>
      <c r="S105" s="235" t="s">
        <v>183</v>
      </c>
      <c r="T105" s="236" t="s">
        <v>183</v>
      </c>
      <c r="U105" s="218">
        <v>0.41599999999999998</v>
      </c>
      <c r="V105" s="218">
        <f>ROUND(E105*U105,2)</f>
        <v>38.590000000000003</v>
      </c>
      <c r="W105" s="218"/>
      <c r="X105" s="218" t="s">
        <v>222</v>
      </c>
      <c r="Y105" s="218" t="s">
        <v>186</v>
      </c>
      <c r="Z105" s="208"/>
      <c r="AA105" s="208"/>
      <c r="AB105" s="208"/>
      <c r="AC105" s="208"/>
      <c r="AD105" s="208"/>
      <c r="AE105" s="208"/>
      <c r="AF105" s="208"/>
      <c r="AG105" s="208" t="s">
        <v>252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ht="22.5" outlineLevel="2" x14ac:dyDescent="0.2">
      <c r="A106" s="215"/>
      <c r="B106" s="216"/>
      <c r="C106" s="259" t="s">
        <v>296</v>
      </c>
      <c r="D106" s="257"/>
      <c r="E106" s="257"/>
      <c r="F106" s="257"/>
      <c r="G106" s="257"/>
      <c r="H106" s="218"/>
      <c r="I106" s="218"/>
      <c r="J106" s="218"/>
      <c r="K106" s="218"/>
      <c r="L106" s="218"/>
      <c r="M106" s="218"/>
      <c r="N106" s="217"/>
      <c r="O106" s="217"/>
      <c r="P106" s="217"/>
      <c r="Q106" s="217"/>
      <c r="R106" s="218"/>
      <c r="S106" s="218"/>
      <c r="T106" s="218"/>
      <c r="U106" s="218"/>
      <c r="V106" s="218"/>
      <c r="W106" s="218"/>
      <c r="X106" s="218"/>
      <c r="Y106" s="218"/>
      <c r="Z106" s="208"/>
      <c r="AA106" s="208"/>
      <c r="AB106" s="208"/>
      <c r="AC106" s="208"/>
      <c r="AD106" s="208"/>
      <c r="AE106" s="208"/>
      <c r="AF106" s="208"/>
      <c r="AG106" s="208" t="s">
        <v>225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44" t="str">
        <f>C106</f>
        <v>s případným nutným přemístěním hromad nebo dočasných skládek na místo potřeby ze vzdálenosti do 30 m, v rovině nebo ve svahu do 1 : 5,</v>
      </c>
      <c r="BB106" s="208"/>
      <c r="BC106" s="208"/>
      <c r="BD106" s="208"/>
      <c r="BE106" s="208"/>
      <c r="BF106" s="208"/>
      <c r="BG106" s="208"/>
      <c r="BH106" s="208"/>
    </row>
    <row r="107" spans="1:60" outlineLevel="2" x14ac:dyDescent="0.2">
      <c r="A107" s="215"/>
      <c r="B107" s="216"/>
      <c r="C107" s="260" t="s">
        <v>650</v>
      </c>
      <c r="D107" s="253"/>
      <c r="E107" s="254"/>
      <c r="F107" s="218"/>
      <c r="G107" s="218"/>
      <c r="H107" s="218"/>
      <c r="I107" s="218"/>
      <c r="J107" s="218"/>
      <c r="K107" s="218"/>
      <c r="L107" s="218"/>
      <c r="M107" s="218"/>
      <c r="N107" s="217"/>
      <c r="O107" s="217"/>
      <c r="P107" s="217"/>
      <c r="Q107" s="217"/>
      <c r="R107" s="218"/>
      <c r="S107" s="218"/>
      <c r="T107" s="218"/>
      <c r="U107" s="218"/>
      <c r="V107" s="218"/>
      <c r="W107" s="218"/>
      <c r="X107" s="218"/>
      <c r="Y107" s="218"/>
      <c r="Z107" s="208"/>
      <c r="AA107" s="208"/>
      <c r="AB107" s="208"/>
      <c r="AC107" s="208"/>
      <c r="AD107" s="208"/>
      <c r="AE107" s="208"/>
      <c r="AF107" s="208"/>
      <c r="AG107" s="208" t="s">
        <v>227</v>
      </c>
      <c r="AH107" s="208">
        <v>0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3" x14ac:dyDescent="0.2">
      <c r="A108" s="215"/>
      <c r="B108" s="216"/>
      <c r="C108" s="260" t="s">
        <v>651</v>
      </c>
      <c r="D108" s="253"/>
      <c r="E108" s="254"/>
      <c r="F108" s="218"/>
      <c r="G108" s="218"/>
      <c r="H108" s="218"/>
      <c r="I108" s="218"/>
      <c r="J108" s="218"/>
      <c r="K108" s="218"/>
      <c r="L108" s="218"/>
      <c r="M108" s="218"/>
      <c r="N108" s="217"/>
      <c r="O108" s="217"/>
      <c r="P108" s="217"/>
      <c r="Q108" s="217"/>
      <c r="R108" s="218"/>
      <c r="S108" s="218"/>
      <c r="T108" s="218"/>
      <c r="U108" s="218"/>
      <c r="V108" s="218"/>
      <c r="W108" s="218"/>
      <c r="X108" s="218"/>
      <c r="Y108" s="218"/>
      <c r="Z108" s="208"/>
      <c r="AA108" s="208"/>
      <c r="AB108" s="208"/>
      <c r="AC108" s="208"/>
      <c r="AD108" s="208"/>
      <c r="AE108" s="208"/>
      <c r="AF108" s="208"/>
      <c r="AG108" s="208" t="s">
        <v>227</v>
      </c>
      <c r="AH108" s="208">
        <v>0</v>
      </c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3" x14ac:dyDescent="0.2">
      <c r="A109" s="215"/>
      <c r="B109" s="216"/>
      <c r="C109" s="260" t="s">
        <v>639</v>
      </c>
      <c r="D109" s="253"/>
      <c r="E109" s="254">
        <v>92.752499999999998</v>
      </c>
      <c r="F109" s="218"/>
      <c r="G109" s="218"/>
      <c r="H109" s="218"/>
      <c r="I109" s="218"/>
      <c r="J109" s="218"/>
      <c r="K109" s="218"/>
      <c r="L109" s="218"/>
      <c r="M109" s="218"/>
      <c r="N109" s="217"/>
      <c r="O109" s="217"/>
      <c r="P109" s="217"/>
      <c r="Q109" s="217"/>
      <c r="R109" s="218"/>
      <c r="S109" s="218"/>
      <c r="T109" s="218"/>
      <c r="U109" s="218"/>
      <c r="V109" s="218"/>
      <c r="W109" s="218"/>
      <c r="X109" s="218"/>
      <c r="Y109" s="218"/>
      <c r="Z109" s="208"/>
      <c r="AA109" s="208"/>
      <c r="AB109" s="208"/>
      <c r="AC109" s="208"/>
      <c r="AD109" s="208"/>
      <c r="AE109" s="208"/>
      <c r="AF109" s="208"/>
      <c r="AG109" s="208" t="s">
        <v>227</v>
      </c>
      <c r="AH109" s="208">
        <v>5</v>
      </c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 x14ac:dyDescent="0.2">
      <c r="A110" s="230">
        <v>21</v>
      </c>
      <c r="B110" s="231" t="s">
        <v>652</v>
      </c>
      <c r="C110" s="248" t="s">
        <v>653</v>
      </c>
      <c r="D110" s="232" t="s">
        <v>257</v>
      </c>
      <c r="E110" s="233">
        <v>92.752499999999998</v>
      </c>
      <c r="F110" s="234"/>
      <c r="G110" s="235">
        <f>ROUND(E110*F110,2)</f>
        <v>0</v>
      </c>
      <c r="H110" s="234"/>
      <c r="I110" s="235">
        <f>ROUND(E110*H110,2)</f>
        <v>0</v>
      </c>
      <c r="J110" s="234"/>
      <c r="K110" s="235">
        <f>ROUND(E110*J110,2)</f>
        <v>0</v>
      </c>
      <c r="L110" s="235">
        <v>21</v>
      </c>
      <c r="M110" s="235">
        <f>G110*(1+L110/100)</f>
        <v>0</v>
      </c>
      <c r="N110" s="233">
        <v>0</v>
      </c>
      <c r="O110" s="233">
        <f>ROUND(E110*N110,2)</f>
        <v>0</v>
      </c>
      <c r="P110" s="233">
        <v>0</v>
      </c>
      <c r="Q110" s="233">
        <f>ROUND(E110*P110,2)</f>
        <v>0</v>
      </c>
      <c r="R110" s="235" t="s">
        <v>288</v>
      </c>
      <c r="S110" s="235" t="s">
        <v>183</v>
      </c>
      <c r="T110" s="236" t="s">
        <v>183</v>
      </c>
      <c r="U110" s="218">
        <v>6.5000000000000002E-2</v>
      </c>
      <c r="V110" s="218">
        <f>ROUND(E110*U110,2)</f>
        <v>6.03</v>
      </c>
      <c r="W110" s="218"/>
      <c r="X110" s="218" t="s">
        <v>222</v>
      </c>
      <c r="Y110" s="218" t="s">
        <v>186</v>
      </c>
      <c r="Z110" s="208"/>
      <c r="AA110" s="208"/>
      <c r="AB110" s="208"/>
      <c r="AC110" s="208"/>
      <c r="AD110" s="208"/>
      <c r="AE110" s="208"/>
      <c r="AF110" s="208"/>
      <c r="AG110" s="208" t="s">
        <v>252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ht="22.5" outlineLevel="2" x14ac:dyDescent="0.2">
      <c r="A111" s="215"/>
      <c r="B111" s="216"/>
      <c r="C111" s="259" t="s">
        <v>654</v>
      </c>
      <c r="D111" s="257"/>
      <c r="E111" s="257"/>
      <c r="F111" s="257"/>
      <c r="G111" s="257"/>
      <c r="H111" s="218"/>
      <c r="I111" s="218"/>
      <c r="J111" s="218"/>
      <c r="K111" s="218"/>
      <c r="L111" s="218"/>
      <c r="M111" s="218"/>
      <c r="N111" s="217"/>
      <c r="O111" s="217"/>
      <c r="P111" s="217"/>
      <c r="Q111" s="217"/>
      <c r="R111" s="218"/>
      <c r="S111" s="218"/>
      <c r="T111" s="218"/>
      <c r="U111" s="218"/>
      <c r="V111" s="218"/>
      <c r="W111" s="218"/>
      <c r="X111" s="218"/>
      <c r="Y111" s="218"/>
      <c r="Z111" s="208"/>
      <c r="AA111" s="208"/>
      <c r="AB111" s="208"/>
      <c r="AC111" s="208"/>
      <c r="AD111" s="208"/>
      <c r="AE111" s="208"/>
      <c r="AF111" s="208"/>
      <c r="AG111" s="208" t="s">
        <v>225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44" t="str">
        <f>C111</f>
        <v>pro vysazování rostlin s urovnáním a s případným naložením odpadu na dopravní prostředek, s odvozem na vzdálenost do 20 km a se složením,</v>
      </c>
      <c r="BB111" s="208"/>
      <c r="BC111" s="208"/>
      <c r="BD111" s="208"/>
      <c r="BE111" s="208"/>
      <c r="BF111" s="208"/>
      <c r="BG111" s="208"/>
      <c r="BH111" s="208"/>
    </row>
    <row r="112" spans="1:60" outlineLevel="2" x14ac:dyDescent="0.2">
      <c r="A112" s="215"/>
      <c r="B112" s="216"/>
      <c r="C112" s="260" t="s">
        <v>655</v>
      </c>
      <c r="D112" s="253"/>
      <c r="E112" s="254"/>
      <c r="F112" s="218"/>
      <c r="G112" s="218"/>
      <c r="H112" s="218"/>
      <c r="I112" s="218"/>
      <c r="J112" s="218"/>
      <c r="K112" s="218"/>
      <c r="L112" s="218"/>
      <c r="M112" s="218"/>
      <c r="N112" s="217"/>
      <c r="O112" s="217"/>
      <c r="P112" s="217"/>
      <c r="Q112" s="217"/>
      <c r="R112" s="218"/>
      <c r="S112" s="218"/>
      <c r="T112" s="218"/>
      <c r="U112" s="218"/>
      <c r="V112" s="218"/>
      <c r="W112" s="218"/>
      <c r="X112" s="218"/>
      <c r="Y112" s="218"/>
      <c r="Z112" s="208"/>
      <c r="AA112" s="208"/>
      <c r="AB112" s="208"/>
      <c r="AC112" s="208"/>
      <c r="AD112" s="208"/>
      <c r="AE112" s="208"/>
      <c r="AF112" s="208"/>
      <c r="AG112" s="208" t="s">
        <v>227</v>
      </c>
      <c r="AH112" s="208">
        <v>0</v>
      </c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3" x14ac:dyDescent="0.2">
      <c r="A113" s="215"/>
      <c r="B113" s="216"/>
      <c r="C113" s="260" t="s">
        <v>345</v>
      </c>
      <c r="D113" s="253"/>
      <c r="E113" s="254"/>
      <c r="F113" s="218"/>
      <c r="G113" s="218"/>
      <c r="H113" s="218"/>
      <c r="I113" s="218"/>
      <c r="J113" s="218"/>
      <c r="K113" s="218"/>
      <c r="L113" s="218"/>
      <c r="M113" s="218"/>
      <c r="N113" s="217"/>
      <c r="O113" s="217"/>
      <c r="P113" s="217"/>
      <c r="Q113" s="217"/>
      <c r="R113" s="218"/>
      <c r="S113" s="218"/>
      <c r="T113" s="218"/>
      <c r="U113" s="218"/>
      <c r="V113" s="218"/>
      <c r="W113" s="218"/>
      <c r="X113" s="218"/>
      <c r="Y113" s="218"/>
      <c r="Z113" s="208"/>
      <c r="AA113" s="208"/>
      <c r="AB113" s="208"/>
      <c r="AC113" s="208"/>
      <c r="AD113" s="208"/>
      <c r="AE113" s="208"/>
      <c r="AF113" s="208"/>
      <c r="AG113" s="208" t="s">
        <v>227</v>
      </c>
      <c r="AH113" s="208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3" x14ac:dyDescent="0.2">
      <c r="A114" s="215"/>
      <c r="B114" s="216"/>
      <c r="C114" s="260" t="s">
        <v>513</v>
      </c>
      <c r="D114" s="253"/>
      <c r="E114" s="254"/>
      <c r="F114" s="218"/>
      <c r="G114" s="218"/>
      <c r="H114" s="218"/>
      <c r="I114" s="218"/>
      <c r="J114" s="218"/>
      <c r="K114" s="218"/>
      <c r="L114" s="218"/>
      <c r="M114" s="218"/>
      <c r="N114" s="217"/>
      <c r="O114" s="217"/>
      <c r="P114" s="217"/>
      <c r="Q114" s="217"/>
      <c r="R114" s="218"/>
      <c r="S114" s="218"/>
      <c r="T114" s="218"/>
      <c r="U114" s="218"/>
      <c r="V114" s="218"/>
      <c r="W114" s="218"/>
      <c r="X114" s="218"/>
      <c r="Y114" s="218"/>
      <c r="Z114" s="208"/>
      <c r="AA114" s="208"/>
      <c r="AB114" s="208"/>
      <c r="AC114" s="208"/>
      <c r="AD114" s="208"/>
      <c r="AE114" s="208"/>
      <c r="AF114" s="208"/>
      <c r="AG114" s="208" t="s">
        <v>227</v>
      </c>
      <c r="AH114" s="208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3" x14ac:dyDescent="0.2">
      <c r="A115" s="215"/>
      <c r="B115" s="216"/>
      <c r="C115" s="260" t="s">
        <v>656</v>
      </c>
      <c r="D115" s="253"/>
      <c r="E115" s="254"/>
      <c r="F115" s="218"/>
      <c r="G115" s="218"/>
      <c r="H115" s="218"/>
      <c r="I115" s="218"/>
      <c r="J115" s="218"/>
      <c r="K115" s="218"/>
      <c r="L115" s="218"/>
      <c r="M115" s="218"/>
      <c r="N115" s="217"/>
      <c r="O115" s="217"/>
      <c r="P115" s="217"/>
      <c r="Q115" s="217"/>
      <c r="R115" s="218"/>
      <c r="S115" s="218"/>
      <c r="T115" s="218"/>
      <c r="U115" s="218"/>
      <c r="V115" s="218"/>
      <c r="W115" s="218"/>
      <c r="X115" s="218"/>
      <c r="Y115" s="218"/>
      <c r="Z115" s="208"/>
      <c r="AA115" s="208"/>
      <c r="AB115" s="208"/>
      <c r="AC115" s="208"/>
      <c r="AD115" s="208"/>
      <c r="AE115" s="208"/>
      <c r="AF115" s="208"/>
      <c r="AG115" s="208" t="s">
        <v>227</v>
      </c>
      <c r="AH115" s="208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3" x14ac:dyDescent="0.2">
      <c r="A116" s="215"/>
      <c r="B116" s="216"/>
      <c r="C116" s="260" t="s">
        <v>657</v>
      </c>
      <c r="D116" s="253"/>
      <c r="E116" s="254">
        <v>22.4</v>
      </c>
      <c r="F116" s="218"/>
      <c r="G116" s="218"/>
      <c r="H116" s="218"/>
      <c r="I116" s="218"/>
      <c r="J116" s="218"/>
      <c r="K116" s="218"/>
      <c r="L116" s="218"/>
      <c r="M116" s="218"/>
      <c r="N116" s="217"/>
      <c r="O116" s="217"/>
      <c r="P116" s="217"/>
      <c r="Q116" s="217"/>
      <c r="R116" s="218"/>
      <c r="S116" s="218"/>
      <c r="T116" s="218"/>
      <c r="U116" s="218"/>
      <c r="V116" s="218"/>
      <c r="W116" s="218"/>
      <c r="X116" s="218"/>
      <c r="Y116" s="218"/>
      <c r="Z116" s="208"/>
      <c r="AA116" s="208"/>
      <c r="AB116" s="208"/>
      <c r="AC116" s="208"/>
      <c r="AD116" s="208"/>
      <c r="AE116" s="208"/>
      <c r="AF116" s="208"/>
      <c r="AG116" s="208" t="s">
        <v>227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3" x14ac:dyDescent="0.2">
      <c r="A117" s="215"/>
      <c r="B117" s="216"/>
      <c r="C117" s="260" t="s">
        <v>658</v>
      </c>
      <c r="D117" s="253"/>
      <c r="E117" s="254">
        <v>10</v>
      </c>
      <c r="F117" s="218"/>
      <c r="G117" s="218"/>
      <c r="H117" s="218"/>
      <c r="I117" s="218"/>
      <c r="J117" s="218"/>
      <c r="K117" s="218"/>
      <c r="L117" s="218"/>
      <c r="M117" s="218"/>
      <c r="N117" s="217"/>
      <c r="O117" s="217"/>
      <c r="P117" s="217"/>
      <c r="Q117" s="217"/>
      <c r="R117" s="218"/>
      <c r="S117" s="218"/>
      <c r="T117" s="218"/>
      <c r="U117" s="218"/>
      <c r="V117" s="218"/>
      <c r="W117" s="218"/>
      <c r="X117" s="218"/>
      <c r="Y117" s="218"/>
      <c r="Z117" s="208"/>
      <c r="AA117" s="208"/>
      <c r="AB117" s="208"/>
      <c r="AC117" s="208"/>
      <c r="AD117" s="208"/>
      <c r="AE117" s="208"/>
      <c r="AF117" s="208"/>
      <c r="AG117" s="208" t="s">
        <v>227</v>
      </c>
      <c r="AH117" s="208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3" x14ac:dyDescent="0.2">
      <c r="A118" s="215"/>
      <c r="B118" s="216"/>
      <c r="C118" s="260" t="s">
        <v>659</v>
      </c>
      <c r="D118" s="253"/>
      <c r="E118" s="254">
        <v>18.592500000000001</v>
      </c>
      <c r="F118" s="218"/>
      <c r="G118" s="218"/>
      <c r="H118" s="218"/>
      <c r="I118" s="218"/>
      <c r="J118" s="218"/>
      <c r="K118" s="218"/>
      <c r="L118" s="218"/>
      <c r="M118" s="218"/>
      <c r="N118" s="217"/>
      <c r="O118" s="217"/>
      <c r="P118" s="217"/>
      <c r="Q118" s="217"/>
      <c r="R118" s="218"/>
      <c r="S118" s="218"/>
      <c r="T118" s="218"/>
      <c r="U118" s="218"/>
      <c r="V118" s="218"/>
      <c r="W118" s="218"/>
      <c r="X118" s="218"/>
      <c r="Y118" s="218"/>
      <c r="Z118" s="208"/>
      <c r="AA118" s="208"/>
      <c r="AB118" s="208"/>
      <c r="AC118" s="208"/>
      <c r="AD118" s="208"/>
      <c r="AE118" s="208"/>
      <c r="AF118" s="208"/>
      <c r="AG118" s="208" t="s">
        <v>227</v>
      </c>
      <c r="AH118" s="208">
        <v>0</v>
      </c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3" x14ac:dyDescent="0.2">
      <c r="A119" s="215"/>
      <c r="B119" s="216"/>
      <c r="C119" s="260" t="s">
        <v>660</v>
      </c>
      <c r="D119" s="253"/>
      <c r="E119" s="254">
        <v>41.76</v>
      </c>
      <c r="F119" s="218"/>
      <c r="G119" s="218"/>
      <c r="H119" s="218"/>
      <c r="I119" s="218"/>
      <c r="J119" s="218"/>
      <c r="K119" s="218"/>
      <c r="L119" s="218"/>
      <c r="M119" s="218"/>
      <c r="N119" s="217"/>
      <c r="O119" s="217"/>
      <c r="P119" s="217"/>
      <c r="Q119" s="217"/>
      <c r="R119" s="218"/>
      <c r="S119" s="218"/>
      <c r="T119" s="218"/>
      <c r="U119" s="218"/>
      <c r="V119" s="218"/>
      <c r="W119" s="218"/>
      <c r="X119" s="218"/>
      <c r="Y119" s="218"/>
      <c r="Z119" s="208"/>
      <c r="AA119" s="208"/>
      <c r="AB119" s="208"/>
      <c r="AC119" s="208"/>
      <c r="AD119" s="208"/>
      <c r="AE119" s="208"/>
      <c r="AF119" s="208"/>
      <c r="AG119" s="208" t="s">
        <v>227</v>
      </c>
      <c r="AH119" s="208">
        <v>0</v>
      </c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 x14ac:dyDescent="0.2">
      <c r="A120" s="230">
        <v>22</v>
      </c>
      <c r="B120" s="231" t="s">
        <v>661</v>
      </c>
      <c r="C120" s="248" t="s">
        <v>662</v>
      </c>
      <c r="D120" s="232" t="s">
        <v>257</v>
      </c>
      <c r="E120" s="233">
        <v>92.752499999999998</v>
      </c>
      <c r="F120" s="234"/>
      <c r="G120" s="235">
        <f>ROUND(E120*F120,2)</f>
        <v>0</v>
      </c>
      <c r="H120" s="234"/>
      <c r="I120" s="235">
        <f>ROUND(E120*H120,2)</f>
        <v>0</v>
      </c>
      <c r="J120" s="234"/>
      <c r="K120" s="235">
        <f>ROUND(E120*J120,2)</f>
        <v>0</v>
      </c>
      <c r="L120" s="235">
        <v>21</v>
      </c>
      <c r="M120" s="235">
        <f>G120*(1+L120/100)</f>
        <v>0</v>
      </c>
      <c r="N120" s="233">
        <v>0</v>
      </c>
      <c r="O120" s="233">
        <f>ROUND(E120*N120,2)</f>
        <v>0</v>
      </c>
      <c r="P120" s="233">
        <v>0</v>
      </c>
      <c r="Q120" s="233">
        <f>ROUND(E120*P120,2)</f>
        <v>0</v>
      </c>
      <c r="R120" s="235" t="s">
        <v>288</v>
      </c>
      <c r="S120" s="235" t="s">
        <v>183</v>
      </c>
      <c r="T120" s="236" t="s">
        <v>183</v>
      </c>
      <c r="U120" s="218">
        <v>1E-3</v>
      </c>
      <c r="V120" s="218">
        <f>ROUND(E120*U120,2)</f>
        <v>0.09</v>
      </c>
      <c r="W120" s="218"/>
      <c r="X120" s="218" t="s">
        <v>222</v>
      </c>
      <c r="Y120" s="218" t="s">
        <v>186</v>
      </c>
      <c r="Z120" s="208"/>
      <c r="AA120" s="208"/>
      <c r="AB120" s="208"/>
      <c r="AC120" s="208"/>
      <c r="AD120" s="208"/>
      <c r="AE120" s="208"/>
      <c r="AF120" s="208"/>
      <c r="AG120" s="208" t="s">
        <v>252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2" x14ac:dyDescent="0.2">
      <c r="A121" s="215"/>
      <c r="B121" s="216"/>
      <c r="C121" s="260" t="s">
        <v>663</v>
      </c>
      <c r="D121" s="253"/>
      <c r="E121" s="254"/>
      <c r="F121" s="218"/>
      <c r="G121" s="218"/>
      <c r="H121" s="218"/>
      <c r="I121" s="218"/>
      <c r="J121" s="218"/>
      <c r="K121" s="218"/>
      <c r="L121" s="218"/>
      <c r="M121" s="218"/>
      <c r="N121" s="217"/>
      <c r="O121" s="217"/>
      <c r="P121" s="217"/>
      <c r="Q121" s="217"/>
      <c r="R121" s="218"/>
      <c r="S121" s="218"/>
      <c r="T121" s="218"/>
      <c r="U121" s="218"/>
      <c r="V121" s="218"/>
      <c r="W121" s="218"/>
      <c r="X121" s="218"/>
      <c r="Y121" s="218"/>
      <c r="Z121" s="208"/>
      <c r="AA121" s="208"/>
      <c r="AB121" s="208"/>
      <c r="AC121" s="208"/>
      <c r="AD121" s="208"/>
      <c r="AE121" s="208"/>
      <c r="AF121" s="208"/>
      <c r="AG121" s="208" t="s">
        <v>227</v>
      </c>
      <c r="AH121" s="208">
        <v>0</v>
      </c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3" x14ac:dyDescent="0.2">
      <c r="A122" s="215"/>
      <c r="B122" s="216"/>
      <c r="C122" s="260" t="s">
        <v>664</v>
      </c>
      <c r="D122" s="253"/>
      <c r="E122" s="254"/>
      <c r="F122" s="218"/>
      <c r="G122" s="218"/>
      <c r="H122" s="218"/>
      <c r="I122" s="218"/>
      <c r="J122" s="218"/>
      <c r="K122" s="218"/>
      <c r="L122" s="218"/>
      <c r="M122" s="218"/>
      <c r="N122" s="217"/>
      <c r="O122" s="217"/>
      <c r="P122" s="217"/>
      <c r="Q122" s="217"/>
      <c r="R122" s="218"/>
      <c r="S122" s="218"/>
      <c r="T122" s="218"/>
      <c r="U122" s="218"/>
      <c r="V122" s="218"/>
      <c r="W122" s="218"/>
      <c r="X122" s="218"/>
      <c r="Y122" s="218"/>
      <c r="Z122" s="208"/>
      <c r="AA122" s="208"/>
      <c r="AB122" s="208"/>
      <c r="AC122" s="208"/>
      <c r="AD122" s="208"/>
      <c r="AE122" s="208"/>
      <c r="AF122" s="208"/>
      <c r="AG122" s="208" t="s">
        <v>227</v>
      </c>
      <c r="AH122" s="208">
        <v>0</v>
      </c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3" x14ac:dyDescent="0.2">
      <c r="A123" s="215"/>
      <c r="B123" s="216"/>
      <c r="C123" s="260" t="s">
        <v>639</v>
      </c>
      <c r="D123" s="253"/>
      <c r="E123" s="254">
        <v>92.752499999999998</v>
      </c>
      <c r="F123" s="218"/>
      <c r="G123" s="218"/>
      <c r="H123" s="218"/>
      <c r="I123" s="218"/>
      <c r="J123" s="218"/>
      <c r="K123" s="218"/>
      <c r="L123" s="218"/>
      <c r="M123" s="218"/>
      <c r="N123" s="217"/>
      <c r="O123" s="217"/>
      <c r="P123" s="217"/>
      <c r="Q123" s="217"/>
      <c r="R123" s="218"/>
      <c r="S123" s="218"/>
      <c r="T123" s="218"/>
      <c r="U123" s="218"/>
      <c r="V123" s="218"/>
      <c r="W123" s="218"/>
      <c r="X123" s="218"/>
      <c r="Y123" s="218"/>
      <c r="Z123" s="208"/>
      <c r="AA123" s="208"/>
      <c r="AB123" s="208"/>
      <c r="AC123" s="208"/>
      <c r="AD123" s="208"/>
      <c r="AE123" s="208"/>
      <c r="AF123" s="208"/>
      <c r="AG123" s="208" t="s">
        <v>227</v>
      </c>
      <c r="AH123" s="208">
        <v>5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 x14ac:dyDescent="0.2">
      <c r="A124" s="230">
        <v>23</v>
      </c>
      <c r="B124" s="231" t="s">
        <v>347</v>
      </c>
      <c r="C124" s="248" t="s">
        <v>348</v>
      </c>
      <c r="D124" s="232" t="s">
        <v>220</v>
      </c>
      <c r="E124" s="233">
        <v>30.608329999999999</v>
      </c>
      <c r="F124" s="234"/>
      <c r="G124" s="235">
        <f>ROUND(E124*F124,2)</f>
        <v>0</v>
      </c>
      <c r="H124" s="234"/>
      <c r="I124" s="235">
        <f>ROUND(E124*H124,2)</f>
        <v>0</v>
      </c>
      <c r="J124" s="234"/>
      <c r="K124" s="235">
        <f>ROUND(E124*J124,2)</f>
        <v>0</v>
      </c>
      <c r="L124" s="235">
        <v>21</v>
      </c>
      <c r="M124" s="235">
        <f>G124*(1+L124/100)</f>
        <v>0</v>
      </c>
      <c r="N124" s="233">
        <v>0.6</v>
      </c>
      <c r="O124" s="233">
        <f>ROUND(E124*N124,2)</f>
        <v>18.36</v>
      </c>
      <c r="P124" s="233">
        <v>0</v>
      </c>
      <c r="Q124" s="233">
        <f>ROUND(E124*P124,2)</f>
        <v>0</v>
      </c>
      <c r="R124" s="235" t="s">
        <v>322</v>
      </c>
      <c r="S124" s="235" t="s">
        <v>183</v>
      </c>
      <c r="T124" s="236" t="s">
        <v>183</v>
      </c>
      <c r="U124" s="218">
        <v>0</v>
      </c>
      <c r="V124" s="218">
        <f>ROUND(E124*U124,2)</f>
        <v>0</v>
      </c>
      <c r="W124" s="218"/>
      <c r="X124" s="218" t="s">
        <v>323</v>
      </c>
      <c r="Y124" s="218" t="s">
        <v>186</v>
      </c>
      <c r="Z124" s="208"/>
      <c r="AA124" s="208"/>
      <c r="AB124" s="208"/>
      <c r="AC124" s="208"/>
      <c r="AD124" s="208"/>
      <c r="AE124" s="208"/>
      <c r="AF124" s="208"/>
      <c r="AG124" s="208" t="s">
        <v>331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2" x14ac:dyDescent="0.2">
      <c r="A125" s="215"/>
      <c r="B125" s="216"/>
      <c r="C125" s="260" t="s">
        <v>665</v>
      </c>
      <c r="D125" s="253"/>
      <c r="E125" s="254"/>
      <c r="F125" s="218"/>
      <c r="G125" s="218"/>
      <c r="H125" s="218"/>
      <c r="I125" s="218"/>
      <c r="J125" s="218"/>
      <c r="K125" s="218"/>
      <c r="L125" s="218"/>
      <c r="M125" s="218"/>
      <c r="N125" s="217"/>
      <c r="O125" s="217"/>
      <c r="P125" s="217"/>
      <c r="Q125" s="217"/>
      <c r="R125" s="218"/>
      <c r="S125" s="218"/>
      <c r="T125" s="218"/>
      <c r="U125" s="218"/>
      <c r="V125" s="218"/>
      <c r="W125" s="218"/>
      <c r="X125" s="218"/>
      <c r="Y125" s="218"/>
      <c r="Z125" s="208"/>
      <c r="AA125" s="208"/>
      <c r="AB125" s="208"/>
      <c r="AC125" s="208"/>
      <c r="AD125" s="208"/>
      <c r="AE125" s="208"/>
      <c r="AF125" s="208"/>
      <c r="AG125" s="208" t="s">
        <v>227</v>
      </c>
      <c r="AH125" s="208">
        <v>0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3" x14ac:dyDescent="0.2">
      <c r="A126" s="215"/>
      <c r="B126" s="216"/>
      <c r="C126" s="261" t="s">
        <v>231</v>
      </c>
      <c r="D126" s="255"/>
      <c r="E126" s="256"/>
      <c r="F126" s="218"/>
      <c r="G126" s="218"/>
      <c r="H126" s="218"/>
      <c r="I126" s="218"/>
      <c r="J126" s="218"/>
      <c r="K126" s="218"/>
      <c r="L126" s="218"/>
      <c r="M126" s="218"/>
      <c r="N126" s="217"/>
      <c r="O126" s="217"/>
      <c r="P126" s="217"/>
      <c r="Q126" s="217"/>
      <c r="R126" s="218"/>
      <c r="S126" s="218"/>
      <c r="T126" s="218"/>
      <c r="U126" s="218"/>
      <c r="V126" s="218"/>
      <c r="W126" s="218"/>
      <c r="X126" s="218"/>
      <c r="Y126" s="218"/>
      <c r="Z126" s="208"/>
      <c r="AA126" s="208"/>
      <c r="AB126" s="208"/>
      <c r="AC126" s="208"/>
      <c r="AD126" s="208"/>
      <c r="AE126" s="208"/>
      <c r="AF126" s="208"/>
      <c r="AG126" s="208" t="s">
        <v>227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3" x14ac:dyDescent="0.2">
      <c r="A127" s="215"/>
      <c r="B127" s="216"/>
      <c r="C127" s="262" t="s">
        <v>666</v>
      </c>
      <c r="D127" s="255"/>
      <c r="E127" s="256">
        <v>0.33</v>
      </c>
      <c r="F127" s="218"/>
      <c r="G127" s="218"/>
      <c r="H127" s="218"/>
      <c r="I127" s="218"/>
      <c r="J127" s="218"/>
      <c r="K127" s="218"/>
      <c r="L127" s="218"/>
      <c r="M127" s="218"/>
      <c r="N127" s="217"/>
      <c r="O127" s="217"/>
      <c r="P127" s="217"/>
      <c r="Q127" s="217"/>
      <c r="R127" s="218"/>
      <c r="S127" s="218"/>
      <c r="T127" s="218"/>
      <c r="U127" s="218"/>
      <c r="V127" s="218"/>
      <c r="W127" s="218"/>
      <c r="X127" s="218"/>
      <c r="Y127" s="218"/>
      <c r="Z127" s="208"/>
      <c r="AA127" s="208"/>
      <c r="AB127" s="208"/>
      <c r="AC127" s="208"/>
      <c r="AD127" s="208"/>
      <c r="AE127" s="208"/>
      <c r="AF127" s="208"/>
      <c r="AG127" s="208" t="s">
        <v>227</v>
      </c>
      <c r="AH127" s="208">
        <v>2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3" x14ac:dyDescent="0.2">
      <c r="A128" s="215"/>
      <c r="B128" s="216"/>
      <c r="C128" s="261" t="s">
        <v>233</v>
      </c>
      <c r="D128" s="255"/>
      <c r="E128" s="256"/>
      <c r="F128" s="218"/>
      <c r="G128" s="218"/>
      <c r="H128" s="218"/>
      <c r="I128" s="218"/>
      <c r="J128" s="218"/>
      <c r="K128" s="218"/>
      <c r="L128" s="218"/>
      <c r="M128" s="218"/>
      <c r="N128" s="217"/>
      <c r="O128" s="217"/>
      <c r="P128" s="217"/>
      <c r="Q128" s="217"/>
      <c r="R128" s="218"/>
      <c r="S128" s="218"/>
      <c r="T128" s="218"/>
      <c r="U128" s="218"/>
      <c r="V128" s="218"/>
      <c r="W128" s="218"/>
      <c r="X128" s="218"/>
      <c r="Y128" s="218"/>
      <c r="Z128" s="208"/>
      <c r="AA128" s="208"/>
      <c r="AB128" s="208"/>
      <c r="AC128" s="208"/>
      <c r="AD128" s="208"/>
      <c r="AE128" s="208"/>
      <c r="AF128" s="208"/>
      <c r="AG128" s="208" t="s">
        <v>227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3" x14ac:dyDescent="0.2">
      <c r="A129" s="215"/>
      <c r="B129" s="216"/>
      <c r="C129" s="260" t="s">
        <v>667</v>
      </c>
      <c r="D129" s="253"/>
      <c r="E129" s="254">
        <v>30.608329999999999</v>
      </c>
      <c r="F129" s="218"/>
      <c r="G129" s="218"/>
      <c r="H129" s="218"/>
      <c r="I129" s="218"/>
      <c r="J129" s="218"/>
      <c r="K129" s="218"/>
      <c r="L129" s="218"/>
      <c r="M129" s="218"/>
      <c r="N129" s="217"/>
      <c r="O129" s="217"/>
      <c r="P129" s="217"/>
      <c r="Q129" s="217"/>
      <c r="R129" s="218"/>
      <c r="S129" s="218"/>
      <c r="T129" s="218"/>
      <c r="U129" s="218"/>
      <c r="V129" s="218"/>
      <c r="W129" s="218"/>
      <c r="X129" s="218"/>
      <c r="Y129" s="218"/>
      <c r="Z129" s="208"/>
      <c r="AA129" s="208"/>
      <c r="AB129" s="208"/>
      <c r="AC129" s="208"/>
      <c r="AD129" s="208"/>
      <c r="AE129" s="208"/>
      <c r="AF129" s="208"/>
      <c r="AG129" s="208" t="s">
        <v>227</v>
      </c>
      <c r="AH129" s="208">
        <v>5</v>
      </c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x14ac:dyDescent="0.2">
      <c r="A130" s="223" t="s">
        <v>178</v>
      </c>
      <c r="B130" s="224" t="s">
        <v>117</v>
      </c>
      <c r="C130" s="246" t="s">
        <v>118</v>
      </c>
      <c r="D130" s="225"/>
      <c r="E130" s="226"/>
      <c r="F130" s="227"/>
      <c r="G130" s="227">
        <f>SUMIF(AG131:AG137,"&lt;&gt;NOR",G131:G137)</f>
        <v>0</v>
      </c>
      <c r="H130" s="227"/>
      <c r="I130" s="227">
        <f>SUM(I131:I137)</f>
        <v>0</v>
      </c>
      <c r="J130" s="227"/>
      <c r="K130" s="227">
        <f>SUM(K131:K137)</f>
        <v>0</v>
      </c>
      <c r="L130" s="227"/>
      <c r="M130" s="227">
        <f>SUM(M131:M137)</f>
        <v>0</v>
      </c>
      <c r="N130" s="226"/>
      <c r="O130" s="226">
        <f>SUM(O131:O137)</f>
        <v>16.18</v>
      </c>
      <c r="P130" s="226"/>
      <c r="Q130" s="226">
        <f>SUM(Q131:Q137)</f>
        <v>0</v>
      </c>
      <c r="R130" s="227"/>
      <c r="S130" s="227"/>
      <c r="T130" s="228"/>
      <c r="U130" s="222"/>
      <c r="V130" s="222">
        <f>SUM(V131:V137)</f>
        <v>0.79</v>
      </c>
      <c r="W130" s="222"/>
      <c r="X130" s="222"/>
      <c r="Y130" s="222"/>
      <c r="AG130" t="s">
        <v>179</v>
      </c>
    </row>
    <row r="131" spans="1:60" ht="22.5" outlineLevel="1" x14ac:dyDescent="0.2">
      <c r="A131" s="230">
        <v>24</v>
      </c>
      <c r="B131" s="231" t="s">
        <v>335</v>
      </c>
      <c r="C131" s="248" t="s">
        <v>336</v>
      </c>
      <c r="D131" s="232" t="s">
        <v>257</v>
      </c>
      <c r="E131" s="233">
        <v>29.35</v>
      </c>
      <c r="F131" s="234"/>
      <c r="G131" s="235">
        <f>ROUND(E131*F131,2)</f>
        <v>0</v>
      </c>
      <c r="H131" s="234"/>
      <c r="I131" s="235">
        <f>ROUND(E131*H131,2)</f>
        <v>0</v>
      </c>
      <c r="J131" s="234"/>
      <c r="K131" s="235">
        <f>ROUND(E131*J131,2)</f>
        <v>0</v>
      </c>
      <c r="L131" s="235">
        <v>21</v>
      </c>
      <c r="M131" s="235">
        <f>G131*(1+L131/100)</f>
        <v>0</v>
      </c>
      <c r="N131" s="233">
        <v>0.55125000000000002</v>
      </c>
      <c r="O131" s="233">
        <f>ROUND(E131*N131,2)</f>
        <v>16.18</v>
      </c>
      <c r="P131" s="233">
        <v>0</v>
      </c>
      <c r="Q131" s="233">
        <f>ROUND(E131*P131,2)</f>
        <v>0</v>
      </c>
      <c r="R131" s="235" t="s">
        <v>337</v>
      </c>
      <c r="S131" s="235" t="s">
        <v>183</v>
      </c>
      <c r="T131" s="236" t="s">
        <v>183</v>
      </c>
      <c r="U131" s="218">
        <v>2.7E-2</v>
      </c>
      <c r="V131" s="218">
        <f>ROUND(E131*U131,2)</f>
        <v>0.79</v>
      </c>
      <c r="W131" s="218"/>
      <c r="X131" s="218" t="s">
        <v>222</v>
      </c>
      <c r="Y131" s="218" t="s">
        <v>186</v>
      </c>
      <c r="Z131" s="208"/>
      <c r="AA131" s="208"/>
      <c r="AB131" s="208"/>
      <c r="AC131" s="208"/>
      <c r="AD131" s="208"/>
      <c r="AE131" s="208"/>
      <c r="AF131" s="208"/>
      <c r="AG131" s="208" t="s">
        <v>252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2" x14ac:dyDescent="0.2">
      <c r="A132" s="215"/>
      <c r="B132" s="216"/>
      <c r="C132" s="260" t="s">
        <v>338</v>
      </c>
      <c r="D132" s="253"/>
      <c r="E132" s="254"/>
      <c r="F132" s="218"/>
      <c r="G132" s="218"/>
      <c r="H132" s="218"/>
      <c r="I132" s="218"/>
      <c r="J132" s="218"/>
      <c r="K132" s="218"/>
      <c r="L132" s="218"/>
      <c r="M132" s="218"/>
      <c r="N132" s="217"/>
      <c r="O132" s="217"/>
      <c r="P132" s="217"/>
      <c r="Q132" s="217"/>
      <c r="R132" s="218"/>
      <c r="S132" s="218"/>
      <c r="T132" s="218"/>
      <c r="U132" s="218"/>
      <c r="V132" s="218"/>
      <c r="W132" s="218"/>
      <c r="X132" s="218"/>
      <c r="Y132" s="218"/>
      <c r="Z132" s="208"/>
      <c r="AA132" s="208"/>
      <c r="AB132" s="208"/>
      <c r="AC132" s="208"/>
      <c r="AD132" s="208"/>
      <c r="AE132" s="208"/>
      <c r="AF132" s="208"/>
      <c r="AG132" s="208" t="s">
        <v>227</v>
      </c>
      <c r="AH132" s="208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3" x14ac:dyDescent="0.2">
      <c r="A133" s="215"/>
      <c r="B133" s="216"/>
      <c r="C133" s="260" t="s">
        <v>339</v>
      </c>
      <c r="D133" s="253"/>
      <c r="E133" s="254"/>
      <c r="F133" s="218"/>
      <c r="G133" s="218"/>
      <c r="H133" s="218"/>
      <c r="I133" s="218"/>
      <c r="J133" s="218"/>
      <c r="K133" s="218"/>
      <c r="L133" s="218"/>
      <c r="M133" s="218"/>
      <c r="N133" s="217"/>
      <c r="O133" s="217"/>
      <c r="P133" s="217"/>
      <c r="Q133" s="217"/>
      <c r="R133" s="218"/>
      <c r="S133" s="218"/>
      <c r="T133" s="218"/>
      <c r="U133" s="218"/>
      <c r="V133" s="218"/>
      <c r="W133" s="218"/>
      <c r="X133" s="218"/>
      <c r="Y133" s="218"/>
      <c r="Z133" s="208"/>
      <c r="AA133" s="208"/>
      <c r="AB133" s="208"/>
      <c r="AC133" s="208"/>
      <c r="AD133" s="208"/>
      <c r="AE133" s="208"/>
      <c r="AF133" s="208"/>
      <c r="AG133" s="208" t="s">
        <v>227</v>
      </c>
      <c r="AH133" s="208">
        <v>0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3" x14ac:dyDescent="0.2">
      <c r="A134" s="215"/>
      <c r="B134" s="216"/>
      <c r="C134" s="261" t="s">
        <v>231</v>
      </c>
      <c r="D134" s="255"/>
      <c r="E134" s="256"/>
      <c r="F134" s="218"/>
      <c r="G134" s="218"/>
      <c r="H134" s="218"/>
      <c r="I134" s="218"/>
      <c r="J134" s="218"/>
      <c r="K134" s="218"/>
      <c r="L134" s="218"/>
      <c r="M134" s="218"/>
      <c r="N134" s="217"/>
      <c r="O134" s="217"/>
      <c r="P134" s="217"/>
      <c r="Q134" s="217"/>
      <c r="R134" s="218"/>
      <c r="S134" s="218"/>
      <c r="T134" s="218"/>
      <c r="U134" s="218"/>
      <c r="V134" s="218"/>
      <c r="W134" s="218"/>
      <c r="X134" s="218"/>
      <c r="Y134" s="218"/>
      <c r="Z134" s="208"/>
      <c r="AA134" s="208"/>
      <c r="AB134" s="208"/>
      <c r="AC134" s="208"/>
      <c r="AD134" s="208"/>
      <c r="AE134" s="208"/>
      <c r="AF134" s="208"/>
      <c r="AG134" s="208" t="s">
        <v>227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3" x14ac:dyDescent="0.2">
      <c r="A135" s="215"/>
      <c r="B135" s="216"/>
      <c r="C135" s="262" t="s">
        <v>340</v>
      </c>
      <c r="D135" s="255"/>
      <c r="E135" s="256">
        <v>0.25</v>
      </c>
      <c r="F135" s="218"/>
      <c r="G135" s="218"/>
      <c r="H135" s="218"/>
      <c r="I135" s="218"/>
      <c r="J135" s="218"/>
      <c r="K135" s="218"/>
      <c r="L135" s="218"/>
      <c r="M135" s="218"/>
      <c r="N135" s="217"/>
      <c r="O135" s="217"/>
      <c r="P135" s="217"/>
      <c r="Q135" s="217"/>
      <c r="R135" s="218"/>
      <c r="S135" s="218"/>
      <c r="T135" s="218"/>
      <c r="U135" s="218"/>
      <c r="V135" s="218"/>
      <c r="W135" s="218"/>
      <c r="X135" s="218"/>
      <c r="Y135" s="218"/>
      <c r="Z135" s="208"/>
      <c r="AA135" s="208"/>
      <c r="AB135" s="208"/>
      <c r="AC135" s="208"/>
      <c r="AD135" s="208"/>
      <c r="AE135" s="208"/>
      <c r="AF135" s="208"/>
      <c r="AG135" s="208" t="s">
        <v>227</v>
      </c>
      <c r="AH135" s="208">
        <v>2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3" x14ac:dyDescent="0.2">
      <c r="A136" s="215"/>
      <c r="B136" s="216"/>
      <c r="C136" s="261" t="s">
        <v>233</v>
      </c>
      <c r="D136" s="255"/>
      <c r="E136" s="256"/>
      <c r="F136" s="218"/>
      <c r="G136" s="218"/>
      <c r="H136" s="218"/>
      <c r="I136" s="218"/>
      <c r="J136" s="218"/>
      <c r="K136" s="218"/>
      <c r="L136" s="218"/>
      <c r="M136" s="218"/>
      <c r="N136" s="217"/>
      <c r="O136" s="217"/>
      <c r="P136" s="217"/>
      <c r="Q136" s="217"/>
      <c r="R136" s="218"/>
      <c r="S136" s="218"/>
      <c r="T136" s="218"/>
      <c r="U136" s="218"/>
      <c r="V136" s="218"/>
      <c r="W136" s="218"/>
      <c r="X136" s="218"/>
      <c r="Y136" s="218"/>
      <c r="Z136" s="208"/>
      <c r="AA136" s="208"/>
      <c r="AB136" s="208"/>
      <c r="AC136" s="208"/>
      <c r="AD136" s="208"/>
      <c r="AE136" s="208"/>
      <c r="AF136" s="208"/>
      <c r="AG136" s="208" t="s">
        <v>227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3" x14ac:dyDescent="0.2">
      <c r="A137" s="215"/>
      <c r="B137" s="216"/>
      <c r="C137" s="260" t="s">
        <v>640</v>
      </c>
      <c r="D137" s="253"/>
      <c r="E137" s="254">
        <v>29.35</v>
      </c>
      <c r="F137" s="218"/>
      <c r="G137" s="218"/>
      <c r="H137" s="218"/>
      <c r="I137" s="218"/>
      <c r="J137" s="218"/>
      <c r="K137" s="218"/>
      <c r="L137" s="218"/>
      <c r="M137" s="218"/>
      <c r="N137" s="217"/>
      <c r="O137" s="217"/>
      <c r="P137" s="217"/>
      <c r="Q137" s="217"/>
      <c r="R137" s="218"/>
      <c r="S137" s="218"/>
      <c r="T137" s="218"/>
      <c r="U137" s="218"/>
      <c r="V137" s="218"/>
      <c r="W137" s="218"/>
      <c r="X137" s="218"/>
      <c r="Y137" s="218"/>
      <c r="Z137" s="208"/>
      <c r="AA137" s="208"/>
      <c r="AB137" s="208"/>
      <c r="AC137" s="208"/>
      <c r="AD137" s="208"/>
      <c r="AE137" s="208"/>
      <c r="AF137" s="208"/>
      <c r="AG137" s="208" t="s">
        <v>227</v>
      </c>
      <c r="AH137" s="208">
        <v>5</v>
      </c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x14ac:dyDescent="0.2">
      <c r="A138" s="223" t="s">
        <v>178</v>
      </c>
      <c r="B138" s="224" t="s">
        <v>131</v>
      </c>
      <c r="C138" s="246" t="s">
        <v>132</v>
      </c>
      <c r="D138" s="225"/>
      <c r="E138" s="226"/>
      <c r="F138" s="227"/>
      <c r="G138" s="227">
        <f>SUMIF(AG139:AG142,"&lt;&gt;NOR",G139:G142)</f>
        <v>0</v>
      </c>
      <c r="H138" s="227"/>
      <c r="I138" s="227">
        <f>SUM(I139:I142)</f>
        <v>0</v>
      </c>
      <c r="J138" s="227"/>
      <c r="K138" s="227">
        <f>SUM(K139:K142)</f>
        <v>0</v>
      </c>
      <c r="L138" s="227"/>
      <c r="M138" s="227">
        <f>SUM(M139:M142)</f>
        <v>0</v>
      </c>
      <c r="N138" s="226"/>
      <c r="O138" s="226">
        <f>SUM(O139:O142)</f>
        <v>0</v>
      </c>
      <c r="P138" s="226"/>
      <c r="Q138" s="226">
        <f>SUM(Q139:Q142)</f>
        <v>0</v>
      </c>
      <c r="R138" s="227"/>
      <c r="S138" s="227"/>
      <c r="T138" s="228"/>
      <c r="U138" s="222"/>
      <c r="V138" s="222">
        <f>SUM(V139:V142)</f>
        <v>107.19</v>
      </c>
      <c r="W138" s="222"/>
      <c r="X138" s="222"/>
      <c r="Y138" s="222"/>
      <c r="AG138" t="s">
        <v>179</v>
      </c>
    </row>
    <row r="139" spans="1:60" ht="22.5" outlineLevel="1" x14ac:dyDescent="0.2">
      <c r="A139" s="230">
        <v>25</v>
      </c>
      <c r="B139" s="231" t="s">
        <v>359</v>
      </c>
      <c r="C139" s="248" t="s">
        <v>360</v>
      </c>
      <c r="D139" s="232" t="s">
        <v>330</v>
      </c>
      <c r="E139" s="233">
        <v>55.68336</v>
      </c>
      <c r="F139" s="234"/>
      <c r="G139" s="235">
        <f>ROUND(E139*F139,2)</f>
        <v>0</v>
      </c>
      <c r="H139" s="234"/>
      <c r="I139" s="235">
        <f>ROUND(E139*H139,2)</f>
        <v>0</v>
      </c>
      <c r="J139" s="234"/>
      <c r="K139" s="235">
        <f>ROUND(E139*J139,2)</f>
        <v>0</v>
      </c>
      <c r="L139" s="235">
        <v>21</v>
      </c>
      <c r="M139" s="235">
        <f>G139*(1+L139/100)</f>
        <v>0</v>
      </c>
      <c r="N139" s="233">
        <v>0</v>
      </c>
      <c r="O139" s="233">
        <f>ROUND(E139*N139,2)</f>
        <v>0</v>
      </c>
      <c r="P139" s="233">
        <v>0</v>
      </c>
      <c r="Q139" s="233">
        <f>ROUND(E139*P139,2)</f>
        <v>0</v>
      </c>
      <c r="R139" s="235" t="s">
        <v>288</v>
      </c>
      <c r="S139" s="235" t="s">
        <v>183</v>
      </c>
      <c r="T139" s="236" t="s">
        <v>183</v>
      </c>
      <c r="U139" s="218">
        <v>1.925</v>
      </c>
      <c r="V139" s="218">
        <f>ROUND(E139*U139,2)</f>
        <v>107.19</v>
      </c>
      <c r="W139" s="218"/>
      <c r="X139" s="218" t="s">
        <v>361</v>
      </c>
      <c r="Y139" s="218" t="s">
        <v>186</v>
      </c>
      <c r="Z139" s="208"/>
      <c r="AA139" s="208"/>
      <c r="AB139" s="208"/>
      <c r="AC139" s="208"/>
      <c r="AD139" s="208"/>
      <c r="AE139" s="208"/>
      <c r="AF139" s="208"/>
      <c r="AG139" s="208" t="s">
        <v>362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2" x14ac:dyDescent="0.2">
      <c r="A140" s="215"/>
      <c r="B140" s="216"/>
      <c r="C140" s="260" t="s">
        <v>363</v>
      </c>
      <c r="D140" s="253"/>
      <c r="E140" s="254"/>
      <c r="F140" s="218"/>
      <c r="G140" s="218"/>
      <c r="H140" s="218"/>
      <c r="I140" s="218"/>
      <c r="J140" s="218"/>
      <c r="K140" s="218"/>
      <c r="L140" s="218"/>
      <c r="M140" s="218"/>
      <c r="N140" s="217"/>
      <c r="O140" s="217"/>
      <c r="P140" s="217"/>
      <c r="Q140" s="217"/>
      <c r="R140" s="218"/>
      <c r="S140" s="218"/>
      <c r="T140" s="218"/>
      <c r="U140" s="218"/>
      <c r="V140" s="218"/>
      <c r="W140" s="218"/>
      <c r="X140" s="218"/>
      <c r="Y140" s="218"/>
      <c r="Z140" s="208"/>
      <c r="AA140" s="208"/>
      <c r="AB140" s="208"/>
      <c r="AC140" s="208"/>
      <c r="AD140" s="208"/>
      <c r="AE140" s="208"/>
      <c r="AF140" s="208"/>
      <c r="AG140" s="208" t="s">
        <v>227</v>
      </c>
      <c r="AH140" s="208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3" x14ac:dyDescent="0.2">
      <c r="A141" s="215"/>
      <c r="B141" s="216"/>
      <c r="C141" s="260" t="s">
        <v>668</v>
      </c>
      <c r="D141" s="253"/>
      <c r="E141" s="254"/>
      <c r="F141" s="218"/>
      <c r="G141" s="218"/>
      <c r="H141" s="218"/>
      <c r="I141" s="218"/>
      <c r="J141" s="218"/>
      <c r="K141" s="218"/>
      <c r="L141" s="218"/>
      <c r="M141" s="218"/>
      <c r="N141" s="217"/>
      <c r="O141" s="217"/>
      <c r="P141" s="217"/>
      <c r="Q141" s="217"/>
      <c r="R141" s="218"/>
      <c r="S141" s="218"/>
      <c r="T141" s="218"/>
      <c r="U141" s="218"/>
      <c r="V141" s="218"/>
      <c r="W141" s="218"/>
      <c r="X141" s="218"/>
      <c r="Y141" s="218"/>
      <c r="Z141" s="208"/>
      <c r="AA141" s="208"/>
      <c r="AB141" s="208"/>
      <c r="AC141" s="208"/>
      <c r="AD141" s="208"/>
      <c r="AE141" s="208"/>
      <c r="AF141" s="208"/>
      <c r="AG141" s="208" t="s">
        <v>227</v>
      </c>
      <c r="AH141" s="208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3" x14ac:dyDescent="0.2">
      <c r="A142" s="215"/>
      <c r="B142" s="216"/>
      <c r="C142" s="260" t="s">
        <v>669</v>
      </c>
      <c r="D142" s="253"/>
      <c r="E142" s="254">
        <v>55.68336</v>
      </c>
      <c r="F142" s="218"/>
      <c r="G142" s="218"/>
      <c r="H142" s="218"/>
      <c r="I142" s="218"/>
      <c r="J142" s="218"/>
      <c r="K142" s="218"/>
      <c r="L142" s="218"/>
      <c r="M142" s="218"/>
      <c r="N142" s="217"/>
      <c r="O142" s="217"/>
      <c r="P142" s="217"/>
      <c r="Q142" s="217"/>
      <c r="R142" s="218"/>
      <c r="S142" s="218"/>
      <c r="T142" s="218"/>
      <c r="U142" s="218"/>
      <c r="V142" s="218"/>
      <c r="W142" s="218"/>
      <c r="X142" s="218"/>
      <c r="Y142" s="218"/>
      <c r="Z142" s="208"/>
      <c r="AA142" s="208"/>
      <c r="AB142" s="208"/>
      <c r="AC142" s="208"/>
      <c r="AD142" s="208"/>
      <c r="AE142" s="208"/>
      <c r="AF142" s="208"/>
      <c r="AG142" s="208" t="s">
        <v>227</v>
      </c>
      <c r="AH142" s="208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x14ac:dyDescent="0.2">
      <c r="A143" s="223" t="s">
        <v>178</v>
      </c>
      <c r="B143" s="224" t="s">
        <v>133</v>
      </c>
      <c r="C143" s="246" t="s">
        <v>134</v>
      </c>
      <c r="D143" s="225"/>
      <c r="E143" s="226"/>
      <c r="F143" s="227"/>
      <c r="G143" s="227">
        <f>SUMIF(AG144:AG170,"&lt;&gt;NOR",G144:G170)</f>
        <v>0</v>
      </c>
      <c r="H143" s="227"/>
      <c r="I143" s="227">
        <f>SUM(I144:I170)</f>
        <v>0</v>
      </c>
      <c r="J143" s="227"/>
      <c r="K143" s="227">
        <f>SUM(K144:K170)</f>
        <v>0</v>
      </c>
      <c r="L143" s="227"/>
      <c r="M143" s="227">
        <f>SUM(M144:M170)</f>
        <v>0</v>
      </c>
      <c r="N143" s="226"/>
      <c r="O143" s="226">
        <f>SUM(O144:O170)</f>
        <v>12.75</v>
      </c>
      <c r="P143" s="226"/>
      <c r="Q143" s="226">
        <f>SUM(Q144:Q170)</f>
        <v>0</v>
      </c>
      <c r="R143" s="227"/>
      <c r="S143" s="227"/>
      <c r="T143" s="228"/>
      <c r="U143" s="222"/>
      <c r="V143" s="222">
        <f>SUM(V144:V170)</f>
        <v>45.2</v>
      </c>
      <c r="W143" s="222"/>
      <c r="X143" s="222"/>
      <c r="Y143" s="222"/>
      <c r="AG143" t="s">
        <v>179</v>
      </c>
    </row>
    <row r="144" spans="1:60" outlineLevel="1" x14ac:dyDescent="0.2">
      <c r="A144" s="230">
        <v>26</v>
      </c>
      <c r="B144" s="231" t="s">
        <v>366</v>
      </c>
      <c r="C144" s="248" t="s">
        <v>367</v>
      </c>
      <c r="D144" s="232" t="s">
        <v>220</v>
      </c>
      <c r="E144" s="233">
        <v>1.0894699999999999</v>
      </c>
      <c r="F144" s="234"/>
      <c r="G144" s="235">
        <f>ROUND(E144*F144,2)</f>
        <v>0</v>
      </c>
      <c r="H144" s="234"/>
      <c r="I144" s="235">
        <f>ROUND(E144*H144,2)</f>
        <v>0</v>
      </c>
      <c r="J144" s="234"/>
      <c r="K144" s="235">
        <f>ROUND(E144*J144,2)</f>
        <v>0</v>
      </c>
      <c r="L144" s="235">
        <v>21</v>
      </c>
      <c r="M144" s="235">
        <f>G144*(1+L144/100)</f>
        <v>0</v>
      </c>
      <c r="N144" s="233">
        <v>0</v>
      </c>
      <c r="O144" s="233">
        <f>ROUND(E144*N144,2)</f>
        <v>0</v>
      </c>
      <c r="P144" s="233">
        <v>0</v>
      </c>
      <c r="Q144" s="233">
        <f>ROUND(E144*P144,2)</f>
        <v>0</v>
      </c>
      <c r="R144" s="235" t="s">
        <v>368</v>
      </c>
      <c r="S144" s="235" t="s">
        <v>183</v>
      </c>
      <c r="T144" s="236" t="s">
        <v>183</v>
      </c>
      <c r="U144" s="218">
        <v>0</v>
      </c>
      <c r="V144" s="218">
        <f>ROUND(E144*U144,2)</f>
        <v>0</v>
      </c>
      <c r="W144" s="218"/>
      <c r="X144" s="218" t="s">
        <v>222</v>
      </c>
      <c r="Y144" s="218" t="s">
        <v>186</v>
      </c>
      <c r="Z144" s="208"/>
      <c r="AA144" s="208"/>
      <c r="AB144" s="208"/>
      <c r="AC144" s="208"/>
      <c r="AD144" s="208"/>
      <c r="AE144" s="208"/>
      <c r="AF144" s="208"/>
      <c r="AG144" s="208" t="s">
        <v>223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2" x14ac:dyDescent="0.2">
      <c r="A145" s="215"/>
      <c r="B145" s="216"/>
      <c r="C145" s="260" t="s">
        <v>369</v>
      </c>
      <c r="D145" s="253"/>
      <c r="E145" s="254"/>
      <c r="F145" s="218"/>
      <c r="G145" s="218"/>
      <c r="H145" s="218"/>
      <c r="I145" s="218"/>
      <c r="J145" s="218"/>
      <c r="K145" s="218"/>
      <c r="L145" s="218"/>
      <c r="M145" s="218"/>
      <c r="N145" s="217"/>
      <c r="O145" s="217"/>
      <c r="P145" s="217"/>
      <c r="Q145" s="217"/>
      <c r="R145" s="218"/>
      <c r="S145" s="218"/>
      <c r="T145" s="218"/>
      <c r="U145" s="218"/>
      <c r="V145" s="218"/>
      <c r="W145" s="218"/>
      <c r="X145" s="218"/>
      <c r="Y145" s="218"/>
      <c r="Z145" s="208"/>
      <c r="AA145" s="208"/>
      <c r="AB145" s="208"/>
      <c r="AC145" s="208"/>
      <c r="AD145" s="208"/>
      <c r="AE145" s="208"/>
      <c r="AF145" s="208"/>
      <c r="AG145" s="208" t="s">
        <v>227</v>
      </c>
      <c r="AH145" s="208">
        <v>0</v>
      </c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3" x14ac:dyDescent="0.2">
      <c r="A146" s="215"/>
      <c r="B146" s="216"/>
      <c r="C146" s="260" t="s">
        <v>370</v>
      </c>
      <c r="D146" s="253"/>
      <c r="E146" s="254"/>
      <c r="F146" s="218"/>
      <c r="G146" s="218"/>
      <c r="H146" s="218"/>
      <c r="I146" s="218"/>
      <c r="J146" s="218"/>
      <c r="K146" s="218"/>
      <c r="L146" s="218"/>
      <c r="M146" s="218"/>
      <c r="N146" s="217"/>
      <c r="O146" s="217"/>
      <c r="P146" s="217"/>
      <c r="Q146" s="217"/>
      <c r="R146" s="218"/>
      <c r="S146" s="218"/>
      <c r="T146" s="218"/>
      <c r="U146" s="218"/>
      <c r="V146" s="218"/>
      <c r="W146" s="218"/>
      <c r="X146" s="218"/>
      <c r="Y146" s="218"/>
      <c r="Z146" s="208"/>
      <c r="AA146" s="208"/>
      <c r="AB146" s="208"/>
      <c r="AC146" s="208"/>
      <c r="AD146" s="208"/>
      <c r="AE146" s="208"/>
      <c r="AF146" s="208"/>
      <c r="AG146" s="208" t="s">
        <v>227</v>
      </c>
      <c r="AH146" s="208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3" x14ac:dyDescent="0.2">
      <c r="A147" s="215"/>
      <c r="B147" s="216"/>
      <c r="C147" s="260" t="s">
        <v>670</v>
      </c>
      <c r="D147" s="253"/>
      <c r="E147" s="254">
        <v>1.0894699999999999</v>
      </c>
      <c r="F147" s="218"/>
      <c r="G147" s="218"/>
      <c r="H147" s="218"/>
      <c r="I147" s="218"/>
      <c r="J147" s="218"/>
      <c r="K147" s="218"/>
      <c r="L147" s="218"/>
      <c r="M147" s="218"/>
      <c r="N147" s="217"/>
      <c r="O147" s="217"/>
      <c r="P147" s="217"/>
      <c r="Q147" s="217"/>
      <c r="R147" s="218"/>
      <c r="S147" s="218"/>
      <c r="T147" s="218"/>
      <c r="U147" s="218"/>
      <c r="V147" s="218"/>
      <c r="W147" s="218"/>
      <c r="X147" s="218"/>
      <c r="Y147" s="218"/>
      <c r="Z147" s="208"/>
      <c r="AA147" s="208"/>
      <c r="AB147" s="208"/>
      <c r="AC147" s="208"/>
      <c r="AD147" s="208"/>
      <c r="AE147" s="208"/>
      <c r="AF147" s="208"/>
      <c r="AG147" s="208" t="s">
        <v>227</v>
      </c>
      <c r="AH147" s="208">
        <v>5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ht="22.5" outlineLevel="1" x14ac:dyDescent="0.2">
      <c r="A148" s="230">
        <v>27</v>
      </c>
      <c r="B148" s="231" t="s">
        <v>372</v>
      </c>
      <c r="C148" s="248" t="s">
        <v>373</v>
      </c>
      <c r="D148" s="232" t="s">
        <v>374</v>
      </c>
      <c r="E148" s="233">
        <v>117.4</v>
      </c>
      <c r="F148" s="234"/>
      <c r="G148" s="235">
        <f>ROUND(E148*F148,2)</f>
        <v>0</v>
      </c>
      <c r="H148" s="234"/>
      <c r="I148" s="235">
        <f>ROUND(E148*H148,2)</f>
        <v>0</v>
      </c>
      <c r="J148" s="234"/>
      <c r="K148" s="235">
        <f>ROUND(E148*J148,2)</f>
        <v>0</v>
      </c>
      <c r="L148" s="235">
        <v>21</v>
      </c>
      <c r="M148" s="235">
        <f>G148*(1+L148/100)</f>
        <v>0</v>
      </c>
      <c r="N148" s="233">
        <v>0.10249999999999999</v>
      </c>
      <c r="O148" s="233">
        <f>ROUND(E148*N148,2)</f>
        <v>12.03</v>
      </c>
      <c r="P148" s="233">
        <v>0</v>
      </c>
      <c r="Q148" s="233">
        <f>ROUND(E148*P148,2)</f>
        <v>0</v>
      </c>
      <c r="R148" s="235"/>
      <c r="S148" s="235" t="s">
        <v>268</v>
      </c>
      <c r="T148" s="236" t="s">
        <v>183</v>
      </c>
      <c r="U148" s="218">
        <v>0.14000000000000001</v>
      </c>
      <c r="V148" s="218">
        <f>ROUND(E148*U148,2)</f>
        <v>16.440000000000001</v>
      </c>
      <c r="W148" s="218"/>
      <c r="X148" s="218" t="s">
        <v>222</v>
      </c>
      <c r="Y148" s="218" t="s">
        <v>186</v>
      </c>
      <c r="Z148" s="208"/>
      <c r="AA148" s="208"/>
      <c r="AB148" s="208"/>
      <c r="AC148" s="208"/>
      <c r="AD148" s="208"/>
      <c r="AE148" s="208"/>
      <c r="AF148" s="208"/>
      <c r="AG148" s="208" t="s">
        <v>223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2" x14ac:dyDescent="0.2">
      <c r="A149" s="215"/>
      <c r="B149" s="216"/>
      <c r="C149" s="260" t="s">
        <v>375</v>
      </c>
      <c r="D149" s="253"/>
      <c r="E149" s="254"/>
      <c r="F149" s="218"/>
      <c r="G149" s="218"/>
      <c r="H149" s="218"/>
      <c r="I149" s="218"/>
      <c r="J149" s="218"/>
      <c r="K149" s="218"/>
      <c r="L149" s="218"/>
      <c r="M149" s="218"/>
      <c r="N149" s="217"/>
      <c r="O149" s="217"/>
      <c r="P149" s="217"/>
      <c r="Q149" s="217"/>
      <c r="R149" s="218"/>
      <c r="S149" s="218"/>
      <c r="T149" s="218"/>
      <c r="U149" s="218"/>
      <c r="V149" s="218"/>
      <c r="W149" s="218"/>
      <c r="X149" s="218"/>
      <c r="Y149" s="218"/>
      <c r="Z149" s="208"/>
      <c r="AA149" s="208"/>
      <c r="AB149" s="208"/>
      <c r="AC149" s="208"/>
      <c r="AD149" s="208"/>
      <c r="AE149" s="208"/>
      <c r="AF149" s="208"/>
      <c r="AG149" s="208" t="s">
        <v>227</v>
      </c>
      <c r="AH149" s="208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3" x14ac:dyDescent="0.2">
      <c r="A150" s="215"/>
      <c r="B150" s="216"/>
      <c r="C150" s="260" t="s">
        <v>345</v>
      </c>
      <c r="D150" s="253"/>
      <c r="E150" s="254"/>
      <c r="F150" s="218"/>
      <c r="G150" s="218"/>
      <c r="H150" s="218"/>
      <c r="I150" s="218"/>
      <c r="J150" s="218"/>
      <c r="K150" s="218"/>
      <c r="L150" s="218"/>
      <c r="M150" s="218"/>
      <c r="N150" s="217"/>
      <c r="O150" s="217"/>
      <c r="P150" s="217"/>
      <c r="Q150" s="217"/>
      <c r="R150" s="218"/>
      <c r="S150" s="218"/>
      <c r="T150" s="218"/>
      <c r="U150" s="218"/>
      <c r="V150" s="218"/>
      <c r="W150" s="218"/>
      <c r="X150" s="218"/>
      <c r="Y150" s="218"/>
      <c r="Z150" s="208"/>
      <c r="AA150" s="208"/>
      <c r="AB150" s="208"/>
      <c r="AC150" s="208"/>
      <c r="AD150" s="208"/>
      <c r="AE150" s="208"/>
      <c r="AF150" s="208"/>
      <c r="AG150" s="208" t="s">
        <v>227</v>
      </c>
      <c r="AH150" s="208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3" x14ac:dyDescent="0.2">
      <c r="A151" s="215"/>
      <c r="B151" s="216"/>
      <c r="C151" s="260" t="s">
        <v>513</v>
      </c>
      <c r="D151" s="253"/>
      <c r="E151" s="254"/>
      <c r="F151" s="218"/>
      <c r="G151" s="218"/>
      <c r="H151" s="218"/>
      <c r="I151" s="218"/>
      <c r="J151" s="218"/>
      <c r="K151" s="218"/>
      <c r="L151" s="218"/>
      <c r="M151" s="218"/>
      <c r="N151" s="217"/>
      <c r="O151" s="217"/>
      <c r="P151" s="217"/>
      <c r="Q151" s="217"/>
      <c r="R151" s="218"/>
      <c r="S151" s="218"/>
      <c r="T151" s="218"/>
      <c r="U151" s="218"/>
      <c r="V151" s="218"/>
      <c r="W151" s="218"/>
      <c r="X151" s="218"/>
      <c r="Y151" s="218"/>
      <c r="Z151" s="208"/>
      <c r="AA151" s="208"/>
      <c r="AB151" s="208"/>
      <c r="AC151" s="208"/>
      <c r="AD151" s="208"/>
      <c r="AE151" s="208"/>
      <c r="AF151" s="208"/>
      <c r="AG151" s="208" t="s">
        <v>227</v>
      </c>
      <c r="AH151" s="208">
        <v>0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3" x14ac:dyDescent="0.2">
      <c r="A152" s="215"/>
      <c r="B152" s="216"/>
      <c r="C152" s="260" t="s">
        <v>671</v>
      </c>
      <c r="D152" s="253"/>
      <c r="E152" s="254"/>
      <c r="F152" s="218"/>
      <c r="G152" s="218"/>
      <c r="H152" s="218"/>
      <c r="I152" s="218"/>
      <c r="J152" s="218"/>
      <c r="K152" s="218"/>
      <c r="L152" s="218"/>
      <c r="M152" s="218"/>
      <c r="N152" s="217"/>
      <c r="O152" s="217"/>
      <c r="P152" s="217"/>
      <c r="Q152" s="217"/>
      <c r="R152" s="218"/>
      <c r="S152" s="218"/>
      <c r="T152" s="218"/>
      <c r="U152" s="218"/>
      <c r="V152" s="218"/>
      <c r="W152" s="218"/>
      <c r="X152" s="218"/>
      <c r="Y152" s="218"/>
      <c r="Z152" s="208"/>
      <c r="AA152" s="208"/>
      <c r="AB152" s="208"/>
      <c r="AC152" s="208"/>
      <c r="AD152" s="208"/>
      <c r="AE152" s="208"/>
      <c r="AF152" s="208"/>
      <c r="AG152" s="208" t="s">
        <v>227</v>
      </c>
      <c r="AH152" s="208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3" x14ac:dyDescent="0.2">
      <c r="A153" s="215"/>
      <c r="B153" s="216"/>
      <c r="C153" s="260" t="s">
        <v>672</v>
      </c>
      <c r="D153" s="253"/>
      <c r="E153" s="254">
        <v>31.2</v>
      </c>
      <c r="F153" s="218"/>
      <c r="G153" s="218"/>
      <c r="H153" s="218"/>
      <c r="I153" s="218"/>
      <c r="J153" s="218"/>
      <c r="K153" s="218"/>
      <c r="L153" s="218"/>
      <c r="M153" s="218"/>
      <c r="N153" s="217"/>
      <c r="O153" s="217"/>
      <c r="P153" s="217"/>
      <c r="Q153" s="217"/>
      <c r="R153" s="218"/>
      <c r="S153" s="218"/>
      <c r="T153" s="218"/>
      <c r="U153" s="218"/>
      <c r="V153" s="218"/>
      <c r="W153" s="218"/>
      <c r="X153" s="218"/>
      <c r="Y153" s="218"/>
      <c r="Z153" s="208"/>
      <c r="AA153" s="208"/>
      <c r="AB153" s="208"/>
      <c r="AC153" s="208"/>
      <c r="AD153" s="208"/>
      <c r="AE153" s="208"/>
      <c r="AF153" s="208"/>
      <c r="AG153" s="208" t="s">
        <v>227</v>
      </c>
      <c r="AH153" s="208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3" x14ac:dyDescent="0.2">
      <c r="A154" s="215"/>
      <c r="B154" s="216"/>
      <c r="C154" s="260" t="s">
        <v>673</v>
      </c>
      <c r="D154" s="253"/>
      <c r="E154" s="254">
        <v>13</v>
      </c>
      <c r="F154" s="218"/>
      <c r="G154" s="218"/>
      <c r="H154" s="218"/>
      <c r="I154" s="218"/>
      <c r="J154" s="218"/>
      <c r="K154" s="218"/>
      <c r="L154" s="218"/>
      <c r="M154" s="218"/>
      <c r="N154" s="217"/>
      <c r="O154" s="217"/>
      <c r="P154" s="217"/>
      <c r="Q154" s="217"/>
      <c r="R154" s="218"/>
      <c r="S154" s="218"/>
      <c r="T154" s="218"/>
      <c r="U154" s="218"/>
      <c r="V154" s="218"/>
      <c r="W154" s="218"/>
      <c r="X154" s="218"/>
      <c r="Y154" s="218"/>
      <c r="Z154" s="208"/>
      <c r="AA154" s="208"/>
      <c r="AB154" s="208"/>
      <c r="AC154" s="208"/>
      <c r="AD154" s="208"/>
      <c r="AE154" s="208"/>
      <c r="AF154" s="208"/>
      <c r="AG154" s="208" t="s">
        <v>227</v>
      </c>
      <c r="AH154" s="208">
        <v>0</v>
      </c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3" x14ac:dyDescent="0.2">
      <c r="A155" s="215"/>
      <c r="B155" s="216"/>
      <c r="C155" s="260" t="s">
        <v>674</v>
      </c>
      <c r="D155" s="253"/>
      <c r="E155" s="254">
        <v>17.8</v>
      </c>
      <c r="F155" s="218"/>
      <c r="G155" s="218"/>
      <c r="H155" s="218"/>
      <c r="I155" s="218"/>
      <c r="J155" s="218"/>
      <c r="K155" s="218"/>
      <c r="L155" s="218"/>
      <c r="M155" s="218"/>
      <c r="N155" s="217"/>
      <c r="O155" s="217"/>
      <c r="P155" s="217"/>
      <c r="Q155" s="217"/>
      <c r="R155" s="218"/>
      <c r="S155" s="218"/>
      <c r="T155" s="218"/>
      <c r="U155" s="218"/>
      <c r="V155" s="218"/>
      <c r="W155" s="218"/>
      <c r="X155" s="218"/>
      <c r="Y155" s="218"/>
      <c r="Z155" s="208"/>
      <c r="AA155" s="208"/>
      <c r="AB155" s="208"/>
      <c r="AC155" s="208"/>
      <c r="AD155" s="208"/>
      <c r="AE155" s="208"/>
      <c r="AF155" s="208"/>
      <c r="AG155" s="208" t="s">
        <v>227</v>
      </c>
      <c r="AH155" s="208">
        <v>0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outlineLevel="3" x14ac:dyDescent="0.2">
      <c r="A156" s="215"/>
      <c r="B156" s="216"/>
      <c r="C156" s="260" t="s">
        <v>675</v>
      </c>
      <c r="D156" s="253"/>
      <c r="E156" s="254">
        <v>55.4</v>
      </c>
      <c r="F156" s="218"/>
      <c r="G156" s="218"/>
      <c r="H156" s="218"/>
      <c r="I156" s="218"/>
      <c r="J156" s="218"/>
      <c r="K156" s="218"/>
      <c r="L156" s="218"/>
      <c r="M156" s="218"/>
      <c r="N156" s="217"/>
      <c r="O156" s="217"/>
      <c r="P156" s="217"/>
      <c r="Q156" s="217"/>
      <c r="R156" s="218"/>
      <c r="S156" s="218"/>
      <c r="T156" s="218"/>
      <c r="U156" s="218"/>
      <c r="V156" s="218"/>
      <c r="W156" s="218"/>
      <c r="X156" s="218"/>
      <c r="Y156" s="218"/>
      <c r="Z156" s="208"/>
      <c r="AA156" s="208"/>
      <c r="AB156" s="208"/>
      <c r="AC156" s="208"/>
      <c r="AD156" s="208"/>
      <c r="AE156" s="208"/>
      <c r="AF156" s="208"/>
      <c r="AG156" s="208" t="s">
        <v>227</v>
      </c>
      <c r="AH156" s="208">
        <v>0</v>
      </c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1" x14ac:dyDescent="0.2">
      <c r="A157" s="230">
        <v>28</v>
      </c>
      <c r="B157" s="231" t="s">
        <v>377</v>
      </c>
      <c r="C157" s="248" t="s">
        <v>378</v>
      </c>
      <c r="D157" s="232" t="s">
        <v>220</v>
      </c>
      <c r="E157" s="233">
        <v>1.0894699999999999</v>
      </c>
      <c r="F157" s="234"/>
      <c r="G157" s="235">
        <f>ROUND(E157*F157,2)</f>
        <v>0</v>
      </c>
      <c r="H157" s="234"/>
      <c r="I157" s="235">
        <f>ROUND(E157*H157,2)</f>
        <v>0</v>
      </c>
      <c r="J157" s="234"/>
      <c r="K157" s="235">
        <f>ROUND(E157*J157,2)</f>
        <v>0</v>
      </c>
      <c r="L157" s="235">
        <v>21</v>
      </c>
      <c r="M157" s="235">
        <f>G157*(1+L157/100)</f>
        <v>0</v>
      </c>
      <c r="N157" s="233">
        <v>0</v>
      </c>
      <c r="O157" s="233">
        <f>ROUND(E157*N157,2)</f>
        <v>0</v>
      </c>
      <c r="P157" s="233">
        <v>0</v>
      </c>
      <c r="Q157" s="233">
        <f>ROUND(E157*P157,2)</f>
        <v>0</v>
      </c>
      <c r="R157" s="235"/>
      <c r="S157" s="235" t="s">
        <v>268</v>
      </c>
      <c r="T157" s="236" t="s">
        <v>184</v>
      </c>
      <c r="U157" s="218">
        <v>0</v>
      </c>
      <c r="V157" s="218">
        <f>ROUND(E157*U157,2)</f>
        <v>0</v>
      </c>
      <c r="W157" s="218"/>
      <c r="X157" s="218" t="s">
        <v>222</v>
      </c>
      <c r="Y157" s="218" t="s">
        <v>186</v>
      </c>
      <c r="Z157" s="208"/>
      <c r="AA157" s="208"/>
      <c r="AB157" s="208"/>
      <c r="AC157" s="208"/>
      <c r="AD157" s="208"/>
      <c r="AE157" s="208"/>
      <c r="AF157" s="208"/>
      <c r="AG157" s="208" t="s">
        <v>223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2" x14ac:dyDescent="0.2">
      <c r="A158" s="215"/>
      <c r="B158" s="216"/>
      <c r="C158" s="260" t="s">
        <v>379</v>
      </c>
      <c r="D158" s="253"/>
      <c r="E158" s="254"/>
      <c r="F158" s="218"/>
      <c r="G158" s="218"/>
      <c r="H158" s="218"/>
      <c r="I158" s="218"/>
      <c r="J158" s="218"/>
      <c r="K158" s="218"/>
      <c r="L158" s="218"/>
      <c r="M158" s="218"/>
      <c r="N158" s="217"/>
      <c r="O158" s="217"/>
      <c r="P158" s="217"/>
      <c r="Q158" s="217"/>
      <c r="R158" s="218"/>
      <c r="S158" s="218"/>
      <c r="T158" s="218"/>
      <c r="U158" s="218"/>
      <c r="V158" s="218"/>
      <c r="W158" s="218"/>
      <c r="X158" s="218"/>
      <c r="Y158" s="218"/>
      <c r="Z158" s="208"/>
      <c r="AA158" s="208"/>
      <c r="AB158" s="208"/>
      <c r="AC158" s="208"/>
      <c r="AD158" s="208"/>
      <c r="AE158" s="208"/>
      <c r="AF158" s="208"/>
      <c r="AG158" s="208" t="s">
        <v>227</v>
      </c>
      <c r="AH158" s="208">
        <v>0</v>
      </c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3" x14ac:dyDescent="0.2">
      <c r="A159" s="215"/>
      <c r="B159" s="216"/>
      <c r="C159" s="260" t="s">
        <v>670</v>
      </c>
      <c r="D159" s="253"/>
      <c r="E159" s="254">
        <v>1.0894699999999999</v>
      </c>
      <c r="F159" s="218"/>
      <c r="G159" s="218"/>
      <c r="H159" s="218"/>
      <c r="I159" s="218"/>
      <c r="J159" s="218"/>
      <c r="K159" s="218"/>
      <c r="L159" s="218"/>
      <c r="M159" s="218"/>
      <c r="N159" s="217"/>
      <c r="O159" s="217"/>
      <c r="P159" s="217"/>
      <c r="Q159" s="217"/>
      <c r="R159" s="218"/>
      <c r="S159" s="218"/>
      <c r="T159" s="218"/>
      <c r="U159" s="218"/>
      <c r="V159" s="218"/>
      <c r="W159" s="218"/>
      <c r="X159" s="218"/>
      <c r="Y159" s="218"/>
      <c r="Z159" s="208"/>
      <c r="AA159" s="208"/>
      <c r="AB159" s="208"/>
      <c r="AC159" s="208"/>
      <c r="AD159" s="208"/>
      <c r="AE159" s="208"/>
      <c r="AF159" s="208"/>
      <c r="AG159" s="208" t="s">
        <v>227</v>
      </c>
      <c r="AH159" s="208">
        <v>5</v>
      </c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outlineLevel="1" x14ac:dyDescent="0.2">
      <c r="A160" s="230">
        <v>29</v>
      </c>
      <c r="B160" s="231" t="s">
        <v>380</v>
      </c>
      <c r="C160" s="248" t="s">
        <v>381</v>
      </c>
      <c r="D160" s="232" t="s">
        <v>220</v>
      </c>
      <c r="E160" s="233">
        <v>1.0894699999999999</v>
      </c>
      <c r="F160" s="234"/>
      <c r="G160" s="235">
        <f>ROUND(E160*F160,2)</f>
        <v>0</v>
      </c>
      <c r="H160" s="234"/>
      <c r="I160" s="235">
        <f>ROUND(E160*H160,2)</f>
        <v>0</v>
      </c>
      <c r="J160" s="234"/>
      <c r="K160" s="235">
        <f>ROUND(E160*J160,2)</f>
        <v>0</v>
      </c>
      <c r="L160" s="235">
        <v>21</v>
      </c>
      <c r="M160" s="235">
        <f>G160*(1+L160/100)</f>
        <v>0</v>
      </c>
      <c r="N160" s="233">
        <v>0.66</v>
      </c>
      <c r="O160" s="233">
        <f>ROUND(E160*N160,2)</f>
        <v>0.72</v>
      </c>
      <c r="P160" s="233">
        <v>0</v>
      </c>
      <c r="Q160" s="233">
        <f>ROUND(E160*P160,2)</f>
        <v>0</v>
      </c>
      <c r="R160" s="235" t="s">
        <v>322</v>
      </c>
      <c r="S160" s="235" t="s">
        <v>183</v>
      </c>
      <c r="T160" s="236" t="s">
        <v>183</v>
      </c>
      <c r="U160" s="218">
        <v>0</v>
      </c>
      <c r="V160" s="218">
        <f>ROUND(E160*U160,2)</f>
        <v>0</v>
      </c>
      <c r="W160" s="218"/>
      <c r="X160" s="218" t="s">
        <v>323</v>
      </c>
      <c r="Y160" s="218" t="s">
        <v>186</v>
      </c>
      <c r="Z160" s="208"/>
      <c r="AA160" s="208"/>
      <c r="AB160" s="208"/>
      <c r="AC160" s="208"/>
      <c r="AD160" s="208"/>
      <c r="AE160" s="208"/>
      <c r="AF160" s="208"/>
      <c r="AG160" s="208" t="s">
        <v>331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ht="22.5" outlineLevel="2" x14ac:dyDescent="0.2">
      <c r="A161" s="215"/>
      <c r="B161" s="216"/>
      <c r="C161" s="260" t="s">
        <v>382</v>
      </c>
      <c r="D161" s="253"/>
      <c r="E161" s="254"/>
      <c r="F161" s="218"/>
      <c r="G161" s="218"/>
      <c r="H161" s="218"/>
      <c r="I161" s="218"/>
      <c r="J161" s="218"/>
      <c r="K161" s="218"/>
      <c r="L161" s="218"/>
      <c r="M161" s="218"/>
      <c r="N161" s="217"/>
      <c r="O161" s="217"/>
      <c r="P161" s="217"/>
      <c r="Q161" s="217"/>
      <c r="R161" s="218"/>
      <c r="S161" s="218"/>
      <c r="T161" s="218"/>
      <c r="U161" s="218"/>
      <c r="V161" s="218"/>
      <c r="W161" s="218"/>
      <c r="X161" s="218"/>
      <c r="Y161" s="218"/>
      <c r="Z161" s="208"/>
      <c r="AA161" s="208"/>
      <c r="AB161" s="208"/>
      <c r="AC161" s="208"/>
      <c r="AD161" s="208"/>
      <c r="AE161" s="208"/>
      <c r="AF161" s="208"/>
      <c r="AG161" s="208" t="s">
        <v>227</v>
      </c>
      <c r="AH161" s="208">
        <v>0</v>
      </c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3" x14ac:dyDescent="0.2">
      <c r="A162" s="215"/>
      <c r="B162" s="216"/>
      <c r="C162" s="261" t="s">
        <v>231</v>
      </c>
      <c r="D162" s="255"/>
      <c r="E162" s="256"/>
      <c r="F162" s="218"/>
      <c r="G162" s="218"/>
      <c r="H162" s="218"/>
      <c r="I162" s="218"/>
      <c r="J162" s="218"/>
      <c r="K162" s="218"/>
      <c r="L162" s="218"/>
      <c r="M162" s="218"/>
      <c r="N162" s="217"/>
      <c r="O162" s="217"/>
      <c r="P162" s="217"/>
      <c r="Q162" s="217"/>
      <c r="R162" s="218"/>
      <c r="S162" s="218"/>
      <c r="T162" s="218"/>
      <c r="U162" s="218"/>
      <c r="V162" s="218"/>
      <c r="W162" s="218"/>
      <c r="X162" s="218"/>
      <c r="Y162" s="218"/>
      <c r="Z162" s="208"/>
      <c r="AA162" s="208"/>
      <c r="AB162" s="208"/>
      <c r="AC162" s="208"/>
      <c r="AD162" s="208"/>
      <c r="AE162" s="208"/>
      <c r="AF162" s="208"/>
      <c r="AG162" s="208" t="s">
        <v>227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3" x14ac:dyDescent="0.2">
      <c r="A163" s="215"/>
      <c r="B163" s="216"/>
      <c r="C163" s="262" t="s">
        <v>383</v>
      </c>
      <c r="D163" s="255"/>
      <c r="E163" s="256">
        <v>9.3799999999999994E-3</v>
      </c>
      <c r="F163" s="218"/>
      <c r="G163" s="218"/>
      <c r="H163" s="218"/>
      <c r="I163" s="218"/>
      <c r="J163" s="218"/>
      <c r="K163" s="218"/>
      <c r="L163" s="218"/>
      <c r="M163" s="218"/>
      <c r="N163" s="217"/>
      <c r="O163" s="217"/>
      <c r="P163" s="217"/>
      <c r="Q163" s="217"/>
      <c r="R163" s="218"/>
      <c r="S163" s="218"/>
      <c r="T163" s="218"/>
      <c r="U163" s="218"/>
      <c r="V163" s="218"/>
      <c r="W163" s="218"/>
      <c r="X163" s="218"/>
      <c r="Y163" s="218"/>
      <c r="Z163" s="208"/>
      <c r="AA163" s="208"/>
      <c r="AB163" s="208"/>
      <c r="AC163" s="208"/>
      <c r="AD163" s="208"/>
      <c r="AE163" s="208"/>
      <c r="AF163" s="208"/>
      <c r="AG163" s="208" t="s">
        <v>227</v>
      </c>
      <c r="AH163" s="208">
        <v>2</v>
      </c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3" x14ac:dyDescent="0.2">
      <c r="A164" s="215"/>
      <c r="B164" s="216"/>
      <c r="C164" s="261" t="s">
        <v>233</v>
      </c>
      <c r="D164" s="255"/>
      <c r="E164" s="256"/>
      <c r="F164" s="218"/>
      <c r="G164" s="218"/>
      <c r="H164" s="218"/>
      <c r="I164" s="218"/>
      <c r="J164" s="218"/>
      <c r="K164" s="218"/>
      <c r="L164" s="218"/>
      <c r="M164" s="218"/>
      <c r="N164" s="217"/>
      <c r="O164" s="217"/>
      <c r="P164" s="217"/>
      <c r="Q164" s="217"/>
      <c r="R164" s="218"/>
      <c r="S164" s="218"/>
      <c r="T164" s="218"/>
      <c r="U164" s="218"/>
      <c r="V164" s="218"/>
      <c r="W164" s="218"/>
      <c r="X164" s="218"/>
      <c r="Y164" s="218"/>
      <c r="Z164" s="208"/>
      <c r="AA164" s="208"/>
      <c r="AB164" s="208"/>
      <c r="AC164" s="208"/>
      <c r="AD164" s="208"/>
      <c r="AE164" s="208"/>
      <c r="AF164" s="208"/>
      <c r="AG164" s="208" t="s">
        <v>227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3" x14ac:dyDescent="0.2">
      <c r="A165" s="215"/>
      <c r="B165" s="216"/>
      <c r="C165" s="260" t="s">
        <v>676</v>
      </c>
      <c r="D165" s="253"/>
      <c r="E165" s="254">
        <v>1.0894699999999999</v>
      </c>
      <c r="F165" s="218"/>
      <c r="G165" s="218"/>
      <c r="H165" s="218"/>
      <c r="I165" s="218"/>
      <c r="J165" s="218"/>
      <c r="K165" s="218"/>
      <c r="L165" s="218"/>
      <c r="M165" s="218"/>
      <c r="N165" s="217"/>
      <c r="O165" s="217"/>
      <c r="P165" s="217"/>
      <c r="Q165" s="217"/>
      <c r="R165" s="218"/>
      <c r="S165" s="218"/>
      <c r="T165" s="218"/>
      <c r="U165" s="218"/>
      <c r="V165" s="218"/>
      <c r="W165" s="218"/>
      <c r="X165" s="218"/>
      <c r="Y165" s="218"/>
      <c r="Z165" s="208"/>
      <c r="AA165" s="208"/>
      <c r="AB165" s="208"/>
      <c r="AC165" s="208"/>
      <c r="AD165" s="208"/>
      <c r="AE165" s="208"/>
      <c r="AF165" s="208"/>
      <c r="AG165" s="208" t="s">
        <v>227</v>
      </c>
      <c r="AH165" s="208">
        <v>5</v>
      </c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1" x14ac:dyDescent="0.2">
      <c r="A166" s="230">
        <v>30</v>
      </c>
      <c r="B166" s="231" t="s">
        <v>385</v>
      </c>
      <c r="C166" s="248" t="s">
        <v>386</v>
      </c>
      <c r="D166" s="232" t="s">
        <v>330</v>
      </c>
      <c r="E166" s="233">
        <v>12.752549999999999</v>
      </c>
      <c r="F166" s="234"/>
      <c r="G166" s="235">
        <f>ROUND(E166*F166,2)</f>
        <v>0</v>
      </c>
      <c r="H166" s="234"/>
      <c r="I166" s="235">
        <f>ROUND(E166*H166,2)</f>
        <v>0</v>
      </c>
      <c r="J166" s="234"/>
      <c r="K166" s="235">
        <f>ROUND(E166*J166,2)</f>
        <v>0</v>
      </c>
      <c r="L166" s="235">
        <v>21</v>
      </c>
      <c r="M166" s="235">
        <f>G166*(1+L166/100)</f>
        <v>0</v>
      </c>
      <c r="N166" s="233">
        <v>0</v>
      </c>
      <c r="O166" s="233">
        <f>ROUND(E166*N166,2)</f>
        <v>0</v>
      </c>
      <c r="P166" s="233">
        <v>0</v>
      </c>
      <c r="Q166" s="233">
        <f>ROUND(E166*P166,2)</f>
        <v>0</v>
      </c>
      <c r="R166" s="235" t="s">
        <v>387</v>
      </c>
      <c r="S166" s="235" t="s">
        <v>183</v>
      </c>
      <c r="T166" s="236" t="s">
        <v>183</v>
      </c>
      <c r="U166" s="218">
        <v>2.2549999999999999</v>
      </c>
      <c r="V166" s="218">
        <f>ROUND(E166*U166,2)</f>
        <v>28.76</v>
      </c>
      <c r="W166" s="218"/>
      <c r="X166" s="218" t="s">
        <v>361</v>
      </c>
      <c r="Y166" s="218" t="s">
        <v>186</v>
      </c>
      <c r="Z166" s="208"/>
      <c r="AA166" s="208"/>
      <c r="AB166" s="208"/>
      <c r="AC166" s="208"/>
      <c r="AD166" s="208"/>
      <c r="AE166" s="208"/>
      <c r="AF166" s="208"/>
      <c r="AG166" s="208" t="s">
        <v>362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outlineLevel="2" x14ac:dyDescent="0.2">
      <c r="A167" s="215"/>
      <c r="B167" s="216"/>
      <c r="C167" s="259" t="s">
        <v>388</v>
      </c>
      <c r="D167" s="257"/>
      <c r="E167" s="257"/>
      <c r="F167" s="257"/>
      <c r="G167" s="257"/>
      <c r="H167" s="218"/>
      <c r="I167" s="218"/>
      <c r="J167" s="218"/>
      <c r="K167" s="218"/>
      <c r="L167" s="218"/>
      <c r="M167" s="218"/>
      <c r="N167" s="217"/>
      <c r="O167" s="217"/>
      <c r="P167" s="217"/>
      <c r="Q167" s="217"/>
      <c r="R167" s="218"/>
      <c r="S167" s="218"/>
      <c r="T167" s="218"/>
      <c r="U167" s="218"/>
      <c r="V167" s="218"/>
      <c r="W167" s="218"/>
      <c r="X167" s="218"/>
      <c r="Y167" s="218"/>
      <c r="Z167" s="208"/>
      <c r="AA167" s="208"/>
      <c r="AB167" s="208"/>
      <c r="AC167" s="208"/>
      <c r="AD167" s="208"/>
      <c r="AE167" s="208"/>
      <c r="AF167" s="208"/>
      <c r="AG167" s="208" t="s">
        <v>225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2" x14ac:dyDescent="0.2">
      <c r="A168" s="215"/>
      <c r="B168" s="216"/>
      <c r="C168" s="260" t="s">
        <v>363</v>
      </c>
      <c r="D168" s="253"/>
      <c r="E168" s="254"/>
      <c r="F168" s="218"/>
      <c r="G168" s="218"/>
      <c r="H168" s="218"/>
      <c r="I168" s="218"/>
      <c r="J168" s="218"/>
      <c r="K168" s="218"/>
      <c r="L168" s="218"/>
      <c r="M168" s="218"/>
      <c r="N168" s="217"/>
      <c r="O168" s="217"/>
      <c r="P168" s="217"/>
      <c r="Q168" s="217"/>
      <c r="R168" s="218"/>
      <c r="S168" s="218"/>
      <c r="T168" s="218"/>
      <c r="U168" s="218"/>
      <c r="V168" s="218"/>
      <c r="W168" s="218"/>
      <c r="X168" s="218"/>
      <c r="Y168" s="218"/>
      <c r="Z168" s="208"/>
      <c r="AA168" s="208"/>
      <c r="AB168" s="208"/>
      <c r="AC168" s="208"/>
      <c r="AD168" s="208"/>
      <c r="AE168" s="208"/>
      <c r="AF168" s="208"/>
      <c r="AG168" s="208" t="s">
        <v>227</v>
      </c>
      <c r="AH168" s="208">
        <v>0</v>
      </c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3" x14ac:dyDescent="0.2">
      <c r="A169" s="215"/>
      <c r="B169" s="216"/>
      <c r="C169" s="260" t="s">
        <v>677</v>
      </c>
      <c r="D169" s="253"/>
      <c r="E169" s="254"/>
      <c r="F169" s="218"/>
      <c r="G169" s="218"/>
      <c r="H169" s="218"/>
      <c r="I169" s="218"/>
      <c r="J169" s="218"/>
      <c r="K169" s="218"/>
      <c r="L169" s="218"/>
      <c r="M169" s="218"/>
      <c r="N169" s="217"/>
      <c r="O169" s="217"/>
      <c r="P169" s="217"/>
      <c r="Q169" s="217"/>
      <c r="R169" s="218"/>
      <c r="S169" s="218"/>
      <c r="T169" s="218"/>
      <c r="U169" s="218"/>
      <c r="V169" s="218"/>
      <c r="W169" s="218"/>
      <c r="X169" s="218"/>
      <c r="Y169" s="218"/>
      <c r="Z169" s="208"/>
      <c r="AA169" s="208"/>
      <c r="AB169" s="208"/>
      <c r="AC169" s="208"/>
      <c r="AD169" s="208"/>
      <c r="AE169" s="208"/>
      <c r="AF169" s="208"/>
      <c r="AG169" s="208" t="s">
        <v>227</v>
      </c>
      <c r="AH169" s="208">
        <v>0</v>
      </c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outlineLevel="3" x14ac:dyDescent="0.2">
      <c r="A170" s="215"/>
      <c r="B170" s="216"/>
      <c r="C170" s="260" t="s">
        <v>678</v>
      </c>
      <c r="D170" s="253"/>
      <c r="E170" s="254">
        <v>12.752549999999999</v>
      </c>
      <c r="F170" s="218"/>
      <c r="G170" s="218"/>
      <c r="H170" s="218"/>
      <c r="I170" s="218"/>
      <c r="J170" s="218"/>
      <c r="K170" s="218"/>
      <c r="L170" s="218"/>
      <c r="M170" s="218"/>
      <c r="N170" s="217"/>
      <c r="O170" s="217"/>
      <c r="P170" s="217"/>
      <c r="Q170" s="217"/>
      <c r="R170" s="218"/>
      <c r="S170" s="218"/>
      <c r="T170" s="218"/>
      <c r="U170" s="218"/>
      <c r="V170" s="218"/>
      <c r="W170" s="218"/>
      <c r="X170" s="218"/>
      <c r="Y170" s="218"/>
      <c r="Z170" s="208"/>
      <c r="AA170" s="208"/>
      <c r="AB170" s="208"/>
      <c r="AC170" s="208"/>
      <c r="AD170" s="208"/>
      <c r="AE170" s="208"/>
      <c r="AF170" s="208"/>
      <c r="AG170" s="208" t="s">
        <v>227</v>
      </c>
      <c r="AH170" s="208">
        <v>0</v>
      </c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x14ac:dyDescent="0.2">
      <c r="A171" s="223" t="s">
        <v>178</v>
      </c>
      <c r="B171" s="224" t="s">
        <v>137</v>
      </c>
      <c r="C171" s="246" t="s">
        <v>138</v>
      </c>
      <c r="D171" s="225"/>
      <c r="E171" s="226"/>
      <c r="F171" s="227"/>
      <c r="G171" s="227">
        <f>SUMIF(AG172:AG177,"&lt;&gt;NOR",G172:G177)</f>
        <v>0</v>
      </c>
      <c r="H171" s="227"/>
      <c r="I171" s="227">
        <f>SUM(I172:I177)</f>
        <v>0</v>
      </c>
      <c r="J171" s="227"/>
      <c r="K171" s="227">
        <f>SUM(K172:K177)</f>
        <v>0</v>
      </c>
      <c r="L171" s="227"/>
      <c r="M171" s="227">
        <f>SUM(M172:M177)</f>
        <v>0</v>
      </c>
      <c r="N171" s="226"/>
      <c r="O171" s="226">
        <f>SUM(O172:O177)</f>
        <v>0.01</v>
      </c>
      <c r="P171" s="226"/>
      <c r="Q171" s="226">
        <f>SUM(Q172:Q177)</f>
        <v>0</v>
      </c>
      <c r="R171" s="227"/>
      <c r="S171" s="227"/>
      <c r="T171" s="228"/>
      <c r="U171" s="222"/>
      <c r="V171" s="222">
        <f>SUM(V172:V177)</f>
        <v>2.12</v>
      </c>
      <c r="W171" s="222"/>
      <c r="X171" s="222"/>
      <c r="Y171" s="222"/>
      <c r="AG171" t="s">
        <v>179</v>
      </c>
    </row>
    <row r="172" spans="1:60" outlineLevel="1" x14ac:dyDescent="0.2">
      <c r="A172" s="230">
        <v>31</v>
      </c>
      <c r="B172" s="231" t="s">
        <v>391</v>
      </c>
      <c r="C172" s="248" t="s">
        <v>392</v>
      </c>
      <c r="D172" s="232" t="s">
        <v>257</v>
      </c>
      <c r="E172" s="233">
        <v>51.655999999999999</v>
      </c>
      <c r="F172" s="234"/>
      <c r="G172" s="235">
        <f>ROUND(E172*F172,2)</f>
        <v>0</v>
      </c>
      <c r="H172" s="234"/>
      <c r="I172" s="235">
        <f>ROUND(E172*H172,2)</f>
        <v>0</v>
      </c>
      <c r="J172" s="234"/>
      <c r="K172" s="235">
        <f>ROUND(E172*J172,2)</f>
        <v>0</v>
      </c>
      <c r="L172" s="235">
        <v>21</v>
      </c>
      <c r="M172" s="235">
        <f>G172*(1+L172/100)</f>
        <v>0</v>
      </c>
      <c r="N172" s="233">
        <v>1.2999999999999999E-4</v>
      </c>
      <c r="O172" s="233">
        <f>ROUND(E172*N172,2)</f>
        <v>0.01</v>
      </c>
      <c r="P172" s="233">
        <v>0</v>
      </c>
      <c r="Q172" s="233">
        <f>ROUND(E172*P172,2)</f>
        <v>0</v>
      </c>
      <c r="R172" s="235" t="s">
        <v>393</v>
      </c>
      <c r="S172" s="235" t="s">
        <v>183</v>
      </c>
      <c r="T172" s="236" t="s">
        <v>183</v>
      </c>
      <c r="U172" s="218">
        <v>4.1000000000000002E-2</v>
      </c>
      <c r="V172" s="218">
        <f>ROUND(E172*U172,2)</f>
        <v>2.12</v>
      </c>
      <c r="W172" s="218"/>
      <c r="X172" s="218" t="s">
        <v>222</v>
      </c>
      <c r="Y172" s="218" t="s">
        <v>186</v>
      </c>
      <c r="Z172" s="208"/>
      <c r="AA172" s="208"/>
      <c r="AB172" s="208"/>
      <c r="AC172" s="208"/>
      <c r="AD172" s="208"/>
      <c r="AE172" s="208"/>
      <c r="AF172" s="208"/>
      <c r="AG172" s="208" t="s">
        <v>223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outlineLevel="2" x14ac:dyDescent="0.2">
      <c r="A173" s="215"/>
      <c r="B173" s="216"/>
      <c r="C173" s="260" t="s">
        <v>394</v>
      </c>
      <c r="D173" s="253"/>
      <c r="E173" s="254"/>
      <c r="F173" s="218"/>
      <c r="G173" s="218"/>
      <c r="H173" s="218"/>
      <c r="I173" s="218"/>
      <c r="J173" s="218"/>
      <c r="K173" s="218"/>
      <c r="L173" s="218"/>
      <c r="M173" s="218"/>
      <c r="N173" s="217"/>
      <c r="O173" s="217"/>
      <c r="P173" s="217"/>
      <c r="Q173" s="217"/>
      <c r="R173" s="218"/>
      <c r="S173" s="218"/>
      <c r="T173" s="218"/>
      <c r="U173" s="218"/>
      <c r="V173" s="218"/>
      <c r="W173" s="218"/>
      <c r="X173" s="218"/>
      <c r="Y173" s="218"/>
      <c r="Z173" s="208"/>
      <c r="AA173" s="208"/>
      <c r="AB173" s="208"/>
      <c r="AC173" s="208"/>
      <c r="AD173" s="208"/>
      <c r="AE173" s="208"/>
      <c r="AF173" s="208"/>
      <c r="AG173" s="208" t="s">
        <v>227</v>
      </c>
      <c r="AH173" s="208">
        <v>0</v>
      </c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3" x14ac:dyDescent="0.2">
      <c r="A174" s="215"/>
      <c r="B174" s="216"/>
      <c r="C174" s="261" t="s">
        <v>231</v>
      </c>
      <c r="D174" s="255"/>
      <c r="E174" s="256"/>
      <c r="F174" s="218"/>
      <c r="G174" s="218"/>
      <c r="H174" s="218"/>
      <c r="I174" s="218"/>
      <c r="J174" s="218"/>
      <c r="K174" s="218"/>
      <c r="L174" s="218"/>
      <c r="M174" s="218"/>
      <c r="N174" s="217"/>
      <c r="O174" s="217"/>
      <c r="P174" s="217"/>
      <c r="Q174" s="217"/>
      <c r="R174" s="218"/>
      <c r="S174" s="218"/>
      <c r="T174" s="218"/>
      <c r="U174" s="218"/>
      <c r="V174" s="218"/>
      <c r="W174" s="218"/>
      <c r="X174" s="218"/>
      <c r="Y174" s="218"/>
      <c r="Z174" s="208"/>
      <c r="AA174" s="208"/>
      <c r="AB174" s="208"/>
      <c r="AC174" s="208"/>
      <c r="AD174" s="208"/>
      <c r="AE174" s="208"/>
      <c r="AF174" s="208"/>
      <c r="AG174" s="208" t="s">
        <v>227</v>
      </c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3" x14ac:dyDescent="0.2">
      <c r="A175" s="215"/>
      <c r="B175" s="216"/>
      <c r="C175" s="262" t="s">
        <v>395</v>
      </c>
      <c r="D175" s="255"/>
      <c r="E175" s="256">
        <v>0.44</v>
      </c>
      <c r="F175" s="218"/>
      <c r="G175" s="218"/>
      <c r="H175" s="218"/>
      <c r="I175" s="218"/>
      <c r="J175" s="218"/>
      <c r="K175" s="218"/>
      <c r="L175" s="218"/>
      <c r="M175" s="218"/>
      <c r="N175" s="217"/>
      <c r="O175" s="217"/>
      <c r="P175" s="217"/>
      <c r="Q175" s="217"/>
      <c r="R175" s="218"/>
      <c r="S175" s="218"/>
      <c r="T175" s="218"/>
      <c r="U175" s="218"/>
      <c r="V175" s="218"/>
      <c r="W175" s="218"/>
      <c r="X175" s="218"/>
      <c r="Y175" s="218"/>
      <c r="Z175" s="208"/>
      <c r="AA175" s="208"/>
      <c r="AB175" s="208"/>
      <c r="AC175" s="208"/>
      <c r="AD175" s="208"/>
      <c r="AE175" s="208"/>
      <c r="AF175" s="208"/>
      <c r="AG175" s="208" t="s">
        <v>227</v>
      </c>
      <c r="AH175" s="208">
        <v>2</v>
      </c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outlineLevel="3" x14ac:dyDescent="0.2">
      <c r="A176" s="215"/>
      <c r="B176" s="216"/>
      <c r="C176" s="261" t="s">
        <v>233</v>
      </c>
      <c r="D176" s="255"/>
      <c r="E176" s="256"/>
      <c r="F176" s="218"/>
      <c r="G176" s="218"/>
      <c r="H176" s="218"/>
      <c r="I176" s="218"/>
      <c r="J176" s="218"/>
      <c r="K176" s="218"/>
      <c r="L176" s="218"/>
      <c r="M176" s="218"/>
      <c r="N176" s="217"/>
      <c r="O176" s="217"/>
      <c r="P176" s="217"/>
      <c r="Q176" s="217"/>
      <c r="R176" s="218"/>
      <c r="S176" s="218"/>
      <c r="T176" s="218"/>
      <c r="U176" s="218"/>
      <c r="V176" s="218"/>
      <c r="W176" s="218"/>
      <c r="X176" s="218"/>
      <c r="Y176" s="218"/>
      <c r="Z176" s="208"/>
      <c r="AA176" s="208"/>
      <c r="AB176" s="208"/>
      <c r="AC176" s="208"/>
      <c r="AD176" s="208"/>
      <c r="AE176" s="208"/>
      <c r="AF176" s="208"/>
      <c r="AG176" s="208" t="s">
        <v>227</v>
      </c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spans="1:60" outlineLevel="3" x14ac:dyDescent="0.2">
      <c r="A177" s="215"/>
      <c r="B177" s="216"/>
      <c r="C177" s="260" t="s">
        <v>679</v>
      </c>
      <c r="D177" s="253"/>
      <c r="E177" s="254">
        <v>51.655999999999999</v>
      </c>
      <c r="F177" s="218"/>
      <c r="G177" s="218"/>
      <c r="H177" s="218"/>
      <c r="I177" s="218"/>
      <c r="J177" s="218"/>
      <c r="K177" s="218"/>
      <c r="L177" s="218"/>
      <c r="M177" s="218"/>
      <c r="N177" s="217"/>
      <c r="O177" s="217"/>
      <c r="P177" s="217"/>
      <c r="Q177" s="217"/>
      <c r="R177" s="218"/>
      <c r="S177" s="218"/>
      <c r="T177" s="218"/>
      <c r="U177" s="218"/>
      <c r="V177" s="218"/>
      <c r="W177" s="218"/>
      <c r="X177" s="218"/>
      <c r="Y177" s="218"/>
      <c r="Z177" s="208"/>
      <c r="AA177" s="208"/>
      <c r="AB177" s="208"/>
      <c r="AC177" s="208"/>
      <c r="AD177" s="208"/>
      <c r="AE177" s="208"/>
      <c r="AF177" s="208"/>
      <c r="AG177" s="208" t="s">
        <v>227</v>
      </c>
      <c r="AH177" s="208">
        <v>5</v>
      </c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x14ac:dyDescent="0.2">
      <c r="A178" s="3"/>
      <c r="B178" s="4"/>
      <c r="C178" s="250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AE178">
        <v>15</v>
      </c>
      <c r="AF178">
        <v>21</v>
      </c>
      <c r="AG178" t="s">
        <v>164</v>
      </c>
    </row>
    <row r="179" spans="1:60" x14ac:dyDescent="0.2">
      <c r="A179" s="211"/>
      <c r="B179" s="212" t="s">
        <v>29</v>
      </c>
      <c r="C179" s="251"/>
      <c r="D179" s="213"/>
      <c r="E179" s="214"/>
      <c r="F179" s="214"/>
      <c r="G179" s="229">
        <f>G8+G52+G104+G130+G138+G143+G171</f>
        <v>0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AE179">
        <f>SUMIF(L7:L177,AE178,G7:G177)</f>
        <v>0</v>
      </c>
      <c r="AF179">
        <f>SUMIF(L7:L177,AF178,G7:G177)</f>
        <v>0</v>
      </c>
      <c r="AG179" t="s">
        <v>215</v>
      </c>
    </row>
    <row r="180" spans="1:60" x14ac:dyDescent="0.2">
      <c r="C180" s="252"/>
      <c r="D180" s="10"/>
      <c r="AG180" t="s">
        <v>216</v>
      </c>
    </row>
    <row r="181" spans="1:60" x14ac:dyDescent="0.2">
      <c r="D181" s="10"/>
    </row>
    <row r="182" spans="1:60" x14ac:dyDescent="0.2">
      <c r="D182" s="10"/>
    </row>
    <row r="183" spans="1:60" x14ac:dyDescent="0.2">
      <c r="D183" s="10"/>
    </row>
    <row r="184" spans="1:60" x14ac:dyDescent="0.2">
      <c r="D184" s="10"/>
    </row>
    <row r="185" spans="1:60" x14ac:dyDescent="0.2">
      <c r="D185" s="10"/>
    </row>
    <row r="186" spans="1:60" x14ac:dyDescent="0.2">
      <c r="D186" s="10"/>
    </row>
    <row r="187" spans="1:60" x14ac:dyDescent="0.2">
      <c r="D187" s="10"/>
    </row>
    <row r="188" spans="1:60" x14ac:dyDescent="0.2">
      <c r="D188" s="10"/>
    </row>
    <row r="189" spans="1:60" x14ac:dyDescent="0.2">
      <c r="D189" s="10"/>
    </row>
    <row r="190" spans="1:60" x14ac:dyDescent="0.2">
      <c r="D190" s="10"/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gCb1Vw/DPw70QMHuoHym3fhdrSb0x+GICllUoHLznOoPrp+TFmab/yOdFLO0J04We5k3aWyyYgQ2gwIvn7rhw==" saltValue="9+R/JleGi7+6OSpptLdyFQ==" spinCount="100000" sheet="1" formatRows="0"/>
  <mergeCells count="22">
    <mergeCell ref="C91:G91"/>
    <mergeCell ref="C106:G106"/>
    <mergeCell ref="C111:G111"/>
    <mergeCell ref="C167:G167"/>
    <mergeCell ref="C58:G58"/>
    <mergeCell ref="C63:G63"/>
    <mergeCell ref="C67:G67"/>
    <mergeCell ref="C73:G73"/>
    <mergeCell ref="C77:G77"/>
    <mergeCell ref="C84:G84"/>
    <mergeCell ref="C25:G25"/>
    <mergeCell ref="C38:G38"/>
    <mergeCell ref="C54:G54"/>
    <mergeCell ref="C55:G55"/>
    <mergeCell ref="C56:G56"/>
    <mergeCell ref="C57:G57"/>
    <mergeCell ref="A1:G1"/>
    <mergeCell ref="C2:G2"/>
    <mergeCell ref="C3:G3"/>
    <mergeCell ref="C4:G4"/>
    <mergeCell ref="C10:G10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DD3E2-8D9F-47BD-83F0-1874C0B9C21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2" customWidth="1"/>
    <col min="3" max="3" width="63.28515625" style="17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3" t="s">
        <v>217</v>
      </c>
      <c r="B1" s="193"/>
      <c r="C1" s="193"/>
      <c r="D1" s="193"/>
      <c r="E1" s="193"/>
      <c r="F1" s="193"/>
      <c r="G1" s="193"/>
      <c r="AG1" t="s">
        <v>150</v>
      </c>
    </row>
    <row r="2" spans="1:60" ht="24.95" customHeight="1" x14ac:dyDescent="0.2">
      <c r="A2" s="194" t="s">
        <v>7</v>
      </c>
      <c r="B2" s="49" t="s">
        <v>44</v>
      </c>
      <c r="C2" s="197" t="s">
        <v>45</v>
      </c>
      <c r="D2" s="195"/>
      <c r="E2" s="195"/>
      <c r="F2" s="195"/>
      <c r="G2" s="196"/>
      <c r="AG2" t="s">
        <v>151</v>
      </c>
    </row>
    <row r="3" spans="1:60" ht="24.95" customHeight="1" x14ac:dyDescent="0.2">
      <c r="A3" s="194" t="s">
        <v>8</v>
      </c>
      <c r="B3" s="49" t="s">
        <v>73</v>
      </c>
      <c r="C3" s="197" t="s">
        <v>74</v>
      </c>
      <c r="D3" s="195"/>
      <c r="E3" s="195"/>
      <c r="F3" s="195"/>
      <c r="G3" s="196"/>
      <c r="AC3" s="172" t="s">
        <v>151</v>
      </c>
      <c r="AG3" t="s">
        <v>154</v>
      </c>
    </row>
    <row r="4" spans="1:60" ht="24.95" customHeight="1" x14ac:dyDescent="0.2">
      <c r="A4" s="198" t="s">
        <v>9</v>
      </c>
      <c r="B4" s="199" t="s">
        <v>75</v>
      </c>
      <c r="C4" s="200" t="s">
        <v>76</v>
      </c>
      <c r="D4" s="201"/>
      <c r="E4" s="201"/>
      <c r="F4" s="201"/>
      <c r="G4" s="202"/>
      <c r="AG4" t="s">
        <v>155</v>
      </c>
    </row>
    <row r="5" spans="1:60" x14ac:dyDescent="0.2">
      <c r="D5" s="10"/>
    </row>
    <row r="6" spans="1:60" ht="38.25" x14ac:dyDescent="0.2">
      <c r="A6" s="204" t="s">
        <v>156</v>
      </c>
      <c r="B6" s="206" t="s">
        <v>157</v>
      </c>
      <c r="C6" s="206" t="s">
        <v>158</v>
      </c>
      <c r="D6" s="205" t="s">
        <v>159</v>
      </c>
      <c r="E6" s="204" t="s">
        <v>160</v>
      </c>
      <c r="F6" s="203" t="s">
        <v>161</v>
      </c>
      <c r="G6" s="204" t="s">
        <v>29</v>
      </c>
      <c r="H6" s="207" t="s">
        <v>30</v>
      </c>
      <c r="I6" s="207" t="s">
        <v>162</v>
      </c>
      <c r="J6" s="207" t="s">
        <v>31</v>
      </c>
      <c r="K6" s="207" t="s">
        <v>163</v>
      </c>
      <c r="L6" s="207" t="s">
        <v>164</v>
      </c>
      <c r="M6" s="207" t="s">
        <v>165</v>
      </c>
      <c r="N6" s="207" t="s">
        <v>166</v>
      </c>
      <c r="O6" s="207" t="s">
        <v>167</v>
      </c>
      <c r="P6" s="207" t="s">
        <v>168</v>
      </c>
      <c r="Q6" s="207" t="s">
        <v>169</v>
      </c>
      <c r="R6" s="207" t="s">
        <v>170</v>
      </c>
      <c r="S6" s="207" t="s">
        <v>171</v>
      </c>
      <c r="T6" s="207" t="s">
        <v>172</v>
      </c>
      <c r="U6" s="207" t="s">
        <v>173</v>
      </c>
      <c r="V6" s="207" t="s">
        <v>174</v>
      </c>
      <c r="W6" s="207" t="s">
        <v>175</v>
      </c>
      <c r="X6" s="207" t="s">
        <v>176</v>
      </c>
      <c r="Y6" s="207" t="s">
        <v>177</v>
      </c>
    </row>
    <row r="7" spans="1:60" hidden="1" x14ac:dyDescent="0.2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">
      <c r="A8" s="223" t="s">
        <v>178</v>
      </c>
      <c r="B8" s="224" t="s">
        <v>125</v>
      </c>
      <c r="C8" s="246" t="s">
        <v>126</v>
      </c>
      <c r="D8" s="225"/>
      <c r="E8" s="226"/>
      <c r="F8" s="227"/>
      <c r="G8" s="227">
        <f>SUMIF(AG9:AG14,"&lt;&gt;NOR",G9:G14)</f>
        <v>0</v>
      </c>
      <c r="H8" s="227"/>
      <c r="I8" s="227">
        <f>SUM(I9:I14)</f>
        <v>0</v>
      </c>
      <c r="J8" s="227"/>
      <c r="K8" s="227">
        <f>SUM(K9:K14)</f>
        <v>0</v>
      </c>
      <c r="L8" s="227"/>
      <c r="M8" s="227">
        <f>SUM(M9:M14)</f>
        <v>0</v>
      </c>
      <c r="N8" s="226"/>
      <c r="O8" s="226">
        <f>SUM(O9:O14)</f>
        <v>0</v>
      </c>
      <c r="P8" s="226"/>
      <c r="Q8" s="226">
        <f>SUM(Q9:Q14)</f>
        <v>0</v>
      </c>
      <c r="R8" s="227"/>
      <c r="S8" s="227"/>
      <c r="T8" s="228"/>
      <c r="U8" s="222"/>
      <c r="V8" s="222">
        <f>SUM(V9:V14)</f>
        <v>1.0900000000000001</v>
      </c>
      <c r="W8" s="222"/>
      <c r="X8" s="222"/>
      <c r="Y8" s="222"/>
      <c r="AG8" t="s">
        <v>179</v>
      </c>
    </row>
    <row r="9" spans="1:60" outlineLevel="1" x14ac:dyDescent="0.2">
      <c r="A9" s="230">
        <v>1</v>
      </c>
      <c r="B9" s="231" t="s">
        <v>680</v>
      </c>
      <c r="C9" s="248" t="s">
        <v>681</v>
      </c>
      <c r="D9" s="232" t="s">
        <v>374</v>
      </c>
      <c r="E9" s="233">
        <v>49.5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9.0000000000000006E-5</v>
      </c>
      <c r="O9" s="233">
        <f>ROUND(E9*N9,2)</f>
        <v>0</v>
      </c>
      <c r="P9" s="233">
        <v>0</v>
      </c>
      <c r="Q9" s="233">
        <f>ROUND(E9*P9,2)</f>
        <v>0</v>
      </c>
      <c r="R9" s="235" t="s">
        <v>337</v>
      </c>
      <c r="S9" s="235" t="s">
        <v>183</v>
      </c>
      <c r="T9" s="236" t="s">
        <v>183</v>
      </c>
      <c r="U9" s="218">
        <v>2.1999999999999999E-2</v>
      </c>
      <c r="V9" s="218">
        <f>ROUND(E9*U9,2)</f>
        <v>1.0900000000000001</v>
      </c>
      <c r="W9" s="218"/>
      <c r="X9" s="218" t="s">
        <v>222</v>
      </c>
      <c r="Y9" s="218" t="s">
        <v>186</v>
      </c>
      <c r="Z9" s="208"/>
      <c r="AA9" s="208"/>
      <c r="AB9" s="208"/>
      <c r="AC9" s="208"/>
      <c r="AD9" s="208"/>
      <c r="AE9" s="208"/>
      <c r="AF9" s="208"/>
      <c r="AG9" s="208" t="s">
        <v>223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2" x14ac:dyDescent="0.2">
      <c r="A10" s="215"/>
      <c r="B10" s="216"/>
      <c r="C10" s="260" t="s">
        <v>682</v>
      </c>
      <c r="D10" s="253"/>
      <c r="E10" s="254"/>
      <c r="F10" s="218"/>
      <c r="G10" s="218"/>
      <c r="H10" s="218"/>
      <c r="I10" s="218"/>
      <c r="J10" s="218"/>
      <c r="K10" s="218"/>
      <c r="L10" s="218"/>
      <c r="M10" s="218"/>
      <c r="N10" s="217"/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  <c r="Z10" s="208"/>
      <c r="AA10" s="208"/>
      <c r="AB10" s="208"/>
      <c r="AC10" s="208"/>
      <c r="AD10" s="208"/>
      <c r="AE10" s="208"/>
      <c r="AF10" s="208"/>
      <c r="AG10" s="208" t="s">
        <v>227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3" x14ac:dyDescent="0.2">
      <c r="A11" s="215"/>
      <c r="B11" s="216"/>
      <c r="C11" s="260" t="s">
        <v>402</v>
      </c>
      <c r="D11" s="253"/>
      <c r="E11" s="254"/>
      <c r="F11" s="218"/>
      <c r="G11" s="218"/>
      <c r="H11" s="218"/>
      <c r="I11" s="218"/>
      <c r="J11" s="218"/>
      <c r="K11" s="218"/>
      <c r="L11" s="218"/>
      <c r="M11" s="218"/>
      <c r="N11" s="217"/>
      <c r="O11" s="217"/>
      <c r="P11" s="217"/>
      <c r="Q11" s="217"/>
      <c r="R11" s="218"/>
      <c r="S11" s="218"/>
      <c r="T11" s="218"/>
      <c r="U11" s="218"/>
      <c r="V11" s="218"/>
      <c r="W11" s="218"/>
      <c r="X11" s="218"/>
      <c r="Y11" s="218"/>
      <c r="Z11" s="208"/>
      <c r="AA11" s="208"/>
      <c r="AB11" s="208"/>
      <c r="AC11" s="208"/>
      <c r="AD11" s="208"/>
      <c r="AE11" s="208"/>
      <c r="AF11" s="208"/>
      <c r="AG11" s="208" t="s">
        <v>227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3" x14ac:dyDescent="0.2">
      <c r="A12" s="215"/>
      <c r="B12" s="216"/>
      <c r="C12" s="260" t="s">
        <v>683</v>
      </c>
      <c r="D12" s="253"/>
      <c r="E12" s="254"/>
      <c r="F12" s="218"/>
      <c r="G12" s="218"/>
      <c r="H12" s="218"/>
      <c r="I12" s="218"/>
      <c r="J12" s="218"/>
      <c r="K12" s="218"/>
      <c r="L12" s="218"/>
      <c r="M12" s="218"/>
      <c r="N12" s="217"/>
      <c r="O12" s="217"/>
      <c r="P12" s="217"/>
      <c r="Q12" s="217"/>
      <c r="R12" s="218"/>
      <c r="S12" s="218"/>
      <c r="T12" s="218"/>
      <c r="U12" s="218"/>
      <c r="V12" s="218"/>
      <c r="W12" s="218"/>
      <c r="X12" s="218"/>
      <c r="Y12" s="218"/>
      <c r="Z12" s="208"/>
      <c r="AA12" s="208"/>
      <c r="AB12" s="208"/>
      <c r="AC12" s="208"/>
      <c r="AD12" s="208"/>
      <c r="AE12" s="208"/>
      <c r="AF12" s="208"/>
      <c r="AG12" s="208" t="s">
        <v>227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3" x14ac:dyDescent="0.2">
      <c r="A13" s="215"/>
      <c r="B13" s="216"/>
      <c r="C13" s="260" t="s">
        <v>684</v>
      </c>
      <c r="D13" s="253"/>
      <c r="E13" s="254"/>
      <c r="F13" s="218"/>
      <c r="G13" s="218"/>
      <c r="H13" s="218"/>
      <c r="I13" s="218"/>
      <c r="J13" s="218"/>
      <c r="K13" s="218"/>
      <c r="L13" s="218"/>
      <c r="M13" s="218"/>
      <c r="N13" s="217"/>
      <c r="O13" s="217"/>
      <c r="P13" s="217"/>
      <c r="Q13" s="217"/>
      <c r="R13" s="218"/>
      <c r="S13" s="218"/>
      <c r="T13" s="218"/>
      <c r="U13" s="218"/>
      <c r="V13" s="218"/>
      <c r="W13" s="218"/>
      <c r="X13" s="218"/>
      <c r="Y13" s="218"/>
      <c r="Z13" s="208"/>
      <c r="AA13" s="208"/>
      <c r="AB13" s="208"/>
      <c r="AC13" s="208"/>
      <c r="AD13" s="208"/>
      <c r="AE13" s="208"/>
      <c r="AF13" s="208"/>
      <c r="AG13" s="208" t="s">
        <v>227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3" x14ac:dyDescent="0.2">
      <c r="A14" s="215"/>
      <c r="B14" s="216"/>
      <c r="C14" s="260" t="s">
        <v>685</v>
      </c>
      <c r="D14" s="253"/>
      <c r="E14" s="254">
        <v>49.5</v>
      </c>
      <c r="F14" s="218"/>
      <c r="G14" s="218"/>
      <c r="H14" s="218"/>
      <c r="I14" s="218"/>
      <c r="J14" s="218"/>
      <c r="K14" s="218"/>
      <c r="L14" s="218"/>
      <c r="M14" s="218"/>
      <c r="N14" s="217"/>
      <c r="O14" s="217"/>
      <c r="P14" s="217"/>
      <c r="Q14" s="217"/>
      <c r="R14" s="218"/>
      <c r="S14" s="218"/>
      <c r="T14" s="218"/>
      <c r="U14" s="218"/>
      <c r="V14" s="218"/>
      <c r="W14" s="218"/>
      <c r="X14" s="218"/>
      <c r="Y14" s="218"/>
      <c r="Z14" s="208"/>
      <c r="AA14" s="208"/>
      <c r="AB14" s="208"/>
      <c r="AC14" s="208"/>
      <c r="AD14" s="208"/>
      <c r="AE14" s="208"/>
      <c r="AF14" s="208"/>
      <c r="AG14" s="208" t="s">
        <v>227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x14ac:dyDescent="0.2">
      <c r="A15" s="223" t="s">
        <v>178</v>
      </c>
      <c r="B15" s="224" t="s">
        <v>141</v>
      </c>
      <c r="C15" s="246" t="s">
        <v>142</v>
      </c>
      <c r="D15" s="225"/>
      <c r="E15" s="226"/>
      <c r="F15" s="227"/>
      <c r="G15" s="227">
        <f>SUMIF(AG16:AG38,"&lt;&gt;NOR",G16:G38)</f>
        <v>0</v>
      </c>
      <c r="H15" s="227"/>
      <c r="I15" s="227">
        <f>SUM(I16:I38)</f>
        <v>0</v>
      </c>
      <c r="J15" s="227"/>
      <c r="K15" s="227">
        <f>SUM(K16:K38)</f>
        <v>0</v>
      </c>
      <c r="L15" s="227"/>
      <c r="M15" s="227">
        <f>SUM(M16:M38)</f>
        <v>0</v>
      </c>
      <c r="N15" s="226"/>
      <c r="O15" s="226">
        <f>SUM(O16:O38)</f>
        <v>1.87</v>
      </c>
      <c r="P15" s="226"/>
      <c r="Q15" s="226">
        <f>SUM(Q16:Q38)</f>
        <v>0</v>
      </c>
      <c r="R15" s="227"/>
      <c r="S15" s="227"/>
      <c r="T15" s="228"/>
      <c r="U15" s="222"/>
      <c r="V15" s="222">
        <f>SUM(V16:V38)</f>
        <v>15.440000000000001</v>
      </c>
      <c r="W15" s="222"/>
      <c r="X15" s="222"/>
      <c r="Y15" s="222"/>
      <c r="AG15" t="s">
        <v>179</v>
      </c>
    </row>
    <row r="16" spans="1:60" ht="22.5" outlineLevel="1" x14ac:dyDescent="0.2">
      <c r="A16" s="230">
        <v>2</v>
      </c>
      <c r="B16" s="231" t="s">
        <v>503</v>
      </c>
      <c r="C16" s="248" t="s">
        <v>504</v>
      </c>
      <c r="D16" s="232" t="s">
        <v>399</v>
      </c>
      <c r="E16" s="233">
        <v>28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33">
        <v>2.0000000000000002E-5</v>
      </c>
      <c r="O16" s="233">
        <f>ROUND(E16*N16,2)</f>
        <v>0</v>
      </c>
      <c r="P16" s="233">
        <v>0</v>
      </c>
      <c r="Q16" s="233">
        <f>ROUND(E16*P16,2)</f>
        <v>0</v>
      </c>
      <c r="R16" s="235" t="s">
        <v>505</v>
      </c>
      <c r="S16" s="235" t="s">
        <v>183</v>
      </c>
      <c r="T16" s="236" t="s">
        <v>183</v>
      </c>
      <c r="U16" s="218">
        <v>0.125</v>
      </c>
      <c r="V16" s="218">
        <f>ROUND(E16*U16,2)</f>
        <v>3.5</v>
      </c>
      <c r="W16" s="218"/>
      <c r="X16" s="218" t="s">
        <v>222</v>
      </c>
      <c r="Y16" s="218" t="s">
        <v>186</v>
      </c>
      <c r="Z16" s="208"/>
      <c r="AA16" s="208"/>
      <c r="AB16" s="208"/>
      <c r="AC16" s="208"/>
      <c r="AD16" s="208"/>
      <c r="AE16" s="208"/>
      <c r="AF16" s="208"/>
      <c r="AG16" s="208" t="s">
        <v>223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2" x14ac:dyDescent="0.2">
      <c r="A17" s="215"/>
      <c r="B17" s="216"/>
      <c r="C17" s="260" t="s">
        <v>506</v>
      </c>
      <c r="D17" s="253"/>
      <c r="E17" s="254"/>
      <c r="F17" s="218"/>
      <c r="G17" s="218"/>
      <c r="H17" s="218"/>
      <c r="I17" s="218"/>
      <c r="J17" s="218"/>
      <c r="K17" s="218"/>
      <c r="L17" s="218"/>
      <c r="M17" s="218"/>
      <c r="N17" s="217"/>
      <c r="O17" s="217"/>
      <c r="P17" s="217"/>
      <c r="Q17" s="217"/>
      <c r="R17" s="218"/>
      <c r="S17" s="218"/>
      <c r="T17" s="218"/>
      <c r="U17" s="218"/>
      <c r="V17" s="218"/>
      <c r="W17" s="218"/>
      <c r="X17" s="218"/>
      <c r="Y17" s="218"/>
      <c r="Z17" s="208"/>
      <c r="AA17" s="208"/>
      <c r="AB17" s="208"/>
      <c r="AC17" s="208"/>
      <c r="AD17" s="208"/>
      <c r="AE17" s="208"/>
      <c r="AF17" s="208"/>
      <c r="AG17" s="208" t="s">
        <v>227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3" x14ac:dyDescent="0.2">
      <c r="A18" s="215"/>
      <c r="B18" s="216"/>
      <c r="C18" s="260" t="s">
        <v>686</v>
      </c>
      <c r="D18" s="253"/>
      <c r="E18" s="254"/>
      <c r="F18" s="218"/>
      <c r="G18" s="218"/>
      <c r="H18" s="218"/>
      <c r="I18" s="218"/>
      <c r="J18" s="218"/>
      <c r="K18" s="218"/>
      <c r="L18" s="218"/>
      <c r="M18" s="218"/>
      <c r="N18" s="217"/>
      <c r="O18" s="217"/>
      <c r="P18" s="217"/>
      <c r="Q18" s="217"/>
      <c r="R18" s="218"/>
      <c r="S18" s="218"/>
      <c r="T18" s="218"/>
      <c r="U18" s="218"/>
      <c r="V18" s="218"/>
      <c r="W18" s="218"/>
      <c r="X18" s="218"/>
      <c r="Y18" s="218"/>
      <c r="Z18" s="208"/>
      <c r="AA18" s="208"/>
      <c r="AB18" s="208"/>
      <c r="AC18" s="208"/>
      <c r="AD18" s="208"/>
      <c r="AE18" s="208"/>
      <c r="AF18" s="208"/>
      <c r="AG18" s="208" t="s">
        <v>227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3" x14ac:dyDescent="0.2">
      <c r="A19" s="215"/>
      <c r="B19" s="216"/>
      <c r="C19" s="260" t="s">
        <v>687</v>
      </c>
      <c r="D19" s="253"/>
      <c r="E19" s="254"/>
      <c r="F19" s="218"/>
      <c r="G19" s="218"/>
      <c r="H19" s="218"/>
      <c r="I19" s="218"/>
      <c r="J19" s="218"/>
      <c r="K19" s="218"/>
      <c r="L19" s="218"/>
      <c r="M19" s="218"/>
      <c r="N19" s="217"/>
      <c r="O19" s="217"/>
      <c r="P19" s="217"/>
      <c r="Q19" s="217"/>
      <c r="R19" s="218"/>
      <c r="S19" s="218"/>
      <c r="T19" s="218"/>
      <c r="U19" s="218"/>
      <c r="V19" s="218"/>
      <c r="W19" s="218"/>
      <c r="X19" s="218"/>
      <c r="Y19" s="218"/>
      <c r="Z19" s="208"/>
      <c r="AA19" s="208"/>
      <c r="AB19" s="208"/>
      <c r="AC19" s="208"/>
      <c r="AD19" s="208"/>
      <c r="AE19" s="208"/>
      <c r="AF19" s="208"/>
      <c r="AG19" s="208" t="s">
        <v>227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3" x14ac:dyDescent="0.2">
      <c r="A20" s="215"/>
      <c r="B20" s="216"/>
      <c r="C20" s="260" t="s">
        <v>688</v>
      </c>
      <c r="D20" s="253"/>
      <c r="E20" s="254">
        <v>28</v>
      </c>
      <c r="F20" s="218"/>
      <c r="G20" s="218"/>
      <c r="H20" s="218"/>
      <c r="I20" s="218"/>
      <c r="J20" s="218"/>
      <c r="K20" s="218"/>
      <c r="L20" s="218"/>
      <c r="M20" s="218"/>
      <c r="N20" s="217"/>
      <c r="O20" s="217"/>
      <c r="P20" s="217"/>
      <c r="Q20" s="217"/>
      <c r="R20" s="218"/>
      <c r="S20" s="218"/>
      <c r="T20" s="218"/>
      <c r="U20" s="218"/>
      <c r="V20" s="218"/>
      <c r="W20" s="218"/>
      <c r="X20" s="218"/>
      <c r="Y20" s="218"/>
      <c r="Z20" s="208"/>
      <c r="AA20" s="208"/>
      <c r="AB20" s="208"/>
      <c r="AC20" s="208"/>
      <c r="AD20" s="208"/>
      <c r="AE20" s="208"/>
      <c r="AF20" s="208"/>
      <c r="AG20" s="208" t="s">
        <v>227</v>
      </c>
      <c r="AH20" s="208">
        <v>5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">
      <c r="A21" s="230">
        <v>3</v>
      </c>
      <c r="B21" s="231" t="s">
        <v>689</v>
      </c>
      <c r="C21" s="248" t="s">
        <v>690</v>
      </c>
      <c r="D21" s="232" t="s">
        <v>399</v>
      </c>
      <c r="E21" s="233">
        <v>7</v>
      </c>
      <c r="F21" s="234"/>
      <c r="G21" s="235">
        <f>ROUND(E21*F21,2)</f>
        <v>0</v>
      </c>
      <c r="H21" s="234"/>
      <c r="I21" s="235">
        <f>ROUND(E21*H21,2)</f>
        <v>0</v>
      </c>
      <c r="J21" s="234"/>
      <c r="K21" s="235">
        <f>ROUND(E21*J21,2)</f>
        <v>0</v>
      </c>
      <c r="L21" s="235">
        <v>21</v>
      </c>
      <c r="M21" s="235">
        <f>G21*(1+L21/100)</f>
        <v>0</v>
      </c>
      <c r="N21" s="233">
        <v>0.25</v>
      </c>
      <c r="O21" s="233">
        <f>ROUND(E21*N21,2)</f>
        <v>1.75</v>
      </c>
      <c r="P21" s="233">
        <v>0</v>
      </c>
      <c r="Q21" s="233">
        <f>ROUND(E21*P21,2)</f>
        <v>0</v>
      </c>
      <c r="R21" s="235"/>
      <c r="S21" s="235" t="s">
        <v>268</v>
      </c>
      <c r="T21" s="236" t="s">
        <v>184</v>
      </c>
      <c r="U21" s="218">
        <v>0.81799999999999995</v>
      </c>
      <c r="V21" s="218">
        <f>ROUND(E21*U21,2)</f>
        <v>5.73</v>
      </c>
      <c r="W21" s="218"/>
      <c r="X21" s="218" t="s">
        <v>222</v>
      </c>
      <c r="Y21" s="218" t="s">
        <v>186</v>
      </c>
      <c r="Z21" s="208"/>
      <c r="AA21" s="208"/>
      <c r="AB21" s="208"/>
      <c r="AC21" s="208"/>
      <c r="AD21" s="208"/>
      <c r="AE21" s="208"/>
      <c r="AF21" s="208"/>
      <c r="AG21" s="208" t="s">
        <v>223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2" x14ac:dyDescent="0.2">
      <c r="A22" s="215"/>
      <c r="B22" s="216"/>
      <c r="C22" s="260" t="s">
        <v>691</v>
      </c>
      <c r="D22" s="253"/>
      <c r="E22" s="254"/>
      <c r="F22" s="218"/>
      <c r="G22" s="218"/>
      <c r="H22" s="218"/>
      <c r="I22" s="218"/>
      <c r="J22" s="218"/>
      <c r="K22" s="218"/>
      <c r="L22" s="218"/>
      <c r="M22" s="218"/>
      <c r="N22" s="217"/>
      <c r="O22" s="217"/>
      <c r="P22" s="217"/>
      <c r="Q22" s="217"/>
      <c r="R22" s="218"/>
      <c r="S22" s="218"/>
      <c r="T22" s="218"/>
      <c r="U22" s="218"/>
      <c r="V22" s="218"/>
      <c r="W22" s="218"/>
      <c r="X22" s="218"/>
      <c r="Y22" s="218"/>
      <c r="Z22" s="208"/>
      <c r="AA22" s="208"/>
      <c r="AB22" s="208"/>
      <c r="AC22" s="208"/>
      <c r="AD22" s="208"/>
      <c r="AE22" s="208"/>
      <c r="AF22" s="208"/>
      <c r="AG22" s="208" t="s">
        <v>227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3" x14ac:dyDescent="0.2">
      <c r="A23" s="215"/>
      <c r="B23" s="216"/>
      <c r="C23" s="260" t="s">
        <v>402</v>
      </c>
      <c r="D23" s="253"/>
      <c r="E23" s="254"/>
      <c r="F23" s="218"/>
      <c r="G23" s="218"/>
      <c r="H23" s="218"/>
      <c r="I23" s="218"/>
      <c r="J23" s="218"/>
      <c r="K23" s="218"/>
      <c r="L23" s="218"/>
      <c r="M23" s="218"/>
      <c r="N23" s="217"/>
      <c r="O23" s="217"/>
      <c r="P23" s="217"/>
      <c r="Q23" s="217"/>
      <c r="R23" s="218"/>
      <c r="S23" s="218"/>
      <c r="T23" s="218"/>
      <c r="U23" s="218"/>
      <c r="V23" s="218"/>
      <c r="W23" s="218"/>
      <c r="X23" s="218"/>
      <c r="Y23" s="218"/>
      <c r="Z23" s="208"/>
      <c r="AA23" s="208"/>
      <c r="AB23" s="208"/>
      <c r="AC23" s="208"/>
      <c r="AD23" s="208"/>
      <c r="AE23" s="208"/>
      <c r="AF23" s="208"/>
      <c r="AG23" s="208" t="s">
        <v>227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3" x14ac:dyDescent="0.2">
      <c r="A24" s="215"/>
      <c r="B24" s="216"/>
      <c r="C24" s="260" t="s">
        <v>683</v>
      </c>
      <c r="D24" s="253"/>
      <c r="E24" s="254"/>
      <c r="F24" s="218"/>
      <c r="G24" s="218"/>
      <c r="H24" s="218"/>
      <c r="I24" s="218"/>
      <c r="J24" s="218"/>
      <c r="K24" s="218"/>
      <c r="L24" s="218"/>
      <c r="M24" s="218"/>
      <c r="N24" s="217"/>
      <c r="O24" s="217"/>
      <c r="P24" s="217"/>
      <c r="Q24" s="217"/>
      <c r="R24" s="218"/>
      <c r="S24" s="218"/>
      <c r="T24" s="218"/>
      <c r="U24" s="218"/>
      <c r="V24" s="218"/>
      <c r="W24" s="218"/>
      <c r="X24" s="218"/>
      <c r="Y24" s="218"/>
      <c r="Z24" s="208"/>
      <c r="AA24" s="208"/>
      <c r="AB24" s="208"/>
      <c r="AC24" s="208"/>
      <c r="AD24" s="208"/>
      <c r="AE24" s="208"/>
      <c r="AF24" s="208"/>
      <c r="AG24" s="208" t="s">
        <v>227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3" x14ac:dyDescent="0.2">
      <c r="A25" s="215"/>
      <c r="B25" s="216"/>
      <c r="C25" s="260" t="s">
        <v>692</v>
      </c>
      <c r="D25" s="253"/>
      <c r="E25" s="254">
        <v>7</v>
      </c>
      <c r="F25" s="218"/>
      <c r="G25" s="218"/>
      <c r="H25" s="218"/>
      <c r="I25" s="218"/>
      <c r="J25" s="218"/>
      <c r="K25" s="218"/>
      <c r="L25" s="218"/>
      <c r="M25" s="218"/>
      <c r="N25" s="217"/>
      <c r="O25" s="217"/>
      <c r="P25" s="217"/>
      <c r="Q25" s="217"/>
      <c r="R25" s="218"/>
      <c r="S25" s="218"/>
      <c r="T25" s="218"/>
      <c r="U25" s="218"/>
      <c r="V25" s="218"/>
      <c r="W25" s="218"/>
      <c r="X25" s="218"/>
      <c r="Y25" s="218"/>
      <c r="Z25" s="208"/>
      <c r="AA25" s="208"/>
      <c r="AB25" s="208"/>
      <c r="AC25" s="208"/>
      <c r="AD25" s="208"/>
      <c r="AE25" s="208"/>
      <c r="AF25" s="208"/>
      <c r="AG25" s="208" t="s">
        <v>227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">
      <c r="A26" s="230">
        <v>4</v>
      </c>
      <c r="B26" s="231" t="s">
        <v>693</v>
      </c>
      <c r="C26" s="248" t="s">
        <v>694</v>
      </c>
      <c r="D26" s="232" t="s">
        <v>517</v>
      </c>
      <c r="E26" s="233">
        <v>7</v>
      </c>
      <c r="F26" s="234"/>
      <c r="G26" s="235">
        <f>ROUND(E26*F26,2)</f>
        <v>0</v>
      </c>
      <c r="H26" s="234"/>
      <c r="I26" s="235">
        <f>ROUND(E26*H26,2)</f>
        <v>0</v>
      </c>
      <c r="J26" s="234"/>
      <c r="K26" s="235">
        <f>ROUND(E26*J26,2)</f>
        <v>0</v>
      </c>
      <c r="L26" s="235">
        <v>21</v>
      </c>
      <c r="M26" s="235">
        <f>G26*(1+L26/100)</f>
        <v>0</v>
      </c>
      <c r="N26" s="233">
        <v>1.6500000000000001E-2</v>
      </c>
      <c r="O26" s="233">
        <f>ROUND(E26*N26,2)</f>
        <v>0.12</v>
      </c>
      <c r="P26" s="233">
        <v>0</v>
      </c>
      <c r="Q26" s="233">
        <f>ROUND(E26*P26,2)</f>
        <v>0</v>
      </c>
      <c r="R26" s="235"/>
      <c r="S26" s="235" t="s">
        <v>268</v>
      </c>
      <c r="T26" s="236" t="s">
        <v>184</v>
      </c>
      <c r="U26" s="218">
        <v>0</v>
      </c>
      <c r="V26" s="218">
        <f>ROUND(E26*U26,2)</f>
        <v>0</v>
      </c>
      <c r="W26" s="218"/>
      <c r="X26" s="218" t="s">
        <v>323</v>
      </c>
      <c r="Y26" s="218" t="s">
        <v>186</v>
      </c>
      <c r="Z26" s="208"/>
      <c r="AA26" s="208"/>
      <c r="AB26" s="208"/>
      <c r="AC26" s="208"/>
      <c r="AD26" s="208"/>
      <c r="AE26" s="208"/>
      <c r="AF26" s="208"/>
      <c r="AG26" s="208" t="s">
        <v>331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2" x14ac:dyDescent="0.2">
      <c r="A27" s="215"/>
      <c r="B27" s="216"/>
      <c r="C27" s="249" t="s">
        <v>695</v>
      </c>
      <c r="D27" s="245"/>
      <c r="E27" s="245"/>
      <c r="F27" s="245"/>
      <c r="G27" s="245"/>
      <c r="H27" s="218"/>
      <c r="I27" s="218"/>
      <c r="J27" s="218"/>
      <c r="K27" s="218"/>
      <c r="L27" s="218"/>
      <c r="M27" s="218"/>
      <c r="N27" s="217"/>
      <c r="O27" s="217"/>
      <c r="P27" s="217"/>
      <c r="Q27" s="217"/>
      <c r="R27" s="218"/>
      <c r="S27" s="218"/>
      <c r="T27" s="218"/>
      <c r="U27" s="218"/>
      <c r="V27" s="218"/>
      <c r="W27" s="218"/>
      <c r="X27" s="218"/>
      <c r="Y27" s="218"/>
      <c r="Z27" s="208"/>
      <c r="AA27" s="208"/>
      <c r="AB27" s="208"/>
      <c r="AC27" s="208"/>
      <c r="AD27" s="208"/>
      <c r="AE27" s="208"/>
      <c r="AF27" s="208"/>
      <c r="AG27" s="208" t="s">
        <v>193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3" x14ac:dyDescent="0.2">
      <c r="A28" s="215"/>
      <c r="B28" s="216"/>
      <c r="C28" s="263" t="s">
        <v>696</v>
      </c>
      <c r="D28" s="258"/>
      <c r="E28" s="258"/>
      <c r="F28" s="258"/>
      <c r="G28" s="258"/>
      <c r="H28" s="218"/>
      <c r="I28" s="218"/>
      <c r="J28" s="218"/>
      <c r="K28" s="218"/>
      <c r="L28" s="218"/>
      <c r="M28" s="218"/>
      <c r="N28" s="217"/>
      <c r="O28" s="217"/>
      <c r="P28" s="217"/>
      <c r="Q28" s="217"/>
      <c r="R28" s="218"/>
      <c r="S28" s="218"/>
      <c r="T28" s="218"/>
      <c r="U28" s="218"/>
      <c r="V28" s="218"/>
      <c r="W28" s="218"/>
      <c r="X28" s="218"/>
      <c r="Y28" s="218"/>
      <c r="Z28" s="208"/>
      <c r="AA28" s="208"/>
      <c r="AB28" s="208"/>
      <c r="AC28" s="208"/>
      <c r="AD28" s="208"/>
      <c r="AE28" s="208"/>
      <c r="AF28" s="208"/>
      <c r="AG28" s="208" t="s">
        <v>193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3" x14ac:dyDescent="0.2">
      <c r="A29" s="215"/>
      <c r="B29" s="216"/>
      <c r="C29" s="263" t="s">
        <v>697</v>
      </c>
      <c r="D29" s="258"/>
      <c r="E29" s="258"/>
      <c r="F29" s="258"/>
      <c r="G29" s="258"/>
      <c r="H29" s="218"/>
      <c r="I29" s="218"/>
      <c r="J29" s="218"/>
      <c r="K29" s="218"/>
      <c r="L29" s="218"/>
      <c r="M29" s="218"/>
      <c r="N29" s="217"/>
      <c r="O29" s="217"/>
      <c r="P29" s="217"/>
      <c r="Q29" s="217"/>
      <c r="R29" s="218"/>
      <c r="S29" s="218"/>
      <c r="T29" s="218"/>
      <c r="U29" s="218"/>
      <c r="V29" s="218"/>
      <c r="W29" s="218"/>
      <c r="X29" s="218"/>
      <c r="Y29" s="218"/>
      <c r="Z29" s="208"/>
      <c r="AA29" s="208"/>
      <c r="AB29" s="208"/>
      <c r="AC29" s="208"/>
      <c r="AD29" s="208"/>
      <c r="AE29" s="208"/>
      <c r="AF29" s="208"/>
      <c r="AG29" s="208" t="s">
        <v>193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3" x14ac:dyDescent="0.2">
      <c r="A30" s="215"/>
      <c r="B30" s="216"/>
      <c r="C30" s="263" t="s">
        <v>698</v>
      </c>
      <c r="D30" s="258"/>
      <c r="E30" s="258"/>
      <c r="F30" s="258"/>
      <c r="G30" s="258"/>
      <c r="H30" s="218"/>
      <c r="I30" s="218"/>
      <c r="J30" s="218"/>
      <c r="K30" s="218"/>
      <c r="L30" s="218"/>
      <c r="M30" s="218"/>
      <c r="N30" s="217"/>
      <c r="O30" s="217"/>
      <c r="P30" s="217"/>
      <c r="Q30" s="217"/>
      <c r="R30" s="218"/>
      <c r="S30" s="218"/>
      <c r="T30" s="218"/>
      <c r="U30" s="218"/>
      <c r="V30" s="218"/>
      <c r="W30" s="218"/>
      <c r="X30" s="218"/>
      <c r="Y30" s="218"/>
      <c r="Z30" s="208"/>
      <c r="AA30" s="208"/>
      <c r="AB30" s="208"/>
      <c r="AC30" s="208"/>
      <c r="AD30" s="208"/>
      <c r="AE30" s="208"/>
      <c r="AF30" s="208"/>
      <c r="AG30" s="208" t="s">
        <v>193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3" x14ac:dyDescent="0.2">
      <c r="A31" s="215"/>
      <c r="B31" s="216"/>
      <c r="C31" s="263" t="s">
        <v>699</v>
      </c>
      <c r="D31" s="258"/>
      <c r="E31" s="258"/>
      <c r="F31" s="258"/>
      <c r="G31" s="258"/>
      <c r="H31" s="218"/>
      <c r="I31" s="218"/>
      <c r="J31" s="218"/>
      <c r="K31" s="218"/>
      <c r="L31" s="218"/>
      <c r="M31" s="218"/>
      <c r="N31" s="217"/>
      <c r="O31" s="217"/>
      <c r="P31" s="217"/>
      <c r="Q31" s="217"/>
      <c r="R31" s="218"/>
      <c r="S31" s="218"/>
      <c r="T31" s="218"/>
      <c r="U31" s="218"/>
      <c r="V31" s="218"/>
      <c r="W31" s="218"/>
      <c r="X31" s="218"/>
      <c r="Y31" s="218"/>
      <c r="Z31" s="208"/>
      <c r="AA31" s="208"/>
      <c r="AB31" s="208"/>
      <c r="AC31" s="208"/>
      <c r="AD31" s="208"/>
      <c r="AE31" s="208"/>
      <c r="AF31" s="208"/>
      <c r="AG31" s="208" t="s">
        <v>193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2" x14ac:dyDescent="0.2">
      <c r="A32" s="215"/>
      <c r="B32" s="216"/>
      <c r="C32" s="260" t="s">
        <v>700</v>
      </c>
      <c r="D32" s="253"/>
      <c r="E32" s="254"/>
      <c r="F32" s="218"/>
      <c r="G32" s="218"/>
      <c r="H32" s="218"/>
      <c r="I32" s="218"/>
      <c r="J32" s="218"/>
      <c r="K32" s="218"/>
      <c r="L32" s="218"/>
      <c r="M32" s="218"/>
      <c r="N32" s="217"/>
      <c r="O32" s="217"/>
      <c r="P32" s="217"/>
      <c r="Q32" s="217"/>
      <c r="R32" s="218"/>
      <c r="S32" s="218"/>
      <c r="T32" s="218"/>
      <c r="U32" s="218"/>
      <c r="V32" s="218"/>
      <c r="W32" s="218"/>
      <c r="X32" s="218"/>
      <c r="Y32" s="218"/>
      <c r="Z32" s="208"/>
      <c r="AA32" s="208"/>
      <c r="AB32" s="208"/>
      <c r="AC32" s="208"/>
      <c r="AD32" s="208"/>
      <c r="AE32" s="208"/>
      <c r="AF32" s="208"/>
      <c r="AG32" s="208" t="s">
        <v>227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3" x14ac:dyDescent="0.2">
      <c r="A33" s="215"/>
      <c r="B33" s="216"/>
      <c r="C33" s="260" t="s">
        <v>701</v>
      </c>
      <c r="D33" s="253"/>
      <c r="E33" s="254">
        <v>7</v>
      </c>
      <c r="F33" s="218"/>
      <c r="G33" s="218"/>
      <c r="H33" s="218"/>
      <c r="I33" s="218"/>
      <c r="J33" s="218"/>
      <c r="K33" s="218"/>
      <c r="L33" s="218"/>
      <c r="M33" s="218"/>
      <c r="N33" s="217"/>
      <c r="O33" s="217"/>
      <c r="P33" s="217"/>
      <c r="Q33" s="217"/>
      <c r="R33" s="218"/>
      <c r="S33" s="218"/>
      <c r="T33" s="218"/>
      <c r="U33" s="218"/>
      <c r="V33" s="218"/>
      <c r="W33" s="218"/>
      <c r="X33" s="218"/>
      <c r="Y33" s="218"/>
      <c r="Z33" s="208"/>
      <c r="AA33" s="208"/>
      <c r="AB33" s="208"/>
      <c r="AC33" s="208"/>
      <c r="AD33" s="208"/>
      <c r="AE33" s="208"/>
      <c r="AF33" s="208"/>
      <c r="AG33" s="208" t="s">
        <v>227</v>
      </c>
      <c r="AH33" s="208">
        <v>5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">
      <c r="A34" s="230">
        <v>5</v>
      </c>
      <c r="B34" s="231" t="s">
        <v>528</v>
      </c>
      <c r="C34" s="248" t="s">
        <v>529</v>
      </c>
      <c r="D34" s="232" t="s">
        <v>330</v>
      </c>
      <c r="E34" s="233">
        <v>1.8660600000000001</v>
      </c>
      <c r="F34" s="234"/>
      <c r="G34" s="235">
        <f>ROUND(E34*F34,2)</f>
        <v>0</v>
      </c>
      <c r="H34" s="234"/>
      <c r="I34" s="235">
        <f>ROUND(E34*H34,2)</f>
        <v>0</v>
      </c>
      <c r="J34" s="234"/>
      <c r="K34" s="235">
        <f>ROUND(E34*J34,2)</f>
        <v>0</v>
      </c>
      <c r="L34" s="235">
        <v>21</v>
      </c>
      <c r="M34" s="235">
        <f>G34*(1+L34/100)</f>
        <v>0</v>
      </c>
      <c r="N34" s="233">
        <v>0</v>
      </c>
      <c r="O34" s="233">
        <f>ROUND(E34*N34,2)</f>
        <v>0</v>
      </c>
      <c r="P34" s="233">
        <v>0</v>
      </c>
      <c r="Q34" s="233">
        <f>ROUND(E34*P34,2)</f>
        <v>0</v>
      </c>
      <c r="R34" s="235" t="s">
        <v>530</v>
      </c>
      <c r="S34" s="235" t="s">
        <v>183</v>
      </c>
      <c r="T34" s="236" t="s">
        <v>183</v>
      </c>
      <c r="U34" s="218">
        <v>3.327</v>
      </c>
      <c r="V34" s="218">
        <f>ROUND(E34*U34,2)</f>
        <v>6.21</v>
      </c>
      <c r="W34" s="218"/>
      <c r="X34" s="218" t="s">
        <v>361</v>
      </c>
      <c r="Y34" s="218" t="s">
        <v>186</v>
      </c>
      <c r="Z34" s="208"/>
      <c r="AA34" s="208"/>
      <c r="AB34" s="208"/>
      <c r="AC34" s="208"/>
      <c r="AD34" s="208"/>
      <c r="AE34" s="208"/>
      <c r="AF34" s="208"/>
      <c r="AG34" s="208" t="s">
        <v>362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2" x14ac:dyDescent="0.2">
      <c r="A35" s="215"/>
      <c r="B35" s="216"/>
      <c r="C35" s="259" t="s">
        <v>388</v>
      </c>
      <c r="D35" s="257"/>
      <c r="E35" s="257"/>
      <c r="F35" s="257"/>
      <c r="G35" s="257"/>
      <c r="H35" s="218"/>
      <c r="I35" s="218"/>
      <c r="J35" s="218"/>
      <c r="K35" s="218"/>
      <c r="L35" s="218"/>
      <c r="M35" s="218"/>
      <c r="N35" s="217"/>
      <c r="O35" s="217"/>
      <c r="P35" s="217"/>
      <c r="Q35" s="217"/>
      <c r="R35" s="218"/>
      <c r="S35" s="218"/>
      <c r="T35" s="218"/>
      <c r="U35" s="218"/>
      <c r="V35" s="218"/>
      <c r="W35" s="218"/>
      <c r="X35" s="218"/>
      <c r="Y35" s="218"/>
      <c r="Z35" s="208"/>
      <c r="AA35" s="208"/>
      <c r="AB35" s="208"/>
      <c r="AC35" s="208"/>
      <c r="AD35" s="208"/>
      <c r="AE35" s="208"/>
      <c r="AF35" s="208"/>
      <c r="AG35" s="208" t="s">
        <v>225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2" x14ac:dyDescent="0.2">
      <c r="A36" s="215"/>
      <c r="B36" s="216"/>
      <c r="C36" s="260" t="s">
        <v>363</v>
      </c>
      <c r="D36" s="253"/>
      <c r="E36" s="254"/>
      <c r="F36" s="218"/>
      <c r="G36" s="218"/>
      <c r="H36" s="218"/>
      <c r="I36" s="218"/>
      <c r="J36" s="218"/>
      <c r="K36" s="218"/>
      <c r="L36" s="218"/>
      <c r="M36" s="218"/>
      <c r="N36" s="217"/>
      <c r="O36" s="217"/>
      <c r="P36" s="217"/>
      <c r="Q36" s="217"/>
      <c r="R36" s="218"/>
      <c r="S36" s="218"/>
      <c r="T36" s="218"/>
      <c r="U36" s="218"/>
      <c r="V36" s="218"/>
      <c r="W36" s="218"/>
      <c r="X36" s="218"/>
      <c r="Y36" s="218"/>
      <c r="Z36" s="208"/>
      <c r="AA36" s="208"/>
      <c r="AB36" s="208"/>
      <c r="AC36" s="208"/>
      <c r="AD36" s="208"/>
      <c r="AE36" s="208"/>
      <c r="AF36" s="208"/>
      <c r="AG36" s="208" t="s">
        <v>227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3" x14ac:dyDescent="0.2">
      <c r="A37" s="215"/>
      <c r="B37" s="216"/>
      <c r="C37" s="260" t="s">
        <v>702</v>
      </c>
      <c r="D37" s="253"/>
      <c r="E37" s="254"/>
      <c r="F37" s="218"/>
      <c r="G37" s="218"/>
      <c r="H37" s="218"/>
      <c r="I37" s="218"/>
      <c r="J37" s="218"/>
      <c r="K37" s="218"/>
      <c r="L37" s="218"/>
      <c r="M37" s="218"/>
      <c r="N37" s="217"/>
      <c r="O37" s="217"/>
      <c r="P37" s="217"/>
      <c r="Q37" s="217"/>
      <c r="R37" s="218"/>
      <c r="S37" s="218"/>
      <c r="T37" s="218"/>
      <c r="U37" s="218"/>
      <c r="V37" s="218"/>
      <c r="W37" s="218"/>
      <c r="X37" s="218"/>
      <c r="Y37" s="218"/>
      <c r="Z37" s="208"/>
      <c r="AA37" s="208"/>
      <c r="AB37" s="208"/>
      <c r="AC37" s="208"/>
      <c r="AD37" s="208"/>
      <c r="AE37" s="208"/>
      <c r="AF37" s="208"/>
      <c r="AG37" s="208" t="s">
        <v>227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3" x14ac:dyDescent="0.2">
      <c r="A38" s="215"/>
      <c r="B38" s="216"/>
      <c r="C38" s="260" t="s">
        <v>703</v>
      </c>
      <c r="D38" s="253"/>
      <c r="E38" s="254">
        <v>1.8660600000000001</v>
      </c>
      <c r="F38" s="218"/>
      <c r="G38" s="218"/>
      <c r="H38" s="218"/>
      <c r="I38" s="218"/>
      <c r="J38" s="218"/>
      <c r="K38" s="218"/>
      <c r="L38" s="218"/>
      <c r="M38" s="218"/>
      <c r="N38" s="217"/>
      <c r="O38" s="217"/>
      <c r="P38" s="217"/>
      <c r="Q38" s="217"/>
      <c r="R38" s="218"/>
      <c r="S38" s="218"/>
      <c r="T38" s="218"/>
      <c r="U38" s="218"/>
      <c r="V38" s="218"/>
      <c r="W38" s="218"/>
      <c r="X38" s="218"/>
      <c r="Y38" s="218"/>
      <c r="Z38" s="208"/>
      <c r="AA38" s="208"/>
      <c r="AB38" s="208"/>
      <c r="AC38" s="208"/>
      <c r="AD38" s="208"/>
      <c r="AE38" s="208"/>
      <c r="AF38" s="208"/>
      <c r="AG38" s="208" t="s">
        <v>227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x14ac:dyDescent="0.2">
      <c r="A39" s="3"/>
      <c r="B39" s="4"/>
      <c r="C39" s="250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15</v>
      </c>
      <c r="AF39">
        <v>21</v>
      </c>
      <c r="AG39" t="s">
        <v>164</v>
      </c>
    </row>
    <row r="40" spans="1:60" x14ac:dyDescent="0.2">
      <c r="A40" s="211"/>
      <c r="B40" s="212" t="s">
        <v>29</v>
      </c>
      <c r="C40" s="251"/>
      <c r="D40" s="213"/>
      <c r="E40" s="214"/>
      <c r="F40" s="214"/>
      <c r="G40" s="229">
        <f>G8+G15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215</v>
      </c>
    </row>
    <row r="41" spans="1:60" x14ac:dyDescent="0.2">
      <c r="C41" s="252"/>
      <c r="D41" s="10"/>
      <c r="AG41" t="s">
        <v>216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iRRylkMD1KLPglp1DW6wGXcn2llwUEpIh2Bo3gmY4S9qPWa+zJUw9KNuxnogL8qT+QiMKOvfxdy8+UzVuwHrQ==" saltValue="GGxgiUd/xkmxmNrB312k9A==" spinCount="100000" sheet="1" formatRows="0"/>
  <mergeCells count="10">
    <mergeCell ref="C29:G29"/>
    <mergeCell ref="C30:G30"/>
    <mergeCell ref="C31:G31"/>
    <mergeCell ref="C35:G35"/>
    <mergeCell ref="A1:G1"/>
    <mergeCell ref="C2:G2"/>
    <mergeCell ref="C3:G3"/>
    <mergeCell ref="C4:G4"/>
    <mergeCell ref="C27:G27"/>
    <mergeCell ref="C28:G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C3E66-F253-44BB-9A4E-32C45A7F61C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2" customWidth="1"/>
    <col min="3" max="3" width="63.28515625" style="17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217</v>
      </c>
      <c r="B1" s="193"/>
      <c r="C1" s="193"/>
      <c r="D1" s="193"/>
      <c r="E1" s="193"/>
      <c r="F1" s="193"/>
      <c r="G1" s="193"/>
      <c r="AG1" t="s">
        <v>150</v>
      </c>
    </row>
    <row r="2" spans="1:60" ht="24.95" customHeight="1" x14ac:dyDescent="0.2">
      <c r="A2" s="194" t="s">
        <v>7</v>
      </c>
      <c r="B2" s="49" t="s">
        <v>44</v>
      </c>
      <c r="C2" s="197" t="s">
        <v>45</v>
      </c>
      <c r="D2" s="195"/>
      <c r="E2" s="195"/>
      <c r="F2" s="195"/>
      <c r="G2" s="196"/>
      <c r="AG2" t="s">
        <v>151</v>
      </c>
    </row>
    <row r="3" spans="1:60" ht="24.95" customHeight="1" x14ac:dyDescent="0.2">
      <c r="A3" s="194" t="s">
        <v>8</v>
      </c>
      <c r="B3" s="49" t="s">
        <v>73</v>
      </c>
      <c r="C3" s="197" t="s">
        <v>74</v>
      </c>
      <c r="D3" s="195"/>
      <c r="E3" s="195"/>
      <c r="F3" s="195"/>
      <c r="G3" s="196"/>
      <c r="AC3" s="172" t="s">
        <v>151</v>
      </c>
      <c r="AG3" t="s">
        <v>154</v>
      </c>
    </row>
    <row r="4" spans="1:60" ht="24.95" customHeight="1" x14ac:dyDescent="0.2">
      <c r="A4" s="198" t="s">
        <v>9</v>
      </c>
      <c r="B4" s="199" t="s">
        <v>77</v>
      </c>
      <c r="C4" s="200" t="s">
        <v>78</v>
      </c>
      <c r="D4" s="201"/>
      <c r="E4" s="201"/>
      <c r="F4" s="201"/>
      <c r="G4" s="202"/>
      <c r="AG4" t="s">
        <v>155</v>
      </c>
    </row>
    <row r="5" spans="1:60" x14ac:dyDescent="0.2">
      <c r="D5" s="10"/>
    </row>
    <row r="6" spans="1:60" ht="38.25" x14ac:dyDescent="0.2">
      <c r="A6" s="204" t="s">
        <v>156</v>
      </c>
      <c r="B6" s="206" t="s">
        <v>157</v>
      </c>
      <c r="C6" s="206" t="s">
        <v>158</v>
      </c>
      <c r="D6" s="205" t="s">
        <v>159</v>
      </c>
      <c r="E6" s="204" t="s">
        <v>160</v>
      </c>
      <c r="F6" s="203" t="s">
        <v>161</v>
      </c>
      <c r="G6" s="204" t="s">
        <v>29</v>
      </c>
      <c r="H6" s="207" t="s">
        <v>30</v>
      </c>
      <c r="I6" s="207" t="s">
        <v>162</v>
      </c>
      <c r="J6" s="207" t="s">
        <v>31</v>
      </c>
      <c r="K6" s="207" t="s">
        <v>163</v>
      </c>
      <c r="L6" s="207" t="s">
        <v>164</v>
      </c>
      <c r="M6" s="207" t="s">
        <v>165</v>
      </c>
      <c r="N6" s="207" t="s">
        <v>166</v>
      </c>
      <c r="O6" s="207" t="s">
        <v>167</v>
      </c>
      <c r="P6" s="207" t="s">
        <v>168</v>
      </c>
      <c r="Q6" s="207" t="s">
        <v>169</v>
      </c>
      <c r="R6" s="207" t="s">
        <v>170</v>
      </c>
      <c r="S6" s="207" t="s">
        <v>171</v>
      </c>
      <c r="T6" s="207" t="s">
        <v>172</v>
      </c>
      <c r="U6" s="207" t="s">
        <v>173</v>
      </c>
      <c r="V6" s="207" t="s">
        <v>174</v>
      </c>
      <c r="W6" s="207" t="s">
        <v>175</v>
      </c>
      <c r="X6" s="207" t="s">
        <v>176</v>
      </c>
      <c r="Y6" s="207" t="s">
        <v>177</v>
      </c>
    </row>
    <row r="7" spans="1:60" hidden="1" x14ac:dyDescent="0.2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">
      <c r="A8" s="223" t="s">
        <v>178</v>
      </c>
      <c r="B8" s="224" t="s">
        <v>105</v>
      </c>
      <c r="C8" s="246" t="s">
        <v>106</v>
      </c>
      <c r="D8" s="225"/>
      <c r="E8" s="226"/>
      <c r="F8" s="227"/>
      <c r="G8" s="227">
        <f>SUMIF(AG9:AG40,"&lt;&gt;NOR",G9:G40)</f>
        <v>0</v>
      </c>
      <c r="H8" s="227"/>
      <c r="I8" s="227">
        <f>SUM(I9:I40)</f>
        <v>0</v>
      </c>
      <c r="J8" s="227"/>
      <c r="K8" s="227">
        <f>SUM(K9:K40)</f>
        <v>0</v>
      </c>
      <c r="L8" s="227"/>
      <c r="M8" s="227">
        <f>SUM(M9:M40)</f>
        <v>0</v>
      </c>
      <c r="N8" s="226"/>
      <c r="O8" s="226">
        <f>SUM(O9:O40)</f>
        <v>0</v>
      </c>
      <c r="P8" s="226"/>
      <c r="Q8" s="226">
        <f>SUM(Q9:Q40)</f>
        <v>0</v>
      </c>
      <c r="R8" s="227"/>
      <c r="S8" s="227"/>
      <c r="T8" s="228"/>
      <c r="U8" s="222"/>
      <c r="V8" s="222">
        <f>SUM(V9:V40)</f>
        <v>3.17</v>
      </c>
      <c r="W8" s="222"/>
      <c r="X8" s="222"/>
      <c r="Y8" s="222"/>
      <c r="AG8" t="s">
        <v>179</v>
      </c>
    </row>
    <row r="9" spans="1:60" outlineLevel="1" x14ac:dyDescent="0.2">
      <c r="A9" s="230">
        <v>1</v>
      </c>
      <c r="B9" s="231" t="s">
        <v>218</v>
      </c>
      <c r="C9" s="248" t="s">
        <v>219</v>
      </c>
      <c r="D9" s="232" t="s">
        <v>220</v>
      </c>
      <c r="E9" s="233">
        <v>0.495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5" t="s">
        <v>221</v>
      </c>
      <c r="S9" s="235" t="s">
        <v>183</v>
      </c>
      <c r="T9" s="236" t="s">
        <v>183</v>
      </c>
      <c r="U9" s="218">
        <v>3.5329999999999999</v>
      </c>
      <c r="V9" s="218">
        <f>ROUND(E9*U9,2)</f>
        <v>1.75</v>
      </c>
      <c r="W9" s="218"/>
      <c r="X9" s="218" t="s">
        <v>222</v>
      </c>
      <c r="Y9" s="218" t="s">
        <v>186</v>
      </c>
      <c r="Z9" s="208"/>
      <c r="AA9" s="208"/>
      <c r="AB9" s="208"/>
      <c r="AC9" s="208"/>
      <c r="AD9" s="208"/>
      <c r="AE9" s="208"/>
      <c r="AF9" s="208"/>
      <c r="AG9" s="208" t="s">
        <v>223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2" x14ac:dyDescent="0.2">
      <c r="A10" s="215"/>
      <c r="B10" s="216"/>
      <c r="C10" s="259" t="s">
        <v>224</v>
      </c>
      <c r="D10" s="257"/>
      <c r="E10" s="257"/>
      <c r="F10" s="257"/>
      <c r="G10" s="257"/>
      <c r="H10" s="218"/>
      <c r="I10" s="218"/>
      <c r="J10" s="218"/>
      <c r="K10" s="218"/>
      <c r="L10" s="218"/>
      <c r="M10" s="218"/>
      <c r="N10" s="217"/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  <c r="Z10" s="208"/>
      <c r="AA10" s="208"/>
      <c r="AB10" s="208"/>
      <c r="AC10" s="208"/>
      <c r="AD10" s="208"/>
      <c r="AE10" s="208"/>
      <c r="AF10" s="208"/>
      <c r="AG10" s="208" t="s">
        <v>225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2" x14ac:dyDescent="0.2">
      <c r="A11" s="215"/>
      <c r="B11" s="216"/>
      <c r="C11" s="260" t="s">
        <v>226</v>
      </c>
      <c r="D11" s="253"/>
      <c r="E11" s="254"/>
      <c r="F11" s="218"/>
      <c r="G11" s="218"/>
      <c r="H11" s="218"/>
      <c r="I11" s="218"/>
      <c r="J11" s="218"/>
      <c r="K11" s="218"/>
      <c r="L11" s="218"/>
      <c r="M11" s="218"/>
      <c r="N11" s="217"/>
      <c r="O11" s="217"/>
      <c r="P11" s="217"/>
      <c r="Q11" s="217"/>
      <c r="R11" s="218"/>
      <c r="S11" s="218"/>
      <c r="T11" s="218"/>
      <c r="U11" s="218"/>
      <c r="V11" s="218"/>
      <c r="W11" s="218"/>
      <c r="X11" s="218"/>
      <c r="Y11" s="218"/>
      <c r="Z11" s="208"/>
      <c r="AA11" s="208"/>
      <c r="AB11" s="208"/>
      <c r="AC11" s="208"/>
      <c r="AD11" s="208"/>
      <c r="AE11" s="208"/>
      <c r="AF11" s="208"/>
      <c r="AG11" s="208" t="s">
        <v>227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3" x14ac:dyDescent="0.2">
      <c r="A12" s="215"/>
      <c r="B12" s="216"/>
      <c r="C12" s="260" t="s">
        <v>704</v>
      </c>
      <c r="D12" s="253"/>
      <c r="E12" s="254"/>
      <c r="F12" s="218"/>
      <c r="G12" s="218"/>
      <c r="H12" s="218"/>
      <c r="I12" s="218"/>
      <c r="J12" s="218"/>
      <c r="K12" s="218"/>
      <c r="L12" s="218"/>
      <c r="M12" s="218"/>
      <c r="N12" s="217"/>
      <c r="O12" s="217"/>
      <c r="P12" s="217"/>
      <c r="Q12" s="217"/>
      <c r="R12" s="218"/>
      <c r="S12" s="218"/>
      <c r="T12" s="218"/>
      <c r="U12" s="218"/>
      <c r="V12" s="218"/>
      <c r="W12" s="218"/>
      <c r="X12" s="218"/>
      <c r="Y12" s="218"/>
      <c r="Z12" s="208"/>
      <c r="AA12" s="208"/>
      <c r="AB12" s="208"/>
      <c r="AC12" s="208"/>
      <c r="AD12" s="208"/>
      <c r="AE12" s="208"/>
      <c r="AF12" s="208"/>
      <c r="AG12" s="208" t="s">
        <v>227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3" x14ac:dyDescent="0.2">
      <c r="A13" s="215"/>
      <c r="B13" s="216"/>
      <c r="C13" s="260" t="s">
        <v>705</v>
      </c>
      <c r="D13" s="253"/>
      <c r="E13" s="254">
        <v>0.495</v>
      </c>
      <c r="F13" s="218"/>
      <c r="G13" s="218"/>
      <c r="H13" s="218"/>
      <c r="I13" s="218"/>
      <c r="J13" s="218"/>
      <c r="K13" s="218"/>
      <c r="L13" s="218"/>
      <c r="M13" s="218"/>
      <c r="N13" s="217"/>
      <c r="O13" s="217"/>
      <c r="P13" s="217"/>
      <c r="Q13" s="217"/>
      <c r="R13" s="218"/>
      <c r="S13" s="218"/>
      <c r="T13" s="218"/>
      <c r="U13" s="218"/>
      <c r="V13" s="218"/>
      <c r="W13" s="218"/>
      <c r="X13" s="218"/>
      <c r="Y13" s="218"/>
      <c r="Z13" s="208"/>
      <c r="AA13" s="208"/>
      <c r="AB13" s="208"/>
      <c r="AC13" s="208"/>
      <c r="AD13" s="208"/>
      <c r="AE13" s="208"/>
      <c r="AF13" s="208"/>
      <c r="AG13" s="208" t="s">
        <v>227</v>
      </c>
      <c r="AH13" s="208">
        <v>5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ht="22.5" outlineLevel="1" x14ac:dyDescent="0.2">
      <c r="A14" s="230">
        <v>2</v>
      </c>
      <c r="B14" s="231" t="s">
        <v>235</v>
      </c>
      <c r="C14" s="248" t="s">
        <v>236</v>
      </c>
      <c r="D14" s="232" t="s">
        <v>220</v>
      </c>
      <c r="E14" s="233">
        <v>0.495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 t="s">
        <v>221</v>
      </c>
      <c r="S14" s="235" t="s">
        <v>183</v>
      </c>
      <c r="T14" s="236" t="s">
        <v>183</v>
      </c>
      <c r="U14" s="218">
        <v>1.0999999999999999E-2</v>
      </c>
      <c r="V14" s="218">
        <f>ROUND(E14*U14,2)</f>
        <v>0.01</v>
      </c>
      <c r="W14" s="218"/>
      <c r="X14" s="218" t="s">
        <v>222</v>
      </c>
      <c r="Y14" s="218" t="s">
        <v>186</v>
      </c>
      <c r="Z14" s="208"/>
      <c r="AA14" s="208"/>
      <c r="AB14" s="208"/>
      <c r="AC14" s="208"/>
      <c r="AD14" s="208"/>
      <c r="AE14" s="208"/>
      <c r="AF14" s="208"/>
      <c r="AG14" s="208" t="s">
        <v>223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2" x14ac:dyDescent="0.2">
      <c r="A15" s="215"/>
      <c r="B15" s="216"/>
      <c r="C15" s="259" t="s">
        <v>237</v>
      </c>
      <c r="D15" s="257"/>
      <c r="E15" s="257"/>
      <c r="F15" s="257"/>
      <c r="G15" s="257"/>
      <c r="H15" s="218"/>
      <c r="I15" s="218"/>
      <c r="J15" s="218"/>
      <c r="K15" s="218"/>
      <c r="L15" s="218"/>
      <c r="M15" s="218"/>
      <c r="N15" s="217"/>
      <c r="O15" s="217"/>
      <c r="P15" s="217"/>
      <c r="Q15" s="217"/>
      <c r="R15" s="218"/>
      <c r="S15" s="218"/>
      <c r="T15" s="218"/>
      <c r="U15" s="218"/>
      <c r="V15" s="218"/>
      <c r="W15" s="218"/>
      <c r="X15" s="218"/>
      <c r="Y15" s="218"/>
      <c r="Z15" s="208"/>
      <c r="AA15" s="208"/>
      <c r="AB15" s="208"/>
      <c r="AC15" s="208"/>
      <c r="AD15" s="208"/>
      <c r="AE15" s="208"/>
      <c r="AF15" s="208"/>
      <c r="AG15" s="208" t="s">
        <v>225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2" x14ac:dyDescent="0.2">
      <c r="A16" s="215"/>
      <c r="B16" s="216"/>
      <c r="C16" s="260" t="s">
        <v>238</v>
      </c>
      <c r="D16" s="253"/>
      <c r="E16" s="254"/>
      <c r="F16" s="218"/>
      <c r="G16" s="218"/>
      <c r="H16" s="218"/>
      <c r="I16" s="218"/>
      <c r="J16" s="218"/>
      <c r="K16" s="218"/>
      <c r="L16" s="218"/>
      <c r="M16" s="218"/>
      <c r="N16" s="217"/>
      <c r="O16" s="217"/>
      <c r="P16" s="217"/>
      <c r="Q16" s="217"/>
      <c r="R16" s="218"/>
      <c r="S16" s="218"/>
      <c r="T16" s="218"/>
      <c r="U16" s="218"/>
      <c r="V16" s="218"/>
      <c r="W16" s="218"/>
      <c r="X16" s="218"/>
      <c r="Y16" s="218"/>
      <c r="Z16" s="208"/>
      <c r="AA16" s="208"/>
      <c r="AB16" s="208"/>
      <c r="AC16" s="208"/>
      <c r="AD16" s="208"/>
      <c r="AE16" s="208"/>
      <c r="AF16" s="208"/>
      <c r="AG16" s="208" t="s">
        <v>227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3" x14ac:dyDescent="0.2">
      <c r="A17" s="215"/>
      <c r="B17" s="216"/>
      <c r="C17" s="260" t="s">
        <v>239</v>
      </c>
      <c r="D17" s="253"/>
      <c r="E17" s="254"/>
      <c r="F17" s="218"/>
      <c r="G17" s="218"/>
      <c r="H17" s="218"/>
      <c r="I17" s="218"/>
      <c r="J17" s="218"/>
      <c r="K17" s="218"/>
      <c r="L17" s="218"/>
      <c r="M17" s="218"/>
      <c r="N17" s="217"/>
      <c r="O17" s="217"/>
      <c r="P17" s="217"/>
      <c r="Q17" s="217"/>
      <c r="R17" s="218"/>
      <c r="S17" s="218"/>
      <c r="T17" s="218"/>
      <c r="U17" s="218"/>
      <c r="V17" s="218"/>
      <c r="W17" s="218"/>
      <c r="X17" s="218"/>
      <c r="Y17" s="218"/>
      <c r="Z17" s="208"/>
      <c r="AA17" s="208"/>
      <c r="AB17" s="208"/>
      <c r="AC17" s="208"/>
      <c r="AD17" s="208"/>
      <c r="AE17" s="208"/>
      <c r="AF17" s="208"/>
      <c r="AG17" s="208" t="s">
        <v>227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3" x14ac:dyDescent="0.2">
      <c r="A18" s="215"/>
      <c r="B18" s="216"/>
      <c r="C18" s="260" t="s">
        <v>706</v>
      </c>
      <c r="D18" s="253"/>
      <c r="E18" s="254">
        <v>0.495</v>
      </c>
      <c r="F18" s="218"/>
      <c r="G18" s="218"/>
      <c r="H18" s="218"/>
      <c r="I18" s="218"/>
      <c r="J18" s="218"/>
      <c r="K18" s="218"/>
      <c r="L18" s="218"/>
      <c r="M18" s="218"/>
      <c r="N18" s="217"/>
      <c r="O18" s="217"/>
      <c r="P18" s="217"/>
      <c r="Q18" s="217"/>
      <c r="R18" s="218"/>
      <c r="S18" s="218"/>
      <c r="T18" s="218"/>
      <c r="U18" s="218"/>
      <c r="V18" s="218"/>
      <c r="W18" s="218"/>
      <c r="X18" s="218"/>
      <c r="Y18" s="218"/>
      <c r="Z18" s="208"/>
      <c r="AA18" s="208"/>
      <c r="AB18" s="208"/>
      <c r="AC18" s="208"/>
      <c r="AD18" s="208"/>
      <c r="AE18" s="208"/>
      <c r="AF18" s="208"/>
      <c r="AG18" s="208" t="s">
        <v>227</v>
      </c>
      <c r="AH18" s="208">
        <v>5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">
      <c r="A19" s="230">
        <v>3</v>
      </c>
      <c r="B19" s="231" t="s">
        <v>241</v>
      </c>
      <c r="C19" s="248" t="s">
        <v>242</v>
      </c>
      <c r="D19" s="232" t="s">
        <v>220</v>
      </c>
      <c r="E19" s="233">
        <v>0.495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 t="s">
        <v>221</v>
      </c>
      <c r="S19" s="235" t="s">
        <v>183</v>
      </c>
      <c r="T19" s="236" t="s">
        <v>183</v>
      </c>
      <c r="U19" s="218">
        <v>0.66800000000000004</v>
      </c>
      <c r="V19" s="218">
        <f>ROUND(E19*U19,2)</f>
        <v>0.33</v>
      </c>
      <c r="W19" s="218"/>
      <c r="X19" s="218" t="s">
        <v>222</v>
      </c>
      <c r="Y19" s="218" t="s">
        <v>186</v>
      </c>
      <c r="Z19" s="208"/>
      <c r="AA19" s="208"/>
      <c r="AB19" s="208"/>
      <c r="AC19" s="208"/>
      <c r="AD19" s="208"/>
      <c r="AE19" s="208"/>
      <c r="AF19" s="208"/>
      <c r="AG19" s="208" t="s">
        <v>223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2" x14ac:dyDescent="0.2">
      <c r="A20" s="215"/>
      <c r="B20" s="216"/>
      <c r="C20" s="259" t="s">
        <v>243</v>
      </c>
      <c r="D20" s="257"/>
      <c r="E20" s="257"/>
      <c r="F20" s="257"/>
      <c r="G20" s="257"/>
      <c r="H20" s="218"/>
      <c r="I20" s="218"/>
      <c r="J20" s="218"/>
      <c r="K20" s="218"/>
      <c r="L20" s="218"/>
      <c r="M20" s="218"/>
      <c r="N20" s="217"/>
      <c r="O20" s="217"/>
      <c r="P20" s="217"/>
      <c r="Q20" s="217"/>
      <c r="R20" s="218"/>
      <c r="S20" s="218"/>
      <c r="T20" s="218"/>
      <c r="U20" s="218"/>
      <c r="V20" s="218"/>
      <c r="W20" s="218"/>
      <c r="X20" s="218"/>
      <c r="Y20" s="218"/>
      <c r="Z20" s="208"/>
      <c r="AA20" s="208"/>
      <c r="AB20" s="208"/>
      <c r="AC20" s="208"/>
      <c r="AD20" s="208"/>
      <c r="AE20" s="208"/>
      <c r="AF20" s="208"/>
      <c r="AG20" s="208" t="s">
        <v>225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2" x14ac:dyDescent="0.2">
      <c r="A21" s="215"/>
      <c r="B21" s="216"/>
      <c r="C21" s="260" t="s">
        <v>244</v>
      </c>
      <c r="D21" s="253"/>
      <c r="E21" s="254"/>
      <c r="F21" s="218"/>
      <c r="G21" s="218"/>
      <c r="H21" s="218"/>
      <c r="I21" s="218"/>
      <c r="J21" s="218"/>
      <c r="K21" s="218"/>
      <c r="L21" s="218"/>
      <c r="M21" s="218"/>
      <c r="N21" s="217"/>
      <c r="O21" s="217"/>
      <c r="P21" s="217"/>
      <c r="Q21" s="217"/>
      <c r="R21" s="218"/>
      <c r="S21" s="218"/>
      <c r="T21" s="218"/>
      <c r="U21" s="218"/>
      <c r="V21" s="218"/>
      <c r="W21" s="218"/>
      <c r="X21" s="218"/>
      <c r="Y21" s="218"/>
      <c r="Z21" s="208"/>
      <c r="AA21" s="208"/>
      <c r="AB21" s="208"/>
      <c r="AC21" s="208"/>
      <c r="AD21" s="208"/>
      <c r="AE21" s="208"/>
      <c r="AF21" s="208"/>
      <c r="AG21" s="208" t="s">
        <v>227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3" x14ac:dyDescent="0.2">
      <c r="A22" s="215"/>
      <c r="B22" s="216"/>
      <c r="C22" s="260" t="s">
        <v>245</v>
      </c>
      <c r="D22" s="253"/>
      <c r="E22" s="254"/>
      <c r="F22" s="218"/>
      <c r="G22" s="218"/>
      <c r="H22" s="218"/>
      <c r="I22" s="218"/>
      <c r="J22" s="218"/>
      <c r="K22" s="218"/>
      <c r="L22" s="218"/>
      <c r="M22" s="218"/>
      <c r="N22" s="217"/>
      <c r="O22" s="217"/>
      <c r="P22" s="217"/>
      <c r="Q22" s="217"/>
      <c r="R22" s="218"/>
      <c r="S22" s="218"/>
      <c r="T22" s="218"/>
      <c r="U22" s="218"/>
      <c r="V22" s="218"/>
      <c r="W22" s="218"/>
      <c r="X22" s="218"/>
      <c r="Y22" s="218"/>
      <c r="Z22" s="208"/>
      <c r="AA22" s="208"/>
      <c r="AB22" s="208"/>
      <c r="AC22" s="208"/>
      <c r="AD22" s="208"/>
      <c r="AE22" s="208"/>
      <c r="AF22" s="208"/>
      <c r="AG22" s="208" t="s">
        <v>227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3" x14ac:dyDescent="0.2">
      <c r="A23" s="215"/>
      <c r="B23" s="216"/>
      <c r="C23" s="260" t="s">
        <v>707</v>
      </c>
      <c r="D23" s="253"/>
      <c r="E23" s="254">
        <v>0.495</v>
      </c>
      <c r="F23" s="218"/>
      <c r="G23" s="218"/>
      <c r="H23" s="218"/>
      <c r="I23" s="218"/>
      <c r="J23" s="218"/>
      <c r="K23" s="218"/>
      <c r="L23" s="218"/>
      <c r="M23" s="218"/>
      <c r="N23" s="217"/>
      <c r="O23" s="217"/>
      <c r="P23" s="217"/>
      <c r="Q23" s="217"/>
      <c r="R23" s="218"/>
      <c r="S23" s="218"/>
      <c r="T23" s="218"/>
      <c r="U23" s="218"/>
      <c r="V23" s="218"/>
      <c r="W23" s="218"/>
      <c r="X23" s="218"/>
      <c r="Y23" s="218"/>
      <c r="Z23" s="208"/>
      <c r="AA23" s="208"/>
      <c r="AB23" s="208"/>
      <c r="AC23" s="208"/>
      <c r="AD23" s="208"/>
      <c r="AE23" s="208"/>
      <c r="AF23" s="208"/>
      <c r="AG23" s="208" t="s">
        <v>227</v>
      </c>
      <c r="AH23" s="208">
        <v>5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ht="22.5" outlineLevel="1" x14ac:dyDescent="0.2">
      <c r="A24" s="230">
        <v>4</v>
      </c>
      <c r="B24" s="231" t="s">
        <v>247</v>
      </c>
      <c r="C24" s="248" t="s">
        <v>248</v>
      </c>
      <c r="D24" s="232" t="s">
        <v>220</v>
      </c>
      <c r="E24" s="233">
        <v>0.495</v>
      </c>
      <c r="F24" s="234"/>
      <c r="G24" s="235">
        <f>ROUND(E24*F24,2)</f>
        <v>0</v>
      </c>
      <c r="H24" s="234"/>
      <c r="I24" s="235">
        <f>ROUND(E24*H24,2)</f>
        <v>0</v>
      </c>
      <c r="J24" s="234"/>
      <c r="K24" s="235">
        <f>ROUND(E24*J24,2)</f>
        <v>0</v>
      </c>
      <c r="L24" s="235">
        <v>21</v>
      </c>
      <c r="M24" s="235">
        <f>G24*(1+L24/100)</f>
        <v>0</v>
      </c>
      <c r="N24" s="233">
        <v>0</v>
      </c>
      <c r="O24" s="233">
        <f>ROUND(E24*N24,2)</f>
        <v>0</v>
      </c>
      <c r="P24" s="233">
        <v>0</v>
      </c>
      <c r="Q24" s="233">
        <f>ROUND(E24*P24,2)</f>
        <v>0</v>
      </c>
      <c r="R24" s="235" t="s">
        <v>221</v>
      </c>
      <c r="S24" s="235" t="s">
        <v>183</v>
      </c>
      <c r="T24" s="236" t="s">
        <v>183</v>
      </c>
      <c r="U24" s="218">
        <v>1.9379999999999999</v>
      </c>
      <c r="V24" s="218">
        <f>ROUND(E24*U24,2)</f>
        <v>0.96</v>
      </c>
      <c r="W24" s="218"/>
      <c r="X24" s="218" t="s">
        <v>222</v>
      </c>
      <c r="Y24" s="218" t="s">
        <v>186</v>
      </c>
      <c r="Z24" s="208"/>
      <c r="AA24" s="208"/>
      <c r="AB24" s="208"/>
      <c r="AC24" s="208"/>
      <c r="AD24" s="208"/>
      <c r="AE24" s="208"/>
      <c r="AF24" s="208"/>
      <c r="AG24" s="208" t="s">
        <v>223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2" x14ac:dyDescent="0.2">
      <c r="A25" s="215"/>
      <c r="B25" s="216"/>
      <c r="C25" s="260" t="s">
        <v>249</v>
      </c>
      <c r="D25" s="253"/>
      <c r="E25" s="254"/>
      <c r="F25" s="218"/>
      <c r="G25" s="218"/>
      <c r="H25" s="218"/>
      <c r="I25" s="218"/>
      <c r="J25" s="218"/>
      <c r="K25" s="218"/>
      <c r="L25" s="218"/>
      <c r="M25" s="218"/>
      <c r="N25" s="217"/>
      <c r="O25" s="217"/>
      <c r="P25" s="217"/>
      <c r="Q25" s="217"/>
      <c r="R25" s="218"/>
      <c r="S25" s="218"/>
      <c r="T25" s="218"/>
      <c r="U25" s="218"/>
      <c r="V25" s="218"/>
      <c r="W25" s="218"/>
      <c r="X25" s="218"/>
      <c r="Y25" s="218"/>
      <c r="Z25" s="208"/>
      <c r="AA25" s="208"/>
      <c r="AB25" s="208"/>
      <c r="AC25" s="208"/>
      <c r="AD25" s="208"/>
      <c r="AE25" s="208"/>
      <c r="AF25" s="208"/>
      <c r="AG25" s="208" t="s">
        <v>227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3" x14ac:dyDescent="0.2">
      <c r="A26" s="215"/>
      <c r="B26" s="216"/>
      <c r="C26" s="260" t="s">
        <v>245</v>
      </c>
      <c r="D26" s="253"/>
      <c r="E26" s="254"/>
      <c r="F26" s="218"/>
      <c r="G26" s="218"/>
      <c r="H26" s="218"/>
      <c r="I26" s="218"/>
      <c r="J26" s="218"/>
      <c r="K26" s="218"/>
      <c r="L26" s="218"/>
      <c r="M26" s="218"/>
      <c r="N26" s="217"/>
      <c r="O26" s="217"/>
      <c r="P26" s="217"/>
      <c r="Q26" s="217"/>
      <c r="R26" s="218"/>
      <c r="S26" s="218"/>
      <c r="T26" s="218"/>
      <c r="U26" s="218"/>
      <c r="V26" s="218"/>
      <c r="W26" s="218"/>
      <c r="X26" s="218"/>
      <c r="Y26" s="218"/>
      <c r="Z26" s="208"/>
      <c r="AA26" s="208"/>
      <c r="AB26" s="208"/>
      <c r="AC26" s="208"/>
      <c r="AD26" s="208"/>
      <c r="AE26" s="208"/>
      <c r="AF26" s="208"/>
      <c r="AG26" s="208" t="s">
        <v>227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3" x14ac:dyDescent="0.2">
      <c r="A27" s="215"/>
      <c r="B27" s="216"/>
      <c r="C27" s="260" t="s">
        <v>707</v>
      </c>
      <c r="D27" s="253"/>
      <c r="E27" s="254">
        <v>0.495</v>
      </c>
      <c r="F27" s="218"/>
      <c r="G27" s="218"/>
      <c r="H27" s="218"/>
      <c r="I27" s="218"/>
      <c r="J27" s="218"/>
      <c r="K27" s="218"/>
      <c r="L27" s="218"/>
      <c r="M27" s="218"/>
      <c r="N27" s="217"/>
      <c r="O27" s="217"/>
      <c r="P27" s="217"/>
      <c r="Q27" s="217"/>
      <c r="R27" s="218"/>
      <c r="S27" s="218"/>
      <c r="T27" s="218"/>
      <c r="U27" s="218"/>
      <c r="V27" s="218"/>
      <c r="W27" s="218"/>
      <c r="X27" s="218"/>
      <c r="Y27" s="218"/>
      <c r="Z27" s="208"/>
      <c r="AA27" s="208"/>
      <c r="AB27" s="208"/>
      <c r="AC27" s="208"/>
      <c r="AD27" s="208"/>
      <c r="AE27" s="208"/>
      <c r="AF27" s="208"/>
      <c r="AG27" s="208" t="s">
        <v>227</v>
      </c>
      <c r="AH27" s="208">
        <v>5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ht="22.5" outlineLevel="1" x14ac:dyDescent="0.2">
      <c r="A28" s="230">
        <v>5</v>
      </c>
      <c r="B28" s="231" t="s">
        <v>250</v>
      </c>
      <c r="C28" s="248" t="s">
        <v>251</v>
      </c>
      <c r="D28" s="232" t="s">
        <v>220</v>
      </c>
      <c r="E28" s="233">
        <v>0.495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21</v>
      </c>
      <c r="M28" s="235">
        <f>G28*(1+L28/100)</f>
        <v>0</v>
      </c>
      <c r="N28" s="233">
        <v>0</v>
      </c>
      <c r="O28" s="233">
        <f>ROUND(E28*N28,2)</f>
        <v>0</v>
      </c>
      <c r="P28" s="233">
        <v>0</v>
      </c>
      <c r="Q28" s="233">
        <f>ROUND(E28*P28,2)</f>
        <v>0</v>
      </c>
      <c r="R28" s="235" t="s">
        <v>221</v>
      </c>
      <c r="S28" s="235" t="s">
        <v>183</v>
      </c>
      <c r="T28" s="236" t="s">
        <v>183</v>
      </c>
      <c r="U28" s="218">
        <v>8.9999999999999993E-3</v>
      </c>
      <c r="V28" s="218">
        <f>ROUND(E28*U28,2)</f>
        <v>0</v>
      </c>
      <c r="W28" s="218"/>
      <c r="X28" s="218" t="s">
        <v>222</v>
      </c>
      <c r="Y28" s="218" t="s">
        <v>186</v>
      </c>
      <c r="Z28" s="208"/>
      <c r="AA28" s="208"/>
      <c r="AB28" s="208"/>
      <c r="AC28" s="208"/>
      <c r="AD28" s="208"/>
      <c r="AE28" s="208"/>
      <c r="AF28" s="208"/>
      <c r="AG28" s="208" t="s">
        <v>252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2" x14ac:dyDescent="0.2">
      <c r="A29" s="215"/>
      <c r="B29" s="216"/>
      <c r="C29" s="260" t="s">
        <v>253</v>
      </c>
      <c r="D29" s="253"/>
      <c r="E29" s="254"/>
      <c r="F29" s="218"/>
      <c r="G29" s="218"/>
      <c r="H29" s="218"/>
      <c r="I29" s="218"/>
      <c r="J29" s="218"/>
      <c r="K29" s="218"/>
      <c r="L29" s="218"/>
      <c r="M29" s="218"/>
      <c r="N29" s="217"/>
      <c r="O29" s="217"/>
      <c r="P29" s="217"/>
      <c r="Q29" s="217"/>
      <c r="R29" s="218"/>
      <c r="S29" s="218"/>
      <c r="T29" s="218"/>
      <c r="U29" s="218"/>
      <c r="V29" s="218"/>
      <c r="W29" s="218"/>
      <c r="X29" s="218"/>
      <c r="Y29" s="218"/>
      <c r="Z29" s="208"/>
      <c r="AA29" s="208"/>
      <c r="AB29" s="208"/>
      <c r="AC29" s="208"/>
      <c r="AD29" s="208"/>
      <c r="AE29" s="208"/>
      <c r="AF29" s="208"/>
      <c r="AG29" s="208" t="s">
        <v>227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3" x14ac:dyDescent="0.2">
      <c r="A30" s="215"/>
      <c r="B30" s="216"/>
      <c r="C30" s="260" t="s">
        <v>245</v>
      </c>
      <c r="D30" s="253"/>
      <c r="E30" s="254"/>
      <c r="F30" s="218"/>
      <c r="G30" s="218"/>
      <c r="H30" s="218"/>
      <c r="I30" s="218"/>
      <c r="J30" s="218"/>
      <c r="K30" s="218"/>
      <c r="L30" s="218"/>
      <c r="M30" s="218"/>
      <c r="N30" s="217"/>
      <c r="O30" s="217"/>
      <c r="P30" s="217"/>
      <c r="Q30" s="217"/>
      <c r="R30" s="218"/>
      <c r="S30" s="218"/>
      <c r="T30" s="218"/>
      <c r="U30" s="218"/>
      <c r="V30" s="218"/>
      <c r="W30" s="218"/>
      <c r="X30" s="218"/>
      <c r="Y30" s="218"/>
      <c r="Z30" s="208"/>
      <c r="AA30" s="208"/>
      <c r="AB30" s="208"/>
      <c r="AC30" s="208"/>
      <c r="AD30" s="208"/>
      <c r="AE30" s="208"/>
      <c r="AF30" s="208"/>
      <c r="AG30" s="208" t="s">
        <v>227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3" x14ac:dyDescent="0.2">
      <c r="A31" s="215"/>
      <c r="B31" s="216"/>
      <c r="C31" s="260" t="s">
        <v>708</v>
      </c>
      <c r="D31" s="253"/>
      <c r="E31" s="254">
        <v>0.495</v>
      </c>
      <c r="F31" s="218"/>
      <c r="G31" s="218"/>
      <c r="H31" s="218"/>
      <c r="I31" s="218"/>
      <c r="J31" s="218"/>
      <c r="K31" s="218"/>
      <c r="L31" s="218"/>
      <c r="M31" s="218"/>
      <c r="N31" s="217"/>
      <c r="O31" s="217"/>
      <c r="P31" s="217"/>
      <c r="Q31" s="217"/>
      <c r="R31" s="218"/>
      <c r="S31" s="218"/>
      <c r="T31" s="218"/>
      <c r="U31" s="218"/>
      <c r="V31" s="218"/>
      <c r="W31" s="218"/>
      <c r="X31" s="218"/>
      <c r="Y31" s="218"/>
      <c r="Z31" s="208"/>
      <c r="AA31" s="208"/>
      <c r="AB31" s="208"/>
      <c r="AC31" s="208"/>
      <c r="AD31" s="208"/>
      <c r="AE31" s="208"/>
      <c r="AF31" s="208"/>
      <c r="AG31" s="208" t="s">
        <v>227</v>
      </c>
      <c r="AH31" s="208">
        <v>5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">
      <c r="A32" s="230">
        <v>6</v>
      </c>
      <c r="B32" s="231" t="s">
        <v>255</v>
      </c>
      <c r="C32" s="248" t="s">
        <v>256</v>
      </c>
      <c r="D32" s="232" t="s">
        <v>257</v>
      </c>
      <c r="E32" s="233">
        <v>6.6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21</v>
      </c>
      <c r="M32" s="235">
        <f>G32*(1+L32/100)</f>
        <v>0</v>
      </c>
      <c r="N32" s="233">
        <v>0</v>
      </c>
      <c r="O32" s="233">
        <f>ROUND(E32*N32,2)</f>
        <v>0</v>
      </c>
      <c r="P32" s="233">
        <v>0</v>
      </c>
      <c r="Q32" s="233">
        <f>ROUND(E32*P32,2)</f>
        <v>0</v>
      </c>
      <c r="R32" s="235" t="s">
        <v>221</v>
      </c>
      <c r="S32" s="235" t="s">
        <v>183</v>
      </c>
      <c r="T32" s="236" t="s">
        <v>183</v>
      </c>
      <c r="U32" s="218">
        <v>1.7999999999999999E-2</v>
      </c>
      <c r="V32" s="218">
        <f>ROUND(E32*U32,2)</f>
        <v>0.12</v>
      </c>
      <c r="W32" s="218"/>
      <c r="X32" s="218" t="s">
        <v>222</v>
      </c>
      <c r="Y32" s="218" t="s">
        <v>186</v>
      </c>
      <c r="Z32" s="208"/>
      <c r="AA32" s="208"/>
      <c r="AB32" s="208"/>
      <c r="AC32" s="208"/>
      <c r="AD32" s="208"/>
      <c r="AE32" s="208"/>
      <c r="AF32" s="208"/>
      <c r="AG32" s="208" t="s">
        <v>252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2" x14ac:dyDescent="0.2">
      <c r="A33" s="215"/>
      <c r="B33" s="216"/>
      <c r="C33" s="259" t="s">
        <v>258</v>
      </c>
      <c r="D33" s="257"/>
      <c r="E33" s="257"/>
      <c r="F33" s="257"/>
      <c r="G33" s="257"/>
      <c r="H33" s="218"/>
      <c r="I33" s="218"/>
      <c r="J33" s="218"/>
      <c r="K33" s="218"/>
      <c r="L33" s="218"/>
      <c r="M33" s="218"/>
      <c r="N33" s="217"/>
      <c r="O33" s="217"/>
      <c r="P33" s="217"/>
      <c r="Q33" s="217"/>
      <c r="R33" s="218"/>
      <c r="S33" s="218"/>
      <c r="T33" s="218"/>
      <c r="U33" s="218"/>
      <c r="V33" s="218"/>
      <c r="W33" s="218"/>
      <c r="X33" s="218"/>
      <c r="Y33" s="218"/>
      <c r="Z33" s="208"/>
      <c r="AA33" s="208"/>
      <c r="AB33" s="208"/>
      <c r="AC33" s="208"/>
      <c r="AD33" s="208"/>
      <c r="AE33" s="208"/>
      <c r="AF33" s="208"/>
      <c r="AG33" s="208" t="s">
        <v>225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2" x14ac:dyDescent="0.2">
      <c r="A34" s="215"/>
      <c r="B34" s="216"/>
      <c r="C34" s="260" t="s">
        <v>259</v>
      </c>
      <c r="D34" s="253"/>
      <c r="E34" s="254"/>
      <c r="F34" s="218"/>
      <c r="G34" s="218"/>
      <c r="H34" s="218"/>
      <c r="I34" s="218"/>
      <c r="J34" s="218"/>
      <c r="K34" s="218"/>
      <c r="L34" s="218"/>
      <c r="M34" s="218"/>
      <c r="N34" s="217"/>
      <c r="O34" s="217"/>
      <c r="P34" s="217"/>
      <c r="Q34" s="217"/>
      <c r="R34" s="218"/>
      <c r="S34" s="218"/>
      <c r="T34" s="218"/>
      <c r="U34" s="218"/>
      <c r="V34" s="218"/>
      <c r="W34" s="218"/>
      <c r="X34" s="218"/>
      <c r="Y34" s="218"/>
      <c r="Z34" s="208"/>
      <c r="AA34" s="208"/>
      <c r="AB34" s="208"/>
      <c r="AC34" s="208"/>
      <c r="AD34" s="208"/>
      <c r="AE34" s="208"/>
      <c r="AF34" s="208"/>
      <c r="AG34" s="208" t="s">
        <v>227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3" x14ac:dyDescent="0.2">
      <c r="A35" s="215"/>
      <c r="B35" s="216"/>
      <c r="C35" s="260" t="s">
        <v>709</v>
      </c>
      <c r="D35" s="253"/>
      <c r="E35" s="254"/>
      <c r="F35" s="218"/>
      <c r="G35" s="218"/>
      <c r="H35" s="218"/>
      <c r="I35" s="218"/>
      <c r="J35" s="218"/>
      <c r="K35" s="218"/>
      <c r="L35" s="218"/>
      <c r="M35" s="218"/>
      <c r="N35" s="217"/>
      <c r="O35" s="217"/>
      <c r="P35" s="217"/>
      <c r="Q35" s="217"/>
      <c r="R35" s="218"/>
      <c r="S35" s="218"/>
      <c r="T35" s="218"/>
      <c r="U35" s="218"/>
      <c r="V35" s="218"/>
      <c r="W35" s="218"/>
      <c r="X35" s="218"/>
      <c r="Y35" s="218"/>
      <c r="Z35" s="208"/>
      <c r="AA35" s="208"/>
      <c r="AB35" s="208"/>
      <c r="AC35" s="208"/>
      <c r="AD35" s="208"/>
      <c r="AE35" s="208"/>
      <c r="AF35" s="208"/>
      <c r="AG35" s="208" t="s">
        <v>227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3" x14ac:dyDescent="0.2">
      <c r="A36" s="215"/>
      <c r="B36" s="216"/>
      <c r="C36" s="260" t="s">
        <v>710</v>
      </c>
      <c r="D36" s="253"/>
      <c r="E36" s="254">
        <v>6.6</v>
      </c>
      <c r="F36" s="218"/>
      <c r="G36" s="218"/>
      <c r="H36" s="218"/>
      <c r="I36" s="218"/>
      <c r="J36" s="218"/>
      <c r="K36" s="218"/>
      <c r="L36" s="218"/>
      <c r="M36" s="218"/>
      <c r="N36" s="217"/>
      <c r="O36" s="217"/>
      <c r="P36" s="217"/>
      <c r="Q36" s="217"/>
      <c r="R36" s="218"/>
      <c r="S36" s="218"/>
      <c r="T36" s="218"/>
      <c r="U36" s="218"/>
      <c r="V36" s="218"/>
      <c r="W36" s="218"/>
      <c r="X36" s="218"/>
      <c r="Y36" s="218"/>
      <c r="Z36" s="208"/>
      <c r="AA36" s="208"/>
      <c r="AB36" s="208"/>
      <c r="AC36" s="208"/>
      <c r="AD36" s="208"/>
      <c r="AE36" s="208"/>
      <c r="AF36" s="208"/>
      <c r="AG36" s="208" t="s">
        <v>227</v>
      </c>
      <c r="AH36" s="208">
        <v>5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">
      <c r="A37" s="230">
        <v>7</v>
      </c>
      <c r="B37" s="231" t="s">
        <v>263</v>
      </c>
      <c r="C37" s="248" t="s">
        <v>264</v>
      </c>
      <c r="D37" s="232" t="s">
        <v>220</v>
      </c>
      <c r="E37" s="233">
        <v>0.495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3">
        <v>0</v>
      </c>
      <c r="O37" s="233">
        <f>ROUND(E37*N37,2)</f>
        <v>0</v>
      </c>
      <c r="P37" s="233">
        <v>0</v>
      </c>
      <c r="Q37" s="233">
        <f>ROUND(E37*P37,2)</f>
        <v>0</v>
      </c>
      <c r="R37" s="235" t="s">
        <v>221</v>
      </c>
      <c r="S37" s="235" t="s">
        <v>183</v>
      </c>
      <c r="T37" s="236" t="s">
        <v>183</v>
      </c>
      <c r="U37" s="218">
        <v>0</v>
      </c>
      <c r="V37" s="218">
        <f>ROUND(E37*U37,2)</f>
        <v>0</v>
      </c>
      <c r="W37" s="218"/>
      <c r="X37" s="218" t="s">
        <v>222</v>
      </c>
      <c r="Y37" s="218" t="s">
        <v>186</v>
      </c>
      <c r="Z37" s="208"/>
      <c r="AA37" s="208"/>
      <c r="AB37" s="208"/>
      <c r="AC37" s="208"/>
      <c r="AD37" s="208"/>
      <c r="AE37" s="208"/>
      <c r="AF37" s="208"/>
      <c r="AG37" s="208" t="s">
        <v>223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2" x14ac:dyDescent="0.2">
      <c r="A38" s="215"/>
      <c r="B38" s="216"/>
      <c r="C38" s="260" t="s">
        <v>265</v>
      </c>
      <c r="D38" s="253"/>
      <c r="E38" s="254"/>
      <c r="F38" s="218"/>
      <c r="G38" s="218"/>
      <c r="H38" s="218"/>
      <c r="I38" s="218"/>
      <c r="J38" s="218"/>
      <c r="K38" s="218"/>
      <c r="L38" s="218"/>
      <c r="M38" s="218"/>
      <c r="N38" s="217"/>
      <c r="O38" s="217"/>
      <c r="P38" s="217"/>
      <c r="Q38" s="217"/>
      <c r="R38" s="218"/>
      <c r="S38" s="218"/>
      <c r="T38" s="218"/>
      <c r="U38" s="218"/>
      <c r="V38" s="218"/>
      <c r="W38" s="218"/>
      <c r="X38" s="218"/>
      <c r="Y38" s="218"/>
      <c r="Z38" s="208"/>
      <c r="AA38" s="208"/>
      <c r="AB38" s="208"/>
      <c r="AC38" s="208"/>
      <c r="AD38" s="208"/>
      <c r="AE38" s="208"/>
      <c r="AF38" s="208"/>
      <c r="AG38" s="208" t="s">
        <v>227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3" x14ac:dyDescent="0.2">
      <c r="A39" s="215"/>
      <c r="B39" s="216"/>
      <c r="C39" s="260" t="s">
        <v>245</v>
      </c>
      <c r="D39" s="253"/>
      <c r="E39" s="254"/>
      <c r="F39" s="218"/>
      <c r="G39" s="218"/>
      <c r="H39" s="218"/>
      <c r="I39" s="218"/>
      <c r="J39" s="218"/>
      <c r="K39" s="218"/>
      <c r="L39" s="218"/>
      <c r="M39" s="218"/>
      <c r="N39" s="217"/>
      <c r="O39" s="217"/>
      <c r="P39" s="217"/>
      <c r="Q39" s="217"/>
      <c r="R39" s="218"/>
      <c r="S39" s="218"/>
      <c r="T39" s="218"/>
      <c r="U39" s="218"/>
      <c r="V39" s="218"/>
      <c r="W39" s="218"/>
      <c r="X39" s="218"/>
      <c r="Y39" s="218"/>
      <c r="Z39" s="208"/>
      <c r="AA39" s="208"/>
      <c r="AB39" s="208"/>
      <c r="AC39" s="208"/>
      <c r="AD39" s="208"/>
      <c r="AE39" s="208"/>
      <c r="AF39" s="208"/>
      <c r="AG39" s="208" t="s">
        <v>227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3" x14ac:dyDescent="0.2">
      <c r="A40" s="215"/>
      <c r="B40" s="216"/>
      <c r="C40" s="260" t="s">
        <v>707</v>
      </c>
      <c r="D40" s="253"/>
      <c r="E40" s="254">
        <v>0.495</v>
      </c>
      <c r="F40" s="218"/>
      <c r="G40" s="218"/>
      <c r="H40" s="218"/>
      <c r="I40" s="218"/>
      <c r="J40" s="218"/>
      <c r="K40" s="218"/>
      <c r="L40" s="218"/>
      <c r="M40" s="218"/>
      <c r="N40" s="217"/>
      <c r="O40" s="217"/>
      <c r="P40" s="217"/>
      <c r="Q40" s="217"/>
      <c r="R40" s="218"/>
      <c r="S40" s="218"/>
      <c r="T40" s="218"/>
      <c r="U40" s="218"/>
      <c r="V40" s="218"/>
      <c r="W40" s="218"/>
      <c r="X40" s="218"/>
      <c r="Y40" s="218"/>
      <c r="Z40" s="208"/>
      <c r="AA40" s="208"/>
      <c r="AB40" s="208"/>
      <c r="AC40" s="208"/>
      <c r="AD40" s="208"/>
      <c r="AE40" s="208"/>
      <c r="AF40" s="208"/>
      <c r="AG40" s="208" t="s">
        <v>227</v>
      </c>
      <c r="AH40" s="208">
        <v>5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x14ac:dyDescent="0.2">
      <c r="A41" s="223" t="s">
        <v>178</v>
      </c>
      <c r="B41" s="224" t="s">
        <v>107</v>
      </c>
      <c r="C41" s="246" t="s">
        <v>108</v>
      </c>
      <c r="D41" s="225"/>
      <c r="E41" s="226"/>
      <c r="F41" s="227"/>
      <c r="G41" s="227">
        <f>SUMIF(AG42:AG45,"&lt;&gt;NOR",G42:G45)</f>
        <v>0</v>
      </c>
      <c r="H41" s="227"/>
      <c r="I41" s="227">
        <f>SUM(I42:I45)</f>
        <v>0</v>
      </c>
      <c r="J41" s="227"/>
      <c r="K41" s="227">
        <f>SUM(K42:K45)</f>
        <v>0</v>
      </c>
      <c r="L41" s="227"/>
      <c r="M41" s="227">
        <f>SUM(M42:M45)</f>
        <v>0</v>
      </c>
      <c r="N41" s="226"/>
      <c r="O41" s="226">
        <f>SUM(O42:O45)</f>
        <v>0</v>
      </c>
      <c r="P41" s="226"/>
      <c r="Q41" s="226">
        <f>SUM(Q42:Q45)</f>
        <v>0</v>
      </c>
      <c r="R41" s="227"/>
      <c r="S41" s="227"/>
      <c r="T41" s="228"/>
      <c r="U41" s="222"/>
      <c r="V41" s="222">
        <f>SUM(V42:V45)</f>
        <v>3.77</v>
      </c>
      <c r="W41" s="222"/>
      <c r="X41" s="222"/>
      <c r="Y41" s="222"/>
      <c r="AG41" t="s">
        <v>179</v>
      </c>
    </row>
    <row r="42" spans="1:60" outlineLevel="1" x14ac:dyDescent="0.2">
      <c r="A42" s="230">
        <v>8</v>
      </c>
      <c r="B42" s="231" t="s">
        <v>711</v>
      </c>
      <c r="C42" s="248" t="s">
        <v>712</v>
      </c>
      <c r="D42" s="232" t="s">
        <v>399</v>
      </c>
      <c r="E42" s="233">
        <v>1</v>
      </c>
      <c r="F42" s="234"/>
      <c r="G42" s="235">
        <f>ROUND(E42*F42,2)</f>
        <v>0</v>
      </c>
      <c r="H42" s="234"/>
      <c r="I42" s="235">
        <f>ROUND(E42*H42,2)</f>
        <v>0</v>
      </c>
      <c r="J42" s="234"/>
      <c r="K42" s="235">
        <f>ROUND(E42*J42,2)</f>
        <v>0</v>
      </c>
      <c r="L42" s="235">
        <v>21</v>
      </c>
      <c r="M42" s="235">
        <f>G42*(1+L42/100)</f>
        <v>0</v>
      </c>
      <c r="N42" s="233">
        <v>0</v>
      </c>
      <c r="O42" s="233">
        <f>ROUND(E42*N42,2)</f>
        <v>0</v>
      </c>
      <c r="P42" s="233">
        <v>0</v>
      </c>
      <c r="Q42" s="233">
        <f>ROUND(E42*P42,2)</f>
        <v>0</v>
      </c>
      <c r="R42" s="235" t="s">
        <v>288</v>
      </c>
      <c r="S42" s="235" t="s">
        <v>183</v>
      </c>
      <c r="T42" s="236" t="s">
        <v>183</v>
      </c>
      <c r="U42" s="218">
        <v>3.7669999999999999</v>
      </c>
      <c r="V42" s="218">
        <f>ROUND(E42*U42,2)</f>
        <v>3.77</v>
      </c>
      <c r="W42" s="218"/>
      <c r="X42" s="218" t="s">
        <v>222</v>
      </c>
      <c r="Y42" s="218" t="s">
        <v>186</v>
      </c>
      <c r="Z42" s="208"/>
      <c r="AA42" s="208"/>
      <c r="AB42" s="208"/>
      <c r="AC42" s="208"/>
      <c r="AD42" s="208"/>
      <c r="AE42" s="208"/>
      <c r="AF42" s="208"/>
      <c r="AG42" s="208" t="s">
        <v>223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ht="22.5" outlineLevel="2" x14ac:dyDescent="0.2">
      <c r="A43" s="215"/>
      <c r="B43" s="216"/>
      <c r="C43" s="259" t="s">
        <v>713</v>
      </c>
      <c r="D43" s="257"/>
      <c r="E43" s="257"/>
      <c r="F43" s="257"/>
      <c r="G43" s="257"/>
      <c r="H43" s="218"/>
      <c r="I43" s="218"/>
      <c r="J43" s="218"/>
      <c r="K43" s="218"/>
      <c r="L43" s="218"/>
      <c r="M43" s="218"/>
      <c r="N43" s="217"/>
      <c r="O43" s="217"/>
      <c r="P43" s="217"/>
      <c r="Q43" s="217"/>
      <c r="R43" s="218"/>
      <c r="S43" s="218"/>
      <c r="T43" s="218"/>
      <c r="U43" s="218"/>
      <c r="V43" s="218"/>
      <c r="W43" s="218"/>
      <c r="X43" s="218"/>
      <c r="Y43" s="218"/>
      <c r="Z43" s="208"/>
      <c r="AA43" s="208"/>
      <c r="AB43" s="208"/>
      <c r="AC43" s="208"/>
      <c r="AD43" s="208"/>
      <c r="AE43" s="208"/>
      <c r="AF43" s="208"/>
      <c r="AG43" s="208" t="s">
        <v>225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44" t="str">
        <f>C43</f>
        <v>s odklizením získaného dřeva na vzdálenost do 20 m, se složením na hromady nebo s naložením na dopravní prostředek, se zasypáním jámy, doplněním zeminy, zhutněním a úpravou terénu,</v>
      </c>
      <c r="BB43" s="208"/>
      <c r="BC43" s="208"/>
      <c r="BD43" s="208"/>
      <c r="BE43" s="208"/>
      <c r="BF43" s="208"/>
      <c r="BG43" s="208"/>
      <c r="BH43" s="208"/>
    </row>
    <row r="44" spans="1:60" outlineLevel="2" x14ac:dyDescent="0.2">
      <c r="A44" s="215"/>
      <c r="B44" s="216"/>
      <c r="C44" s="260" t="s">
        <v>714</v>
      </c>
      <c r="D44" s="253"/>
      <c r="E44" s="254"/>
      <c r="F44" s="218"/>
      <c r="G44" s="218"/>
      <c r="H44" s="218"/>
      <c r="I44" s="218"/>
      <c r="J44" s="218"/>
      <c r="K44" s="218"/>
      <c r="L44" s="218"/>
      <c r="M44" s="218"/>
      <c r="N44" s="217"/>
      <c r="O44" s="217"/>
      <c r="P44" s="217"/>
      <c r="Q44" s="217"/>
      <c r="R44" s="218"/>
      <c r="S44" s="218"/>
      <c r="T44" s="218"/>
      <c r="U44" s="218"/>
      <c r="V44" s="218"/>
      <c r="W44" s="218"/>
      <c r="X44" s="218"/>
      <c r="Y44" s="218"/>
      <c r="Z44" s="208"/>
      <c r="AA44" s="208"/>
      <c r="AB44" s="208"/>
      <c r="AC44" s="208"/>
      <c r="AD44" s="208"/>
      <c r="AE44" s="208"/>
      <c r="AF44" s="208"/>
      <c r="AG44" s="208" t="s">
        <v>227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3" x14ac:dyDescent="0.2">
      <c r="A45" s="215"/>
      <c r="B45" s="216"/>
      <c r="C45" s="260" t="s">
        <v>715</v>
      </c>
      <c r="D45" s="253"/>
      <c r="E45" s="254">
        <v>1</v>
      </c>
      <c r="F45" s="218"/>
      <c r="G45" s="218"/>
      <c r="H45" s="218"/>
      <c r="I45" s="218"/>
      <c r="J45" s="218"/>
      <c r="K45" s="218"/>
      <c r="L45" s="218"/>
      <c r="M45" s="218"/>
      <c r="N45" s="217"/>
      <c r="O45" s="217"/>
      <c r="P45" s="217"/>
      <c r="Q45" s="217"/>
      <c r="R45" s="218"/>
      <c r="S45" s="218"/>
      <c r="T45" s="218"/>
      <c r="U45" s="218"/>
      <c r="V45" s="218"/>
      <c r="W45" s="218"/>
      <c r="X45" s="218"/>
      <c r="Y45" s="218"/>
      <c r="Z45" s="208"/>
      <c r="AA45" s="208"/>
      <c r="AB45" s="208"/>
      <c r="AC45" s="208"/>
      <c r="AD45" s="208"/>
      <c r="AE45" s="208"/>
      <c r="AF45" s="208"/>
      <c r="AG45" s="208" t="s">
        <v>227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x14ac:dyDescent="0.2">
      <c r="A46" s="223" t="s">
        <v>178</v>
      </c>
      <c r="B46" s="224" t="s">
        <v>111</v>
      </c>
      <c r="C46" s="246" t="s">
        <v>112</v>
      </c>
      <c r="D46" s="225"/>
      <c r="E46" s="226"/>
      <c r="F46" s="227"/>
      <c r="G46" s="227">
        <f>SUMIF(AG47:AG67,"&lt;&gt;NOR",G47:G67)</f>
        <v>0</v>
      </c>
      <c r="H46" s="227"/>
      <c r="I46" s="227">
        <f>SUM(I47:I67)</f>
        <v>0</v>
      </c>
      <c r="J46" s="227"/>
      <c r="K46" s="227">
        <f>SUM(K47:K67)</f>
        <v>0</v>
      </c>
      <c r="L46" s="227"/>
      <c r="M46" s="227">
        <f>SUM(M47:M67)</f>
        <v>0</v>
      </c>
      <c r="N46" s="226"/>
      <c r="O46" s="226">
        <f>SUM(O47:O67)</f>
        <v>1.31</v>
      </c>
      <c r="P46" s="226"/>
      <c r="Q46" s="226">
        <f>SUM(Q47:Q67)</f>
        <v>0</v>
      </c>
      <c r="R46" s="227"/>
      <c r="S46" s="227"/>
      <c r="T46" s="228"/>
      <c r="U46" s="222"/>
      <c r="V46" s="222">
        <f>SUM(V47:V67)</f>
        <v>3.19</v>
      </c>
      <c r="W46" s="222"/>
      <c r="X46" s="222"/>
      <c r="Y46" s="222"/>
      <c r="AG46" t="s">
        <v>179</v>
      </c>
    </row>
    <row r="47" spans="1:60" ht="22.5" outlineLevel="1" x14ac:dyDescent="0.2">
      <c r="A47" s="230">
        <v>9</v>
      </c>
      <c r="B47" s="231" t="s">
        <v>648</v>
      </c>
      <c r="C47" s="248" t="s">
        <v>649</v>
      </c>
      <c r="D47" s="232" t="s">
        <v>257</v>
      </c>
      <c r="E47" s="233">
        <v>6.6</v>
      </c>
      <c r="F47" s="234"/>
      <c r="G47" s="235">
        <f>ROUND(E47*F47,2)</f>
        <v>0</v>
      </c>
      <c r="H47" s="234"/>
      <c r="I47" s="235">
        <f>ROUND(E47*H47,2)</f>
        <v>0</v>
      </c>
      <c r="J47" s="234"/>
      <c r="K47" s="235">
        <f>ROUND(E47*J47,2)</f>
        <v>0</v>
      </c>
      <c r="L47" s="235">
        <v>21</v>
      </c>
      <c r="M47" s="235">
        <f>G47*(1+L47/100)</f>
        <v>0</v>
      </c>
      <c r="N47" s="233">
        <v>0</v>
      </c>
      <c r="O47" s="233">
        <f>ROUND(E47*N47,2)</f>
        <v>0</v>
      </c>
      <c r="P47" s="233">
        <v>0</v>
      </c>
      <c r="Q47" s="233">
        <f>ROUND(E47*P47,2)</f>
        <v>0</v>
      </c>
      <c r="R47" s="235" t="s">
        <v>221</v>
      </c>
      <c r="S47" s="235" t="s">
        <v>183</v>
      </c>
      <c r="T47" s="236" t="s">
        <v>183</v>
      </c>
      <c r="U47" s="218">
        <v>0.41599999999999998</v>
      </c>
      <c r="V47" s="218">
        <f>ROUND(E47*U47,2)</f>
        <v>2.75</v>
      </c>
      <c r="W47" s="218"/>
      <c r="X47" s="218" t="s">
        <v>222</v>
      </c>
      <c r="Y47" s="218" t="s">
        <v>186</v>
      </c>
      <c r="Z47" s="208"/>
      <c r="AA47" s="208"/>
      <c r="AB47" s="208"/>
      <c r="AC47" s="208"/>
      <c r="AD47" s="208"/>
      <c r="AE47" s="208"/>
      <c r="AF47" s="208"/>
      <c r="AG47" s="208" t="s">
        <v>252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ht="22.5" outlineLevel="2" x14ac:dyDescent="0.2">
      <c r="A48" s="215"/>
      <c r="B48" s="216"/>
      <c r="C48" s="259" t="s">
        <v>296</v>
      </c>
      <c r="D48" s="257"/>
      <c r="E48" s="257"/>
      <c r="F48" s="257"/>
      <c r="G48" s="257"/>
      <c r="H48" s="218"/>
      <c r="I48" s="218"/>
      <c r="J48" s="218"/>
      <c r="K48" s="218"/>
      <c r="L48" s="218"/>
      <c r="M48" s="218"/>
      <c r="N48" s="217"/>
      <c r="O48" s="217"/>
      <c r="P48" s="217"/>
      <c r="Q48" s="217"/>
      <c r="R48" s="218"/>
      <c r="S48" s="218"/>
      <c r="T48" s="218"/>
      <c r="U48" s="218"/>
      <c r="V48" s="218"/>
      <c r="W48" s="218"/>
      <c r="X48" s="218"/>
      <c r="Y48" s="218"/>
      <c r="Z48" s="208"/>
      <c r="AA48" s="208"/>
      <c r="AB48" s="208"/>
      <c r="AC48" s="208"/>
      <c r="AD48" s="208"/>
      <c r="AE48" s="208"/>
      <c r="AF48" s="208"/>
      <c r="AG48" s="208" t="s">
        <v>225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44" t="str">
        <f>C48</f>
        <v>s případným nutným přemístěním hromad nebo dočasných skládek na místo potřeby ze vzdálenosti do 30 m, v rovině nebo ve svahu do 1 : 5,</v>
      </c>
      <c r="BB48" s="208"/>
      <c r="BC48" s="208"/>
      <c r="BD48" s="208"/>
      <c r="BE48" s="208"/>
      <c r="BF48" s="208"/>
      <c r="BG48" s="208"/>
      <c r="BH48" s="208"/>
    </row>
    <row r="49" spans="1:60" outlineLevel="2" x14ac:dyDescent="0.2">
      <c r="A49" s="215"/>
      <c r="B49" s="216"/>
      <c r="C49" s="260" t="s">
        <v>650</v>
      </c>
      <c r="D49" s="253"/>
      <c r="E49" s="254"/>
      <c r="F49" s="218"/>
      <c r="G49" s="218"/>
      <c r="H49" s="218"/>
      <c r="I49" s="218"/>
      <c r="J49" s="218"/>
      <c r="K49" s="218"/>
      <c r="L49" s="218"/>
      <c r="M49" s="218"/>
      <c r="N49" s="217"/>
      <c r="O49" s="217"/>
      <c r="P49" s="217"/>
      <c r="Q49" s="217"/>
      <c r="R49" s="218"/>
      <c r="S49" s="218"/>
      <c r="T49" s="218"/>
      <c r="U49" s="218"/>
      <c r="V49" s="218"/>
      <c r="W49" s="218"/>
      <c r="X49" s="218"/>
      <c r="Y49" s="218"/>
      <c r="Z49" s="208"/>
      <c r="AA49" s="208"/>
      <c r="AB49" s="208"/>
      <c r="AC49" s="208"/>
      <c r="AD49" s="208"/>
      <c r="AE49" s="208"/>
      <c r="AF49" s="208"/>
      <c r="AG49" s="208" t="s">
        <v>227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3" x14ac:dyDescent="0.2">
      <c r="A50" s="215"/>
      <c r="B50" s="216"/>
      <c r="C50" s="260" t="s">
        <v>716</v>
      </c>
      <c r="D50" s="253"/>
      <c r="E50" s="254"/>
      <c r="F50" s="218"/>
      <c r="G50" s="218"/>
      <c r="H50" s="218"/>
      <c r="I50" s="218"/>
      <c r="J50" s="218"/>
      <c r="K50" s="218"/>
      <c r="L50" s="218"/>
      <c r="M50" s="218"/>
      <c r="N50" s="217"/>
      <c r="O50" s="217"/>
      <c r="P50" s="217"/>
      <c r="Q50" s="217"/>
      <c r="R50" s="218"/>
      <c r="S50" s="218"/>
      <c r="T50" s="218"/>
      <c r="U50" s="218"/>
      <c r="V50" s="218"/>
      <c r="W50" s="218"/>
      <c r="X50" s="218"/>
      <c r="Y50" s="218"/>
      <c r="Z50" s="208"/>
      <c r="AA50" s="208"/>
      <c r="AB50" s="208"/>
      <c r="AC50" s="208"/>
      <c r="AD50" s="208"/>
      <c r="AE50" s="208"/>
      <c r="AF50" s="208"/>
      <c r="AG50" s="208" t="s">
        <v>227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3" x14ac:dyDescent="0.2">
      <c r="A51" s="215"/>
      <c r="B51" s="216"/>
      <c r="C51" s="260" t="s">
        <v>710</v>
      </c>
      <c r="D51" s="253"/>
      <c r="E51" s="254">
        <v>6.6</v>
      </c>
      <c r="F51" s="218"/>
      <c r="G51" s="218"/>
      <c r="H51" s="218"/>
      <c r="I51" s="218"/>
      <c r="J51" s="218"/>
      <c r="K51" s="218"/>
      <c r="L51" s="218"/>
      <c r="M51" s="218"/>
      <c r="N51" s="217"/>
      <c r="O51" s="217"/>
      <c r="P51" s="217"/>
      <c r="Q51" s="217"/>
      <c r="R51" s="218"/>
      <c r="S51" s="218"/>
      <c r="T51" s="218"/>
      <c r="U51" s="218"/>
      <c r="V51" s="218"/>
      <c r="W51" s="218"/>
      <c r="X51" s="218"/>
      <c r="Y51" s="218"/>
      <c r="Z51" s="208"/>
      <c r="AA51" s="208"/>
      <c r="AB51" s="208"/>
      <c r="AC51" s="208"/>
      <c r="AD51" s="208"/>
      <c r="AE51" s="208"/>
      <c r="AF51" s="208"/>
      <c r="AG51" s="208" t="s">
        <v>227</v>
      </c>
      <c r="AH51" s="208">
        <v>5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 x14ac:dyDescent="0.2">
      <c r="A52" s="230">
        <v>10</v>
      </c>
      <c r="B52" s="231" t="s">
        <v>652</v>
      </c>
      <c r="C52" s="248" t="s">
        <v>653</v>
      </c>
      <c r="D52" s="232" t="s">
        <v>257</v>
      </c>
      <c r="E52" s="233">
        <v>6.6</v>
      </c>
      <c r="F52" s="234"/>
      <c r="G52" s="235">
        <f>ROUND(E52*F52,2)</f>
        <v>0</v>
      </c>
      <c r="H52" s="234"/>
      <c r="I52" s="235">
        <f>ROUND(E52*H52,2)</f>
        <v>0</v>
      </c>
      <c r="J52" s="234"/>
      <c r="K52" s="235">
        <f>ROUND(E52*J52,2)</f>
        <v>0</v>
      </c>
      <c r="L52" s="235">
        <v>21</v>
      </c>
      <c r="M52" s="235">
        <f>G52*(1+L52/100)</f>
        <v>0</v>
      </c>
      <c r="N52" s="233">
        <v>0</v>
      </c>
      <c r="O52" s="233">
        <f>ROUND(E52*N52,2)</f>
        <v>0</v>
      </c>
      <c r="P52" s="233">
        <v>0</v>
      </c>
      <c r="Q52" s="233">
        <f>ROUND(E52*P52,2)</f>
        <v>0</v>
      </c>
      <c r="R52" s="235" t="s">
        <v>288</v>
      </c>
      <c r="S52" s="235" t="s">
        <v>183</v>
      </c>
      <c r="T52" s="236" t="s">
        <v>183</v>
      </c>
      <c r="U52" s="218">
        <v>6.5000000000000002E-2</v>
      </c>
      <c r="V52" s="218">
        <f>ROUND(E52*U52,2)</f>
        <v>0.43</v>
      </c>
      <c r="W52" s="218"/>
      <c r="X52" s="218" t="s">
        <v>222</v>
      </c>
      <c r="Y52" s="218" t="s">
        <v>186</v>
      </c>
      <c r="Z52" s="208"/>
      <c r="AA52" s="208"/>
      <c r="AB52" s="208"/>
      <c r="AC52" s="208"/>
      <c r="AD52" s="208"/>
      <c r="AE52" s="208"/>
      <c r="AF52" s="208"/>
      <c r="AG52" s="208" t="s">
        <v>252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ht="22.5" outlineLevel="2" x14ac:dyDescent="0.2">
      <c r="A53" s="215"/>
      <c r="B53" s="216"/>
      <c r="C53" s="259" t="s">
        <v>654</v>
      </c>
      <c r="D53" s="257"/>
      <c r="E53" s="257"/>
      <c r="F53" s="257"/>
      <c r="G53" s="257"/>
      <c r="H53" s="218"/>
      <c r="I53" s="218"/>
      <c r="J53" s="218"/>
      <c r="K53" s="218"/>
      <c r="L53" s="218"/>
      <c r="M53" s="218"/>
      <c r="N53" s="217"/>
      <c r="O53" s="217"/>
      <c r="P53" s="217"/>
      <c r="Q53" s="217"/>
      <c r="R53" s="218"/>
      <c r="S53" s="218"/>
      <c r="T53" s="218"/>
      <c r="U53" s="218"/>
      <c r="V53" s="218"/>
      <c r="W53" s="218"/>
      <c r="X53" s="218"/>
      <c r="Y53" s="218"/>
      <c r="Z53" s="208"/>
      <c r="AA53" s="208"/>
      <c r="AB53" s="208"/>
      <c r="AC53" s="208"/>
      <c r="AD53" s="208"/>
      <c r="AE53" s="208"/>
      <c r="AF53" s="208"/>
      <c r="AG53" s="208" t="s">
        <v>225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44" t="str">
        <f>C53</f>
        <v>pro vysazování rostlin s urovnáním a s případným naložením odpadu na dopravní prostředek, s odvozem na vzdálenost do 20 km a se složením,</v>
      </c>
      <c r="BB53" s="208"/>
      <c r="BC53" s="208"/>
      <c r="BD53" s="208"/>
      <c r="BE53" s="208"/>
      <c r="BF53" s="208"/>
      <c r="BG53" s="208"/>
      <c r="BH53" s="208"/>
    </row>
    <row r="54" spans="1:60" outlineLevel="2" x14ac:dyDescent="0.2">
      <c r="A54" s="215"/>
      <c r="B54" s="216"/>
      <c r="C54" s="260" t="s">
        <v>655</v>
      </c>
      <c r="D54" s="253"/>
      <c r="E54" s="254"/>
      <c r="F54" s="218"/>
      <c r="G54" s="218"/>
      <c r="H54" s="218"/>
      <c r="I54" s="218"/>
      <c r="J54" s="218"/>
      <c r="K54" s="218"/>
      <c r="L54" s="218"/>
      <c r="M54" s="218"/>
      <c r="N54" s="217"/>
      <c r="O54" s="217"/>
      <c r="P54" s="217"/>
      <c r="Q54" s="217"/>
      <c r="R54" s="218"/>
      <c r="S54" s="218"/>
      <c r="T54" s="218"/>
      <c r="U54" s="218"/>
      <c r="V54" s="218"/>
      <c r="W54" s="218"/>
      <c r="X54" s="218"/>
      <c r="Y54" s="218"/>
      <c r="Z54" s="208"/>
      <c r="AA54" s="208"/>
      <c r="AB54" s="208"/>
      <c r="AC54" s="208"/>
      <c r="AD54" s="208"/>
      <c r="AE54" s="208"/>
      <c r="AF54" s="208"/>
      <c r="AG54" s="208" t="s">
        <v>227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3" x14ac:dyDescent="0.2">
      <c r="A55" s="215"/>
      <c r="B55" s="216"/>
      <c r="C55" s="260" t="s">
        <v>345</v>
      </c>
      <c r="D55" s="253"/>
      <c r="E55" s="254"/>
      <c r="F55" s="218"/>
      <c r="G55" s="218"/>
      <c r="H55" s="218"/>
      <c r="I55" s="218"/>
      <c r="J55" s="218"/>
      <c r="K55" s="218"/>
      <c r="L55" s="218"/>
      <c r="M55" s="218"/>
      <c r="N55" s="217"/>
      <c r="O55" s="217"/>
      <c r="P55" s="217"/>
      <c r="Q55" s="217"/>
      <c r="R55" s="218"/>
      <c r="S55" s="218"/>
      <c r="T55" s="218"/>
      <c r="U55" s="218"/>
      <c r="V55" s="218"/>
      <c r="W55" s="218"/>
      <c r="X55" s="218"/>
      <c r="Y55" s="218"/>
      <c r="Z55" s="208"/>
      <c r="AA55" s="208"/>
      <c r="AB55" s="208"/>
      <c r="AC55" s="208"/>
      <c r="AD55" s="208"/>
      <c r="AE55" s="208"/>
      <c r="AF55" s="208"/>
      <c r="AG55" s="208" t="s">
        <v>227</v>
      </c>
      <c r="AH55" s="208">
        <v>0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3" x14ac:dyDescent="0.2">
      <c r="A56" s="215"/>
      <c r="B56" s="216"/>
      <c r="C56" s="260" t="s">
        <v>717</v>
      </c>
      <c r="D56" s="253"/>
      <c r="E56" s="254"/>
      <c r="F56" s="218"/>
      <c r="G56" s="218"/>
      <c r="H56" s="218"/>
      <c r="I56" s="218"/>
      <c r="J56" s="218"/>
      <c r="K56" s="218"/>
      <c r="L56" s="218"/>
      <c r="M56" s="218"/>
      <c r="N56" s="217"/>
      <c r="O56" s="217"/>
      <c r="P56" s="217"/>
      <c r="Q56" s="217"/>
      <c r="R56" s="218"/>
      <c r="S56" s="218"/>
      <c r="T56" s="218"/>
      <c r="U56" s="218"/>
      <c r="V56" s="218"/>
      <c r="W56" s="218"/>
      <c r="X56" s="218"/>
      <c r="Y56" s="218"/>
      <c r="Z56" s="208"/>
      <c r="AA56" s="208"/>
      <c r="AB56" s="208"/>
      <c r="AC56" s="208"/>
      <c r="AD56" s="208"/>
      <c r="AE56" s="208"/>
      <c r="AF56" s="208"/>
      <c r="AG56" s="208" t="s">
        <v>227</v>
      </c>
      <c r="AH56" s="208">
        <v>0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3" x14ac:dyDescent="0.2">
      <c r="A57" s="215"/>
      <c r="B57" s="216"/>
      <c r="C57" s="260" t="s">
        <v>718</v>
      </c>
      <c r="D57" s="253"/>
      <c r="E57" s="254">
        <v>6.6</v>
      </c>
      <c r="F57" s="218"/>
      <c r="G57" s="218"/>
      <c r="H57" s="218"/>
      <c r="I57" s="218"/>
      <c r="J57" s="218"/>
      <c r="K57" s="218"/>
      <c r="L57" s="218"/>
      <c r="M57" s="218"/>
      <c r="N57" s="217"/>
      <c r="O57" s="217"/>
      <c r="P57" s="217"/>
      <c r="Q57" s="217"/>
      <c r="R57" s="218"/>
      <c r="S57" s="218"/>
      <c r="T57" s="218"/>
      <c r="U57" s="218"/>
      <c r="V57" s="218"/>
      <c r="W57" s="218"/>
      <c r="X57" s="218"/>
      <c r="Y57" s="218"/>
      <c r="Z57" s="208"/>
      <c r="AA57" s="208"/>
      <c r="AB57" s="208"/>
      <c r="AC57" s="208"/>
      <c r="AD57" s="208"/>
      <c r="AE57" s="208"/>
      <c r="AF57" s="208"/>
      <c r="AG57" s="208" t="s">
        <v>227</v>
      </c>
      <c r="AH57" s="208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">
      <c r="A58" s="230">
        <v>11</v>
      </c>
      <c r="B58" s="231" t="s">
        <v>661</v>
      </c>
      <c r="C58" s="248" t="s">
        <v>662</v>
      </c>
      <c r="D58" s="232" t="s">
        <v>257</v>
      </c>
      <c r="E58" s="233">
        <v>6.6</v>
      </c>
      <c r="F58" s="234"/>
      <c r="G58" s="235">
        <f>ROUND(E58*F58,2)</f>
        <v>0</v>
      </c>
      <c r="H58" s="234"/>
      <c r="I58" s="235">
        <f>ROUND(E58*H58,2)</f>
        <v>0</v>
      </c>
      <c r="J58" s="234"/>
      <c r="K58" s="235">
        <f>ROUND(E58*J58,2)</f>
        <v>0</v>
      </c>
      <c r="L58" s="235">
        <v>21</v>
      </c>
      <c r="M58" s="235">
        <f>G58*(1+L58/100)</f>
        <v>0</v>
      </c>
      <c r="N58" s="233">
        <v>0</v>
      </c>
      <c r="O58" s="233">
        <f>ROUND(E58*N58,2)</f>
        <v>0</v>
      </c>
      <c r="P58" s="233">
        <v>0</v>
      </c>
      <c r="Q58" s="233">
        <f>ROUND(E58*P58,2)</f>
        <v>0</v>
      </c>
      <c r="R58" s="235" t="s">
        <v>288</v>
      </c>
      <c r="S58" s="235" t="s">
        <v>183</v>
      </c>
      <c r="T58" s="236" t="s">
        <v>183</v>
      </c>
      <c r="U58" s="218">
        <v>1E-3</v>
      </c>
      <c r="V58" s="218">
        <f>ROUND(E58*U58,2)</f>
        <v>0.01</v>
      </c>
      <c r="W58" s="218"/>
      <c r="X58" s="218" t="s">
        <v>222</v>
      </c>
      <c r="Y58" s="218" t="s">
        <v>186</v>
      </c>
      <c r="Z58" s="208"/>
      <c r="AA58" s="208"/>
      <c r="AB58" s="208"/>
      <c r="AC58" s="208"/>
      <c r="AD58" s="208"/>
      <c r="AE58" s="208"/>
      <c r="AF58" s="208"/>
      <c r="AG58" s="208" t="s">
        <v>252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2" x14ac:dyDescent="0.2">
      <c r="A59" s="215"/>
      <c r="B59" s="216"/>
      <c r="C59" s="260" t="s">
        <v>663</v>
      </c>
      <c r="D59" s="253"/>
      <c r="E59" s="254"/>
      <c r="F59" s="218"/>
      <c r="G59" s="218"/>
      <c r="H59" s="218"/>
      <c r="I59" s="218"/>
      <c r="J59" s="218"/>
      <c r="K59" s="218"/>
      <c r="L59" s="218"/>
      <c r="M59" s="218"/>
      <c r="N59" s="217"/>
      <c r="O59" s="217"/>
      <c r="P59" s="217"/>
      <c r="Q59" s="217"/>
      <c r="R59" s="218"/>
      <c r="S59" s="218"/>
      <c r="T59" s="218"/>
      <c r="U59" s="218"/>
      <c r="V59" s="218"/>
      <c r="W59" s="218"/>
      <c r="X59" s="218"/>
      <c r="Y59" s="218"/>
      <c r="Z59" s="208"/>
      <c r="AA59" s="208"/>
      <c r="AB59" s="208"/>
      <c r="AC59" s="208"/>
      <c r="AD59" s="208"/>
      <c r="AE59" s="208"/>
      <c r="AF59" s="208"/>
      <c r="AG59" s="208" t="s">
        <v>227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3" x14ac:dyDescent="0.2">
      <c r="A60" s="215"/>
      <c r="B60" s="216"/>
      <c r="C60" s="260" t="s">
        <v>716</v>
      </c>
      <c r="D60" s="253"/>
      <c r="E60" s="254"/>
      <c r="F60" s="218"/>
      <c r="G60" s="218"/>
      <c r="H60" s="218"/>
      <c r="I60" s="218"/>
      <c r="J60" s="218"/>
      <c r="K60" s="218"/>
      <c r="L60" s="218"/>
      <c r="M60" s="218"/>
      <c r="N60" s="217"/>
      <c r="O60" s="217"/>
      <c r="P60" s="217"/>
      <c r="Q60" s="217"/>
      <c r="R60" s="218"/>
      <c r="S60" s="218"/>
      <c r="T60" s="218"/>
      <c r="U60" s="218"/>
      <c r="V60" s="218"/>
      <c r="W60" s="218"/>
      <c r="X60" s="218"/>
      <c r="Y60" s="218"/>
      <c r="Z60" s="208"/>
      <c r="AA60" s="208"/>
      <c r="AB60" s="208"/>
      <c r="AC60" s="208"/>
      <c r="AD60" s="208"/>
      <c r="AE60" s="208"/>
      <c r="AF60" s="208"/>
      <c r="AG60" s="208" t="s">
        <v>227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3" x14ac:dyDescent="0.2">
      <c r="A61" s="215"/>
      <c r="B61" s="216"/>
      <c r="C61" s="260" t="s">
        <v>710</v>
      </c>
      <c r="D61" s="253"/>
      <c r="E61" s="254">
        <v>6.6</v>
      </c>
      <c r="F61" s="218"/>
      <c r="G61" s="218"/>
      <c r="H61" s="218"/>
      <c r="I61" s="218"/>
      <c r="J61" s="218"/>
      <c r="K61" s="218"/>
      <c r="L61" s="218"/>
      <c r="M61" s="218"/>
      <c r="N61" s="217"/>
      <c r="O61" s="217"/>
      <c r="P61" s="217"/>
      <c r="Q61" s="217"/>
      <c r="R61" s="218"/>
      <c r="S61" s="218"/>
      <c r="T61" s="218"/>
      <c r="U61" s="218"/>
      <c r="V61" s="218"/>
      <c r="W61" s="218"/>
      <c r="X61" s="218"/>
      <c r="Y61" s="218"/>
      <c r="Z61" s="208"/>
      <c r="AA61" s="208"/>
      <c r="AB61" s="208"/>
      <c r="AC61" s="208"/>
      <c r="AD61" s="208"/>
      <c r="AE61" s="208"/>
      <c r="AF61" s="208"/>
      <c r="AG61" s="208" t="s">
        <v>227</v>
      </c>
      <c r="AH61" s="208">
        <v>5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">
      <c r="A62" s="230">
        <v>12</v>
      </c>
      <c r="B62" s="231" t="s">
        <v>347</v>
      </c>
      <c r="C62" s="248" t="s">
        <v>348</v>
      </c>
      <c r="D62" s="232" t="s">
        <v>220</v>
      </c>
      <c r="E62" s="233">
        <v>2.1779999999999999</v>
      </c>
      <c r="F62" s="234"/>
      <c r="G62" s="235">
        <f>ROUND(E62*F62,2)</f>
        <v>0</v>
      </c>
      <c r="H62" s="234"/>
      <c r="I62" s="235">
        <f>ROUND(E62*H62,2)</f>
        <v>0</v>
      </c>
      <c r="J62" s="234"/>
      <c r="K62" s="235">
        <f>ROUND(E62*J62,2)</f>
        <v>0</v>
      </c>
      <c r="L62" s="235">
        <v>21</v>
      </c>
      <c r="M62" s="235">
        <f>G62*(1+L62/100)</f>
        <v>0</v>
      </c>
      <c r="N62" s="233">
        <v>0.6</v>
      </c>
      <c r="O62" s="233">
        <f>ROUND(E62*N62,2)</f>
        <v>1.31</v>
      </c>
      <c r="P62" s="233">
        <v>0</v>
      </c>
      <c r="Q62" s="233">
        <f>ROUND(E62*P62,2)</f>
        <v>0</v>
      </c>
      <c r="R62" s="235" t="s">
        <v>322</v>
      </c>
      <c r="S62" s="235" t="s">
        <v>183</v>
      </c>
      <c r="T62" s="236" t="s">
        <v>183</v>
      </c>
      <c r="U62" s="218">
        <v>0</v>
      </c>
      <c r="V62" s="218">
        <f>ROUND(E62*U62,2)</f>
        <v>0</v>
      </c>
      <c r="W62" s="218"/>
      <c r="X62" s="218" t="s">
        <v>323</v>
      </c>
      <c r="Y62" s="218" t="s">
        <v>186</v>
      </c>
      <c r="Z62" s="208"/>
      <c r="AA62" s="208"/>
      <c r="AB62" s="208"/>
      <c r="AC62" s="208"/>
      <c r="AD62" s="208"/>
      <c r="AE62" s="208"/>
      <c r="AF62" s="208"/>
      <c r="AG62" s="208" t="s">
        <v>331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2" x14ac:dyDescent="0.2">
      <c r="A63" s="215"/>
      <c r="B63" s="216"/>
      <c r="C63" s="260" t="s">
        <v>665</v>
      </c>
      <c r="D63" s="253"/>
      <c r="E63" s="254"/>
      <c r="F63" s="218"/>
      <c r="G63" s="218"/>
      <c r="H63" s="218"/>
      <c r="I63" s="218"/>
      <c r="J63" s="218"/>
      <c r="K63" s="218"/>
      <c r="L63" s="218"/>
      <c r="M63" s="218"/>
      <c r="N63" s="217"/>
      <c r="O63" s="217"/>
      <c r="P63" s="217"/>
      <c r="Q63" s="217"/>
      <c r="R63" s="218"/>
      <c r="S63" s="218"/>
      <c r="T63" s="218"/>
      <c r="U63" s="218"/>
      <c r="V63" s="218"/>
      <c r="W63" s="218"/>
      <c r="X63" s="218"/>
      <c r="Y63" s="218"/>
      <c r="Z63" s="208"/>
      <c r="AA63" s="208"/>
      <c r="AB63" s="208"/>
      <c r="AC63" s="208"/>
      <c r="AD63" s="208"/>
      <c r="AE63" s="208"/>
      <c r="AF63" s="208"/>
      <c r="AG63" s="208" t="s">
        <v>227</v>
      </c>
      <c r="AH63" s="208">
        <v>0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3" x14ac:dyDescent="0.2">
      <c r="A64" s="215"/>
      <c r="B64" s="216"/>
      <c r="C64" s="261" t="s">
        <v>231</v>
      </c>
      <c r="D64" s="255"/>
      <c r="E64" s="256"/>
      <c r="F64" s="218"/>
      <c r="G64" s="218"/>
      <c r="H64" s="218"/>
      <c r="I64" s="218"/>
      <c r="J64" s="218"/>
      <c r="K64" s="218"/>
      <c r="L64" s="218"/>
      <c r="M64" s="218"/>
      <c r="N64" s="217"/>
      <c r="O64" s="217"/>
      <c r="P64" s="217"/>
      <c r="Q64" s="217"/>
      <c r="R64" s="218"/>
      <c r="S64" s="218"/>
      <c r="T64" s="218"/>
      <c r="U64" s="218"/>
      <c r="V64" s="218"/>
      <c r="W64" s="218"/>
      <c r="X64" s="218"/>
      <c r="Y64" s="218"/>
      <c r="Z64" s="208"/>
      <c r="AA64" s="208"/>
      <c r="AB64" s="208"/>
      <c r="AC64" s="208"/>
      <c r="AD64" s="208"/>
      <c r="AE64" s="208"/>
      <c r="AF64" s="208"/>
      <c r="AG64" s="208" t="s">
        <v>227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3" x14ac:dyDescent="0.2">
      <c r="A65" s="215"/>
      <c r="B65" s="216"/>
      <c r="C65" s="262" t="s">
        <v>666</v>
      </c>
      <c r="D65" s="255"/>
      <c r="E65" s="256">
        <v>0.33</v>
      </c>
      <c r="F65" s="218"/>
      <c r="G65" s="218"/>
      <c r="H65" s="218"/>
      <c r="I65" s="218"/>
      <c r="J65" s="218"/>
      <c r="K65" s="218"/>
      <c r="L65" s="218"/>
      <c r="M65" s="218"/>
      <c r="N65" s="217"/>
      <c r="O65" s="217"/>
      <c r="P65" s="217"/>
      <c r="Q65" s="217"/>
      <c r="R65" s="218"/>
      <c r="S65" s="218"/>
      <c r="T65" s="218"/>
      <c r="U65" s="218"/>
      <c r="V65" s="218"/>
      <c r="W65" s="218"/>
      <c r="X65" s="218"/>
      <c r="Y65" s="218"/>
      <c r="Z65" s="208"/>
      <c r="AA65" s="208"/>
      <c r="AB65" s="208"/>
      <c r="AC65" s="208"/>
      <c r="AD65" s="208"/>
      <c r="AE65" s="208"/>
      <c r="AF65" s="208"/>
      <c r="AG65" s="208" t="s">
        <v>227</v>
      </c>
      <c r="AH65" s="208">
        <v>2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3" x14ac:dyDescent="0.2">
      <c r="A66" s="215"/>
      <c r="B66" s="216"/>
      <c r="C66" s="261" t="s">
        <v>233</v>
      </c>
      <c r="D66" s="255"/>
      <c r="E66" s="256"/>
      <c r="F66" s="218"/>
      <c r="G66" s="218"/>
      <c r="H66" s="218"/>
      <c r="I66" s="218"/>
      <c r="J66" s="218"/>
      <c r="K66" s="218"/>
      <c r="L66" s="218"/>
      <c r="M66" s="218"/>
      <c r="N66" s="217"/>
      <c r="O66" s="217"/>
      <c r="P66" s="217"/>
      <c r="Q66" s="217"/>
      <c r="R66" s="218"/>
      <c r="S66" s="218"/>
      <c r="T66" s="218"/>
      <c r="U66" s="218"/>
      <c r="V66" s="218"/>
      <c r="W66" s="218"/>
      <c r="X66" s="218"/>
      <c r="Y66" s="218"/>
      <c r="Z66" s="208"/>
      <c r="AA66" s="208"/>
      <c r="AB66" s="208"/>
      <c r="AC66" s="208"/>
      <c r="AD66" s="208"/>
      <c r="AE66" s="208"/>
      <c r="AF66" s="208"/>
      <c r="AG66" s="208" t="s">
        <v>227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3" x14ac:dyDescent="0.2">
      <c r="A67" s="215"/>
      <c r="B67" s="216"/>
      <c r="C67" s="260" t="s">
        <v>719</v>
      </c>
      <c r="D67" s="253"/>
      <c r="E67" s="254">
        <v>2.1779999999999999</v>
      </c>
      <c r="F67" s="218"/>
      <c r="G67" s="218"/>
      <c r="H67" s="218"/>
      <c r="I67" s="218"/>
      <c r="J67" s="218"/>
      <c r="K67" s="218"/>
      <c r="L67" s="218"/>
      <c r="M67" s="218"/>
      <c r="N67" s="217"/>
      <c r="O67" s="217"/>
      <c r="P67" s="217"/>
      <c r="Q67" s="217"/>
      <c r="R67" s="218"/>
      <c r="S67" s="218"/>
      <c r="T67" s="218"/>
      <c r="U67" s="218"/>
      <c r="V67" s="218"/>
      <c r="W67" s="218"/>
      <c r="X67" s="218"/>
      <c r="Y67" s="218"/>
      <c r="Z67" s="208"/>
      <c r="AA67" s="208"/>
      <c r="AB67" s="208"/>
      <c r="AC67" s="208"/>
      <c r="AD67" s="208"/>
      <c r="AE67" s="208"/>
      <c r="AF67" s="208"/>
      <c r="AG67" s="208" t="s">
        <v>227</v>
      </c>
      <c r="AH67" s="208">
        <v>5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x14ac:dyDescent="0.2">
      <c r="A68" s="223" t="s">
        <v>178</v>
      </c>
      <c r="B68" s="224" t="s">
        <v>131</v>
      </c>
      <c r="C68" s="246" t="s">
        <v>132</v>
      </c>
      <c r="D68" s="225"/>
      <c r="E68" s="226"/>
      <c r="F68" s="227"/>
      <c r="G68" s="227">
        <f>SUMIF(AG69:AG72,"&lt;&gt;NOR",G69:G72)</f>
        <v>0</v>
      </c>
      <c r="H68" s="227"/>
      <c r="I68" s="227">
        <f>SUM(I69:I72)</f>
        <v>0</v>
      </c>
      <c r="J68" s="227"/>
      <c r="K68" s="227">
        <f>SUM(K69:K72)</f>
        <v>0</v>
      </c>
      <c r="L68" s="227"/>
      <c r="M68" s="227">
        <f>SUM(M69:M72)</f>
        <v>0</v>
      </c>
      <c r="N68" s="226"/>
      <c r="O68" s="226">
        <f>SUM(O69:O72)</f>
        <v>0</v>
      </c>
      <c r="P68" s="226"/>
      <c r="Q68" s="226">
        <f>SUM(Q69:Q72)</f>
        <v>0</v>
      </c>
      <c r="R68" s="227"/>
      <c r="S68" s="227"/>
      <c r="T68" s="228"/>
      <c r="U68" s="222"/>
      <c r="V68" s="222">
        <f>SUM(V69:V72)</f>
        <v>2.52</v>
      </c>
      <c r="W68" s="222"/>
      <c r="X68" s="222"/>
      <c r="Y68" s="222"/>
      <c r="AG68" t="s">
        <v>179</v>
      </c>
    </row>
    <row r="69" spans="1:60" ht="22.5" outlineLevel="1" x14ac:dyDescent="0.2">
      <c r="A69" s="230">
        <v>13</v>
      </c>
      <c r="B69" s="231" t="s">
        <v>359</v>
      </c>
      <c r="C69" s="248" t="s">
        <v>360</v>
      </c>
      <c r="D69" s="232" t="s">
        <v>330</v>
      </c>
      <c r="E69" s="233">
        <v>1.3068</v>
      </c>
      <c r="F69" s="234"/>
      <c r="G69" s="235">
        <f>ROUND(E69*F69,2)</f>
        <v>0</v>
      </c>
      <c r="H69" s="234"/>
      <c r="I69" s="235">
        <f>ROUND(E69*H69,2)</f>
        <v>0</v>
      </c>
      <c r="J69" s="234"/>
      <c r="K69" s="235">
        <f>ROUND(E69*J69,2)</f>
        <v>0</v>
      </c>
      <c r="L69" s="235">
        <v>21</v>
      </c>
      <c r="M69" s="235">
        <f>G69*(1+L69/100)</f>
        <v>0</v>
      </c>
      <c r="N69" s="233">
        <v>0</v>
      </c>
      <c r="O69" s="233">
        <f>ROUND(E69*N69,2)</f>
        <v>0</v>
      </c>
      <c r="P69" s="233">
        <v>0</v>
      </c>
      <c r="Q69" s="233">
        <f>ROUND(E69*P69,2)</f>
        <v>0</v>
      </c>
      <c r="R69" s="235" t="s">
        <v>288</v>
      </c>
      <c r="S69" s="235" t="s">
        <v>183</v>
      </c>
      <c r="T69" s="236" t="s">
        <v>183</v>
      </c>
      <c r="U69" s="218">
        <v>1.925</v>
      </c>
      <c r="V69" s="218">
        <f>ROUND(E69*U69,2)</f>
        <v>2.52</v>
      </c>
      <c r="W69" s="218"/>
      <c r="X69" s="218" t="s">
        <v>361</v>
      </c>
      <c r="Y69" s="218" t="s">
        <v>186</v>
      </c>
      <c r="Z69" s="208"/>
      <c r="AA69" s="208"/>
      <c r="AB69" s="208"/>
      <c r="AC69" s="208"/>
      <c r="AD69" s="208"/>
      <c r="AE69" s="208"/>
      <c r="AF69" s="208"/>
      <c r="AG69" s="208" t="s">
        <v>362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2" x14ac:dyDescent="0.2">
      <c r="A70" s="215"/>
      <c r="B70" s="216"/>
      <c r="C70" s="260" t="s">
        <v>363</v>
      </c>
      <c r="D70" s="253"/>
      <c r="E70" s="254"/>
      <c r="F70" s="218"/>
      <c r="G70" s="218"/>
      <c r="H70" s="218"/>
      <c r="I70" s="218"/>
      <c r="J70" s="218"/>
      <c r="K70" s="218"/>
      <c r="L70" s="218"/>
      <c r="M70" s="218"/>
      <c r="N70" s="217"/>
      <c r="O70" s="217"/>
      <c r="P70" s="217"/>
      <c r="Q70" s="217"/>
      <c r="R70" s="218"/>
      <c r="S70" s="218"/>
      <c r="T70" s="218"/>
      <c r="U70" s="218"/>
      <c r="V70" s="218"/>
      <c r="W70" s="218"/>
      <c r="X70" s="218"/>
      <c r="Y70" s="218"/>
      <c r="Z70" s="208"/>
      <c r="AA70" s="208"/>
      <c r="AB70" s="208"/>
      <c r="AC70" s="208"/>
      <c r="AD70" s="208"/>
      <c r="AE70" s="208"/>
      <c r="AF70" s="208"/>
      <c r="AG70" s="208" t="s">
        <v>227</v>
      </c>
      <c r="AH70" s="208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3" x14ac:dyDescent="0.2">
      <c r="A71" s="215"/>
      <c r="B71" s="216"/>
      <c r="C71" s="260" t="s">
        <v>720</v>
      </c>
      <c r="D71" s="253"/>
      <c r="E71" s="254"/>
      <c r="F71" s="218"/>
      <c r="G71" s="218"/>
      <c r="H71" s="218"/>
      <c r="I71" s="218"/>
      <c r="J71" s="218"/>
      <c r="K71" s="218"/>
      <c r="L71" s="218"/>
      <c r="M71" s="218"/>
      <c r="N71" s="217"/>
      <c r="O71" s="217"/>
      <c r="P71" s="217"/>
      <c r="Q71" s="217"/>
      <c r="R71" s="218"/>
      <c r="S71" s="218"/>
      <c r="T71" s="218"/>
      <c r="U71" s="218"/>
      <c r="V71" s="218"/>
      <c r="W71" s="218"/>
      <c r="X71" s="218"/>
      <c r="Y71" s="218"/>
      <c r="Z71" s="208"/>
      <c r="AA71" s="208"/>
      <c r="AB71" s="208"/>
      <c r="AC71" s="208"/>
      <c r="AD71" s="208"/>
      <c r="AE71" s="208"/>
      <c r="AF71" s="208"/>
      <c r="AG71" s="208" t="s">
        <v>227</v>
      </c>
      <c r="AH71" s="208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3" x14ac:dyDescent="0.2">
      <c r="A72" s="215"/>
      <c r="B72" s="216"/>
      <c r="C72" s="260" t="s">
        <v>721</v>
      </c>
      <c r="D72" s="253"/>
      <c r="E72" s="254">
        <v>1.3068</v>
      </c>
      <c r="F72" s="218"/>
      <c r="G72" s="218"/>
      <c r="H72" s="218"/>
      <c r="I72" s="218"/>
      <c r="J72" s="218"/>
      <c r="K72" s="218"/>
      <c r="L72" s="218"/>
      <c r="M72" s="218"/>
      <c r="N72" s="217"/>
      <c r="O72" s="217"/>
      <c r="P72" s="217"/>
      <c r="Q72" s="217"/>
      <c r="R72" s="218"/>
      <c r="S72" s="218"/>
      <c r="T72" s="218"/>
      <c r="U72" s="218"/>
      <c r="V72" s="218"/>
      <c r="W72" s="218"/>
      <c r="X72" s="218"/>
      <c r="Y72" s="218"/>
      <c r="Z72" s="208"/>
      <c r="AA72" s="208"/>
      <c r="AB72" s="208"/>
      <c r="AC72" s="208"/>
      <c r="AD72" s="208"/>
      <c r="AE72" s="208"/>
      <c r="AF72" s="208"/>
      <c r="AG72" s="208" t="s">
        <v>227</v>
      </c>
      <c r="AH72" s="208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x14ac:dyDescent="0.2">
      <c r="A73" s="3"/>
      <c r="B73" s="4"/>
      <c r="C73" s="250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v>15</v>
      </c>
      <c r="AF73">
        <v>21</v>
      </c>
      <c r="AG73" t="s">
        <v>164</v>
      </c>
    </row>
    <row r="74" spans="1:60" x14ac:dyDescent="0.2">
      <c r="A74" s="211"/>
      <c r="B74" s="212" t="s">
        <v>29</v>
      </c>
      <c r="C74" s="251"/>
      <c r="D74" s="213"/>
      <c r="E74" s="214"/>
      <c r="F74" s="214"/>
      <c r="G74" s="229">
        <f>G8+G41+G46+G68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f>SUMIF(L7:L72,AE73,G7:G72)</f>
        <v>0</v>
      </c>
      <c r="AF74">
        <f>SUMIF(L7:L72,AF73,G7:G72)</f>
        <v>0</v>
      </c>
      <c r="AG74" t="s">
        <v>215</v>
      </c>
    </row>
    <row r="75" spans="1:60" x14ac:dyDescent="0.2">
      <c r="C75" s="252"/>
      <c r="D75" s="10"/>
      <c r="AG75" t="s">
        <v>216</v>
      </c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lYrCo24F1oLkTbkAdb8geiJrNIEFuWMAAhLxFgiYketGD41gcjYIhNr2XnyHtQ1SSbziZVDZ1uwv1kXZLQU2A==" saltValue="kRNw0dkW2KCBvpLRV4zU3w==" spinCount="100000" sheet="1" formatRows="0"/>
  <mergeCells count="11">
    <mergeCell ref="C20:G20"/>
    <mergeCell ref="C33:G33"/>
    <mergeCell ref="C43:G43"/>
    <mergeCell ref="C48:G48"/>
    <mergeCell ref="C53:G53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1C0B2-110C-48BC-8A87-D90E79A03C5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2" customWidth="1"/>
    <col min="3" max="3" width="63.28515625" style="17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217</v>
      </c>
      <c r="B1" s="193"/>
      <c r="C1" s="193"/>
      <c r="D1" s="193"/>
      <c r="E1" s="193"/>
      <c r="F1" s="193"/>
      <c r="G1" s="193"/>
      <c r="AG1" t="s">
        <v>150</v>
      </c>
    </row>
    <row r="2" spans="1:60" ht="24.95" customHeight="1" x14ac:dyDescent="0.2">
      <c r="A2" s="194" t="s">
        <v>7</v>
      </c>
      <c r="B2" s="49" t="s">
        <v>44</v>
      </c>
      <c r="C2" s="197" t="s">
        <v>45</v>
      </c>
      <c r="D2" s="195"/>
      <c r="E2" s="195"/>
      <c r="F2" s="195"/>
      <c r="G2" s="196"/>
      <c r="AG2" t="s">
        <v>151</v>
      </c>
    </row>
    <row r="3" spans="1:60" ht="24.95" customHeight="1" x14ac:dyDescent="0.2">
      <c r="A3" s="194" t="s">
        <v>8</v>
      </c>
      <c r="B3" s="49" t="s">
        <v>73</v>
      </c>
      <c r="C3" s="197" t="s">
        <v>74</v>
      </c>
      <c r="D3" s="195"/>
      <c r="E3" s="195"/>
      <c r="F3" s="195"/>
      <c r="G3" s="196"/>
      <c r="AC3" s="172" t="s">
        <v>151</v>
      </c>
      <c r="AG3" t="s">
        <v>154</v>
      </c>
    </row>
    <row r="4" spans="1:60" ht="24.95" customHeight="1" x14ac:dyDescent="0.2">
      <c r="A4" s="198" t="s">
        <v>9</v>
      </c>
      <c r="B4" s="199" t="s">
        <v>77</v>
      </c>
      <c r="C4" s="200" t="s">
        <v>79</v>
      </c>
      <c r="D4" s="201"/>
      <c r="E4" s="201"/>
      <c r="F4" s="201"/>
      <c r="G4" s="202"/>
      <c r="AG4" t="s">
        <v>155</v>
      </c>
    </row>
    <row r="5" spans="1:60" x14ac:dyDescent="0.2">
      <c r="D5" s="10"/>
    </row>
    <row r="6" spans="1:60" ht="38.25" x14ac:dyDescent="0.2">
      <c r="A6" s="204" t="s">
        <v>156</v>
      </c>
      <c r="B6" s="206" t="s">
        <v>157</v>
      </c>
      <c r="C6" s="206" t="s">
        <v>158</v>
      </c>
      <c r="D6" s="205" t="s">
        <v>159</v>
      </c>
      <c r="E6" s="204" t="s">
        <v>160</v>
      </c>
      <c r="F6" s="203" t="s">
        <v>161</v>
      </c>
      <c r="G6" s="204" t="s">
        <v>29</v>
      </c>
      <c r="H6" s="207" t="s">
        <v>30</v>
      </c>
      <c r="I6" s="207" t="s">
        <v>162</v>
      </c>
      <c r="J6" s="207" t="s">
        <v>31</v>
      </c>
      <c r="K6" s="207" t="s">
        <v>163</v>
      </c>
      <c r="L6" s="207" t="s">
        <v>164</v>
      </c>
      <c r="M6" s="207" t="s">
        <v>165</v>
      </c>
      <c r="N6" s="207" t="s">
        <v>166</v>
      </c>
      <c r="O6" s="207" t="s">
        <v>167</v>
      </c>
      <c r="P6" s="207" t="s">
        <v>168</v>
      </c>
      <c r="Q6" s="207" t="s">
        <v>169</v>
      </c>
      <c r="R6" s="207" t="s">
        <v>170</v>
      </c>
      <c r="S6" s="207" t="s">
        <v>171</v>
      </c>
      <c r="T6" s="207" t="s">
        <v>172</v>
      </c>
      <c r="U6" s="207" t="s">
        <v>173</v>
      </c>
      <c r="V6" s="207" t="s">
        <v>174</v>
      </c>
      <c r="W6" s="207" t="s">
        <v>175</v>
      </c>
      <c r="X6" s="207" t="s">
        <v>176</v>
      </c>
      <c r="Y6" s="207" t="s">
        <v>177</v>
      </c>
    </row>
    <row r="7" spans="1:60" hidden="1" x14ac:dyDescent="0.2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">
      <c r="A8" s="223" t="s">
        <v>178</v>
      </c>
      <c r="B8" s="224" t="s">
        <v>105</v>
      </c>
      <c r="C8" s="246" t="s">
        <v>106</v>
      </c>
      <c r="D8" s="225"/>
      <c r="E8" s="226"/>
      <c r="F8" s="227"/>
      <c r="G8" s="227">
        <f>SUMIF(AG9:AG68,"&lt;&gt;NOR",G9:G68)</f>
        <v>0</v>
      </c>
      <c r="H8" s="227"/>
      <c r="I8" s="227">
        <f>SUM(I9:I68)</f>
        <v>0</v>
      </c>
      <c r="J8" s="227"/>
      <c r="K8" s="227">
        <f>SUM(K9:K68)</f>
        <v>0</v>
      </c>
      <c r="L8" s="227"/>
      <c r="M8" s="227">
        <f>SUM(M9:M68)</f>
        <v>0</v>
      </c>
      <c r="N8" s="226"/>
      <c r="O8" s="226">
        <f>SUM(O9:O68)</f>
        <v>0</v>
      </c>
      <c r="P8" s="226"/>
      <c r="Q8" s="226">
        <f>SUM(Q9:Q68)</f>
        <v>8.85</v>
      </c>
      <c r="R8" s="227"/>
      <c r="S8" s="227"/>
      <c r="T8" s="228"/>
      <c r="U8" s="222"/>
      <c r="V8" s="222">
        <f>SUM(V9:V68)</f>
        <v>118.31000000000002</v>
      </c>
      <c r="W8" s="222"/>
      <c r="X8" s="222"/>
      <c r="Y8" s="222"/>
      <c r="AG8" t="s">
        <v>179</v>
      </c>
    </row>
    <row r="9" spans="1:60" ht="22.5" outlineLevel="1" x14ac:dyDescent="0.2">
      <c r="A9" s="230">
        <v>1</v>
      </c>
      <c r="B9" s="231" t="s">
        <v>722</v>
      </c>
      <c r="C9" s="248" t="s">
        <v>723</v>
      </c>
      <c r="D9" s="232" t="s">
        <v>257</v>
      </c>
      <c r="E9" s="233">
        <v>26.809000000000001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3">
        <v>0</v>
      </c>
      <c r="O9" s="233">
        <f>ROUND(E9*N9,2)</f>
        <v>0</v>
      </c>
      <c r="P9" s="233">
        <v>0.33</v>
      </c>
      <c r="Q9" s="233">
        <f>ROUND(E9*P9,2)</f>
        <v>8.85</v>
      </c>
      <c r="R9" s="235" t="s">
        <v>337</v>
      </c>
      <c r="S9" s="235" t="s">
        <v>183</v>
      </c>
      <c r="T9" s="236" t="s">
        <v>183</v>
      </c>
      <c r="U9" s="218">
        <v>0.625</v>
      </c>
      <c r="V9" s="218">
        <f>ROUND(E9*U9,2)</f>
        <v>16.760000000000002</v>
      </c>
      <c r="W9" s="218"/>
      <c r="X9" s="218" t="s">
        <v>222</v>
      </c>
      <c r="Y9" s="218" t="s">
        <v>186</v>
      </c>
      <c r="Z9" s="208"/>
      <c r="AA9" s="208"/>
      <c r="AB9" s="208"/>
      <c r="AC9" s="208"/>
      <c r="AD9" s="208"/>
      <c r="AE9" s="208"/>
      <c r="AF9" s="208"/>
      <c r="AG9" s="208" t="s">
        <v>252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2" x14ac:dyDescent="0.2">
      <c r="A10" s="215"/>
      <c r="B10" s="216"/>
      <c r="C10" s="260" t="s">
        <v>724</v>
      </c>
      <c r="D10" s="253"/>
      <c r="E10" s="254"/>
      <c r="F10" s="218"/>
      <c r="G10" s="218"/>
      <c r="H10" s="218"/>
      <c r="I10" s="218"/>
      <c r="J10" s="218"/>
      <c r="K10" s="218"/>
      <c r="L10" s="218"/>
      <c r="M10" s="218"/>
      <c r="N10" s="217"/>
      <c r="O10" s="217"/>
      <c r="P10" s="217"/>
      <c r="Q10" s="217"/>
      <c r="R10" s="218"/>
      <c r="S10" s="218"/>
      <c r="T10" s="218"/>
      <c r="U10" s="218"/>
      <c r="V10" s="218"/>
      <c r="W10" s="218"/>
      <c r="X10" s="218"/>
      <c r="Y10" s="218"/>
      <c r="Z10" s="208"/>
      <c r="AA10" s="208"/>
      <c r="AB10" s="208"/>
      <c r="AC10" s="208"/>
      <c r="AD10" s="208"/>
      <c r="AE10" s="208"/>
      <c r="AF10" s="208"/>
      <c r="AG10" s="208" t="s">
        <v>227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3" x14ac:dyDescent="0.2">
      <c r="A11" s="215"/>
      <c r="B11" s="216"/>
      <c r="C11" s="260" t="s">
        <v>725</v>
      </c>
      <c r="D11" s="253"/>
      <c r="E11" s="254">
        <v>26.809000000000001</v>
      </c>
      <c r="F11" s="218"/>
      <c r="G11" s="218"/>
      <c r="H11" s="218"/>
      <c r="I11" s="218"/>
      <c r="J11" s="218"/>
      <c r="K11" s="218"/>
      <c r="L11" s="218"/>
      <c r="M11" s="218"/>
      <c r="N11" s="217"/>
      <c r="O11" s="217"/>
      <c r="P11" s="217"/>
      <c r="Q11" s="217"/>
      <c r="R11" s="218"/>
      <c r="S11" s="218"/>
      <c r="T11" s="218"/>
      <c r="U11" s="218"/>
      <c r="V11" s="218"/>
      <c r="W11" s="218"/>
      <c r="X11" s="218"/>
      <c r="Y11" s="218"/>
      <c r="Z11" s="208"/>
      <c r="AA11" s="208"/>
      <c r="AB11" s="208"/>
      <c r="AC11" s="208"/>
      <c r="AD11" s="208"/>
      <c r="AE11" s="208"/>
      <c r="AF11" s="208"/>
      <c r="AG11" s="208" t="s">
        <v>227</v>
      </c>
      <c r="AH11" s="208">
        <v>5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">
      <c r="A12" s="230">
        <v>2</v>
      </c>
      <c r="B12" s="231" t="s">
        <v>726</v>
      </c>
      <c r="C12" s="248" t="s">
        <v>727</v>
      </c>
      <c r="D12" s="232" t="s">
        <v>220</v>
      </c>
      <c r="E12" s="233">
        <v>13.330550000000001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3">
        <v>0</v>
      </c>
      <c r="O12" s="233">
        <f>ROUND(E12*N12,2)</f>
        <v>0</v>
      </c>
      <c r="P12" s="233">
        <v>0</v>
      </c>
      <c r="Q12" s="233">
        <f>ROUND(E12*P12,2)</f>
        <v>0</v>
      </c>
      <c r="R12" s="235" t="s">
        <v>221</v>
      </c>
      <c r="S12" s="235" t="s">
        <v>183</v>
      </c>
      <c r="T12" s="236" t="s">
        <v>183</v>
      </c>
      <c r="U12" s="218">
        <v>4.6550000000000002</v>
      </c>
      <c r="V12" s="218">
        <f>ROUND(E12*U12,2)</f>
        <v>62.05</v>
      </c>
      <c r="W12" s="218"/>
      <c r="X12" s="218" t="s">
        <v>222</v>
      </c>
      <c r="Y12" s="218" t="s">
        <v>186</v>
      </c>
      <c r="Z12" s="208"/>
      <c r="AA12" s="208"/>
      <c r="AB12" s="208"/>
      <c r="AC12" s="208"/>
      <c r="AD12" s="208"/>
      <c r="AE12" s="208"/>
      <c r="AF12" s="208"/>
      <c r="AG12" s="208" t="s">
        <v>223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2" x14ac:dyDescent="0.2">
      <c r="A13" s="215"/>
      <c r="B13" s="216"/>
      <c r="C13" s="259" t="s">
        <v>224</v>
      </c>
      <c r="D13" s="257"/>
      <c r="E13" s="257"/>
      <c r="F13" s="257"/>
      <c r="G13" s="257"/>
      <c r="H13" s="218"/>
      <c r="I13" s="218"/>
      <c r="J13" s="218"/>
      <c r="K13" s="218"/>
      <c r="L13" s="218"/>
      <c r="M13" s="218"/>
      <c r="N13" s="217"/>
      <c r="O13" s="217"/>
      <c r="P13" s="217"/>
      <c r="Q13" s="217"/>
      <c r="R13" s="218"/>
      <c r="S13" s="218"/>
      <c r="T13" s="218"/>
      <c r="U13" s="218"/>
      <c r="V13" s="218"/>
      <c r="W13" s="218"/>
      <c r="X13" s="218"/>
      <c r="Y13" s="218"/>
      <c r="Z13" s="208"/>
      <c r="AA13" s="208"/>
      <c r="AB13" s="208"/>
      <c r="AC13" s="208"/>
      <c r="AD13" s="208"/>
      <c r="AE13" s="208"/>
      <c r="AF13" s="208"/>
      <c r="AG13" s="208" t="s">
        <v>225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2" x14ac:dyDescent="0.2">
      <c r="A14" s="215"/>
      <c r="B14" s="216"/>
      <c r="C14" s="260" t="s">
        <v>429</v>
      </c>
      <c r="D14" s="253"/>
      <c r="E14" s="254"/>
      <c r="F14" s="218"/>
      <c r="G14" s="218"/>
      <c r="H14" s="218"/>
      <c r="I14" s="218"/>
      <c r="J14" s="218"/>
      <c r="K14" s="218"/>
      <c r="L14" s="218"/>
      <c r="M14" s="218"/>
      <c r="N14" s="217"/>
      <c r="O14" s="217"/>
      <c r="P14" s="217"/>
      <c r="Q14" s="217"/>
      <c r="R14" s="218"/>
      <c r="S14" s="218"/>
      <c r="T14" s="218"/>
      <c r="U14" s="218"/>
      <c r="V14" s="218"/>
      <c r="W14" s="218"/>
      <c r="X14" s="218"/>
      <c r="Y14" s="218"/>
      <c r="Z14" s="208"/>
      <c r="AA14" s="208"/>
      <c r="AB14" s="208"/>
      <c r="AC14" s="208"/>
      <c r="AD14" s="208"/>
      <c r="AE14" s="208"/>
      <c r="AF14" s="208"/>
      <c r="AG14" s="208" t="s">
        <v>227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3" x14ac:dyDescent="0.2">
      <c r="A15" s="215"/>
      <c r="B15" s="216"/>
      <c r="C15" s="260" t="s">
        <v>728</v>
      </c>
      <c r="D15" s="253"/>
      <c r="E15" s="254"/>
      <c r="F15" s="218"/>
      <c r="G15" s="218"/>
      <c r="H15" s="218"/>
      <c r="I15" s="218"/>
      <c r="J15" s="218"/>
      <c r="K15" s="218"/>
      <c r="L15" s="218"/>
      <c r="M15" s="218"/>
      <c r="N15" s="217"/>
      <c r="O15" s="217"/>
      <c r="P15" s="217"/>
      <c r="Q15" s="217"/>
      <c r="R15" s="218"/>
      <c r="S15" s="218"/>
      <c r="T15" s="218"/>
      <c r="U15" s="218"/>
      <c r="V15" s="218"/>
      <c r="W15" s="218"/>
      <c r="X15" s="218"/>
      <c r="Y15" s="218"/>
      <c r="Z15" s="208"/>
      <c r="AA15" s="208"/>
      <c r="AB15" s="208"/>
      <c r="AC15" s="208"/>
      <c r="AD15" s="208"/>
      <c r="AE15" s="208"/>
      <c r="AF15" s="208"/>
      <c r="AG15" s="208" t="s">
        <v>227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3" x14ac:dyDescent="0.2">
      <c r="A16" s="215"/>
      <c r="B16" s="216"/>
      <c r="C16" s="261" t="s">
        <v>231</v>
      </c>
      <c r="D16" s="255"/>
      <c r="E16" s="256"/>
      <c r="F16" s="218"/>
      <c r="G16" s="218"/>
      <c r="H16" s="218"/>
      <c r="I16" s="218"/>
      <c r="J16" s="218"/>
      <c r="K16" s="218"/>
      <c r="L16" s="218"/>
      <c r="M16" s="218"/>
      <c r="N16" s="217"/>
      <c r="O16" s="217"/>
      <c r="P16" s="217"/>
      <c r="Q16" s="217"/>
      <c r="R16" s="218"/>
      <c r="S16" s="218"/>
      <c r="T16" s="218"/>
      <c r="U16" s="218"/>
      <c r="V16" s="218"/>
      <c r="W16" s="218"/>
      <c r="X16" s="218"/>
      <c r="Y16" s="218"/>
      <c r="Z16" s="208"/>
      <c r="AA16" s="208"/>
      <c r="AB16" s="208"/>
      <c r="AC16" s="208"/>
      <c r="AD16" s="208"/>
      <c r="AE16" s="208"/>
      <c r="AF16" s="208"/>
      <c r="AG16" s="208" t="s">
        <v>227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ht="22.5" outlineLevel="3" x14ac:dyDescent="0.2">
      <c r="A17" s="215"/>
      <c r="B17" s="216"/>
      <c r="C17" s="262" t="s">
        <v>729</v>
      </c>
      <c r="D17" s="255"/>
      <c r="E17" s="256">
        <v>1.0480499999999999</v>
      </c>
      <c r="F17" s="218"/>
      <c r="G17" s="218"/>
      <c r="H17" s="218"/>
      <c r="I17" s="218"/>
      <c r="J17" s="218"/>
      <c r="K17" s="218"/>
      <c r="L17" s="218"/>
      <c r="M17" s="218"/>
      <c r="N17" s="217"/>
      <c r="O17" s="217"/>
      <c r="P17" s="217"/>
      <c r="Q17" s="217"/>
      <c r="R17" s="218"/>
      <c r="S17" s="218"/>
      <c r="T17" s="218"/>
      <c r="U17" s="218"/>
      <c r="V17" s="218"/>
      <c r="W17" s="218"/>
      <c r="X17" s="218"/>
      <c r="Y17" s="218"/>
      <c r="Z17" s="208"/>
      <c r="AA17" s="208"/>
      <c r="AB17" s="208"/>
      <c r="AC17" s="208"/>
      <c r="AD17" s="208"/>
      <c r="AE17" s="208"/>
      <c r="AF17" s="208"/>
      <c r="AG17" s="208" t="s">
        <v>227</v>
      </c>
      <c r="AH17" s="208">
        <v>2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3" x14ac:dyDescent="0.2">
      <c r="A18" s="215"/>
      <c r="B18" s="216"/>
      <c r="C18" s="261" t="s">
        <v>233</v>
      </c>
      <c r="D18" s="255"/>
      <c r="E18" s="256"/>
      <c r="F18" s="218"/>
      <c r="G18" s="218"/>
      <c r="H18" s="218"/>
      <c r="I18" s="218"/>
      <c r="J18" s="218"/>
      <c r="K18" s="218"/>
      <c r="L18" s="218"/>
      <c r="M18" s="218"/>
      <c r="N18" s="217"/>
      <c r="O18" s="217"/>
      <c r="P18" s="217"/>
      <c r="Q18" s="217"/>
      <c r="R18" s="218"/>
      <c r="S18" s="218"/>
      <c r="T18" s="218"/>
      <c r="U18" s="218"/>
      <c r="V18" s="218"/>
      <c r="W18" s="218"/>
      <c r="X18" s="218"/>
      <c r="Y18" s="218"/>
      <c r="Z18" s="208"/>
      <c r="AA18" s="208"/>
      <c r="AB18" s="208"/>
      <c r="AC18" s="208"/>
      <c r="AD18" s="208"/>
      <c r="AE18" s="208"/>
      <c r="AF18" s="208"/>
      <c r="AG18" s="208" t="s">
        <v>227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3" x14ac:dyDescent="0.2">
      <c r="A19" s="215"/>
      <c r="B19" s="216"/>
      <c r="C19" s="260" t="s">
        <v>730</v>
      </c>
      <c r="D19" s="253"/>
      <c r="E19" s="254">
        <v>1.0480499999999999</v>
      </c>
      <c r="F19" s="218"/>
      <c r="G19" s="218"/>
      <c r="H19" s="218"/>
      <c r="I19" s="218"/>
      <c r="J19" s="218"/>
      <c r="K19" s="218"/>
      <c r="L19" s="218"/>
      <c r="M19" s="218"/>
      <c r="N19" s="217"/>
      <c r="O19" s="217"/>
      <c r="P19" s="217"/>
      <c r="Q19" s="217"/>
      <c r="R19" s="218"/>
      <c r="S19" s="218"/>
      <c r="T19" s="218"/>
      <c r="U19" s="218"/>
      <c r="V19" s="218"/>
      <c r="W19" s="218"/>
      <c r="X19" s="218"/>
      <c r="Y19" s="218"/>
      <c r="Z19" s="208"/>
      <c r="AA19" s="208"/>
      <c r="AB19" s="208"/>
      <c r="AC19" s="208"/>
      <c r="AD19" s="208"/>
      <c r="AE19" s="208"/>
      <c r="AF19" s="208"/>
      <c r="AG19" s="208" t="s">
        <v>227</v>
      </c>
      <c r="AH19" s="208">
        <v>5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3" x14ac:dyDescent="0.2">
      <c r="A20" s="215"/>
      <c r="B20" s="216"/>
      <c r="C20" s="260" t="s">
        <v>731</v>
      </c>
      <c r="D20" s="253"/>
      <c r="E20" s="254"/>
      <c r="F20" s="218"/>
      <c r="G20" s="218"/>
      <c r="H20" s="218"/>
      <c r="I20" s="218"/>
      <c r="J20" s="218"/>
      <c r="K20" s="218"/>
      <c r="L20" s="218"/>
      <c r="M20" s="218"/>
      <c r="N20" s="217"/>
      <c r="O20" s="217"/>
      <c r="P20" s="217"/>
      <c r="Q20" s="217"/>
      <c r="R20" s="218"/>
      <c r="S20" s="218"/>
      <c r="T20" s="218"/>
      <c r="U20" s="218"/>
      <c r="V20" s="218"/>
      <c r="W20" s="218"/>
      <c r="X20" s="218"/>
      <c r="Y20" s="218"/>
      <c r="Z20" s="208"/>
      <c r="AA20" s="208"/>
      <c r="AB20" s="208"/>
      <c r="AC20" s="208"/>
      <c r="AD20" s="208"/>
      <c r="AE20" s="208"/>
      <c r="AF20" s="208"/>
      <c r="AG20" s="208" t="s">
        <v>227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3" x14ac:dyDescent="0.2">
      <c r="A21" s="215"/>
      <c r="B21" s="216"/>
      <c r="C21" s="261" t="s">
        <v>231</v>
      </c>
      <c r="D21" s="255"/>
      <c r="E21" s="256"/>
      <c r="F21" s="218"/>
      <c r="G21" s="218"/>
      <c r="H21" s="218"/>
      <c r="I21" s="218"/>
      <c r="J21" s="218"/>
      <c r="K21" s="218"/>
      <c r="L21" s="218"/>
      <c r="M21" s="218"/>
      <c r="N21" s="217"/>
      <c r="O21" s="217"/>
      <c r="P21" s="217"/>
      <c r="Q21" s="217"/>
      <c r="R21" s="218"/>
      <c r="S21" s="218"/>
      <c r="T21" s="218"/>
      <c r="U21" s="218"/>
      <c r="V21" s="218"/>
      <c r="W21" s="218"/>
      <c r="X21" s="218"/>
      <c r="Y21" s="218"/>
      <c r="Z21" s="208"/>
      <c r="AA21" s="208"/>
      <c r="AB21" s="208"/>
      <c r="AC21" s="208"/>
      <c r="AD21" s="208"/>
      <c r="AE21" s="208"/>
      <c r="AF21" s="208"/>
      <c r="AG21" s="208" t="s">
        <v>227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ht="22.5" outlineLevel="3" x14ac:dyDescent="0.2">
      <c r="A22" s="215"/>
      <c r="B22" s="216"/>
      <c r="C22" s="262" t="s">
        <v>732</v>
      </c>
      <c r="D22" s="255"/>
      <c r="E22" s="256">
        <v>0.72250000000000003</v>
      </c>
      <c r="F22" s="218"/>
      <c r="G22" s="218"/>
      <c r="H22" s="218"/>
      <c r="I22" s="218"/>
      <c r="J22" s="218"/>
      <c r="K22" s="218"/>
      <c r="L22" s="218"/>
      <c r="M22" s="218"/>
      <c r="N22" s="217"/>
      <c r="O22" s="217"/>
      <c r="P22" s="217"/>
      <c r="Q22" s="217"/>
      <c r="R22" s="218"/>
      <c r="S22" s="218"/>
      <c r="T22" s="218"/>
      <c r="U22" s="218"/>
      <c r="V22" s="218"/>
      <c r="W22" s="218"/>
      <c r="X22" s="218"/>
      <c r="Y22" s="218"/>
      <c r="Z22" s="208"/>
      <c r="AA22" s="208"/>
      <c r="AB22" s="208"/>
      <c r="AC22" s="208"/>
      <c r="AD22" s="208"/>
      <c r="AE22" s="208"/>
      <c r="AF22" s="208"/>
      <c r="AG22" s="208" t="s">
        <v>227</v>
      </c>
      <c r="AH22" s="208">
        <v>2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3" x14ac:dyDescent="0.2">
      <c r="A23" s="215"/>
      <c r="B23" s="216"/>
      <c r="C23" s="261" t="s">
        <v>233</v>
      </c>
      <c r="D23" s="255"/>
      <c r="E23" s="256"/>
      <c r="F23" s="218"/>
      <c r="G23" s="218"/>
      <c r="H23" s="218"/>
      <c r="I23" s="218"/>
      <c r="J23" s="218"/>
      <c r="K23" s="218"/>
      <c r="L23" s="218"/>
      <c r="M23" s="218"/>
      <c r="N23" s="217"/>
      <c r="O23" s="217"/>
      <c r="P23" s="217"/>
      <c r="Q23" s="217"/>
      <c r="R23" s="218"/>
      <c r="S23" s="218"/>
      <c r="T23" s="218"/>
      <c r="U23" s="218"/>
      <c r="V23" s="218"/>
      <c r="W23" s="218"/>
      <c r="X23" s="218"/>
      <c r="Y23" s="218"/>
      <c r="Z23" s="208"/>
      <c r="AA23" s="208"/>
      <c r="AB23" s="208"/>
      <c r="AC23" s="208"/>
      <c r="AD23" s="208"/>
      <c r="AE23" s="208"/>
      <c r="AF23" s="208"/>
      <c r="AG23" s="208" t="s">
        <v>227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3" x14ac:dyDescent="0.2">
      <c r="A24" s="215"/>
      <c r="B24" s="216"/>
      <c r="C24" s="260" t="s">
        <v>733</v>
      </c>
      <c r="D24" s="253"/>
      <c r="E24" s="254">
        <v>12.282500000000001</v>
      </c>
      <c r="F24" s="218"/>
      <c r="G24" s="218"/>
      <c r="H24" s="218"/>
      <c r="I24" s="218"/>
      <c r="J24" s="218"/>
      <c r="K24" s="218"/>
      <c r="L24" s="218"/>
      <c r="M24" s="218"/>
      <c r="N24" s="217"/>
      <c r="O24" s="217"/>
      <c r="P24" s="217"/>
      <c r="Q24" s="217"/>
      <c r="R24" s="218"/>
      <c r="S24" s="218"/>
      <c r="T24" s="218"/>
      <c r="U24" s="218"/>
      <c r="V24" s="218"/>
      <c r="W24" s="218"/>
      <c r="X24" s="218"/>
      <c r="Y24" s="218"/>
      <c r="Z24" s="208"/>
      <c r="AA24" s="208"/>
      <c r="AB24" s="208"/>
      <c r="AC24" s="208"/>
      <c r="AD24" s="208"/>
      <c r="AE24" s="208"/>
      <c r="AF24" s="208"/>
      <c r="AG24" s="208" t="s">
        <v>227</v>
      </c>
      <c r="AH24" s="208">
        <v>5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ht="22.5" outlineLevel="1" x14ac:dyDescent="0.2">
      <c r="A25" s="230">
        <v>3</v>
      </c>
      <c r="B25" s="231" t="s">
        <v>235</v>
      </c>
      <c r="C25" s="248" t="s">
        <v>236</v>
      </c>
      <c r="D25" s="232" t="s">
        <v>220</v>
      </c>
      <c r="E25" s="233">
        <v>13.330550000000001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33">
        <v>0</v>
      </c>
      <c r="O25" s="233">
        <f>ROUND(E25*N25,2)</f>
        <v>0</v>
      </c>
      <c r="P25" s="233">
        <v>0</v>
      </c>
      <c r="Q25" s="233">
        <f>ROUND(E25*P25,2)</f>
        <v>0</v>
      </c>
      <c r="R25" s="235" t="s">
        <v>221</v>
      </c>
      <c r="S25" s="235" t="s">
        <v>183</v>
      </c>
      <c r="T25" s="236" t="s">
        <v>183</v>
      </c>
      <c r="U25" s="218">
        <v>1.0999999999999999E-2</v>
      </c>
      <c r="V25" s="218">
        <f>ROUND(E25*U25,2)</f>
        <v>0.15</v>
      </c>
      <c r="W25" s="218"/>
      <c r="X25" s="218" t="s">
        <v>222</v>
      </c>
      <c r="Y25" s="218" t="s">
        <v>186</v>
      </c>
      <c r="Z25" s="208"/>
      <c r="AA25" s="208"/>
      <c r="AB25" s="208"/>
      <c r="AC25" s="208"/>
      <c r="AD25" s="208"/>
      <c r="AE25" s="208"/>
      <c r="AF25" s="208"/>
      <c r="AG25" s="208" t="s">
        <v>223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2" x14ac:dyDescent="0.2">
      <c r="A26" s="215"/>
      <c r="B26" s="216"/>
      <c r="C26" s="259" t="s">
        <v>237</v>
      </c>
      <c r="D26" s="257"/>
      <c r="E26" s="257"/>
      <c r="F26" s="257"/>
      <c r="G26" s="257"/>
      <c r="H26" s="218"/>
      <c r="I26" s="218"/>
      <c r="J26" s="218"/>
      <c r="K26" s="218"/>
      <c r="L26" s="218"/>
      <c r="M26" s="218"/>
      <c r="N26" s="217"/>
      <c r="O26" s="217"/>
      <c r="P26" s="217"/>
      <c r="Q26" s="217"/>
      <c r="R26" s="218"/>
      <c r="S26" s="218"/>
      <c r="T26" s="218"/>
      <c r="U26" s="218"/>
      <c r="V26" s="218"/>
      <c r="W26" s="218"/>
      <c r="X26" s="218"/>
      <c r="Y26" s="218"/>
      <c r="Z26" s="208"/>
      <c r="AA26" s="208"/>
      <c r="AB26" s="208"/>
      <c r="AC26" s="208"/>
      <c r="AD26" s="208"/>
      <c r="AE26" s="208"/>
      <c r="AF26" s="208"/>
      <c r="AG26" s="208" t="s">
        <v>225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2" x14ac:dyDescent="0.2">
      <c r="A27" s="215"/>
      <c r="B27" s="216"/>
      <c r="C27" s="260" t="s">
        <v>238</v>
      </c>
      <c r="D27" s="253"/>
      <c r="E27" s="254"/>
      <c r="F27" s="218"/>
      <c r="G27" s="218"/>
      <c r="H27" s="218"/>
      <c r="I27" s="218"/>
      <c r="J27" s="218"/>
      <c r="K27" s="218"/>
      <c r="L27" s="218"/>
      <c r="M27" s="218"/>
      <c r="N27" s="217"/>
      <c r="O27" s="217"/>
      <c r="P27" s="217"/>
      <c r="Q27" s="217"/>
      <c r="R27" s="218"/>
      <c r="S27" s="218"/>
      <c r="T27" s="218"/>
      <c r="U27" s="218"/>
      <c r="V27" s="218"/>
      <c r="W27" s="218"/>
      <c r="X27" s="218"/>
      <c r="Y27" s="218"/>
      <c r="Z27" s="208"/>
      <c r="AA27" s="208"/>
      <c r="AB27" s="208"/>
      <c r="AC27" s="208"/>
      <c r="AD27" s="208"/>
      <c r="AE27" s="208"/>
      <c r="AF27" s="208"/>
      <c r="AG27" s="208" t="s">
        <v>227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3" x14ac:dyDescent="0.2">
      <c r="A28" s="215"/>
      <c r="B28" s="216"/>
      <c r="C28" s="260" t="s">
        <v>239</v>
      </c>
      <c r="D28" s="253"/>
      <c r="E28" s="254"/>
      <c r="F28" s="218"/>
      <c r="G28" s="218"/>
      <c r="H28" s="218"/>
      <c r="I28" s="218"/>
      <c r="J28" s="218"/>
      <c r="K28" s="218"/>
      <c r="L28" s="218"/>
      <c r="M28" s="218"/>
      <c r="N28" s="217"/>
      <c r="O28" s="217"/>
      <c r="P28" s="217"/>
      <c r="Q28" s="217"/>
      <c r="R28" s="218"/>
      <c r="S28" s="218"/>
      <c r="T28" s="218"/>
      <c r="U28" s="218"/>
      <c r="V28" s="218"/>
      <c r="W28" s="218"/>
      <c r="X28" s="218"/>
      <c r="Y28" s="218"/>
      <c r="Z28" s="208"/>
      <c r="AA28" s="208"/>
      <c r="AB28" s="208"/>
      <c r="AC28" s="208"/>
      <c r="AD28" s="208"/>
      <c r="AE28" s="208"/>
      <c r="AF28" s="208"/>
      <c r="AG28" s="208" t="s">
        <v>227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3" x14ac:dyDescent="0.2">
      <c r="A29" s="215"/>
      <c r="B29" s="216"/>
      <c r="C29" s="260" t="s">
        <v>734</v>
      </c>
      <c r="D29" s="253"/>
      <c r="E29" s="254">
        <v>13.330550000000001</v>
      </c>
      <c r="F29" s="218"/>
      <c r="G29" s="218"/>
      <c r="H29" s="218"/>
      <c r="I29" s="218"/>
      <c r="J29" s="218"/>
      <c r="K29" s="218"/>
      <c r="L29" s="218"/>
      <c r="M29" s="218"/>
      <c r="N29" s="217"/>
      <c r="O29" s="217"/>
      <c r="P29" s="217"/>
      <c r="Q29" s="217"/>
      <c r="R29" s="218"/>
      <c r="S29" s="218"/>
      <c r="T29" s="218"/>
      <c r="U29" s="218"/>
      <c r="V29" s="218"/>
      <c r="W29" s="218"/>
      <c r="X29" s="218"/>
      <c r="Y29" s="218"/>
      <c r="Z29" s="208"/>
      <c r="AA29" s="208"/>
      <c r="AB29" s="208"/>
      <c r="AC29" s="208"/>
      <c r="AD29" s="208"/>
      <c r="AE29" s="208"/>
      <c r="AF29" s="208"/>
      <c r="AG29" s="208" t="s">
        <v>227</v>
      </c>
      <c r="AH29" s="208">
        <v>5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">
      <c r="A30" s="230">
        <v>4</v>
      </c>
      <c r="B30" s="231" t="s">
        <v>241</v>
      </c>
      <c r="C30" s="248" t="s">
        <v>242</v>
      </c>
      <c r="D30" s="232" t="s">
        <v>220</v>
      </c>
      <c r="E30" s="233">
        <v>13.330550000000001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33">
        <v>0</v>
      </c>
      <c r="O30" s="233">
        <f>ROUND(E30*N30,2)</f>
        <v>0</v>
      </c>
      <c r="P30" s="233">
        <v>0</v>
      </c>
      <c r="Q30" s="233">
        <f>ROUND(E30*P30,2)</f>
        <v>0</v>
      </c>
      <c r="R30" s="235" t="s">
        <v>221</v>
      </c>
      <c r="S30" s="235" t="s">
        <v>183</v>
      </c>
      <c r="T30" s="236" t="s">
        <v>183</v>
      </c>
      <c r="U30" s="218">
        <v>0.66800000000000004</v>
      </c>
      <c r="V30" s="218">
        <f>ROUND(E30*U30,2)</f>
        <v>8.9</v>
      </c>
      <c r="W30" s="218"/>
      <c r="X30" s="218" t="s">
        <v>222</v>
      </c>
      <c r="Y30" s="218" t="s">
        <v>186</v>
      </c>
      <c r="Z30" s="208"/>
      <c r="AA30" s="208"/>
      <c r="AB30" s="208"/>
      <c r="AC30" s="208"/>
      <c r="AD30" s="208"/>
      <c r="AE30" s="208"/>
      <c r="AF30" s="208"/>
      <c r="AG30" s="208" t="s">
        <v>223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2" x14ac:dyDescent="0.2">
      <c r="A31" s="215"/>
      <c r="B31" s="216"/>
      <c r="C31" s="259" t="s">
        <v>243</v>
      </c>
      <c r="D31" s="257"/>
      <c r="E31" s="257"/>
      <c r="F31" s="257"/>
      <c r="G31" s="257"/>
      <c r="H31" s="218"/>
      <c r="I31" s="218"/>
      <c r="J31" s="218"/>
      <c r="K31" s="218"/>
      <c r="L31" s="218"/>
      <c r="M31" s="218"/>
      <c r="N31" s="217"/>
      <c r="O31" s="217"/>
      <c r="P31" s="217"/>
      <c r="Q31" s="217"/>
      <c r="R31" s="218"/>
      <c r="S31" s="218"/>
      <c r="T31" s="218"/>
      <c r="U31" s="218"/>
      <c r="V31" s="218"/>
      <c r="W31" s="218"/>
      <c r="X31" s="218"/>
      <c r="Y31" s="218"/>
      <c r="Z31" s="208"/>
      <c r="AA31" s="208"/>
      <c r="AB31" s="208"/>
      <c r="AC31" s="208"/>
      <c r="AD31" s="208"/>
      <c r="AE31" s="208"/>
      <c r="AF31" s="208"/>
      <c r="AG31" s="208" t="s">
        <v>225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2" x14ac:dyDescent="0.2">
      <c r="A32" s="215"/>
      <c r="B32" s="216"/>
      <c r="C32" s="260" t="s">
        <v>244</v>
      </c>
      <c r="D32" s="253"/>
      <c r="E32" s="254"/>
      <c r="F32" s="218"/>
      <c r="G32" s="218"/>
      <c r="H32" s="218"/>
      <c r="I32" s="218"/>
      <c r="J32" s="218"/>
      <c r="K32" s="218"/>
      <c r="L32" s="218"/>
      <c r="M32" s="218"/>
      <c r="N32" s="217"/>
      <c r="O32" s="217"/>
      <c r="P32" s="217"/>
      <c r="Q32" s="217"/>
      <c r="R32" s="218"/>
      <c r="S32" s="218"/>
      <c r="T32" s="218"/>
      <c r="U32" s="218"/>
      <c r="V32" s="218"/>
      <c r="W32" s="218"/>
      <c r="X32" s="218"/>
      <c r="Y32" s="218"/>
      <c r="Z32" s="208"/>
      <c r="AA32" s="208"/>
      <c r="AB32" s="208"/>
      <c r="AC32" s="208"/>
      <c r="AD32" s="208"/>
      <c r="AE32" s="208"/>
      <c r="AF32" s="208"/>
      <c r="AG32" s="208" t="s">
        <v>227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3" x14ac:dyDescent="0.2">
      <c r="A33" s="215"/>
      <c r="B33" s="216"/>
      <c r="C33" s="260" t="s">
        <v>429</v>
      </c>
      <c r="D33" s="253"/>
      <c r="E33" s="254"/>
      <c r="F33" s="218"/>
      <c r="G33" s="218"/>
      <c r="H33" s="218"/>
      <c r="I33" s="218"/>
      <c r="J33" s="218"/>
      <c r="K33" s="218"/>
      <c r="L33" s="218"/>
      <c r="M33" s="218"/>
      <c r="N33" s="217"/>
      <c r="O33" s="217"/>
      <c r="P33" s="217"/>
      <c r="Q33" s="217"/>
      <c r="R33" s="218"/>
      <c r="S33" s="218"/>
      <c r="T33" s="218"/>
      <c r="U33" s="218"/>
      <c r="V33" s="218"/>
      <c r="W33" s="218"/>
      <c r="X33" s="218"/>
      <c r="Y33" s="218"/>
      <c r="Z33" s="208"/>
      <c r="AA33" s="208"/>
      <c r="AB33" s="208"/>
      <c r="AC33" s="208"/>
      <c r="AD33" s="208"/>
      <c r="AE33" s="208"/>
      <c r="AF33" s="208"/>
      <c r="AG33" s="208" t="s">
        <v>227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3" x14ac:dyDescent="0.2">
      <c r="A34" s="215"/>
      <c r="B34" s="216"/>
      <c r="C34" s="260" t="s">
        <v>734</v>
      </c>
      <c r="D34" s="253"/>
      <c r="E34" s="254">
        <v>13.330550000000001</v>
      </c>
      <c r="F34" s="218"/>
      <c r="G34" s="218"/>
      <c r="H34" s="218"/>
      <c r="I34" s="218"/>
      <c r="J34" s="218"/>
      <c r="K34" s="218"/>
      <c r="L34" s="218"/>
      <c r="M34" s="218"/>
      <c r="N34" s="217"/>
      <c r="O34" s="217"/>
      <c r="P34" s="217"/>
      <c r="Q34" s="217"/>
      <c r="R34" s="218"/>
      <c r="S34" s="218"/>
      <c r="T34" s="218"/>
      <c r="U34" s="218"/>
      <c r="V34" s="218"/>
      <c r="W34" s="218"/>
      <c r="X34" s="218"/>
      <c r="Y34" s="218"/>
      <c r="Z34" s="208"/>
      <c r="AA34" s="208"/>
      <c r="AB34" s="208"/>
      <c r="AC34" s="208"/>
      <c r="AD34" s="208"/>
      <c r="AE34" s="208"/>
      <c r="AF34" s="208"/>
      <c r="AG34" s="208" t="s">
        <v>227</v>
      </c>
      <c r="AH34" s="208">
        <v>5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ht="22.5" outlineLevel="1" x14ac:dyDescent="0.2">
      <c r="A35" s="230">
        <v>5</v>
      </c>
      <c r="B35" s="231" t="s">
        <v>247</v>
      </c>
      <c r="C35" s="248" t="s">
        <v>248</v>
      </c>
      <c r="D35" s="232" t="s">
        <v>220</v>
      </c>
      <c r="E35" s="233">
        <v>13.330550000000001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3">
        <v>0</v>
      </c>
      <c r="O35" s="233">
        <f>ROUND(E35*N35,2)</f>
        <v>0</v>
      </c>
      <c r="P35" s="233">
        <v>0</v>
      </c>
      <c r="Q35" s="233">
        <f>ROUND(E35*P35,2)</f>
        <v>0</v>
      </c>
      <c r="R35" s="235" t="s">
        <v>221</v>
      </c>
      <c r="S35" s="235" t="s">
        <v>183</v>
      </c>
      <c r="T35" s="236" t="s">
        <v>183</v>
      </c>
      <c r="U35" s="218">
        <v>1.9379999999999999</v>
      </c>
      <c r="V35" s="218">
        <f>ROUND(E35*U35,2)</f>
        <v>25.83</v>
      </c>
      <c r="W35" s="218"/>
      <c r="X35" s="218" t="s">
        <v>222</v>
      </c>
      <c r="Y35" s="218" t="s">
        <v>186</v>
      </c>
      <c r="Z35" s="208"/>
      <c r="AA35" s="208"/>
      <c r="AB35" s="208"/>
      <c r="AC35" s="208"/>
      <c r="AD35" s="208"/>
      <c r="AE35" s="208"/>
      <c r="AF35" s="208"/>
      <c r="AG35" s="208" t="s">
        <v>223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2" x14ac:dyDescent="0.2">
      <c r="A36" s="215"/>
      <c r="B36" s="216"/>
      <c r="C36" s="260" t="s">
        <v>435</v>
      </c>
      <c r="D36" s="253"/>
      <c r="E36" s="254"/>
      <c r="F36" s="218"/>
      <c r="G36" s="218"/>
      <c r="H36" s="218"/>
      <c r="I36" s="218"/>
      <c r="J36" s="218"/>
      <c r="K36" s="218"/>
      <c r="L36" s="218"/>
      <c r="M36" s="218"/>
      <c r="N36" s="217"/>
      <c r="O36" s="217"/>
      <c r="P36" s="217"/>
      <c r="Q36" s="217"/>
      <c r="R36" s="218"/>
      <c r="S36" s="218"/>
      <c r="T36" s="218"/>
      <c r="U36" s="218"/>
      <c r="V36" s="218"/>
      <c r="W36" s="218"/>
      <c r="X36" s="218"/>
      <c r="Y36" s="218"/>
      <c r="Z36" s="208"/>
      <c r="AA36" s="208"/>
      <c r="AB36" s="208"/>
      <c r="AC36" s="208"/>
      <c r="AD36" s="208"/>
      <c r="AE36" s="208"/>
      <c r="AF36" s="208"/>
      <c r="AG36" s="208" t="s">
        <v>227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3" x14ac:dyDescent="0.2">
      <c r="A37" s="215"/>
      <c r="B37" s="216"/>
      <c r="C37" s="260" t="s">
        <v>429</v>
      </c>
      <c r="D37" s="253"/>
      <c r="E37" s="254"/>
      <c r="F37" s="218"/>
      <c r="G37" s="218"/>
      <c r="H37" s="218"/>
      <c r="I37" s="218"/>
      <c r="J37" s="218"/>
      <c r="K37" s="218"/>
      <c r="L37" s="218"/>
      <c r="M37" s="218"/>
      <c r="N37" s="217"/>
      <c r="O37" s="217"/>
      <c r="P37" s="217"/>
      <c r="Q37" s="217"/>
      <c r="R37" s="218"/>
      <c r="S37" s="218"/>
      <c r="T37" s="218"/>
      <c r="U37" s="218"/>
      <c r="V37" s="218"/>
      <c r="W37" s="218"/>
      <c r="X37" s="218"/>
      <c r="Y37" s="218"/>
      <c r="Z37" s="208"/>
      <c r="AA37" s="208"/>
      <c r="AB37" s="208"/>
      <c r="AC37" s="208"/>
      <c r="AD37" s="208"/>
      <c r="AE37" s="208"/>
      <c r="AF37" s="208"/>
      <c r="AG37" s="208" t="s">
        <v>227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3" x14ac:dyDescent="0.2">
      <c r="A38" s="215"/>
      <c r="B38" s="216"/>
      <c r="C38" s="260" t="s">
        <v>734</v>
      </c>
      <c r="D38" s="253"/>
      <c r="E38" s="254">
        <v>13.330550000000001</v>
      </c>
      <c r="F38" s="218"/>
      <c r="G38" s="218"/>
      <c r="H38" s="218"/>
      <c r="I38" s="218"/>
      <c r="J38" s="218"/>
      <c r="K38" s="218"/>
      <c r="L38" s="218"/>
      <c r="M38" s="218"/>
      <c r="N38" s="217"/>
      <c r="O38" s="217"/>
      <c r="P38" s="217"/>
      <c r="Q38" s="217"/>
      <c r="R38" s="218"/>
      <c r="S38" s="218"/>
      <c r="T38" s="218"/>
      <c r="U38" s="218"/>
      <c r="V38" s="218"/>
      <c r="W38" s="218"/>
      <c r="X38" s="218"/>
      <c r="Y38" s="218"/>
      <c r="Z38" s="208"/>
      <c r="AA38" s="208"/>
      <c r="AB38" s="208"/>
      <c r="AC38" s="208"/>
      <c r="AD38" s="208"/>
      <c r="AE38" s="208"/>
      <c r="AF38" s="208"/>
      <c r="AG38" s="208" t="s">
        <v>227</v>
      </c>
      <c r="AH38" s="208">
        <v>5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ht="22.5" outlineLevel="1" x14ac:dyDescent="0.2">
      <c r="A39" s="230">
        <v>6</v>
      </c>
      <c r="B39" s="231" t="s">
        <v>250</v>
      </c>
      <c r="C39" s="248" t="s">
        <v>251</v>
      </c>
      <c r="D39" s="232" t="s">
        <v>220</v>
      </c>
      <c r="E39" s="233">
        <v>13.330550000000001</v>
      </c>
      <c r="F39" s="234"/>
      <c r="G39" s="235">
        <f>ROUND(E39*F39,2)</f>
        <v>0</v>
      </c>
      <c r="H39" s="234"/>
      <c r="I39" s="235">
        <f>ROUND(E39*H39,2)</f>
        <v>0</v>
      </c>
      <c r="J39" s="234"/>
      <c r="K39" s="235">
        <f>ROUND(E39*J39,2)</f>
        <v>0</v>
      </c>
      <c r="L39" s="235">
        <v>21</v>
      </c>
      <c r="M39" s="235">
        <f>G39*(1+L39/100)</f>
        <v>0</v>
      </c>
      <c r="N39" s="233">
        <v>0</v>
      </c>
      <c r="O39" s="233">
        <f>ROUND(E39*N39,2)</f>
        <v>0</v>
      </c>
      <c r="P39" s="233">
        <v>0</v>
      </c>
      <c r="Q39" s="233">
        <f>ROUND(E39*P39,2)</f>
        <v>0</v>
      </c>
      <c r="R39" s="235" t="s">
        <v>221</v>
      </c>
      <c r="S39" s="235" t="s">
        <v>183</v>
      </c>
      <c r="T39" s="236" t="s">
        <v>183</v>
      </c>
      <c r="U39" s="218">
        <v>8.9999999999999993E-3</v>
      </c>
      <c r="V39" s="218">
        <f>ROUND(E39*U39,2)</f>
        <v>0.12</v>
      </c>
      <c r="W39" s="218"/>
      <c r="X39" s="218" t="s">
        <v>222</v>
      </c>
      <c r="Y39" s="218" t="s">
        <v>186</v>
      </c>
      <c r="Z39" s="208"/>
      <c r="AA39" s="208"/>
      <c r="AB39" s="208"/>
      <c r="AC39" s="208"/>
      <c r="AD39" s="208"/>
      <c r="AE39" s="208"/>
      <c r="AF39" s="208"/>
      <c r="AG39" s="208" t="s">
        <v>252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2" x14ac:dyDescent="0.2">
      <c r="A40" s="215"/>
      <c r="B40" s="216"/>
      <c r="C40" s="260" t="s">
        <v>253</v>
      </c>
      <c r="D40" s="253"/>
      <c r="E40" s="254"/>
      <c r="F40" s="218"/>
      <c r="G40" s="218"/>
      <c r="H40" s="218"/>
      <c r="I40" s="218"/>
      <c r="J40" s="218"/>
      <c r="K40" s="218"/>
      <c r="L40" s="218"/>
      <c r="M40" s="218"/>
      <c r="N40" s="217"/>
      <c r="O40" s="217"/>
      <c r="P40" s="217"/>
      <c r="Q40" s="217"/>
      <c r="R40" s="218"/>
      <c r="S40" s="218"/>
      <c r="T40" s="218"/>
      <c r="U40" s="218"/>
      <c r="V40" s="218"/>
      <c r="W40" s="218"/>
      <c r="X40" s="218"/>
      <c r="Y40" s="218"/>
      <c r="Z40" s="208"/>
      <c r="AA40" s="208"/>
      <c r="AB40" s="208"/>
      <c r="AC40" s="208"/>
      <c r="AD40" s="208"/>
      <c r="AE40" s="208"/>
      <c r="AF40" s="208"/>
      <c r="AG40" s="208" t="s">
        <v>227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3" x14ac:dyDescent="0.2">
      <c r="A41" s="215"/>
      <c r="B41" s="216"/>
      <c r="C41" s="260" t="s">
        <v>245</v>
      </c>
      <c r="D41" s="253"/>
      <c r="E41" s="254"/>
      <c r="F41" s="218"/>
      <c r="G41" s="218"/>
      <c r="H41" s="218"/>
      <c r="I41" s="218"/>
      <c r="J41" s="218"/>
      <c r="K41" s="218"/>
      <c r="L41" s="218"/>
      <c r="M41" s="218"/>
      <c r="N41" s="217"/>
      <c r="O41" s="217"/>
      <c r="P41" s="217"/>
      <c r="Q41" s="217"/>
      <c r="R41" s="218"/>
      <c r="S41" s="218"/>
      <c r="T41" s="218"/>
      <c r="U41" s="218"/>
      <c r="V41" s="218"/>
      <c r="W41" s="218"/>
      <c r="X41" s="218"/>
      <c r="Y41" s="218"/>
      <c r="Z41" s="208"/>
      <c r="AA41" s="208"/>
      <c r="AB41" s="208"/>
      <c r="AC41" s="208"/>
      <c r="AD41" s="208"/>
      <c r="AE41" s="208"/>
      <c r="AF41" s="208"/>
      <c r="AG41" s="208" t="s">
        <v>227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3" x14ac:dyDescent="0.2">
      <c r="A42" s="215"/>
      <c r="B42" s="216"/>
      <c r="C42" s="260" t="s">
        <v>735</v>
      </c>
      <c r="D42" s="253"/>
      <c r="E42" s="254">
        <v>13.330550000000001</v>
      </c>
      <c r="F42" s="218"/>
      <c r="G42" s="218"/>
      <c r="H42" s="218"/>
      <c r="I42" s="218"/>
      <c r="J42" s="218"/>
      <c r="K42" s="218"/>
      <c r="L42" s="218"/>
      <c r="M42" s="218"/>
      <c r="N42" s="217"/>
      <c r="O42" s="217"/>
      <c r="P42" s="217"/>
      <c r="Q42" s="217"/>
      <c r="R42" s="218"/>
      <c r="S42" s="218"/>
      <c r="T42" s="218"/>
      <c r="U42" s="218"/>
      <c r="V42" s="218"/>
      <c r="W42" s="218"/>
      <c r="X42" s="218"/>
      <c r="Y42" s="218"/>
      <c r="Z42" s="208"/>
      <c r="AA42" s="208"/>
      <c r="AB42" s="208"/>
      <c r="AC42" s="208"/>
      <c r="AD42" s="208"/>
      <c r="AE42" s="208"/>
      <c r="AF42" s="208"/>
      <c r="AG42" s="208" t="s">
        <v>227</v>
      </c>
      <c r="AH42" s="208">
        <v>5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">
      <c r="A43" s="230">
        <v>7</v>
      </c>
      <c r="B43" s="231" t="s">
        <v>255</v>
      </c>
      <c r="C43" s="248" t="s">
        <v>256</v>
      </c>
      <c r="D43" s="232" t="s">
        <v>257</v>
      </c>
      <c r="E43" s="233">
        <v>26.809000000000001</v>
      </c>
      <c r="F43" s="234"/>
      <c r="G43" s="235">
        <f>ROUND(E43*F43,2)</f>
        <v>0</v>
      </c>
      <c r="H43" s="234"/>
      <c r="I43" s="235">
        <f>ROUND(E43*H43,2)</f>
        <v>0</v>
      </c>
      <c r="J43" s="234"/>
      <c r="K43" s="235">
        <f>ROUND(E43*J43,2)</f>
        <v>0</v>
      </c>
      <c r="L43" s="235">
        <v>21</v>
      </c>
      <c r="M43" s="235">
        <f>G43*(1+L43/100)</f>
        <v>0</v>
      </c>
      <c r="N43" s="233">
        <v>0</v>
      </c>
      <c r="O43" s="233">
        <f>ROUND(E43*N43,2)</f>
        <v>0</v>
      </c>
      <c r="P43" s="233">
        <v>0</v>
      </c>
      <c r="Q43" s="233">
        <f>ROUND(E43*P43,2)</f>
        <v>0</v>
      </c>
      <c r="R43" s="235" t="s">
        <v>221</v>
      </c>
      <c r="S43" s="235" t="s">
        <v>183</v>
      </c>
      <c r="T43" s="236" t="s">
        <v>183</v>
      </c>
      <c r="U43" s="218">
        <v>1.7999999999999999E-2</v>
      </c>
      <c r="V43" s="218">
        <f>ROUND(E43*U43,2)</f>
        <v>0.48</v>
      </c>
      <c r="W43" s="218"/>
      <c r="X43" s="218" t="s">
        <v>222</v>
      </c>
      <c r="Y43" s="218" t="s">
        <v>186</v>
      </c>
      <c r="Z43" s="208"/>
      <c r="AA43" s="208"/>
      <c r="AB43" s="208"/>
      <c r="AC43" s="208"/>
      <c r="AD43" s="208"/>
      <c r="AE43" s="208"/>
      <c r="AF43" s="208"/>
      <c r="AG43" s="208" t="s">
        <v>252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2" x14ac:dyDescent="0.2">
      <c r="A44" s="215"/>
      <c r="B44" s="216"/>
      <c r="C44" s="259" t="s">
        <v>258</v>
      </c>
      <c r="D44" s="257"/>
      <c r="E44" s="257"/>
      <c r="F44" s="257"/>
      <c r="G44" s="257"/>
      <c r="H44" s="218"/>
      <c r="I44" s="218"/>
      <c r="J44" s="218"/>
      <c r="K44" s="218"/>
      <c r="L44" s="218"/>
      <c r="M44" s="218"/>
      <c r="N44" s="217"/>
      <c r="O44" s="217"/>
      <c r="P44" s="217"/>
      <c r="Q44" s="217"/>
      <c r="R44" s="218"/>
      <c r="S44" s="218"/>
      <c r="T44" s="218"/>
      <c r="U44" s="218"/>
      <c r="V44" s="218"/>
      <c r="W44" s="218"/>
      <c r="X44" s="218"/>
      <c r="Y44" s="218"/>
      <c r="Z44" s="208"/>
      <c r="AA44" s="208"/>
      <c r="AB44" s="208"/>
      <c r="AC44" s="208"/>
      <c r="AD44" s="208"/>
      <c r="AE44" s="208"/>
      <c r="AF44" s="208"/>
      <c r="AG44" s="208" t="s">
        <v>225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2" x14ac:dyDescent="0.2">
      <c r="A45" s="215"/>
      <c r="B45" s="216"/>
      <c r="C45" s="260" t="s">
        <v>259</v>
      </c>
      <c r="D45" s="253"/>
      <c r="E45" s="254"/>
      <c r="F45" s="218"/>
      <c r="G45" s="218"/>
      <c r="H45" s="218"/>
      <c r="I45" s="218"/>
      <c r="J45" s="218"/>
      <c r="K45" s="218"/>
      <c r="L45" s="218"/>
      <c r="M45" s="218"/>
      <c r="N45" s="217"/>
      <c r="O45" s="217"/>
      <c r="P45" s="217"/>
      <c r="Q45" s="217"/>
      <c r="R45" s="218"/>
      <c r="S45" s="218"/>
      <c r="T45" s="218"/>
      <c r="U45" s="218"/>
      <c r="V45" s="218"/>
      <c r="W45" s="218"/>
      <c r="X45" s="218"/>
      <c r="Y45" s="218"/>
      <c r="Z45" s="208"/>
      <c r="AA45" s="208"/>
      <c r="AB45" s="208"/>
      <c r="AC45" s="208"/>
      <c r="AD45" s="208"/>
      <c r="AE45" s="208"/>
      <c r="AF45" s="208"/>
      <c r="AG45" s="208" t="s">
        <v>227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3" x14ac:dyDescent="0.2">
      <c r="A46" s="215"/>
      <c r="B46" s="216"/>
      <c r="C46" s="260" t="s">
        <v>437</v>
      </c>
      <c r="D46" s="253"/>
      <c r="E46" s="254"/>
      <c r="F46" s="218"/>
      <c r="G46" s="218"/>
      <c r="H46" s="218"/>
      <c r="I46" s="218"/>
      <c r="J46" s="218"/>
      <c r="K46" s="218"/>
      <c r="L46" s="218"/>
      <c r="M46" s="218"/>
      <c r="N46" s="217"/>
      <c r="O46" s="217"/>
      <c r="P46" s="217"/>
      <c r="Q46" s="217"/>
      <c r="R46" s="218"/>
      <c r="S46" s="218"/>
      <c r="T46" s="218"/>
      <c r="U46" s="218"/>
      <c r="V46" s="218"/>
      <c r="W46" s="218"/>
      <c r="X46" s="218"/>
      <c r="Y46" s="218"/>
      <c r="Z46" s="208"/>
      <c r="AA46" s="208"/>
      <c r="AB46" s="208"/>
      <c r="AC46" s="208"/>
      <c r="AD46" s="208"/>
      <c r="AE46" s="208"/>
      <c r="AF46" s="208"/>
      <c r="AG46" s="208" t="s">
        <v>227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3" x14ac:dyDescent="0.2">
      <c r="A47" s="215"/>
      <c r="B47" s="216"/>
      <c r="C47" s="260" t="s">
        <v>728</v>
      </c>
      <c r="D47" s="253"/>
      <c r="E47" s="254"/>
      <c r="F47" s="218"/>
      <c r="G47" s="218"/>
      <c r="H47" s="218"/>
      <c r="I47" s="218"/>
      <c r="J47" s="218"/>
      <c r="K47" s="218"/>
      <c r="L47" s="218"/>
      <c r="M47" s="218"/>
      <c r="N47" s="217"/>
      <c r="O47" s="217"/>
      <c r="P47" s="217"/>
      <c r="Q47" s="217"/>
      <c r="R47" s="218"/>
      <c r="S47" s="218"/>
      <c r="T47" s="218"/>
      <c r="U47" s="218"/>
      <c r="V47" s="218"/>
      <c r="W47" s="218"/>
      <c r="X47" s="218"/>
      <c r="Y47" s="218"/>
      <c r="Z47" s="208"/>
      <c r="AA47" s="208"/>
      <c r="AB47" s="208"/>
      <c r="AC47" s="208"/>
      <c r="AD47" s="208"/>
      <c r="AE47" s="208"/>
      <c r="AF47" s="208"/>
      <c r="AG47" s="208" t="s">
        <v>227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3" x14ac:dyDescent="0.2">
      <c r="A48" s="215"/>
      <c r="B48" s="216"/>
      <c r="C48" s="261" t="s">
        <v>231</v>
      </c>
      <c r="D48" s="255"/>
      <c r="E48" s="256"/>
      <c r="F48" s="218"/>
      <c r="G48" s="218"/>
      <c r="H48" s="218"/>
      <c r="I48" s="218"/>
      <c r="J48" s="218"/>
      <c r="K48" s="218"/>
      <c r="L48" s="218"/>
      <c r="M48" s="218"/>
      <c r="N48" s="217"/>
      <c r="O48" s="217"/>
      <c r="P48" s="217"/>
      <c r="Q48" s="217"/>
      <c r="R48" s="218"/>
      <c r="S48" s="218"/>
      <c r="T48" s="218"/>
      <c r="U48" s="218"/>
      <c r="V48" s="218"/>
      <c r="W48" s="218"/>
      <c r="X48" s="218"/>
      <c r="Y48" s="218"/>
      <c r="Z48" s="208"/>
      <c r="AA48" s="208"/>
      <c r="AB48" s="208"/>
      <c r="AC48" s="208"/>
      <c r="AD48" s="208"/>
      <c r="AE48" s="208"/>
      <c r="AF48" s="208"/>
      <c r="AG48" s="208" t="s">
        <v>227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ht="22.5" outlineLevel="3" x14ac:dyDescent="0.2">
      <c r="A49" s="215"/>
      <c r="B49" s="216"/>
      <c r="C49" s="262" t="s">
        <v>736</v>
      </c>
      <c r="D49" s="255"/>
      <c r="E49" s="256">
        <v>2.3290000000000002</v>
      </c>
      <c r="F49" s="218"/>
      <c r="G49" s="218"/>
      <c r="H49" s="218"/>
      <c r="I49" s="218"/>
      <c r="J49" s="218"/>
      <c r="K49" s="218"/>
      <c r="L49" s="218"/>
      <c r="M49" s="218"/>
      <c r="N49" s="217"/>
      <c r="O49" s="217"/>
      <c r="P49" s="217"/>
      <c r="Q49" s="217"/>
      <c r="R49" s="218"/>
      <c r="S49" s="218"/>
      <c r="T49" s="218"/>
      <c r="U49" s="218"/>
      <c r="V49" s="218"/>
      <c r="W49" s="218"/>
      <c r="X49" s="218"/>
      <c r="Y49" s="218"/>
      <c r="Z49" s="208"/>
      <c r="AA49" s="208"/>
      <c r="AB49" s="208"/>
      <c r="AC49" s="208"/>
      <c r="AD49" s="208"/>
      <c r="AE49" s="208"/>
      <c r="AF49" s="208"/>
      <c r="AG49" s="208" t="s">
        <v>227</v>
      </c>
      <c r="AH49" s="208">
        <v>2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3" x14ac:dyDescent="0.2">
      <c r="A50" s="215"/>
      <c r="B50" s="216"/>
      <c r="C50" s="261" t="s">
        <v>233</v>
      </c>
      <c r="D50" s="255"/>
      <c r="E50" s="256"/>
      <c r="F50" s="218"/>
      <c r="G50" s="218"/>
      <c r="H50" s="218"/>
      <c r="I50" s="218"/>
      <c r="J50" s="218"/>
      <c r="K50" s="218"/>
      <c r="L50" s="218"/>
      <c r="M50" s="218"/>
      <c r="N50" s="217"/>
      <c r="O50" s="217"/>
      <c r="P50" s="217"/>
      <c r="Q50" s="217"/>
      <c r="R50" s="218"/>
      <c r="S50" s="218"/>
      <c r="T50" s="218"/>
      <c r="U50" s="218"/>
      <c r="V50" s="218"/>
      <c r="W50" s="218"/>
      <c r="X50" s="218"/>
      <c r="Y50" s="218"/>
      <c r="Z50" s="208"/>
      <c r="AA50" s="208"/>
      <c r="AB50" s="208"/>
      <c r="AC50" s="208"/>
      <c r="AD50" s="208"/>
      <c r="AE50" s="208"/>
      <c r="AF50" s="208"/>
      <c r="AG50" s="208" t="s">
        <v>227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3" x14ac:dyDescent="0.2">
      <c r="A51" s="215"/>
      <c r="B51" s="216"/>
      <c r="C51" s="260" t="s">
        <v>737</v>
      </c>
      <c r="D51" s="253"/>
      <c r="E51" s="254">
        <v>2.3290000000000002</v>
      </c>
      <c r="F51" s="218"/>
      <c r="G51" s="218"/>
      <c r="H51" s="218"/>
      <c r="I51" s="218"/>
      <c r="J51" s="218"/>
      <c r="K51" s="218"/>
      <c r="L51" s="218"/>
      <c r="M51" s="218"/>
      <c r="N51" s="217"/>
      <c r="O51" s="217"/>
      <c r="P51" s="217"/>
      <c r="Q51" s="217"/>
      <c r="R51" s="218"/>
      <c r="S51" s="218"/>
      <c r="T51" s="218"/>
      <c r="U51" s="218"/>
      <c r="V51" s="218"/>
      <c r="W51" s="218"/>
      <c r="X51" s="218"/>
      <c r="Y51" s="218"/>
      <c r="Z51" s="208"/>
      <c r="AA51" s="208"/>
      <c r="AB51" s="208"/>
      <c r="AC51" s="208"/>
      <c r="AD51" s="208"/>
      <c r="AE51" s="208"/>
      <c r="AF51" s="208"/>
      <c r="AG51" s="208" t="s">
        <v>227</v>
      </c>
      <c r="AH51" s="208">
        <v>5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3" x14ac:dyDescent="0.2">
      <c r="A52" s="215"/>
      <c r="B52" s="216"/>
      <c r="C52" s="260" t="s">
        <v>731</v>
      </c>
      <c r="D52" s="253"/>
      <c r="E52" s="254"/>
      <c r="F52" s="218"/>
      <c r="G52" s="218"/>
      <c r="H52" s="218"/>
      <c r="I52" s="218"/>
      <c r="J52" s="218"/>
      <c r="K52" s="218"/>
      <c r="L52" s="218"/>
      <c r="M52" s="218"/>
      <c r="N52" s="217"/>
      <c r="O52" s="217"/>
      <c r="P52" s="217"/>
      <c r="Q52" s="217"/>
      <c r="R52" s="218"/>
      <c r="S52" s="218"/>
      <c r="T52" s="218"/>
      <c r="U52" s="218"/>
      <c r="V52" s="218"/>
      <c r="W52" s="218"/>
      <c r="X52" s="218"/>
      <c r="Y52" s="218"/>
      <c r="Z52" s="208"/>
      <c r="AA52" s="208"/>
      <c r="AB52" s="208"/>
      <c r="AC52" s="208"/>
      <c r="AD52" s="208"/>
      <c r="AE52" s="208"/>
      <c r="AF52" s="208"/>
      <c r="AG52" s="208" t="s">
        <v>227</v>
      </c>
      <c r="AH52" s="208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3" x14ac:dyDescent="0.2">
      <c r="A53" s="215"/>
      <c r="B53" s="216"/>
      <c r="C53" s="261" t="s">
        <v>231</v>
      </c>
      <c r="D53" s="255"/>
      <c r="E53" s="256"/>
      <c r="F53" s="218"/>
      <c r="G53" s="218"/>
      <c r="H53" s="218"/>
      <c r="I53" s="218"/>
      <c r="J53" s="218"/>
      <c r="K53" s="218"/>
      <c r="L53" s="218"/>
      <c r="M53" s="218"/>
      <c r="N53" s="217"/>
      <c r="O53" s="217"/>
      <c r="P53" s="217"/>
      <c r="Q53" s="217"/>
      <c r="R53" s="218"/>
      <c r="S53" s="218"/>
      <c r="T53" s="218"/>
      <c r="U53" s="218"/>
      <c r="V53" s="218"/>
      <c r="W53" s="218"/>
      <c r="X53" s="218"/>
      <c r="Y53" s="218"/>
      <c r="Z53" s="208"/>
      <c r="AA53" s="208"/>
      <c r="AB53" s="208"/>
      <c r="AC53" s="208"/>
      <c r="AD53" s="208"/>
      <c r="AE53" s="208"/>
      <c r="AF53" s="208"/>
      <c r="AG53" s="208" t="s">
        <v>227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ht="22.5" outlineLevel="3" x14ac:dyDescent="0.2">
      <c r="A54" s="215"/>
      <c r="B54" s="216"/>
      <c r="C54" s="262" t="s">
        <v>738</v>
      </c>
      <c r="D54" s="255"/>
      <c r="E54" s="256">
        <v>1.4450000000000001</v>
      </c>
      <c r="F54" s="218"/>
      <c r="G54" s="218"/>
      <c r="H54" s="218"/>
      <c r="I54" s="218"/>
      <c r="J54" s="218"/>
      <c r="K54" s="218"/>
      <c r="L54" s="218"/>
      <c r="M54" s="218"/>
      <c r="N54" s="217"/>
      <c r="O54" s="217"/>
      <c r="P54" s="217"/>
      <c r="Q54" s="217"/>
      <c r="R54" s="218"/>
      <c r="S54" s="218"/>
      <c r="T54" s="218"/>
      <c r="U54" s="218"/>
      <c r="V54" s="218"/>
      <c r="W54" s="218"/>
      <c r="X54" s="218"/>
      <c r="Y54" s="218"/>
      <c r="Z54" s="208"/>
      <c r="AA54" s="208"/>
      <c r="AB54" s="208"/>
      <c r="AC54" s="208"/>
      <c r="AD54" s="208"/>
      <c r="AE54" s="208"/>
      <c r="AF54" s="208"/>
      <c r="AG54" s="208" t="s">
        <v>227</v>
      </c>
      <c r="AH54" s="208">
        <v>2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3" x14ac:dyDescent="0.2">
      <c r="A55" s="215"/>
      <c r="B55" s="216"/>
      <c r="C55" s="261" t="s">
        <v>233</v>
      </c>
      <c r="D55" s="255"/>
      <c r="E55" s="256"/>
      <c r="F55" s="218"/>
      <c r="G55" s="218"/>
      <c r="H55" s="218"/>
      <c r="I55" s="218"/>
      <c r="J55" s="218"/>
      <c r="K55" s="218"/>
      <c r="L55" s="218"/>
      <c r="M55" s="218"/>
      <c r="N55" s="217"/>
      <c r="O55" s="217"/>
      <c r="P55" s="217"/>
      <c r="Q55" s="217"/>
      <c r="R55" s="218"/>
      <c r="S55" s="218"/>
      <c r="T55" s="218"/>
      <c r="U55" s="218"/>
      <c r="V55" s="218"/>
      <c r="W55" s="218"/>
      <c r="X55" s="218"/>
      <c r="Y55" s="218"/>
      <c r="Z55" s="208"/>
      <c r="AA55" s="208"/>
      <c r="AB55" s="208"/>
      <c r="AC55" s="208"/>
      <c r="AD55" s="208"/>
      <c r="AE55" s="208"/>
      <c r="AF55" s="208"/>
      <c r="AG55" s="208" t="s">
        <v>227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3" x14ac:dyDescent="0.2">
      <c r="A56" s="215"/>
      <c r="B56" s="216"/>
      <c r="C56" s="260" t="s">
        <v>739</v>
      </c>
      <c r="D56" s="253"/>
      <c r="E56" s="254">
        <v>24.48</v>
      </c>
      <c r="F56" s="218"/>
      <c r="G56" s="218"/>
      <c r="H56" s="218"/>
      <c r="I56" s="218"/>
      <c r="J56" s="218"/>
      <c r="K56" s="218"/>
      <c r="L56" s="218"/>
      <c r="M56" s="218"/>
      <c r="N56" s="217"/>
      <c r="O56" s="217"/>
      <c r="P56" s="217"/>
      <c r="Q56" s="217"/>
      <c r="R56" s="218"/>
      <c r="S56" s="218"/>
      <c r="T56" s="218"/>
      <c r="U56" s="218"/>
      <c r="V56" s="218"/>
      <c r="W56" s="218"/>
      <c r="X56" s="218"/>
      <c r="Y56" s="218"/>
      <c r="Z56" s="208"/>
      <c r="AA56" s="208"/>
      <c r="AB56" s="208"/>
      <c r="AC56" s="208"/>
      <c r="AD56" s="208"/>
      <c r="AE56" s="208"/>
      <c r="AF56" s="208"/>
      <c r="AG56" s="208" t="s">
        <v>227</v>
      </c>
      <c r="AH56" s="208">
        <v>5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">
      <c r="A57" s="230">
        <v>8</v>
      </c>
      <c r="B57" s="231" t="s">
        <v>263</v>
      </c>
      <c r="C57" s="248" t="s">
        <v>264</v>
      </c>
      <c r="D57" s="232" t="s">
        <v>220</v>
      </c>
      <c r="E57" s="233">
        <v>13.330550000000001</v>
      </c>
      <c r="F57" s="234"/>
      <c r="G57" s="235">
        <f>ROUND(E57*F57,2)</f>
        <v>0</v>
      </c>
      <c r="H57" s="234"/>
      <c r="I57" s="235">
        <f>ROUND(E57*H57,2)</f>
        <v>0</v>
      </c>
      <c r="J57" s="234"/>
      <c r="K57" s="235">
        <f>ROUND(E57*J57,2)</f>
        <v>0</v>
      </c>
      <c r="L57" s="235">
        <v>21</v>
      </c>
      <c r="M57" s="235">
        <f>G57*(1+L57/100)</f>
        <v>0</v>
      </c>
      <c r="N57" s="233">
        <v>0</v>
      </c>
      <c r="O57" s="233">
        <f>ROUND(E57*N57,2)</f>
        <v>0</v>
      </c>
      <c r="P57" s="233">
        <v>0</v>
      </c>
      <c r="Q57" s="233">
        <f>ROUND(E57*P57,2)</f>
        <v>0</v>
      </c>
      <c r="R57" s="235" t="s">
        <v>221</v>
      </c>
      <c r="S57" s="235" t="s">
        <v>183</v>
      </c>
      <c r="T57" s="236" t="s">
        <v>183</v>
      </c>
      <c r="U57" s="218">
        <v>0</v>
      </c>
      <c r="V57" s="218">
        <f>ROUND(E57*U57,2)</f>
        <v>0</v>
      </c>
      <c r="W57" s="218"/>
      <c r="X57" s="218" t="s">
        <v>222</v>
      </c>
      <c r="Y57" s="218" t="s">
        <v>186</v>
      </c>
      <c r="Z57" s="208"/>
      <c r="AA57" s="208"/>
      <c r="AB57" s="208"/>
      <c r="AC57" s="208"/>
      <c r="AD57" s="208"/>
      <c r="AE57" s="208"/>
      <c r="AF57" s="208"/>
      <c r="AG57" s="208" t="s">
        <v>223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2" x14ac:dyDescent="0.2">
      <c r="A58" s="215"/>
      <c r="B58" s="216"/>
      <c r="C58" s="260" t="s">
        <v>265</v>
      </c>
      <c r="D58" s="253"/>
      <c r="E58" s="254"/>
      <c r="F58" s="218"/>
      <c r="G58" s="218"/>
      <c r="H58" s="218"/>
      <c r="I58" s="218"/>
      <c r="J58" s="218"/>
      <c r="K58" s="218"/>
      <c r="L58" s="218"/>
      <c r="M58" s="218"/>
      <c r="N58" s="217"/>
      <c r="O58" s="217"/>
      <c r="P58" s="217"/>
      <c r="Q58" s="217"/>
      <c r="R58" s="218"/>
      <c r="S58" s="218"/>
      <c r="T58" s="218"/>
      <c r="U58" s="218"/>
      <c r="V58" s="218"/>
      <c r="W58" s="218"/>
      <c r="X58" s="218"/>
      <c r="Y58" s="218"/>
      <c r="Z58" s="208"/>
      <c r="AA58" s="208"/>
      <c r="AB58" s="208"/>
      <c r="AC58" s="208"/>
      <c r="AD58" s="208"/>
      <c r="AE58" s="208"/>
      <c r="AF58" s="208"/>
      <c r="AG58" s="208" t="s">
        <v>227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3" x14ac:dyDescent="0.2">
      <c r="A59" s="215"/>
      <c r="B59" s="216"/>
      <c r="C59" s="260" t="s">
        <v>245</v>
      </c>
      <c r="D59" s="253"/>
      <c r="E59" s="254"/>
      <c r="F59" s="218"/>
      <c r="G59" s="218"/>
      <c r="H59" s="218"/>
      <c r="I59" s="218"/>
      <c r="J59" s="218"/>
      <c r="K59" s="218"/>
      <c r="L59" s="218"/>
      <c r="M59" s="218"/>
      <c r="N59" s="217"/>
      <c r="O59" s="217"/>
      <c r="P59" s="217"/>
      <c r="Q59" s="217"/>
      <c r="R59" s="218"/>
      <c r="S59" s="218"/>
      <c r="T59" s="218"/>
      <c r="U59" s="218"/>
      <c r="V59" s="218"/>
      <c r="W59" s="218"/>
      <c r="X59" s="218"/>
      <c r="Y59" s="218"/>
      <c r="Z59" s="208"/>
      <c r="AA59" s="208"/>
      <c r="AB59" s="208"/>
      <c r="AC59" s="208"/>
      <c r="AD59" s="208"/>
      <c r="AE59" s="208"/>
      <c r="AF59" s="208"/>
      <c r="AG59" s="208" t="s">
        <v>227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3" x14ac:dyDescent="0.2">
      <c r="A60" s="215"/>
      <c r="B60" s="216"/>
      <c r="C60" s="260" t="s">
        <v>735</v>
      </c>
      <c r="D60" s="253"/>
      <c r="E60" s="254">
        <v>13.330550000000001</v>
      </c>
      <c r="F60" s="218"/>
      <c r="G60" s="218"/>
      <c r="H60" s="218"/>
      <c r="I60" s="218"/>
      <c r="J60" s="218"/>
      <c r="K60" s="218"/>
      <c r="L60" s="218"/>
      <c r="M60" s="218"/>
      <c r="N60" s="217"/>
      <c r="O60" s="217"/>
      <c r="P60" s="217"/>
      <c r="Q60" s="217"/>
      <c r="R60" s="218"/>
      <c r="S60" s="218"/>
      <c r="T60" s="218"/>
      <c r="U60" s="218"/>
      <c r="V60" s="218"/>
      <c r="W60" s="218"/>
      <c r="X60" s="218"/>
      <c r="Y60" s="218"/>
      <c r="Z60" s="208"/>
      <c r="AA60" s="208"/>
      <c r="AB60" s="208"/>
      <c r="AC60" s="208"/>
      <c r="AD60" s="208"/>
      <c r="AE60" s="208"/>
      <c r="AF60" s="208"/>
      <c r="AG60" s="208" t="s">
        <v>227</v>
      </c>
      <c r="AH60" s="208">
        <v>5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ht="22.5" outlineLevel="1" x14ac:dyDescent="0.2">
      <c r="A61" s="230">
        <v>9</v>
      </c>
      <c r="B61" s="231" t="s">
        <v>441</v>
      </c>
      <c r="C61" s="248" t="s">
        <v>442</v>
      </c>
      <c r="D61" s="232" t="s">
        <v>257</v>
      </c>
      <c r="E61" s="233">
        <v>26.809000000000001</v>
      </c>
      <c r="F61" s="234"/>
      <c r="G61" s="235">
        <f>ROUND(E61*F61,2)</f>
        <v>0</v>
      </c>
      <c r="H61" s="234"/>
      <c r="I61" s="235">
        <f>ROUND(E61*H61,2)</f>
        <v>0</v>
      </c>
      <c r="J61" s="234"/>
      <c r="K61" s="235">
        <f>ROUND(E61*J61,2)</f>
        <v>0</v>
      </c>
      <c r="L61" s="235">
        <v>21</v>
      </c>
      <c r="M61" s="235">
        <f>G61*(1+L61/100)</f>
        <v>0</v>
      </c>
      <c r="N61" s="233">
        <v>0</v>
      </c>
      <c r="O61" s="233">
        <f>ROUND(E61*N61,2)</f>
        <v>0</v>
      </c>
      <c r="P61" s="233">
        <v>0</v>
      </c>
      <c r="Q61" s="233">
        <f>ROUND(E61*P61,2)</f>
        <v>0</v>
      </c>
      <c r="R61" s="235" t="s">
        <v>221</v>
      </c>
      <c r="S61" s="235" t="s">
        <v>183</v>
      </c>
      <c r="T61" s="236" t="s">
        <v>183</v>
      </c>
      <c r="U61" s="218">
        <v>0.15</v>
      </c>
      <c r="V61" s="218">
        <f>ROUND(E61*U61,2)</f>
        <v>4.0199999999999996</v>
      </c>
      <c r="W61" s="218"/>
      <c r="X61" s="218" t="s">
        <v>222</v>
      </c>
      <c r="Y61" s="218" t="s">
        <v>186</v>
      </c>
      <c r="Z61" s="208"/>
      <c r="AA61" s="208"/>
      <c r="AB61" s="208"/>
      <c r="AC61" s="208"/>
      <c r="AD61" s="208"/>
      <c r="AE61" s="208"/>
      <c r="AF61" s="208"/>
      <c r="AG61" s="208" t="s">
        <v>223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2" x14ac:dyDescent="0.2">
      <c r="A62" s="215"/>
      <c r="B62" s="216"/>
      <c r="C62" s="259" t="s">
        <v>443</v>
      </c>
      <c r="D62" s="257"/>
      <c r="E62" s="257"/>
      <c r="F62" s="257"/>
      <c r="G62" s="257"/>
      <c r="H62" s="218"/>
      <c r="I62" s="218"/>
      <c r="J62" s="218"/>
      <c r="K62" s="218"/>
      <c r="L62" s="218"/>
      <c r="M62" s="218"/>
      <c r="N62" s="217"/>
      <c r="O62" s="217"/>
      <c r="P62" s="217"/>
      <c r="Q62" s="217"/>
      <c r="R62" s="218"/>
      <c r="S62" s="218"/>
      <c r="T62" s="218"/>
      <c r="U62" s="218"/>
      <c r="V62" s="218"/>
      <c r="W62" s="218"/>
      <c r="X62" s="218"/>
      <c r="Y62" s="218"/>
      <c r="Z62" s="208"/>
      <c r="AA62" s="208"/>
      <c r="AB62" s="208"/>
      <c r="AC62" s="208"/>
      <c r="AD62" s="208"/>
      <c r="AE62" s="208"/>
      <c r="AF62" s="208"/>
      <c r="AG62" s="208" t="s">
        <v>225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44" t="str">
        <f>C62</f>
        <v>z rostlé horniny tř.1 - 4 pod násypy z hornin soudržných do 92% PS a hornin nesoudržných sypkých relativní ulehlosti I(d) do 0,8</v>
      </c>
      <c r="BB62" s="208"/>
      <c r="BC62" s="208"/>
      <c r="BD62" s="208"/>
      <c r="BE62" s="208"/>
      <c r="BF62" s="208"/>
      <c r="BG62" s="208"/>
      <c r="BH62" s="208"/>
    </row>
    <row r="63" spans="1:60" outlineLevel="2" x14ac:dyDescent="0.2">
      <c r="A63" s="215"/>
      <c r="B63" s="216"/>
      <c r="C63" s="260" t="s">
        <v>444</v>
      </c>
      <c r="D63" s="253"/>
      <c r="E63" s="254"/>
      <c r="F63" s="218"/>
      <c r="G63" s="218"/>
      <c r="H63" s="218"/>
      <c r="I63" s="218"/>
      <c r="J63" s="218"/>
      <c r="K63" s="218"/>
      <c r="L63" s="218"/>
      <c r="M63" s="218"/>
      <c r="N63" s="217"/>
      <c r="O63" s="217"/>
      <c r="P63" s="217"/>
      <c r="Q63" s="217"/>
      <c r="R63" s="218"/>
      <c r="S63" s="218"/>
      <c r="T63" s="218"/>
      <c r="U63" s="218"/>
      <c r="V63" s="218"/>
      <c r="W63" s="218"/>
      <c r="X63" s="218"/>
      <c r="Y63" s="218"/>
      <c r="Z63" s="208"/>
      <c r="AA63" s="208"/>
      <c r="AB63" s="208"/>
      <c r="AC63" s="208"/>
      <c r="AD63" s="208"/>
      <c r="AE63" s="208"/>
      <c r="AF63" s="208"/>
      <c r="AG63" s="208" t="s">
        <v>227</v>
      </c>
      <c r="AH63" s="208">
        <v>0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3" x14ac:dyDescent="0.2">
      <c r="A64" s="215"/>
      <c r="B64" s="216"/>
      <c r="C64" s="260" t="s">
        <v>725</v>
      </c>
      <c r="D64" s="253"/>
      <c r="E64" s="254">
        <v>26.809000000000001</v>
      </c>
      <c r="F64" s="218"/>
      <c r="G64" s="218"/>
      <c r="H64" s="218"/>
      <c r="I64" s="218"/>
      <c r="J64" s="218"/>
      <c r="K64" s="218"/>
      <c r="L64" s="218"/>
      <c r="M64" s="218"/>
      <c r="N64" s="217"/>
      <c r="O64" s="217"/>
      <c r="P64" s="217"/>
      <c r="Q64" s="217"/>
      <c r="R64" s="218"/>
      <c r="S64" s="218"/>
      <c r="T64" s="218"/>
      <c r="U64" s="218"/>
      <c r="V64" s="218"/>
      <c r="W64" s="218"/>
      <c r="X64" s="218"/>
      <c r="Y64" s="218"/>
      <c r="Z64" s="208"/>
      <c r="AA64" s="208"/>
      <c r="AB64" s="208"/>
      <c r="AC64" s="208"/>
      <c r="AD64" s="208"/>
      <c r="AE64" s="208"/>
      <c r="AF64" s="208"/>
      <c r="AG64" s="208" t="s">
        <v>227</v>
      </c>
      <c r="AH64" s="208">
        <v>5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ht="33.75" outlineLevel="1" x14ac:dyDescent="0.2">
      <c r="A65" s="230">
        <v>10</v>
      </c>
      <c r="B65" s="231" t="s">
        <v>266</v>
      </c>
      <c r="C65" s="248" t="s">
        <v>267</v>
      </c>
      <c r="D65" s="232" t="s">
        <v>220</v>
      </c>
      <c r="E65" s="233">
        <v>13.330550000000001</v>
      </c>
      <c r="F65" s="234"/>
      <c r="G65" s="235">
        <f>ROUND(E65*F65,2)</f>
        <v>0</v>
      </c>
      <c r="H65" s="234"/>
      <c r="I65" s="235">
        <f>ROUND(E65*H65,2)</f>
        <v>0</v>
      </c>
      <c r="J65" s="234"/>
      <c r="K65" s="235">
        <f>ROUND(E65*J65,2)</f>
        <v>0</v>
      </c>
      <c r="L65" s="235">
        <v>21</v>
      </c>
      <c r="M65" s="235">
        <f>G65*(1+L65/100)</f>
        <v>0</v>
      </c>
      <c r="N65" s="233">
        <v>0</v>
      </c>
      <c r="O65" s="233">
        <f>ROUND(E65*N65,2)</f>
        <v>0</v>
      </c>
      <c r="P65" s="233">
        <v>0</v>
      </c>
      <c r="Q65" s="233">
        <f>ROUND(E65*P65,2)</f>
        <v>0</v>
      </c>
      <c r="R65" s="235"/>
      <c r="S65" s="235" t="s">
        <v>268</v>
      </c>
      <c r="T65" s="236" t="s">
        <v>184</v>
      </c>
      <c r="U65" s="218">
        <v>0</v>
      </c>
      <c r="V65" s="218">
        <f>ROUND(E65*U65,2)</f>
        <v>0</v>
      </c>
      <c r="W65" s="218"/>
      <c r="X65" s="218" t="s">
        <v>222</v>
      </c>
      <c r="Y65" s="218" t="s">
        <v>186</v>
      </c>
      <c r="Z65" s="208"/>
      <c r="AA65" s="208"/>
      <c r="AB65" s="208"/>
      <c r="AC65" s="208"/>
      <c r="AD65" s="208"/>
      <c r="AE65" s="208"/>
      <c r="AF65" s="208"/>
      <c r="AG65" s="208" t="s">
        <v>223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ht="33.75" outlineLevel="2" x14ac:dyDescent="0.2">
      <c r="A66" s="215"/>
      <c r="B66" s="216"/>
      <c r="C66" s="260" t="s">
        <v>269</v>
      </c>
      <c r="D66" s="253"/>
      <c r="E66" s="254"/>
      <c r="F66" s="218"/>
      <c r="G66" s="218"/>
      <c r="H66" s="218"/>
      <c r="I66" s="218"/>
      <c r="J66" s="218"/>
      <c r="K66" s="218"/>
      <c r="L66" s="218"/>
      <c r="M66" s="218"/>
      <c r="N66" s="217"/>
      <c r="O66" s="217"/>
      <c r="P66" s="217"/>
      <c r="Q66" s="217"/>
      <c r="R66" s="218"/>
      <c r="S66" s="218"/>
      <c r="T66" s="218"/>
      <c r="U66" s="218"/>
      <c r="V66" s="218"/>
      <c r="W66" s="218"/>
      <c r="X66" s="218"/>
      <c r="Y66" s="218"/>
      <c r="Z66" s="208"/>
      <c r="AA66" s="208"/>
      <c r="AB66" s="208"/>
      <c r="AC66" s="208"/>
      <c r="AD66" s="208"/>
      <c r="AE66" s="208"/>
      <c r="AF66" s="208"/>
      <c r="AG66" s="208" t="s">
        <v>227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3" x14ac:dyDescent="0.2">
      <c r="A67" s="215"/>
      <c r="B67" s="216"/>
      <c r="C67" s="260" t="s">
        <v>239</v>
      </c>
      <c r="D67" s="253"/>
      <c r="E67" s="254"/>
      <c r="F67" s="218"/>
      <c r="G67" s="218"/>
      <c r="H67" s="218"/>
      <c r="I67" s="218"/>
      <c r="J67" s="218"/>
      <c r="K67" s="218"/>
      <c r="L67" s="218"/>
      <c r="M67" s="218"/>
      <c r="N67" s="217"/>
      <c r="O67" s="217"/>
      <c r="P67" s="217"/>
      <c r="Q67" s="217"/>
      <c r="R67" s="218"/>
      <c r="S67" s="218"/>
      <c r="T67" s="218"/>
      <c r="U67" s="218"/>
      <c r="V67" s="218"/>
      <c r="W67" s="218"/>
      <c r="X67" s="218"/>
      <c r="Y67" s="218"/>
      <c r="Z67" s="208"/>
      <c r="AA67" s="208"/>
      <c r="AB67" s="208"/>
      <c r="AC67" s="208"/>
      <c r="AD67" s="208"/>
      <c r="AE67" s="208"/>
      <c r="AF67" s="208"/>
      <c r="AG67" s="208" t="s">
        <v>227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3" x14ac:dyDescent="0.2">
      <c r="A68" s="215"/>
      <c r="B68" s="216"/>
      <c r="C68" s="260" t="s">
        <v>734</v>
      </c>
      <c r="D68" s="253"/>
      <c r="E68" s="254">
        <v>13.330550000000001</v>
      </c>
      <c r="F68" s="218"/>
      <c r="G68" s="218"/>
      <c r="H68" s="218"/>
      <c r="I68" s="218"/>
      <c r="J68" s="218"/>
      <c r="K68" s="218"/>
      <c r="L68" s="218"/>
      <c r="M68" s="218"/>
      <c r="N68" s="217"/>
      <c r="O68" s="217"/>
      <c r="P68" s="217"/>
      <c r="Q68" s="217"/>
      <c r="R68" s="218"/>
      <c r="S68" s="218"/>
      <c r="T68" s="218"/>
      <c r="U68" s="218"/>
      <c r="V68" s="218"/>
      <c r="W68" s="218"/>
      <c r="X68" s="218"/>
      <c r="Y68" s="218"/>
      <c r="Z68" s="208"/>
      <c r="AA68" s="208"/>
      <c r="AB68" s="208"/>
      <c r="AC68" s="208"/>
      <c r="AD68" s="208"/>
      <c r="AE68" s="208"/>
      <c r="AF68" s="208"/>
      <c r="AG68" s="208" t="s">
        <v>227</v>
      </c>
      <c r="AH68" s="208">
        <v>5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x14ac:dyDescent="0.2">
      <c r="A69" s="223" t="s">
        <v>178</v>
      </c>
      <c r="B69" s="224" t="s">
        <v>115</v>
      </c>
      <c r="C69" s="246" t="s">
        <v>116</v>
      </c>
      <c r="D69" s="225"/>
      <c r="E69" s="226"/>
      <c r="F69" s="227"/>
      <c r="G69" s="227">
        <f>SUMIF(AG70:AG111,"&lt;&gt;NOR",G70:G111)</f>
        <v>0</v>
      </c>
      <c r="H69" s="227"/>
      <c r="I69" s="227">
        <f>SUM(I70:I111)</f>
        <v>0</v>
      </c>
      <c r="J69" s="227"/>
      <c r="K69" s="227">
        <f>SUM(K70:K111)</f>
        <v>0</v>
      </c>
      <c r="L69" s="227"/>
      <c r="M69" s="227">
        <f>SUM(M70:M111)</f>
        <v>0</v>
      </c>
      <c r="N69" s="226"/>
      <c r="O69" s="226">
        <f>SUM(O70:O111)</f>
        <v>27.450000000000003</v>
      </c>
      <c r="P69" s="226"/>
      <c r="Q69" s="226">
        <f>SUM(Q70:Q111)</f>
        <v>0</v>
      </c>
      <c r="R69" s="227"/>
      <c r="S69" s="227"/>
      <c r="T69" s="228"/>
      <c r="U69" s="222"/>
      <c r="V69" s="222">
        <f>SUM(V70:V111)</f>
        <v>14.709999999999999</v>
      </c>
      <c r="W69" s="222"/>
      <c r="X69" s="222"/>
      <c r="Y69" s="222"/>
      <c r="AG69" t="s">
        <v>179</v>
      </c>
    </row>
    <row r="70" spans="1:60" ht="22.5" outlineLevel="1" x14ac:dyDescent="0.2">
      <c r="A70" s="230">
        <v>11</v>
      </c>
      <c r="B70" s="231" t="s">
        <v>463</v>
      </c>
      <c r="C70" s="248" t="s">
        <v>464</v>
      </c>
      <c r="D70" s="232" t="s">
        <v>220</v>
      </c>
      <c r="E70" s="233">
        <v>9.7077100000000005</v>
      </c>
      <c r="F70" s="234"/>
      <c r="G70" s="235">
        <f>ROUND(E70*F70,2)</f>
        <v>0</v>
      </c>
      <c r="H70" s="234"/>
      <c r="I70" s="235">
        <f>ROUND(E70*H70,2)</f>
        <v>0</v>
      </c>
      <c r="J70" s="234"/>
      <c r="K70" s="235">
        <f>ROUND(E70*J70,2)</f>
        <v>0</v>
      </c>
      <c r="L70" s="235">
        <v>21</v>
      </c>
      <c r="M70" s="235">
        <f>G70*(1+L70/100)</f>
        <v>0</v>
      </c>
      <c r="N70" s="233">
        <v>0</v>
      </c>
      <c r="O70" s="233">
        <f>ROUND(E70*N70,2)</f>
        <v>0</v>
      </c>
      <c r="P70" s="233">
        <v>0</v>
      </c>
      <c r="Q70" s="233">
        <f>ROUND(E70*P70,2)</f>
        <v>0</v>
      </c>
      <c r="R70" s="235" t="s">
        <v>221</v>
      </c>
      <c r="S70" s="235" t="s">
        <v>183</v>
      </c>
      <c r="T70" s="236" t="s">
        <v>183</v>
      </c>
      <c r="U70" s="218">
        <v>1.1499999999999999</v>
      </c>
      <c r="V70" s="218">
        <f>ROUND(E70*U70,2)</f>
        <v>11.16</v>
      </c>
      <c r="W70" s="218"/>
      <c r="X70" s="218" t="s">
        <v>222</v>
      </c>
      <c r="Y70" s="218" t="s">
        <v>186</v>
      </c>
      <c r="Z70" s="208"/>
      <c r="AA70" s="208"/>
      <c r="AB70" s="208"/>
      <c r="AC70" s="208"/>
      <c r="AD70" s="208"/>
      <c r="AE70" s="208"/>
      <c r="AF70" s="208"/>
      <c r="AG70" s="208" t="s">
        <v>223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2" x14ac:dyDescent="0.2">
      <c r="A71" s="215"/>
      <c r="B71" s="216"/>
      <c r="C71" s="259" t="s">
        <v>465</v>
      </c>
      <c r="D71" s="257"/>
      <c r="E71" s="257"/>
      <c r="F71" s="257"/>
      <c r="G71" s="257"/>
      <c r="H71" s="218"/>
      <c r="I71" s="218"/>
      <c r="J71" s="218"/>
      <c r="K71" s="218"/>
      <c r="L71" s="218"/>
      <c r="M71" s="218"/>
      <c r="N71" s="217"/>
      <c r="O71" s="217"/>
      <c r="P71" s="217"/>
      <c r="Q71" s="217"/>
      <c r="R71" s="218"/>
      <c r="S71" s="218"/>
      <c r="T71" s="218"/>
      <c r="U71" s="218"/>
      <c r="V71" s="218"/>
      <c r="W71" s="218"/>
      <c r="X71" s="218"/>
      <c r="Y71" s="218"/>
      <c r="Z71" s="208"/>
      <c r="AA71" s="208"/>
      <c r="AB71" s="208"/>
      <c r="AC71" s="208"/>
      <c r="AD71" s="208"/>
      <c r="AE71" s="208"/>
      <c r="AF71" s="208"/>
      <c r="AG71" s="208" t="s">
        <v>225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2" x14ac:dyDescent="0.2">
      <c r="A72" s="215"/>
      <c r="B72" s="216"/>
      <c r="C72" s="260" t="s">
        <v>466</v>
      </c>
      <c r="D72" s="253"/>
      <c r="E72" s="254"/>
      <c r="F72" s="218"/>
      <c r="G72" s="218"/>
      <c r="H72" s="218"/>
      <c r="I72" s="218"/>
      <c r="J72" s="218"/>
      <c r="K72" s="218"/>
      <c r="L72" s="218"/>
      <c r="M72" s="218"/>
      <c r="N72" s="217"/>
      <c r="O72" s="217"/>
      <c r="P72" s="217"/>
      <c r="Q72" s="217"/>
      <c r="R72" s="218"/>
      <c r="S72" s="218"/>
      <c r="T72" s="218"/>
      <c r="U72" s="218"/>
      <c r="V72" s="218"/>
      <c r="W72" s="218"/>
      <c r="X72" s="218"/>
      <c r="Y72" s="218"/>
      <c r="Z72" s="208"/>
      <c r="AA72" s="208"/>
      <c r="AB72" s="208"/>
      <c r="AC72" s="208"/>
      <c r="AD72" s="208"/>
      <c r="AE72" s="208"/>
      <c r="AF72" s="208"/>
      <c r="AG72" s="208" t="s">
        <v>227</v>
      </c>
      <c r="AH72" s="208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3" x14ac:dyDescent="0.2">
      <c r="A73" s="215"/>
      <c r="B73" s="216"/>
      <c r="C73" s="260" t="s">
        <v>467</v>
      </c>
      <c r="D73" s="253"/>
      <c r="E73" s="254"/>
      <c r="F73" s="218"/>
      <c r="G73" s="218"/>
      <c r="H73" s="218"/>
      <c r="I73" s="218"/>
      <c r="J73" s="218"/>
      <c r="K73" s="218"/>
      <c r="L73" s="218"/>
      <c r="M73" s="218"/>
      <c r="N73" s="217"/>
      <c r="O73" s="217"/>
      <c r="P73" s="217"/>
      <c r="Q73" s="217"/>
      <c r="R73" s="218"/>
      <c r="S73" s="218"/>
      <c r="T73" s="218"/>
      <c r="U73" s="218"/>
      <c r="V73" s="218"/>
      <c r="W73" s="218"/>
      <c r="X73" s="218"/>
      <c r="Y73" s="218"/>
      <c r="Z73" s="208"/>
      <c r="AA73" s="208"/>
      <c r="AB73" s="208"/>
      <c r="AC73" s="208"/>
      <c r="AD73" s="208"/>
      <c r="AE73" s="208"/>
      <c r="AF73" s="208"/>
      <c r="AG73" s="208" t="s">
        <v>227</v>
      </c>
      <c r="AH73" s="208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3" x14ac:dyDescent="0.2">
      <c r="A74" s="215"/>
      <c r="B74" s="216"/>
      <c r="C74" s="260" t="s">
        <v>734</v>
      </c>
      <c r="D74" s="253"/>
      <c r="E74" s="254">
        <v>13.330550000000001</v>
      </c>
      <c r="F74" s="218"/>
      <c r="G74" s="218"/>
      <c r="H74" s="218"/>
      <c r="I74" s="218"/>
      <c r="J74" s="218"/>
      <c r="K74" s="218"/>
      <c r="L74" s="218"/>
      <c r="M74" s="218"/>
      <c r="N74" s="217"/>
      <c r="O74" s="217"/>
      <c r="P74" s="217"/>
      <c r="Q74" s="217"/>
      <c r="R74" s="218"/>
      <c r="S74" s="218"/>
      <c r="T74" s="218"/>
      <c r="U74" s="218"/>
      <c r="V74" s="218"/>
      <c r="W74" s="218"/>
      <c r="X74" s="218"/>
      <c r="Y74" s="218"/>
      <c r="Z74" s="208"/>
      <c r="AA74" s="208"/>
      <c r="AB74" s="208"/>
      <c r="AC74" s="208"/>
      <c r="AD74" s="208"/>
      <c r="AE74" s="208"/>
      <c r="AF74" s="208"/>
      <c r="AG74" s="208" t="s">
        <v>227</v>
      </c>
      <c r="AH74" s="208">
        <v>5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3" x14ac:dyDescent="0.2">
      <c r="A75" s="215"/>
      <c r="B75" s="216"/>
      <c r="C75" s="260" t="s">
        <v>468</v>
      </c>
      <c r="D75" s="253"/>
      <c r="E75" s="254"/>
      <c r="F75" s="218"/>
      <c r="G75" s="218"/>
      <c r="H75" s="218"/>
      <c r="I75" s="218"/>
      <c r="J75" s="218"/>
      <c r="K75" s="218"/>
      <c r="L75" s="218"/>
      <c r="M75" s="218"/>
      <c r="N75" s="217"/>
      <c r="O75" s="217"/>
      <c r="P75" s="217"/>
      <c r="Q75" s="217"/>
      <c r="R75" s="218"/>
      <c r="S75" s="218"/>
      <c r="T75" s="218"/>
      <c r="U75" s="218"/>
      <c r="V75" s="218"/>
      <c r="W75" s="218"/>
      <c r="X75" s="218"/>
      <c r="Y75" s="218"/>
      <c r="Z75" s="208"/>
      <c r="AA75" s="208"/>
      <c r="AB75" s="208"/>
      <c r="AC75" s="208"/>
      <c r="AD75" s="208"/>
      <c r="AE75" s="208"/>
      <c r="AF75" s="208"/>
      <c r="AG75" s="208" t="s">
        <v>227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3" x14ac:dyDescent="0.2">
      <c r="A76" s="215"/>
      <c r="B76" s="216"/>
      <c r="C76" s="260" t="s">
        <v>740</v>
      </c>
      <c r="D76" s="253"/>
      <c r="E76" s="254">
        <v>-0.94194</v>
      </c>
      <c r="F76" s="218"/>
      <c r="G76" s="218"/>
      <c r="H76" s="218"/>
      <c r="I76" s="218"/>
      <c r="J76" s="218"/>
      <c r="K76" s="218"/>
      <c r="L76" s="218"/>
      <c r="M76" s="218"/>
      <c r="N76" s="217"/>
      <c r="O76" s="217"/>
      <c r="P76" s="217"/>
      <c r="Q76" s="217"/>
      <c r="R76" s="218"/>
      <c r="S76" s="218"/>
      <c r="T76" s="218"/>
      <c r="U76" s="218"/>
      <c r="V76" s="218"/>
      <c r="W76" s="218"/>
      <c r="X76" s="218"/>
      <c r="Y76" s="218"/>
      <c r="Z76" s="208"/>
      <c r="AA76" s="208"/>
      <c r="AB76" s="208"/>
      <c r="AC76" s="208"/>
      <c r="AD76" s="208"/>
      <c r="AE76" s="208"/>
      <c r="AF76" s="208"/>
      <c r="AG76" s="208" t="s">
        <v>227</v>
      </c>
      <c r="AH76" s="208">
        <v>5</v>
      </c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3" x14ac:dyDescent="0.2">
      <c r="A77" s="215"/>
      <c r="B77" s="216"/>
      <c r="C77" s="260" t="s">
        <v>470</v>
      </c>
      <c r="D77" s="253"/>
      <c r="E77" s="254"/>
      <c r="F77" s="218"/>
      <c r="G77" s="218"/>
      <c r="H77" s="218"/>
      <c r="I77" s="218"/>
      <c r="J77" s="218"/>
      <c r="K77" s="218"/>
      <c r="L77" s="218"/>
      <c r="M77" s="218"/>
      <c r="N77" s="217"/>
      <c r="O77" s="217"/>
      <c r="P77" s="217"/>
      <c r="Q77" s="217"/>
      <c r="R77" s="218"/>
      <c r="S77" s="218"/>
      <c r="T77" s="218"/>
      <c r="U77" s="218"/>
      <c r="V77" s="218"/>
      <c r="W77" s="218"/>
      <c r="X77" s="218"/>
      <c r="Y77" s="218"/>
      <c r="Z77" s="208"/>
      <c r="AA77" s="208"/>
      <c r="AB77" s="208"/>
      <c r="AC77" s="208"/>
      <c r="AD77" s="208"/>
      <c r="AE77" s="208"/>
      <c r="AF77" s="208"/>
      <c r="AG77" s="208" t="s">
        <v>227</v>
      </c>
      <c r="AH77" s="208">
        <v>0</v>
      </c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3" x14ac:dyDescent="0.2">
      <c r="A78" s="215"/>
      <c r="B78" s="216"/>
      <c r="C78" s="260" t="s">
        <v>741</v>
      </c>
      <c r="D78" s="253"/>
      <c r="E78" s="254">
        <v>-2.6808999999999998</v>
      </c>
      <c r="F78" s="218"/>
      <c r="G78" s="218"/>
      <c r="H78" s="218"/>
      <c r="I78" s="218"/>
      <c r="J78" s="218"/>
      <c r="K78" s="218"/>
      <c r="L78" s="218"/>
      <c r="M78" s="218"/>
      <c r="N78" s="217"/>
      <c r="O78" s="217"/>
      <c r="P78" s="217"/>
      <c r="Q78" s="217"/>
      <c r="R78" s="218"/>
      <c r="S78" s="218"/>
      <c r="T78" s="218"/>
      <c r="U78" s="218"/>
      <c r="V78" s="218"/>
      <c r="W78" s="218"/>
      <c r="X78" s="218"/>
      <c r="Y78" s="218"/>
      <c r="Z78" s="208"/>
      <c r="AA78" s="208"/>
      <c r="AB78" s="208"/>
      <c r="AC78" s="208"/>
      <c r="AD78" s="208"/>
      <c r="AE78" s="208"/>
      <c r="AF78" s="208"/>
      <c r="AG78" s="208" t="s">
        <v>227</v>
      </c>
      <c r="AH78" s="208">
        <v>5</v>
      </c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">
      <c r="A79" s="230">
        <v>12</v>
      </c>
      <c r="B79" s="231" t="s">
        <v>472</v>
      </c>
      <c r="C79" s="248" t="s">
        <v>473</v>
      </c>
      <c r="D79" s="232" t="s">
        <v>220</v>
      </c>
      <c r="E79" s="233">
        <v>2.6808999999999998</v>
      </c>
      <c r="F79" s="234"/>
      <c r="G79" s="235">
        <f>ROUND(E79*F79,2)</f>
        <v>0</v>
      </c>
      <c r="H79" s="234"/>
      <c r="I79" s="235">
        <f>ROUND(E79*H79,2)</f>
        <v>0</v>
      </c>
      <c r="J79" s="234"/>
      <c r="K79" s="235">
        <f>ROUND(E79*J79,2)</f>
        <v>0</v>
      </c>
      <c r="L79" s="235">
        <v>21</v>
      </c>
      <c r="M79" s="235">
        <f>G79*(1+L79/100)</f>
        <v>0</v>
      </c>
      <c r="N79" s="233">
        <v>2.1</v>
      </c>
      <c r="O79" s="233">
        <f>ROUND(E79*N79,2)</f>
        <v>5.63</v>
      </c>
      <c r="P79" s="233">
        <v>0</v>
      </c>
      <c r="Q79" s="233">
        <f>ROUND(E79*P79,2)</f>
        <v>0</v>
      </c>
      <c r="R79" s="235" t="s">
        <v>400</v>
      </c>
      <c r="S79" s="235" t="s">
        <v>183</v>
      </c>
      <c r="T79" s="236" t="s">
        <v>183</v>
      </c>
      <c r="U79" s="218">
        <v>0.96499999999999997</v>
      </c>
      <c r="V79" s="218">
        <f>ROUND(E79*U79,2)</f>
        <v>2.59</v>
      </c>
      <c r="W79" s="218"/>
      <c r="X79" s="218" t="s">
        <v>222</v>
      </c>
      <c r="Y79" s="218" t="s">
        <v>186</v>
      </c>
      <c r="Z79" s="208"/>
      <c r="AA79" s="208"/>
      <c r="AB79" s="208"/>
      <c r="AC79" s="208"/>
      <c r="AD79" s="208"/>
      <c r="AE79" s="208"/>
      <c r="AF79" s="208"/>
      <c r="AG79" s="208" t="s">
        <v>223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2" x14ac:dyDescent="0.2">
      <c r="A80" s="215"/>
      <c r="B80" s="216"/>
      <c r="C80" s="260" t="s">
        <v>474</v>
      </c>
      <c r="D80" s="253"/>
      <c r="E80" s="254"/>
      <c r="F80" s="218"/>
      <c r="G80" s="218"/>
      <c r="H80" s="218"/>
      <c r="I80" s="218"/>
      <c r="J80" s="218"/>
      <c r="K80" s="218"/>
      <c r="L80" s="218"/>
      <c r="M80" s="218"/>
      <c r="N80" s="217"/>
      <c r="O80" s="217"/>
      <c r="P80" s="217"/>
      <c r="Q80" s="217"/>
      <c r="R80" s="218"/>
      <c r="S80" s="218"/>
      <c r="T80" s="218"/>
      <c r="U80" s="218"/>
      <c r="V80" s="218"/>
      <c r="W80" s="218"/>
      <c r="X80" s="218"/>
      <c r="Y80" s="218"/>
      <c r="Z80" s="208"/>
      <c r="AA80" s="208"/>
      <c r="AB80" s="208"/>
      <c r="AC80" s="208"/>
      <c r="AD80" s="208"/>
      <c r="AE80" s="208"/>
      <c r="AF80" s="208"/>
      <c r="AG80" s="208" t="s">
        <v>227</v>
      </c>
      <c r="AH80" s="208">
        <v>0</v>
      </c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3" x14ac:dyDescent="0.2">
      <c r="A81" s="215"/>
      <c r="B81" s="216"/>
      <c r="C81" s="260" t="s">
        <v>742</v>
      </c>
      <c r="D81" s="253"/>
      <c r="E81" s="254">
        <v>2.6808999999999998</v>
      </c>
      <c r="F81" s="218"/>
      <c r="G81" s="218"/>
      <c r="H81" s="218"/>
      <c r="I81" s="218"/>
      <c r="J81" s="218"/>
      <c r="K81" s="218"/>
      <c r="L81" s="218"/>
      <c r="M81" s="218"/>
      <c r="N81" s="217"/>
      <c r="O81" s="217"/>
      <c r="P81" s="217"/>
      <c r="Q81" s="217"/>
      <c r="R81" s="218"/>
      <c r="S81" s="218"/>
      <c r="T81" s="218"/>
      <c r="U81" s="218"/>
      <c r="V81" s="218"/>
      <c r="W81" s="218"/>
      <c r="X81" s="218"/>
      <c r="Y81" s="218"/>
      <c r="Z81" s="208"/>
      <c r="AA81" s="208"/>
      <c r="AB81" s="208"/>
      <c r="AC81" s="208"/>
      <c r="AD81" s="208"/>
      <c r="AE81" s="208"/>
      <c r="AF81" s="208"/>
      <c r="AG81" s="208" t="s">
        <v>227</v>
      </c>
      <c r="AH81" s="208">
        <v>5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">
      <c r="A82" s="230">
        <v>13</v>
      </c>
      <c r="B82" s="231" t="s">
        <v>476</v>
      </c>
      <c r="C82" s="248" t="s">
        <v>477</v>
      </c>
      <c r="D82" s="232" t="s">
        <v>220</v>
      </c>
      <c r="E82" s="233">
        <v>0.94194</v>
      </c>
      <c r="F82" s="234"/>
      <c r="G82" s="235">
        <f>ROUND(E82*F82,2)</f>
        <v>0</v>
      </c>
      <c r="H82" s="234"/>
      <c r="I82" s="235">
        <f>ROUND(E82*H82,2)</f>
        <v>0</v>
      </c>
      <c r="J82" s="234"/>
      <c r="K82" s="235">
        <f>ROUND(E82*J82,2)</f>
        <v>0</v>
      </c>
      <c r="L82" s="235">
        <v>21</v>
      </c>
      <c r="M82" s="235">
        <f>G82*(1+L82/100)</f>
        <v>0</v>
      </c>
      <c r="N82" s="233">
        <v>2.5249999999999999</v>
      </c>
      <c r="O82" s="233">
        <f>ROUND(E82*N82,2)</f>
        <v>2.38</v>
      </c>
      <c r="P82" s="233">
        <v>0</v>
      </c>
      <c r="Q82" s="233">
        <f>ROUND(E82*P82,2)</f>
        <v>0</v>
      </c>
      <c r="R82" s="235" t="s">
        <v>478</v>
      </c>
      <c r="S82" s="235" t="s">
        <v>183</v>
      </c>
      <c r="T82" s="236" t="s">
        <v>183</v>
      </c>
      <c r="U82" s="218">
        <v>0.47699999999999998</v>
      </c>
      <c r="V82" s="218">
        <f>ROUND(E82*U82,2)</f>
        <v>0.45</v>
      </c>
      <c r="W82" s="218"/>
      <c r="X82" s="218" t="s">
        <v>222</v>
      </c>
      <c r="Y82" s="218" t="s">
        <v>186</v>
      </c>
      <c r="Z82" s="208"/>
      <c r="AA82" s="208"/>
      <c r="AB82" s="208"/>
      <c r="AC82" s="208"/>
      <c r="AD82" s="208"/>
      <c r="AE82" s="208"/>
      <c r="AF82" s="208"/>
      <c r="AG82" s="208" t="s">
        <v>223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2" x14ac:dyDescent="0.2">
      <c r="A83" s="215"/>
      <c r="B83" s="216"/>
      <c r="C83" s="260" t="s">
        <v>479</v>
      </c>
      <c r="D83" s="253"/>
      <c r="E83" s="254"/>
      <c r="F83" s="218"/>
      <c r="G83" s="218"/>
      <c r="H83" s="218"/>
      <c r="I83" s="218"/>
      <c r="J83" s="218"/>
      <c r="K83" s="218"/>
      <c r="L83" s="218"/>
      <c r="M83" s="218"/>
      <c r="N83" s="217"/>
      <c r="O83" s="217"/>
      <c r="P83" s="217"/>
      <c r="Q83" s="217"/>
      <c r="R83" s="218"/>
      <c r="S83" s="218"/>
      <c r="T83" s="218"/>
      <c r="U83" s="218"/>
      <c r="V83" s="218"/>
      <c r="W83" s="218"/>
      <c r="X83" s="218"/>
      <c r="Y83" s="218"/>
      <c r="Z83" s="208"/>
      <c r="AA83" s="208"/>
      <c r="AB83" s="208"/>
      <c r="AC83" s="208"/>
      <c r="AD83" s="208"/>
      <c r="AE83" s="208"/>
      <c r="AF83" s="208"/>
      <c r="AG83" s="208" t="s">
        <v>227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3" x14ac:dyDescent="0.2">
      <c r="A84" s="215"/>
      <c r="B84" s="216"/>
      <c r="C84" s="260" t="s">
        <v>438</v>
      </c>
      <c r="D84" s="253"/>
      <c r="E84" s="254"/>
      <c r="F84" s="218"/>
      <c r="G84" s="218"/>
      <c r="H84" s="218"/>
      <c r="I84" s="218"/>
      <c r="J84" s="218"/>
      <c r="K84" s="218"/>
      <c r="L84" s="218"/>
      <c r="M84" s="218"/>
      <c r="N84" s="217"/>
      <c r="O84" s="217"/>
      <c r="P84" s="217"/>
      <c r="Q84" s="217"/>
      <c r="R84" s="218"/>
      <c r="S84" s="218"/>
      <c r="T84" s="218"/>
      <c r="U84" s="218"/>
      <c r="V84" s="218"/>
      <c r="W84" s="218"/>
      <c r="X84" s="218"/>
      <c r="Y84" s="218"/>
      <c r="Z84" s="208"/>
      <c r="AA84" s="208"/>
      <c r="AB84" s="208"/>
      <c r="AC84" s="208"/>
      <c r="AD84" s="208"/>
      <c r="AE84" s="208"/>
      <c r="AF84" s="208"/>
      <c r="AG84" s="208" t="s">
        <v>227</v>
      </c>
      <c r="AH84" s="208">
        <v>0</v>
      </c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3" x14ac:dyDescent="0.2">
      <c r="A85" s="215"/>
      <c r="B85" s="216"/>
      <c r="C85" s="260" t="s">
        <v>728</v>
      </c>
      <c r="D85" s="253"/>
      <c r="E85" s="254"/>
      <c r="F85" s="218"/>
      <c r="G85" s="218"/>
      <c r="H85" s="218"/>
      <c r="I85" s="218"/>
      <c r="J85" s="218"/>
      <c r="K85" s="218"/>
      <c r="L85" s="218"/>
      <c r="M85" s="218"/>
      <c r="N85" s="217"/>
      <c r="O85" s="217"/>
      <c r="P85" s="217"/>
      <c r="Q85" s="217"/>
      <c r="R85" s="218"/>
      <c r="S85" s="218"/>
      <c r="T85" s="218"/>
      <c r="U85" s="218"/>
      <c r="V85" s="218"/>
      <c r="W85" s="218"/>
      <c r="X85" s="218"/>
      <c r="Y85" s="218"/>
      <c r="Z85" s="208"/>
      <c r="AA85" s="208"/>
      <c r="AB85" s="208"/>
      <c r="AC85" s="208"/>
      <c r="AD85" s="208"/>
      <c r="AE85" s="208"/>
      <c r="AF85" s="208"/>
      <c r="AG85" s="208" t="s">
        <v>227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3" x14ac:dyDescent="0.2">
      <c r="A86" s="215"/>
      <c r="B86" s="216"/>
      <c r="C86" s="261" t="s">
        <v>231</v>
      </c>
      <c r="D86" s="255"/>
      <c r="E86" s="256"/>
      <c r="F86" s="218"/>
      <c r="G86" s="218"/>
      <c r="H86" s="218"/>
      <c r="I86" s="218"/>
      <c r="J86" s="218"/>
      <c r="K86" s="218"/>
      <c r="L86" s="218"/>
      <c r="M86" s="218"/>
      <c r="N86" s="217"/>
      <c r="O86" s="217"/>
      <c r="P86" s="217"/>
      <c r="Q86" s="217"/>
      <c r="R86" s="218"/>
      <c r="S86" s="218"/>
      <c r="T86" s="218"/>
      <c r="U86" s="218"/>
      <c r="V86" s="218"/>
      <c r="W86" s="218"/>
      <c r="X86" s="218"/>
      <c r="Y86" s="218"/>
      <c r="Z86" s="208"/>
      <c r="AA86" s="208"/>
      <c r="AB86" s="208"/>
      <c r="AC86" s="208"/>
      <c r="AD86" s="208"/>
      <c r="AE86" s="208"/>
      <c r="AF86" s="208"/>
      <c r="AG86" s="208" t="s">
        <v>227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3" x14ac:dyDescent="0.2">
      <c r="A87" s="215"/>
      <c r="B87" s="216"/>
      <c r="C87" s="262" t="s">
        <v>743</v>
      </c>
      <c r="D87" s="255"/>
      <c r="E87" s="256">
        <v>0.21315000000000001</v>
      </c>
      <c r="F87" s="218"/>
      <c r="G87" s="218"/>
      <c r="H87" s="218"/>
      <c r="I87" s="218"/>
      <c r="J87" s="218"/>
      <c r="K87" s="218"/>
      <c r="L87" s="218"/>
      <c r="M87" s="218"/>
      <c r="N87" s="217"/>
      <c r="O87" s="217"/>
      <c r="P87" s="217"/>
      <c r="Q87" s="217"/>
      <c r="R87" s="218"/>
      <c r="S87" s="218"/>
      <c r="T87" s="218"/>
      <c r="U87" s="218"/>
      <c r="V87" s="218"/>
      <c r="W87" s="218"/>
      <c r="X87" s="218"/>
      <c r="Y87" s="218"/>
      <c r="Z87" s="208"/>
      <c r="AA87" s="208"/>
      <c r="AB87" s="208"/>
      <c r="AC87" s="208"/>
      <c r="AD87" s="208"/>
      <c r="AE87" s="208"/>
      <c r="AF87" s="208"/>
      <c r="AG87" s="208" t="s">
        <v>227</v>
      </c>
      <c r="AH87" s="208">
        <v>2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3" x14ac:dyDescent="0.2">
      <c r="A88" s="215"/>
      <c r="B88" s="216"/>
      <c r="C88" s="261" t="s">
        <v>233</v>
      </c>
      <c r="D88" s="255"/>
      <c r="E88" s="256"/>
      <c r="F88" s="218"/>
      <c r="G88" s="218"/>
      <c r="H88" s="218"/>
      <c r="I88" s="218"/>
      <c r="J88" s="218"/>
      <c r="K88" s="218"/>
      <c r="L88" s="218"/>
      <c r="M88" s="218"/>
      <c r="N88" s="217"/>
      <c r="O88" s="217"/>
      <c r="P88" s="217"/>
      <c r="Q88" s="217"/>
      <c r="R88" s="218"/>
      <c r="S88" s="218"/>
      <c r="T88" s="218"/>
      <c r="U88" s="218"/>
      <c r="V88" s="218"/>
      <c r="W88" s="218"/>
      <c r="X88" s="218"/>
      <c r="Y88" s="218"/>
      <c r="Z88" s="208"/>
      <c r="AA88" s="208"/>
      <c r="AB88" s="208"/>
      <c r="AC88" s="208"/>
      <c r="AD88" s="208"/>
      <c r="AE88" s="208"/>
      <c r="AF88" s="208"/>
      <c r="AG88" s="208" t="s">
        <v>227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3" x14ac:dyDescent="0.2">
      <c r="A89" s="215"/>
      <c r="B89" s="216"/>
      <c r="C89" s="260" t="s">
        <v>744</v>
      </c>
      <c r="D89" s="253"/>
      <c r="E89" s="254">
        <v>0.21315000000000001</v>
      </c>
      <c r="F89" s="218"/>
      <c r="G89" s="218"/>
      <c r="H89" s="218"/>
      <c r="I89" s="218"/>
      <c r="J89" s="218"/>
      <c r="K89" s="218"/>
      <c r="L89" s="218"/>
      <c r="M89" s="218"/>
      <c r="N89" s="217"/>
      <c r="O89" s="217"/>
      <c r="P89" s="217"/>
      <c r="Q89" s="217"/>
      <c r="R89" s="218"/>
      <c r="S89" s="218"/>
      <c r="T89" s="218"/>
      <c r="U89" s="218"/>
      <c r="V89" s="218"/>
      <c r="W89" s="218"/>
      <c r="X89" s="218"/>
      <c r="Y89" s="218"/>
      <c r="Z89" s="208"/>
      <c r="AA89" s="208"/>
      <c r="AB89" s="208"/>
      <c r="AC89" s="208"/>
      <c r="AD89" s="208"/>
      <c r="AE89" s="208"/>
      <c r="AF89" s="208"/>
      <c r="AG89" s="208" t="s">
        <v>227</v>
      </c>
      <c r="AH89" s="208">
        <v>5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3" x14ac:dyDescent="0.2">
      <c r="A90" s="215"/>
      <c r="B90" s="216"/>
      <c r="C90" s="260" t="s">
        <v>731</v>
      </c>
      <c r="D90" s="253"/>
      <c r="E90" s="254"/>
      <c r="F90" s="218"/>
      <c r="G90" s="218"/>
      <c r="H90" s="218"/>
      <c r="I90" s="218"/>
      <c r="J90" s="218"/>
      <c r="K90" s="218"/>
      <c r="L90" s="218"/>
      <c r="M90" s="218"/>
      <c r="N90" s="217"/>
      <c r="O90" s="217"/>
      <c r="P90" s="217"/>
      <c r="Q90" s="217"/>
      <c r="R90" s="218"/>
      <c r="S90" s="218"/>
      <c r="T90" s="218"/>
      <c r="U90" s="218"/>
      <c r="V90" s="218"/>
      <c r="W90" s="218"/>
      <c r="X90" s="218"/>
      <c r="Y90" s="218"/>
      <c r="Z90" s="208"/>
      <c r="AA90" s="208"/>
      <c r="AB90" s="208"/>
      <c r="AC90" s="208"/>
      <c r="AD90" s="208"/>
      <c r="AE90" s="208"/>
      <c r="AF90" s="208"/>
      <c r="AG90" s="208" t="s">
        <v>227</v>
      </c>
      <c r="AH90" s="208">
        <v>0</v>
      </c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3" x14ac:dyDescent="0.2">
      <c r="A91" s="215"/>
      <c r="B91" s="216"/>
      <c r="C91" s="261" t="s">
        <v>231</v>
      </c>
      <c r="D91" s="255"/>
      <c r="E91" s="256"/>
      <c r="F91" s="218"/>
      <c r="G91" s="218"/>
      <c r="H91" s="218"/>
      <c r="I91" s="218"/>
      <c r="J91" s="218"/>
      <c r="K91" s="218"/>
      <c r="L91" s="218"/>
      <c r="M91" s="218"/>
      <c r="N91" s="217"/>
      <c r="O91" s="217"/>
      <c r="P91" s="217"/>
      <c r="Q91" s="217"/>
      <c r="R91" s="218"/>
      <c r="S91" s="218"/>
      <c r="T91" s="218"/>
      <c r="U91" s="218"/>
      <c r="V91" s="218"/>
      <c r="W91" s="218"/>
      <c r="X91" s="218"/>
      <c r="Y91" s="218"/>
      <c r="Z91" s="208"/>
      <c r="AA91" s="208"/>
      <c r="AB91" s="208"/>
      <c r="AC91" s="208"/>
      <c r="AD91" s="208"/>
      <c r="AE91" s="208"/>
      <c r="AF91" s="208"/>
      <c r="AG91" s="208" t="s">
        <v>227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3" x14ac:dyDescent="0.2">
      <c r="A92" s="215"/>
      <c r="B92" s="216"/>
      <c r="C92" s="262" t="s">
        <v>745</v>
      </c>
      <c r="D92" s="255"/>
      <c r="E92" s="256">
        <v>4.2880000000000001E-2</v>
      </c>
      <c r="F92" s="218"/>
      <c r="G92" s="218"/>
      <c r="H92" s="218"/>
      <c r="I92" s="218"/>
      <c r="J92" s="218"/>
      <c r="K92" s="218"/>
      <c r="L92" s="218"/>
      <c r="M92" s="218"/>
      <c r="N92" s="217"/>
      <c r="O92" s="217"/>
      <c r="P92" s="217"/>
      <c r="Q92" s="217"/>
      <c r="R92" s="218"/>
      <c r="S92" s="218"/>
      <c r="T92" s="218"/>
      <c r="U92" s="218"/>
      <c r="V92" s="218"/>
      <c r="W92" s="218"/>
      <c r="X92" s="218"/>
      <c r="Y92" s="218"/>
      <c r="Z92" s="208"/>
      <c r="AA92" s="208"/>
      <c r="AB92" s="208"/>
      <c r="AC92" s="208"/>
      <c r="AD92" s="208"/>
      <c r="AE92" s="208"/>
      <c r="AF92" s="208"/>
      <c r="AG92" s="208" t="s">
        <v>227</v>
      </c>
      <c r="AH92" s="208">
        <v>2</v>
      </c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3" x14ac:dyDescent="0.2">
      <c r="A93" s="215"/>
      <c r="B93" s="216"/>
      <c r="C93" s="261" t="s">
        <v>233</v>
      </c>
      <c r="D93" s="255"/>
      <c r="E93" s="256"/>
      <c r="F93" s="218"/>
      <c r="G93" s="218"/>
      <c r="H93" s="218"/>
      <c r="I93" s="218"/>
      <c r="J93" s="218"/>
      <c r="K93" s="218"/>
      <c r="L93" s="218"/>
      <c r="M93" s="218"/>
      <c r="N93" s="217"/>
      <c r="O93" s="217"/>
      <c r="P93" s="217"/>
      <c r="Q93" s="217"/>
      <c r="R93" s="218"/>
      <c r="S93" s="218"/>
      <c r="T93" s="218"/>
      <c r="U93" s="218"/>
      <c r="V93" s="218"/>
      <c r="W93" s="218"/>
      <c r="X93" s="218"/>
      <c r="Y93" s="218"/>
      <c r="Z93" s="208"/>
      <c r="AA93" s="208"/>
      <c r="AB93" s="208"/>
      <c r="AC93" s="208"/>
      <c r="AD93" s="208"/>
      <c r="AE93" s="208"/>
      <c r="AF93" s="208"/>
      <c r="AG93" s="208" t="s">
        <v>227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3" x14ac:dyDescent="0.2">
      <c r="A94" s="215"/>
      <c r="B94" s="216"/>
      <c r="C94" s="260" t="s">
        <v>746</v>
      </c>
      <c r="D94" s="253"/>
      <c r="E94" s="254">
        <v>0.72879000000000005</v>
      </c>
      <c r="F94" s="218"/>
      <c r="G94" s="218"/>
      <c r="H94" s="218"/>
      <c r="I94" s="218"/>
      <c r="J94" s="218"/>
      <c r="K94" s="218"/>
      <c r="L94" s="218"/>
      <c r="M94" s="218"/>
      <c r="N94" s="217"/>
      <c r="O94" s="217"/>
      <c r="P94" s="217"/>
      <c r="Q94" s="217"/>
      <c r="R94" s="218"/>
      <c r="S94" s="218"/>
      <c r="T94" s="218"/>
      <c r="U94" s="218"/>
      <c r="V94" s="218"/>
      <c r="W94" s="218"/>
      <c r="X94" s="218"/>
      <c r="Y94" s="218"/>
      <c r="Z94" s="208"/>
      <c r="AA94" s="208"/>
      <c r="AB94" s="208"/>
      <c r="AC94" s="208"/>
      <c r="AD94" s="208"/>
      <c r="AE94" s="208"/>
      <c r="AF94" s="208"/>
      <c r="AG94" s="208" t="s">
        <v>227</v>
      </c>
      <c r="AH94" s="208">
        <v>5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">
      <c r="A95" s="230">
        <v>14</v>
      </c>
      <c r="B95" s="231" t="s">
        <v>482</v>
      </c>
      <c r="C95" s="248" t="s">
        <v>483</v>
      </c>
      <c r="D95" s="232" t="s">
        <v>257</v>
      </c>
      <c r="E95" s="233">
        <v>0.6</v>
      </c>
      <c r="F95" s="234"/>
      <c r="G95" s="235">
        <f>ROUND(E95*F95,2)</f>
        <v>0</v>
      </c>
      <c r="H95" s="234"/>
      <c r="I95" s="235">
        <f>ROUND(E95*H95,2)</f>
        <v>0</v>
      </c>
      <c r="J95" s="234"/>
      <c r="K95" s="235">
        <f>ROUND(E95*J95,2)</f>
        <v>0</v>
      </c>
      <c r="L95" s="235">
        <v>21</v>
      </c>
      <c r="M95" s="235">
        <f>G95*(1+L95/100)</f>
        <v>0</v>
      </c>
      <c r="N95" s="233">
        <v>3.6400000000000002E-2</v>
      </c>
      <c r="O95" s="233">
        <f>ROUND(E95*N95,2)</f>
        <v>0.02</v>
      </c>
      <c r="P95" s="233">
        <v>0</v>
      </c>
      <c r="Q95" s="233">
        <f>ROUND(E95*P95,2)</f>
        <v>0</v>
      </c>
      <c r="R95" s="235" t="s">
        <v>478</v>
      </c>
      <c r="S95" s="235" t="s">
        <v>183</v>
      </c>
      <c r="T95" s="236" t="s">
        <v>183</v>
      </c>
      <c r="U95" s="218">
        <v>0.52700000000000002</v>
      </c>
      <c r="V95" s="218">
        <f>ROUND(E95*U95,2)</f>
        <v>0.32</v>
      </c>
      <c r="W95" s="218"/>
      <c r="X95" s="218" t="s">
        <v>222</v>
      </c>
      <c r="Y95" s="218" t="s">
        <v>186</v>
      </c>
      <c r="Z95" s="208"/>
      <c r="AA95" s="208"/>
      <c r="AB95" s="208"/>
      <c r="AC95" s="208"/>
      <c r="AD95" s="208"/>
      <c r="AE95" s="208"/>
      <c r="AF95" s="208"/>
      <c r="AG95" s="208" t="s">
        <v>223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ht="22.5" outlineLevel="2" x14ac:dyDescent="0.2">
      <c r="A96" s="215"/>
      <c r="B96" s="216"/>
      <c r="C96" s="259" t="s">
        <v>484</v>
      </c>
      <c r="D96" s="257"/>
      <c r="E96" s="257"/>
      <c r="F96" s="257"/>
      <c r="G96" s="257"/>
      <c r="H96" s="218"/>
      <c r="I96" s="218"/>
      <c r="J96" s="218"/>
      <c r="K96" s="218"/>
      <c r="L96" s="218"/>
      <c r="M96" s="218"/>
      <c r="N96" s="217"/>
      <c r="O96" s="217"/>
      <c r="P96" s="217"/>
      <c r="Q96" s="217"/>
      <c r="R96" s="218"/>
      <c r="S96" s="218"/>
      <c r="T96" s="218"/>
      <c r="U96" s="218"/>
      <c r="V96" s="218"/>
      <c r="W96" s="218"/>
      <c r="X96" s="218"/>
      <c r="Y96" s="218"/>
      <c r="Z96" s="208"/>
      <c r="AA96" s="208"/>
      <c r="AB96" s="208"/>
      <c r="AC96" s="208"/>
      <c r="AD96" s="208"/>
      <c r="AE96" s="208"/>
      <c r="AF96" s="208"/>
      <c r="AG96" s="208" t="s">
        <v>225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44" t="str">
        <f>C96</f>
        <v>bednění svislé nebo šikmé (odkloněné), půdorysně přímé nebo zalomené, stěn základových patek ve volných nebo zapažených jámách, rýhách, šachtách, včetně případných vzpěr,</v>
      </c>
      <c r="BB96" s="208"/>
      <c r="BC96" s="208"/>
      <c r="BD96" s="208"/>
      <c r="BE96" s="208"/>
      <c r="BF96" s="208"/>
      <c r="BG96" s="208"/>
      <c r="BH96" s="208"/>
    </row>
    <row r="97" spans="1:60" outlineLevel="2" x14ac:dyDescent="0.2">
      <c r="A97" s="215"/>
      <c r="B97" s="216"/>
      <c r="C97" s="260" t="s">
        <v>485</v>
      </c>
      <c r="D97" s="253"/>
      <c r="E97" s="254"/>
      <c r="F97" s="218"/>
      <c r="G97" s="218"/>
      <c r="H97" s="218"/>
      <c r="I97" s="218"/>
      <c r="J97" s="218"/>
      <c r="K97" s="218"/>
      <c r="L97" s="218"/>
      <c r="M97" s="218"/>
      <c r="N97" s="217"/>
      <c r="O97" s="217"/>
      <c r="P97" s="217"/>
      <c r="Q97" s="217"/>
      <c r="R97" s="218"/>
      <c r="S97" s="218"/>
      <c r="T97" s="218"/>
      <c r="U97" s="218"/>
      <c r="V97" s="218"/>
      <c r="W97" s="218"/>
      <c r="X97" s="218"/>
      <c r="Y97" s="218"/>
      <c r="Z97" s="208"/>
      <c r="AA97" s="208"/>
      <c r="AB97" s="208"/>
      <c r="AC97" s="208"/>
      <c r="AD97" s="208"/>
      <c r="AE97" s="208"/>
      <c r="AF97" s="208"/>
      <c r="AG97" s="208" t="s">
        <v>227</v>
      </c>
      <c r="AH97" s="208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3" x14ac:dyDescent="0.2">
      <c r="A98" s="215"/>
      <c r="B98" s="216"/>
      <c r="C98" s="260" t="s">
        <v>438</v>
      </c>
      <c r="D98" s="253"/>
      <c r="E98" s="254"/>
      <c r="F98" s="218"/>
      <c r="G98" s="218"/>
      <c r="H98" s="218"/>
      <c r="I98" s="218"/>
      <c r="J98" s="218"/>
      <c r="K98" s="218"/>
      <c r="L98" s="218"/>
      <c r="M98" s="218"/>
      <c r="N98" s="217"/>
      <c r="O98" s="217"/>
      <c r="P98" s="217"/>
      <c r="Q98" s="217"/>
      <c r="R98" s="218"/>
      <c r="S98" s="218"/>
      <c r="T98" s="218"/>
      <c r="U98" s="218"/>
      <c r="V98" s="218"/>
      <c r="W98" s="218"/>
      <c r="X98" s="218"/>
      <c r="Y98" s="218"/>
      <c r="Z98" s="208"/>
      <c r="AA98" s="208"/>
      <c r="AB98" s="208"/>
      <c r="AC98" s="208"/>
      <c r="AD98" s="208"/>
      <c r="AE98" s="208"/>
      <c r="AF98" s="208"/>
      <c r="AG98" s="208" t="s">
        <v>227</v>
      </c>
      <c r="AH98" s="208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3" x14ac:dyDescent="0.2">
      <c r="A99" s="215"/>
      <c r="B99" s="216"/>
      <c r="C99" s="260" t="s">
        <v>430</v>
      </c>
      <c r="D99" s="253"/>
      <c r="E99" s="254"/>
      <c r="F99" s="218"/>
      <c r="G99" s="218"/>
      <c r="H99" s="218"/>
      <c r="I99" s="218"/>
      <c r="J99" s="218"/>
      <c r="K99" s="218"/>
      <c r="L99" s="218"/>
      <c r="M99" s="218"/>
      <c r="N99" s="217"/>
      <c r="O99" s="217"/>
      <c r="P99" s="217"/>
      <c r="Q99" s="217"/>
      <c r="R99" s="218"/>
      <c r="S99" s="218"/>
      <c r="T99" s="218"/>
      <c r="U99" s="218"/>
      <c r="V99" s="218"/>
      <c r="W99" s="218"/>
      <c r="X99" s="218"/>
      <c r="Y99" s="218"/>
      <c r="Z99" s="208"/>
      <c r="AA99" s="208"/>
      <c r="AB99" s="208"/>
      <c r="AC99" s="208"/>
      <c r="AD99" s="208"/>
      <c r="AE99" s="208"/>
      <c r="AF99" s="208"/>
      <c r="AG99" s="208" t="s">
        <v>227</v>
      </c>
      <c r="AH99" s="208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3" x14ac:dyDescent="0.2">
      <c r="A100" s="215"/>
      <c r="B100" s="216"/>
      <c r="C100" s="261" t="s">
        <v>231</v>
      </c>
      <c r="D100" s="255"/>
      <c r="E100" s="256"/>
      <c r="F100" s="218"/>
      <c r="G100" s="218"/>
      <c r="H100" s="218"/>
      <c r="I100" s="218"/>
      <c r="J100" s="218"/>
      <c r="K100" s="218"/>
      <c r="L100" s="218"/>
      <c r="M100" s="218"/>
      <c r="N100" s="217"/>
      <c r="O100" s="217"/>
      <c r="P100" s="217"/>
      <c r="Q100" s="217"/>
      <c r="R100" s="218"/>
      <c r="S100" s="218"/>
      <c r="T100" s="218"/>
      <c r="U100" s="218"/>
      <c r="V100" s="218"/>
      <c r="W100" s="218"/>
      <c r="X100" s="218"/>
      <c r="Y100" s="218"/>
      <c r="Z100" s="208"/>
      <c r="AA100" s="208"/>
      <c r="AB100" s="208"/>
      <c r="AC100" s="208"/>
      <c r="AD100" s="208"/>
      <c r="AE100" s="208"/>
      <c r="AF100" s="208"/>
      <c r="AG100" s="208" t="s">
        <v>227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3" x14ac:dyDescent="0.2">
      <c r="A101" s="215"/>
      <c r="B101" s="216"/>
      <c r="C101" s="262" t="s">
        <v>486</v>
      </c>
      <c r="D101" s="255"/>
      <c r="E101" s="256">
        <v>0.6</v>
      </c>
      <c r="F101" s="218"/>
      <c r="G101" s="218"/>
      <c r="H101" s="218"/>
      <c r="I101" s="218"/>
      <c r="J101" s="218"/>
      <c r="K101" s="218"/>
      <c r="L101" s="218"/>
      <c r="M101" s="218"/>
      <c r="N101" s="217"/>
      <c r="O101" s="217"/>
      <c r="P101" s="217"/>
      <c r="Q101" s="217"/>
      <c r="R101" s="218"/>
      <c r="S101" s="218"/>
      <c r="T101" s="218"/>
      <c r="U101" s="218"/>
      <c r="V101" s="218"/>
      <c r="W101" s="218"/>
      <c r="X101" s="218"/>
      <c r="Y101" s="218"/>
      <c r="Z101" s="208"/>
      <c r="AA101" s="208"/>
      <c r="AB101" s="208"/>
      <c r="AC101" s="208"/>
      <c r="AD101" s="208"/>
      <c r="AE101" s="208"/>
      <c r="AF101" s="208"/>
      <c r="AG101" s="208" t="s">
        <v>227</v>
      </c>
      <c r="AH101" s="208">
        <v>2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3" x14ac:dyDescent="0.2">
      <c r="A102" s="215"/>
      <c r="B102" s="216"/>
      <c r="C102" s="261" t="s">
        <v>233</v>
      </c>
      <c r="D102" s="255"/>
      <c r="E102" s="256"/>
      <c r="F102" s="218"/>
      <c r="G102" s="218"/>
      <c r="H102" s="218"/>
      <c r="I102" s="218"/>
      <c r="J102" s="218"/>
      <c r="K102" s="218"/>
      <c r="L102" s="218"/>
      <c r="M102" s="218"/>
      <c r="N102" s="217"/>
      <c r="O102" s="217"/>
      <c r="P102" s="217"/>
      <c r="Q102" s="217"/>
      <c r="R102" s="218"/>
      <c r="S102" s="218"/>
      <c r="T102" s="218"/>
      <c r="U102" s="218"/>
      <c r="V102" s="218"/>
      <c r="W102" s="218"/>
      <c r="X102" s="218"/>
      <c r="Y102" s="218"/>
      <c r="Z102" s="208"/>
      <c r="AA102" s="208"/>
      <c r="AB102" s="208"/>
      <c r="AC102" s="208"/>
      <c r="AD102" s="208"/>
      <c r="AE102" s="208"/>
      <c r="AF102" s="208"/>
      <c r="AG102" s="208" t="s">
        <v>227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3" x14ac:dyDescent="0.2">
      <c r="A103" s="215"/>
      <c r="B103" s="216"/>
      <c r="C103" s="260" t="s">
        <v>747</v>
      </c>
      <c r="D103" s="253"/>
      <c r="E103" s="254">
        <v>0.6</v>
      </c>
      <c r="F103" s="218"/>
      <c r="G103" s="218"/>
      <c r="H103" s="218"/>
      <c r="I103" s="218"/>
      <c r="J103" s="218"/>
      <c r="K103" s="218"/>
      <c r="L103" s="218"/>
      <c r="M103" s="218"/>
      <c r="N103" s="217"/>
      <c r="O103" s="217"/>
      <c r="P103" s="217"/>
      <c r="Q103" s="217"/>
      <c r="R103" s="218"/>
      <c r="S103" s="218"/>
      <c r="T103" s="218"/>
      <c r="U103" s="218"/>
      <c r="V103" s="218"/>
      <c r="W103" s="218"/>
      <c r="X103" s="218"/>
      <c r="Y103" s="218"/>
      <c r="Z103" s="208"/>
      <c r="AA103" s="208"/>
      <c r="AB103" s="208"/>
      <c r="AC103" s="208"/>
      <c r="AD103" s="208"/>
      <c r="AE103" s="208"/>
      <c r="AF103" s="208"/>
      <c r="AG103" s="208" t="s">
        <v>227</v>
      </c>
      <c r="AH103" s="208">
        <v>5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 x14ac:dyDescent="0.2">
      <c r="A104" s="230">
        <v>15</v>
      </c>
      <c r="B104" s="231" t="s">
        <v>488</v>
      </c>
      <c r="C104" s="248" t="s">
        <v>489</v>
      </c>
      <c r="D104" s="232" t="s">
        <v>257</v>
      </c>
      <c r="E104" s="233">
        <v>0.6</v>
      </c>
      <c r="F104" s="234"/>
      <c r="G104" s="235">
        <f>ROUND(E104*F104,2)</f>
        <v>0</v>
      </c>
      <c r="H104" s="234"/>
      <c r="I104" s="235">
        <f>ROUND(E104*H104,2)</f>
        <v>0</v>
      </c>
      <c r="J104" s="234"/>
      <c r="K104" s="235">
        <f>ROUND(E104*J104,2)</f>
        <v>0</v>
      </c>
      <c r="L104" s="235">
        <v>21</v>
      </c>
      <c r="M104" s="235">
        <f>G104*(1+L104/100)</f>
        <v>0</v>
      </c>
      <c r="N104" s="233">
        <v>0</v>
      </c>
      <c r="O104" s="233">
        <f>ROUND(E104*N104,2)</f>
        <v>0</v>
      </c>
      <c r="P104" s="233">
        <v>0</v>
      </c>
      <c r="Q104" s="233">
        <f>ROUND(E104*P104,2)</f>
        <v>0</v>
      </c>
      <c r="R104" s="235" t="s">
        <v>478</v>
      </c>
      <c r="S104" s="235" t="s">
        <v>183</v>
      </c>
      <c r="T104" s="236" t="s">
        <v>183</v>
      </c>
      <c r="U104" s="218">
        <v>0.32</v>
      </c>
      <c r="V104" s="218">
        <f>ROUND(E104*U104,2)</f>
        <v>0.19</v>
      </c>
      <c r="W104" s="218"/>
      <c r="X104" s="218" t="s">
        <v>222</v>
      </c>
      <c r="Y104" s="218" t="s">
        <v>186</v>
      </c>
      <c r="Z104" s="208"/>
      <c r="AA104" s="208"/>
      <c r="AB104" s="208"/>
      <c r="AC104" s="208"/>
      <c r="AD104" s="208"/>
      <c r="AE104" s="208"/>
      <c r="AF104" s="208"/>
      <c r="AG104" s="208" t="s">
        <v>223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ht="22.5" outlineLevel="2" x14ac:dyDescent="0.2">
      <c r="A105" s="215"/>
      <c r="B105" s="216"/>
      <c r="C105" s="259" t="s">
        <v>484</v>
      </c>
      <c r="D105" s="257"/>
      <c r="E105" s="257"/>
      <c r="F105" s="257"/>
      <c r="G105" s="257"/>
      <c r="H105" s="218"/>
      <c r="I105" s="218"/>
      <c r="J105" s="218"/>
      <c r="K105" s="218"/>
      <c r="L105" s="218"/>
      <c r="M105" s="218"/>
      <c r="N105" s="217"/>
      <c r="O105" s="217"/>
      <c r="P105" s="217"/>
      <c r="Q105" s="217"/>
      <c r="R105" s="218"/>
      <c r="S105" s="218"/>
      <c r="T105" s="218"/>
      <c r="U105" s="218"/>
      <c r="V105" s="218"/>
      <c r="W105" s="218"/>
      <c r="X105" s="218"/>
      <c r="Y105" s="218"/>
      <c r="Z105" s="208"/>
      <c r="AA105" s="208"/>
      <c r="AB105" s="208"/>
      <c r="AC105" s="208"/>
      <c r="AD105" s="208"/>
      <c r="AE105" s="208"/>
      <c r="AF105" s="208"/>
      <c r="AG105" s="208" t="s">
        <v>225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44" t="str">
        <f>C105</f>
        <v>bednění svislé nebo šikmé (odkloněné), půdorysně přímé nebo zalomené, stěn základových patek ve volných nebo zapažených jámách, rýhách, šachtách, včetně případných vzpěr,</v>
      </c>
      <c r="BB105" s="208"/>
      <c r="BC105" s="208"/>
      <c r="BD105" s="208"/>
      <c r="BE105" s="208"/>
      <c r="BF105" s="208"/>
      <c r="BG105" s="208"/>
      <c r="BH105" s="208"/>
    </row>
    <row r="106" spans="1:60" outlineLevel="2" x14ac:dyDescent="0.2">
      <c r="A106" s="215"/>
      <c r="B106" s="216"/>
      <c r="C106" s="260" t="s">
        <v>490</v>
      </c>
      <c r="D106" s="253"/>
      <c r="E106" s="254"/>
      <c r="F106" s="218"/>
      <c r="G106" s="218"/>
      <c r="H106" s="218"/>
      <c r="I106" s="218"/>
      <c r="J106" s="218"/>
      <c r="K106" s="218"/>
      <c r="L106" s="218"/>
      <c r="M106" s="218"/>
      <c r="N106" s="217"/>
      <c r="O106" s="217"/>
      <c r="P106" s="217"/>
      <c r="Q106" s="217"/>
      <c r="R106" s="218"/>
      <c r="S106" s="218"/>
      <c r="T106" s="218"/>
      <c r="U106" s="218"/>
      <c r="V106" s="218"/>
      <c r="W106" s="218"/>
      <c r="X106" s="218"/>
      <c r="Y106" s="218"/>
      <c r="Z106" s="208"/>
      <c r="AA106" s="208"/>
      <c r="AB106" s="208"/>
      <c r="AC106" s="208"/>
      <c r="AD106" s="208"/>
      <c r="AE106" s="208"/>
      <c r="AF106" s="208"/>
      <c r="AG106" s="208" t="s">
        <v>227</v>
      </c>
      <c r="AH106" s="208">
        <v>0</v>
      </c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3" x14ac:dyDescent="0.2">
      <c r="A107" s="215"/>
      <c r="B107" s="216"/>
      <c r="C107" s="260" t="s">
        <v>748</v>
      </c>
      <c r="D107" s="253"/>
      <c r="E107" s="254">
        <v>0.6</v>
      </c>
      <c r="F107" s="218"/>
      <c r="G107" s="218"/>
      <c r="H107" s="218"/>
      <c r="I107" s="218"/>
      <c r="J107" s="218"/>
      <c r="K107" s="218"/>
      <c r="L107" s="218"/>
      <c r="M107" s="218"/>
      <c r="N107" s="217"/>
      <c r="O107" s="217"/>
      <c r="P107" s="217"/>
      <c r="Q107" s="217"/>
      <c r="R107" s="218"/>
      <c r="S107" s="218"/>
      <c r="T107" s="218"/>
      <c r="U107" s="218"/>
      <c r="V107" s="218"/>
      <c r="W107" s="218"/>
      <c r="X107" s="218"/>
      <c r="Y107" s="218"/>
      <c r="Z107" s="208"/>
      <c r="AA107" s="208"/>
      <c r="AB107" s="208"/>
      <c r="AC107" s="208"/>
      <c r="AD107" s="208"/>
      <c r="AE107" s="208"/>
      <c r="AF107" s="208"/>
      <c r="AG107" s="208" t="s">
        <v>227</v>
      </c>
      <c r="AH107" s="208">
        <v>5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1" x14ac:dyDescent="0.2">
      <c r="A108" s="230">
        <v>16</v>
      </c>
      <c r="B108" s="231" t="s">
        <v>492</v>
      </c>
      <c r="C108" s="248" t="s">
        <v>493</v>
      </c>
      <c r="D108" s="232" t="s">
        <v>330</v>
      </c>
      <c r="E108" s="233">
        <v>19.415420000000001</v>
      </c>
      <c r="F108" s="234"/>
      <c r="G108" s="235">
        <f>ROUND(E108*F108,2)</f>
        <v>0</v>
      </c>
      <c r="H108" s="234"/>
      <c r="I108" s="235">
        <f>ROUND(E108*H108,2)</f>
        <v>0</v>
      </c>
      <c r="J108" s="234"/>
      <c r="K108" s="235">
        <f>ROUND(E108*J108,2)</f>
        <v>0</v>
      </c>
      <c r="L108" s="235">
        <v>21</v>
      </c>
      <c r="M108" s="235">
        <f>G108*(1+L108/100)</f>
        <v>0</v>
      </c>
      <c r="N108" s="233">
        <v>1</v>
      </c>
      <c r="O108" s="233">
        <f>ROUND(E108*N108,2)</f>
        <v>19.420000000000002</v>
      </c>
      <c r="P108" s="233">
        <v>0</v>
      </c>
      <c r="Q108" s="233">
        <f>ROUND(E108*P108,2)</f>
        <v>0</v>
      </c>
      <c r="R108" s="235" t="s">
        <v>322</v>
      </c>
      <c r="S108" s="235" t="s">
        <v>183</v>
      </c>
      <c r="T108" s="236" t="s">
        <v>183</v>
      </c>
      <c r="U108" s="218">
        <v>0</v>
      </c>
      <c r="V108" s="218">
        <f>ROUND(E108*U108,2)</f>
        <v>0</v>
      </c>
      <c r="W108" s="218"/>
      <c r="X108" s="218" t="s">
        <v>323</v>
      </c>
      <c r="Y108" s="218" t="s">
        <v>186</v>
      </c>
      <c r="Z108" s="208"/>
      <c r="AA108" s="208"/>
      <c r="AB108" s="208"/>
      <c r="AC108" s="208"/>
      <c r="AD108" s="208"/>
      <c r="AE108" s="208"/>
      <c r="AF108" s="208"/>
      <c r="AG108" s="208" t="s">
        <v>331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2" x14ac:dyDescent="0.2">
      <c r="A109" s="215"/>
      <c r="B109" s="216"/>
      <c r="C109" s="260" t="s">
        <v>494</v>
      </c>
      <c r="D109" s="253"/>
      <c r="E109" s="254"/>
      <c r="F109" s="218"/>
      <c r="G109" s="218"/>
      <c r="H109" s="218"/>
      <c r="I109" s="218"/>
      <c r="J109" s="218"/>
      <c r="K109" s="218"/>
      <c r="L109" s="218"/>
      <c r="M109" s="218"/>
      <c r="N109" s="217"/>
      <c r="O109" s="217"/>
      <c r="P109" s="217"/>
      <c r="Q109" s="217"/>
      <c r="R109" s="218"/>
      <c r="S109" s="218"/>
      <c r="T109" s="218"/>
      <c r="U109" s="218"/>
      <c r="V109" s="218"/>
      <c r="W109" s="218"/>
      <c r="X109" s="218"/>
      <c r="Y109" s="218"/>
      <c r="Z109" s="208"/>
      <c r="AA109" s="208"/>
      <c r="AB109" s="208"/>
      <c r="AC109" s="208"/>
      <c r="AD109" s="208"/>
      <c r="AE109" s="208"/>
      <c r="AF109" s="208"/>
      <c r="AG109" s="208" t="s">
        <v>227</v>
      </c>
      <c r="AH109" s="208">
        <v>0</v>
      </c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3" x14ac:dyDescent="0.2">
      <c r="A110" s="215"/>
      <c r="B110" s="216"/>
      <c r="C110" s="260" t="s">
        <v>495</v>
      </c>
      <c r="D110" s="253"/>
      <c r="E110" s="254"/>
      <c r="F110" s="218"/>
      <c r="G110" s="218"/>
      <c r="H110" s="218"/>
      <c r="I110" s="218"/>
      <c r="J110" s="218"/>
      <c r="K110" s="218"/>
      <c r="L110" s="218"/>
      <c r="M110" s="218"/>
      <c r="N110" s="217"/>
      <c r="O110" s="217"/>
      <c r="P110" s="217"/>
      <c r="Q110" s="217"/>
      <c r="R110" s="218"/>
      <c r="S110" s="218"/>
      <c r="T110" s="218"/>
      <c r="U110" s="218"/>
      <c r="V110" s="218"/>
      <c r="W110" s="218"/>
      <c r="X110" s="218"/>
      <c r="Y110" s="218"/>
      <c r="Z110" s="208"/>
      <c r="AA110" s="208"/>
      <c r="AB110" s="208"/>
      <c r="AC110" s="208"/>
      <c r="AD110" s="208"/>
      <c r="AE110" s="208"/>
      <c r="AF110" s="208"/>
      <c r="AG110" s="208" t="s">
        <v>227</v>
      </c>
      <c r="AH110" s="208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3" x14ac:dyDescent="0.2">
      <c r="A111" s="215"/>
      <c r="B111" s="216"/>
      <c r="C111" s="260" t="s">
        <v>749</v>
      </c>
      <c r="D111" s="253"/>
      <c r="E111" s="254">
        <v>19.415420000000001</v>
      </c>
      <c r="F111" s="218"/>
      <c r="G111" s="218"/>
      <c r="H111" s="218"/>
      <c r="I111" s="218"/>
      <c r="J111" s="218"/>
      <c r="K111" s="218"/>
      <c r="L111" s="218"/>
      <c r="M111" s="218"/>
      <c r="N111" s="217"/>
      <c r="O111" s="217"/>
      <c r="P111" s="217"/>
      <c r="Q111" s="217"/>
      <c r="R111" s="218"/>
      <c r="S111" s="218"/>
      <c r="T111" s="218"/>
      <c r="U111" s="218"/>
      <c r="V111" s="218"/>
      <c r="W111" s="218"/>
      <c r="X111" s="218"/>
      <c r="Y111" s="218"/>
      <c r="Z111" s="208"/>
      <c r="AA111" s="208"/>
      <c r="AB111" s="208"/>
      <c r="AC111" s="208"/>
      <c r="AD111" s="208"/>
      <c r="AE111" s="208"/>
      <c r="AF111" s="208"/>
      <c r="AG111" s="208" t="s">
        <v>227</v>
      </c>
      <c r="AH111" s="208">
        <v>5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x14ac:dyDescent="0.2">
      <c r="A112" s="223" t="s">
        <v>178</v>
      </c>
      <c r="B112" s="224" t="s">
        <v>119</v>
      </c>
      <c r="C112" s="246" t="s">
        <v>120</v>
      </c>
      <c r="D112" s="225"/>
      <c r="E112" s="226"/>
      <c r="F112" s="227"/>
      <c r="G112" s="227">
        <f>SUMIF(AG113:AG147,"&lt;&gt;NOR",G113:G147)</f>
        <v>0</v>
      </c>
      <c r="H112" s="227"/>
      <c r="I112" s="227">
        <f>SUM(I113:I147)</f>
        <v>0</v>
      </c>
      <c r="J112" s="227"/>
      <c r="K112" s="227">
        <f>SUM(K113:K147)</f>
        <v>0</v>
      </c>
      <c r="L112" s="227"/>
      <c r="M112" s="227">
        <f>SUM(M113:M147)</f>
        <v>0</v>
      </c>
      <c r="N112" s="226"/>
      <c r="O112" s="226">
        <f>SUM(O113:O147)</f>
        <v>4.57</v>
      </c>
      <c r="P112" s="226"/>
      <c r="Q112" s="226">
        <f>SUM(Q113:Q147)</f>
        <v>0</v>
      </c>
      <c r="R112" s="227"/>
      <c r="S112" s="227"/>
      <c r="T112" s="228"/>
      <c r="U112" s="222"/>
      <c r="V112" s="222">
        <f>SUM(V113:V147)</f>
        <v>10.899999999999999</v>
      </c>
      <c r="W112" s="222"/>
      <c r="X112" s="222"/>
      <c r="Y112" s="222"/>
      <c r="AG112" t="s">
        <v>179</v>
      </c>
    </row>
    <row r="113" spans="1:60" ht="22.5" outlineLevel="1" x14ac:dyDescent="0.2">
      <c r="A113" s="230">
        <v>17</v>
      </c>
      <c r="B113" s="231" t="s">
        <v>750</v>
      </c>
      <c r="C113" s="248" t="s">
        <v>751</v>
      </c>
      <c r="D113" s="232" t="s">
        <v>257</v>
      </c>
      <c r="E113" s="233">
        <v>15.72</v>
      </c>
      <c r="F113" s="234"/>
      <c r="G113" s="235">
        <f>ROUND(E113*F113,2)</f>
        <v>0</v>
      </c>
      <c r="H113" s="234"/>
      <c r="I113" s="235">
        <f>ROUND(E113*H113,2)</f>
        <v>0</v>
      </c>
      <c r="J113" s="234"/>
      <c r="K113" s="235">
        <f>ROUND(E113*J113,2)</f>
        <v>0</v>
      </c>
      <c r="L113" s="235">
        <v>21</v>
      </c>
      <c r="M113" s="235">
        <f>G113*(1+L113/100)</f>
        <v>0</v>
      </c>
      <c r="N113" s="233">
        <v>5.0000000000000001E-4</v>
      </c>
      <c r="O113" s="233">
        <f>ROUND(E113*N113,2)</f>
        <v>0.01</v>
      </c>
      <c r="P113" s="233">
        <v>0</v>
      </c>
      <c r="Q113" s="233">
        <f>ROUND(E113*P113,2)</f>
        <v>0</v>
      </c>
      <c r="R113" s="235" t="s">
        <v>337</v>
      </c>
      <c r="S113" s="235" t="s">
        <v>183</v>
      </c>
      <c r="T113" s="236" t="s">
        <v>183</v>
      </c>
      <c r="U113" s="218">
        <v>2E-3</v>
      </c>
      <c r="V113" s="218">
        <f>ROUND(E113*U113,2)</f>
        <v>0.03</v>
      </c>
      <c r="W113" s="218"/>
      <c r="X113" s="218" t="s">
        <v>222</v>
      </c>
      <c r="Y113" s="218" t="s">
        <v>186</v>
      </c>
      <c r="Z113" s="208"/>
      <c r="AA113" s="208"/>
      <c r="AB113" s="208"/>
      <c r="AC113" s="208"/>
      <c r="AD113" s="208"/>
      <c r="AE113" s="208"/>
      <c r="AF113" s="208"/>
      <c r="AG113" s="208" t="s">
        <v>223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2" x14ac:dyDescent="0.2">
      <c r="A114" s="215"/>
      <c r="B114" s="216"/>
      <c r="C114" s="259" t="s">
        <v>752</v>
      </c>
      <c r="D114" s="257"/>
      <c r="E114" s="257"/>
      <c r="F114" s="257"/>
      <c r="G114" s="257"/>
      <c r="H114" s="218"/>
      <c r="I114" s="218"/>
      <c r="J114" s="218"/>
      <c r="K114" s="218"/>
      <c r="L114" s="218"/>
      <c r="M114" s="218"/>
      <c r="N114" s="217"/>
      <c r="O114" s="217"/>
      <c r="P114" s="217"/>
      <c r="Q114" s="217"/>
      <c r="R114" s="218"/>
      <c r="S114" s="218"/>
      <c r="T114" s="218"/>
      <c r="U114" s="218"/>
      <c r="V114" s="218"/>
      <c r="W114" s="218"/>
      <c r="X114" s="218"/>
      <c r="Y114" s="218"/>
      <c r="Z114" s="208"/>
      <c r="AA114" s="208"/>
      <c r="AB114" s="208"/>
      <c r="AC114" s="208"/>
      <c r="AD114" s="208"/>
      <c r="AE114" s="208"/>
      <c r="AF114" s="208"/>
      <c r="AG114" s="208" t="s">
        <v>225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2" x14ac:dyDescent="0.2">
      <c r="A115" s="215"/>
      <c r="B115" s="216"/>
      <c r="C115" s="260" t="s">
        <v>753</v>
      </c>
      <c r="D115" s="253"/>
      <c r="E115" s="254"/>
      <c r="F115" s="218"/>
      <c r="G115" s="218"/>
      <c r="H115" s="218"/>
      <c r="I115" s="218"/>
      <c r="J115" s="218"/>
      <c r="K115" s="218"/>
      <c r="L115" s="218"/>
      <c r="M115" s="218"/>
      <c r="N115" s="217"/>
      <c r="O115" s="217"/>
      <c r="P115" s="217"/>
      <c r="Q115" s="217"/>
      <c r="R115" s="218"/>
      <c r="S115" s="218"/>
      <c r="T115" s="218"/>
      <c r="U115" s="218"/>
      <c r="V115" s="218"/>
      <c r="W115" s="218"/>
      <c r="X115" s="218"/>
      <c r="Y115" s="218"/>
      <c r="Z115" s="208"/>
      <c r="AA115" s="208"/>
      <c r="AB115" s="208"/>
      <c r="AC115" s="208"/>
      <c r="AD115" s="208"/>
      <c r="AE115" s="208"/>
      <c r="AF115" s="208"/>
      <c r="AG115" s="208" t="s">
        <v>227</v>
      </c>
      <c r="AH115" s="208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3" x14ac:dyDescent="0.2">
      <c r="A116" s="215"/>
      <c r="B116" s="216"/>
      <c r="C116" s="260" t="s">
        <v>754</v>
      </c>
      <c r="D116" s="253"/>
      <c r="E116" s="254"/>
      <c r="F116" s="218"/>
      <c r="G116" s="218"/>
      <c r="H116" s="218"/>
      <c r="I116" s="218"/>
      <c r="J116" s="218"/>
      <c r="K116" s="218"/>
      <c r="L116" s="218"/>
      <c r="M116" s="218"/>
      <c r="N116" s="217"/>
      <c r="O116" s="217"/>
      <c r="P116" s="217"/>
      <c r="Q116" s="217"/>
      <c r="R116" s="218"/>
      <c r="S116" s="218"/>
      <c r="T116" s="218"/>
      <c r="U116" s="218"/>
      <c r="V116" s="218"/>
      <c r="W116" s="218"/>
      <c r="X116" s="218"/>
      <c r="Y116" s="218"/>
      <c r="Z116" s="208"/>
      <c r="AA116" s="208"/>
      <c r="AB116" s="208"/>
      <c r="AC116" s="208"/>
      <c r="AD116" s="208"/>
      <c r="AE116" s="208"/>
      <c r="AF116" s="208"/>
      <c r="AG116" s="208" t="s">
        <v>227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3" x14ac:dyDescent="0.2">
      <c r="A117" s="215"/>
      <c r="B117" s="216"/>
      <c r="C117" s="260" t="s">
        <v>755</v>
      </c>
      <c r="D117" s="253"/>
      <c r="E117" s="254">
        <v>15.72</v>
      </c>
      <c r="F117" s="218"/>
      <c r="G117" s="218"/>
      <c r="H117" s="218"/>
      <c r="I117" s="218"/>
      <c r="J117" s="218"/>
      <c r="K117" s="218"/>
      <c r="L117" s="218"/>
      <c r="M117" s="218"/>
      <c r="N117" s="217"/>
      <c r="O117" s="217"/>
      <c r="P117" s="217"/>
      <c r="Q117" s="217"/>
      <c r="R117" s="218"/>
      <c r="S117" s="218"/>
      <c r="T117" s="218"/>
      <c r="U117" s="218"/>
      <c r="V117" s="218"/>
      <c r="W117" s="218"/>
      <c r="X117" s="218"/>
      <c r="Y117" s="218"/>
      <c r="Z117" s="208"/>
      <c r="AA117" s="208"/>
      <c r="AB117" s="208"/>
      <c r="AC117" s="208"/>
      <c r="AD117" s="208"/>
      <c r="AE117" s="208"/>
      <c r="AF117" s="208"/>
      <c r="AG117" s="208" t="s">
        <v>227</v>
      </c>
      <c r="AH117" s="208">
        <v>5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ht="22.5" outlineLevel="1" x14ac:dyDescent="0.2">
      <c r="A118" s="230">
        <v>18</v>
      </c>
      <c r="B118" s="231" t="s">
        <v>750</v>
      </c>
      <c r="C118" s="248" t="s">
        <v>751</v>
      </c>
      <c r="D118" s="232" t="s">
        <v>257</v>
      </c>
      <c r="E118" s="233">
        <v>15.72</v>
      </c>
      <c r="F118" s="234"/>
      <c r="G118" s="235">
        <f>ROUND(E118*F118,2)</f>
        <v>0</v>
      </c>
      <c r="H118" s="234"/>
      <c r="I118" s="235">
        <f>ROUND(E118*H118,2)</f>
        <v>0</v>
      </c>
      <c r="J118" s="234"/>
      <c r="K118" s="235">
        <f>ROUND(E118*J118,2)</f>
        <v>0</v>
      </c>
      <c r="L118" s="235">
        <v>21</v>
      </c>
      <c r="M118" s="235">
        <f>G118*(1+L118/100)</f>
        <v>0</v>
      </c>
      <c r="N118" s="233">
        <v>5.0000000000000001E-4</v>
      </c>
      <c r="O118" s="233">
        <f>ROUND(E118*N118,2)</f>
        <v>0.01</v>
      </c>
      <c r="P118" s="233">
        <v>0</v>
      </c>
      <c r="Q118" s="233">
        <f>ROUND(E118*P118,2)</f>
        <v>0</v>
      </c>
      <c r="R118" s="235" t="s">
        <v>337</v>
      </c>
      <c r="S118" s="235" t="s">
        <v>183</v>
      </c>
      <c r="T118" s="236" t="s">
        <v>183</v>
      </c>
      <c r="U118" s="218">
        <v>2E-3</v>
      </c>
      <c r="V118" s="218">
        <f>ROUND(E118*U118,2)</f>
        <v>0.03</v>
      </c>
      <c r="W118" s="218"/>
      <c r="X118" s="218" t="s">
        <v>222</v>
      </c>
      <c r="Y118" s="218" t="s">
        <v>186</v>
      </c>
      <c r="Z118" s="208"/>
      <c r="AA118" s="208"/>
      <c r="AB118" s="208"/>
      <c r="AC118" s="208"/>
      <c r="AD118" s="208"/>
      <c r="AE118" s="208"/>
      <c r="AF118" s="208"/>
      <c r="AG118" s="208" t="s">
        <v>223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2" x14ac:dyDescent="0.2">
      <c r="A119" s="215"/>
      <c r="B119" s="216"/>
      <c r="C119" s="259" t="s">
        <v>752</v>
      </c>
      <c r="D119" s="257"/>
      <c r="E119" s="257"/>
      <c r="F119" s="257"/>
      <c r="G119" s="257"/>
      <c r="H119" s="218"/>
      <c r="I119" s="218"/>
      <c r="J119" s="218"/>
      <c r="K119" s="218"/>
      <c r="L119" s="218"/>
      <c r="M119" s="218"/>
      <c r="N119" s="217"/>
      <c r="O119" s="217"/>
      <c r="P119" s="217"/>
      <c r="Q119" s="217"/>
      <c r="R119" s="218"/>
      <c r="S119" s="218"/>
      <c r="T119" s="218"/>
      <c r="U119" s="218"/>
      <c r="V119" s="218"/>
      <c r="W119" s="218"/>
      <c r="X119" s="218"/>
      <c r="Y119" s="218"/>
      <c r="Z119" s="208"/>
      <c r="AA119" s="208"/>
      <c r="AB119" s="208"/>
      <c r="AC119" s="208"/>
      <c r="AD119" s="208"/>
      <c r="AE119" s="208"/>
      <c r="AF119" s="208"/>
      <c r="AG119" s="208" t="s">
        <v>225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2" x14ac:dyDescent="0.2">
      <c r="A120" s="215"/>
      <c r="B120" s="216"/>
      <c r="C120" s="260" t="s">
        <v>753</v>
      </c>
      <c r="D120" s="253"/>
      <c r="E120" s="254"/>
      <c r="F120" s="218"/>
      <c r="G120" s="218"/>
      <c r="H120" s="218"/>
      <c r="I120" s="218"/>
      <c r="J120" s="218"/>
      <c r="K120" s="218"/>
      <c r="L120" s="218"/>
      <c r="M120" s="218"/>
      <c r="N120" s="217"/>
      <c r="O120" s="217"/>
      <c r="P120" s="217"/>
      <c r="Q120" s="217"/>
      <c r="R120" s="218"/>
      <c r="S120" s="218"/>
      <c r="T120" s="218"/>
      <c r="U120" s="218"/>
      <c r="V120" s="218"/>
      <c r="W120" s="218"/>
      <c r="X120" s="218"/>
      <c r="Y120" s="218"/>
      <c r="Z120" s="208"/>
      <c r="AA120" s="208"/>
      <c r="AB120" s="208"/>
      <c r="AC120" s="208"/>
      <c r="AD120" s="208"/>
      <c r="AE120" s="208"/>
      <c r="AF120" s="208"/>
      <c r="AG120" s="208" t="s">
        <v>227</v>
      </c>
      <c r="AH120" s="208">
        <v>0</v>
      </c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3" x14ac:dyDescent="0.2">
      <c r="A121" s="215"/>
      <c r="B121" s="216"/>
      <c r="C121" s="260" t="s">
        <v>756</v>
      </c>
      <c r="D121" s="253"/>
      <c r="E121" s="254"/>
      <c r="F121" s="218"/>
      <c r="G121" s="218"/>
      <c r="H121" s="218"/>
      <c r="I121" s="218"/>
      <c r="J121" s="218"/>
      <c r="K121" s="218"/>
      <c r="L121" s="218"/>
      <c r="M121" s="218"/>
      <c r="N121" s="217"/>
      <c r="O121" s="217"/>
      <c r="P121" s="217"/>
      <c r="Q121" s="217"/>
      <c r="R121" s="218"/>
      <c r="S121" s="218"/>
      <c r="T121" s="218"/>
      <c r="U121" s="218"/>
      <c r="V121" s="218"/>
      <c r="W121" s="218"/>
      <c r="X121" s="218"/>
      <c r="Y121" s="218"/>
      <c r="Z121" s="208"/>
      <c r="AA121" s="208"/>
      <c r="AB121" s="208"/>
      <c r="AC121" s="208"/>
      <c r="AD121" s="208"/>
      <c r="AE121" s="208"/>
      <c r="AF121" s="208"/>
      <c r="AG121" s="208" t="s">
        <v>227</v>
      </c>
      <c r="AH121" s="208">
        <v>0</v>
      </c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3" x14ac:dyDescent="0.2">
      <c r="A122" s="215"/>
      <c r="B122" s="216"/>
      <c r="C122" s="260" t="s">
        <v>757</v>
      </c>
      <c r="D122" s="253"/>
      <c r="E122" s="254">
        <v>15.72</v>
      </c>
      <c r="F122" s="218"/>
      <c r="G122" s="218"/>
      <c r="H122" s="218"/>
      <c r="I122" s="218"/>
      <c r="J122" s="218"/>
      <c r="K122" s="218"/>
      <c r="L122" s="218"/>
      <c r="M122" s="218"/>
      <c r="N122" s="217"/>
      <c r="O122" s="217"/>
      <c r="P122" s="217"/>
      <c r="Q122" s="217"/>
      <c r="R122" s="218"/>
      <c r="S122" s="218"/>
      <c r="T122" s="218"/>
      <c r="U122" s="218"/>
      <c r="V122" s="218"/>
      <c r="W122" s="218"/>
      <c r="X122" s="218"/>
      <c r="Y122" s="218"/>
      <c r="Z122" s="208"/>
      <c r="AA122" s="208"/>
      <c r="AB122" s="208"/>
      <c r="AC122" s="208"/>
      <c r="AD122" s="208"/>
      <c r="AE122" s="208"/>
      <c r="AF122" s="208"/>
      <c r="AG122" s="208" t="s">
        <v>227</v>
      </c>
      <c r="AH122" s="208">
        <v>5</v>
      </c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ht="22.5" outlineLevel="1" x14ac:dyDescent="0.2">
      <c r="A123" s="230">
        <v>19</v>
      </c>
      <c r="B123" s="231" t="s">
        <v>758</v>
      </c>
      <c r="C123" s="248" t="s">
        <v>759</v>
      </c>
      <c r="D123" s="232" t="s">
        <v>257</v>
      </c>
      <c r="E123" s="233">
        <v>11.92</v>
      </c>
      <c r="F123" s="234"/>
      <c r="G123" s="235">
        <f>ROUND(E123*F123,2)</f>
        <v>0</v>
      </c>
      <c r="H123" s="234"/>
      <c r="I123" s="235">
        <f>ROUND(E123*H123,2)</f>
        <v>0</v>
      </c>
      <c r="J123" s="234"/>
      <c r="K123" s="235">
        <f>ROUND(E123*J123,2)</f>
        <v>0</v>
      </c>
      <c r="L123" s="235">
        <v>21</v>
      </c>
      <c r="M123" s="235">
        <f>G123*(1+L123/100)</f>
        <v>0</v>
      </c>
      <c r="N123" s="233">
        <v>0.12966</v>
      </c>
      <c r="O123" s="233">
        <f>ROUND(E123*N123,2)</f>
        <v>1.55</v>
      </c>
      <c r="P123" s="233">
        <v>0</v>
      </c>
      <c r="Q123" s="233">
        <f>ROUND(E123*P123,2)</f>
        <v>0</v>
      </c>
      <c r="R123" s="235" t="s">
        <v>337</v>
      </c>
      <c r="S123" s="235" t="s">
        <v>183</v>
      </c>
      <c r="T123" s="236" t="s">
        <v>183</v>
      </c>
      <c r="U123" s="218">
        <v>7.1999999999999995E-2</v>
      </c>
      <c r="V123" s="218">
        <f>ROUND(E123*U123,2)</f>
        <v>0.86</v>
      </c>
      <c r="W123" s="218"/>
      <c r="X123" s="218" t="s">
        <v>222</v>
      </c>
      <c r="Y123" s="218" t="s">
        <v>186</v>
      </c>
      <c r="Z123" s="208"/>
      <c r="AA123" s="208"/>
      <c r="AB123" s="208"/>
      <c r="AC123" s="208"/>
      <c r="AD123" s="208"/>
      <c r="AE123" s="208"/>
      <c r="AF123" s="208"/>
      <c r="AG123" s="208" t="s">
        <v>223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2" x14ac:dyDescent="0.2">
      <c r="A124" s="215"/>
      <c r="B124" s="216"/>
      <c r="C124" s="260" t="s">
        <v>760</v>
      </c>
      <c r="D124" s="253"/>
      <c r="E124" s="254"/>
      <c r="F124" s="218"/>
      <c r="G124" s="218"/>
      <c r="H124" s="218"/>
      <c r="I124" s="218"/>
      <c r="J124" s="218"/>
      <c r="K124" s="218"/>
      <c r="L124" s="218"/>
      <c r="M124" s="218"/>
      <c r="N124" s="217"/>
      <c r="O124" s="217"/>
      <c r="P124" s="217"/>
      <c r="Q124" s="217"/>
      <c r="R124" s="218"/>
      <c r="S124" s="218"/>
      <c r="T124" s="218"/>
      <c r="U124" s="218"/>
      <c r="V124" s="218"/>
      <c r="W124" s="218"/>
      <c r="X124" s="218"/>
      <c r="Y124" s="218"/>
      <c r="Z124" s="208"/>
      <c r="AA124" s="208"/>
      <c r="AB124" s="208"/>
      <c r="AC124" s="208"/>
      <c r="AD124" s="208"/>
      <c r="AE124" s="208"/>
      <c r="AF124" s="208"/>
      <c r="AG124" s="208" t="s">
        <v>227</v>
      </c>
      <c r="AH124" s="208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3" x14ac:dyDescent="0.2">
      <c r="A125" s="215"/>
      <c r="B125" s="216"/>
      <c r="C125" s="260" t="s">
        <v>437</v>
      </c>
      <c r="D125" s="253"/>
      <c r="E125" s="254"/>
      <c r="F125" s="218"/>
      <c r="G125" s="218"/>
      <c r="H125" s="218"/>
      <c r="I125" s="218"/>
      <c r="J125" s="218"/>
      <c r="K125" s="218"/>
      <c r="L125" s="218"/>
      <c r="M125" s="218"/>
      <c r="N125" s="217"/>
      <c r="O125" s="217"/>
      <c r="P125" s="217"/>
      <c r="Q125" s="217"/>
      <c r="R125" s="218"/>
      <c r="S125" s="218"/>
      <c r="T125" s="218"/>
      <c r="U125" s="218"/>
      <c r="V125" s="218"/>
      <c r="W125" s="218"/>
      <c r="X125" s="218"/>
      <c r="Y125" s="218"/>
      <c r="Z125" s="208"/>
      <c r="AA125" s="208"/>
      <c r="AB125" s="208"/>
      <c r="AC125" s="208"/>
      <c r="AD125" s="208"/>
      <c r="AE125" s="208"/>
      <c r="AF125" s="208"/>
      <c r="AG125" s="208" t="s">
        <v>227</v>
      </c>
      <c r="AH125" s="208">
        <v>0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3" x14ac:dyDescent="0.2">
      <c r="A126" s="215"/>
      <c r="B126" s="216"/>
      <c r="C126" s="260" t="s">
        <v>728</v>
      </c>
      <c r="D126" s="253"/>
      <c r="E126" s="254"/>
      <c r="F126" s="218"/>
      <c r="G126" s="218"/>
      <c r="H126" s="218"/>
      <c r="I126" s="218"/>
      <c r="J126" s="218"/>
      <c r="K126" s="218"/>
      <c r="L126" s="218"/>
      <c r="M126" s="218"/>
      <c r="N126" s="217"/>
      <c r="O126" s="217"/>
      <c r="P126" s="217"/>
      <c r="Q126" s="217"/>
      <c r="R126" s="218"/>
      <c r="S126" s="218"/>
      <c r="T126" s="218"/>
      <c r="U126" s="218"/>
      <c r="V126" s="218"/>
      <c r="W126" s="218"/>
      <c r="X126" s="218"/>
      <c r="Y126" s="218"/>
      <c r="Z126" s="208"/>
      <c r="AA126" s="208"/>
      <c r="AB126" s="208"/>
      <c r="AC126" s="208"/>
      <c r="AD126" s="208"/>
      <c r="AE126" s="208"/>
      <c r="AF126" s="208"/>
      <c r="AG126" s="208" t="s">
        <v>227</v>
      </c>
      <c r="AH126" s="208">
        <v>0</v>
      </c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3" x14ac:dyDescent="0.2">
      <c r="A127" s="215"/>
      <c r="B127" s="216"/>
      <c r="C127" s="261" t="s">
        <v>231</v>
      </c>
      <c r="D127" s="255"/>
      <c r="E127" s="256"/>
      <c r="F127" s="218"/>
      <c r="G127" s="218"/>
      <c r="H127" s="218"/>
      <c r="I127" s="218"/>
      <c r="J127" s="218"/>
      <c r="K127" s="218"/>
      <c r="L127" s="218"/>
      <c r="M127" s="218"/>
      <c r="N127" s="217"/>
      <c r="O127" s="217"/>
      <c r="P127" s="217"/>
      <c r="Q127" s="217"/>
      <c r="R127" s="218"/>
      <c r="S127" s="218"/>
      <c r="T127" s="218"/>
      <c r="U127" s="218"/>
      <c r="V127" s="218"/>
      <c r="W127" s="218"/>
      <c r="X127" s="218"/>
      <c r="Y127" s="218"/>
      <c r="Z127" s="208"/>
      <c r="AA127" s="208"/>
      <c r="AB127" s="208"/>
      <c r="AC127" s="208"/>
      <c r="AD127" s="208"/>
      <c r="AE127" s="208"/>
      <c r="AF127" s="208"/>
      <c r="AG127" s="208" t="s">
        <v>227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ht="22.5" outlineLevel="3" x14ac:dyDescent="0.2">
      <c r="A128" s="215"/>
      <c r="B128" s="216"/>
      <c r="C128" s="262" t="s">
        <v>761</v>
      </c>
      <c r="D128" s="255"/>
      <c r="E128" s="256">
        <v>1.72</v>
      </c>
      <c r="F128" s="218"/>
      <c r="G128" s="218"/>
      <c r="H128" s="218"/>
      <c r="I128" s="218"/>
      <c r="J128" s="218"/>
      <c r="K128" s="218"/>
      <c r="L128" s="218"/>
      <c r="M128" s="218"/>
      <c r="N128" s="217"/>
      <c r="O128" s="217"/>
      <c r="P128" s="217"/>
      <c r="Q128" s="217"/>
      <c r="R128" s="218"/>
      <c r="S128" s="218"/>
      <c r="T128" s="218"/>
      <c r="U128" s="218"/>
      <c r="V128" s="218"/>
      <c r="W128" s="218"/>
      <c r="X128" s="218"/>
      <c r="Y128" s="218"/>
      <c r="Z128" s="208"/>
      <c r="AA128" s="208"/>
      <c r="AB128" s="208"/>
      <c r="AC128" s="208"/>
      <c r="AD128" s="208"/>
      <c r="AE128" s="208"/>
      <c r="AF128" s="208"/>
      <c r="AG128" s="208" t="s">
        <v>227</v>
      </c>
      <c r="AH128" s="208">
        <v>2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3" x14ac:dyDescent="0.2">
      <c r="A129" s="215"/>
      <c r="B129" s="216"/>
      <c r="C129" s="261" t="s">
        <v>233</v>
      </c>
      <c r="D129" s="255"/>
      <c r="E129" s="256"/>
      <c r="F129" s="218"/>
      <c r="G129" s="218"/>
      <c r="H129" s="218"/>
      <c r="I129" s="218"/>
      <c r="J129" s="218"/>
      <c r="K129" s="218"/>
      <c r="L129" s="218"/>
      <c r="M129" s="218"/>
      <c r="N129" s="217"/>
      <c r="O129" s="217"/>
      <c r="P129" s="217"/>
      <c r="Q129" s="217"/>
      <c r="R129" s="218"/>
      <c r="S129" s="218"/>
      <c r="T129" s="218"/>
      <c r="U129" s="218"/>
      <c r="V129" s="218"/>
      <c r="W129" s="218"/>
      <c r="X129" s="218"/>
      <c r="Y129" s="218"/>
      <c r="Z129" s="208"/>
      <c r="AA129" s="208"/>
      <c r="AB129" s="208"/>
      <c r="AC129" s="208"/>
      <c r="AD129" s="208"/>
      <c r="AE129" s="208"/>
      <c r="AF129" s="208"/>
      <c r="AG129" s="208" t="s">
        <v>227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3" x14ac:dyDescent="0.2">
      <c r="A130" s="215"/>
      <c r="B130" s="216"/>
      <c r="C130" s="260" t="s">
        <v>762</v>
      </c>
      <c r="D130" s="253"/>
      <c r="E130" s="254">
        <v>1.72</v>
      </c>
      <c r="F130" s="218"/>
      <c r="G130" s="218"/>
      <c r="H130" s="218"/>
      <c r="I130" s="218"/>
      <c r="J130" s="218"/>
      <c r="K130" s="218"/>
      <c r="L130" s="218"/>
      <c r="M130" s="218"/>
      <c r="N130" s="217"/>
      <c r="O130" s="217"/>
      <c r="P130" s="217"/>
      <c r="Q130" s="217"/>
      <c r="R130" s="218"/>
      <c r="S130" s="218"/>
      <c r="T130" s="218"/>
      <c r="U130" s="218"/>
      <c r="V130" s="218"/>
      <c r="W130" s="218"/>
      <c r="X130" s="218"/>
      <c r="Y130" s="218"/>
      <c r="Z130" s="208"/>
      <c r="AA130" s="208"/>
      <c r="AB130" s="208"/>
      <c r="AC130" s="208"/>
      <c r="AD130" s="208"/>
      <c r="AE130" s="208"/>
      <c r="AF130" s="208"/>
      <c r="AG130" s="208" t="s">
        <v>227</v>
      </c>
      <c r="AH130" s="208">
        <v>5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3" x14ac:dyDescent="0.2">
      <c r="A131" s="215"/>
      <c r="B131" s="216"/>
      <c r="C131" s="260" t="s">
        <v>731</v>
      </c>
      <c r="D131" s="253"/>
      <c r="E131" s="254"/>
      <c r="F131" s="218"/>
      <c r="G131" s="218"/>
      <c r="H131" s="218"/>
      <c r="I131" s="218"/>
      <c r="J131" s="218"/>
      <c r="K131" s="218"/>
      <c r="L131" s="218"/>
      <c r="M131" s="218"/>
      <c r="N131" s="217"/>
      <c r="O131" s="217"/>
      <c r="P131" s="217"/>
      <c r="Q131" s="217"/>
      <c r="R131" s="218"/>
      <c r="S131" s="218"/>
      <c r="T131" s="218"/>
      <c r="U131" s="218"/>
      <c r="V131" s="218"/>
      <c r="W131" s="218"/>
      <c r="X131" s="218"/>
      <c r="Y131" s="218"/>
      <c r="Z131" s="208"/>
      <c r="AA131" s="208"/>
      <c r="AB131" s="208"/>
      <c r="AC131" s="208"/>
      <c r="AD131" s="208"/>
      <c r="AE131" s="208"/>
      <c r="AF131" s="208"/>
      <c r="AG131" s="208" t="s">
        <v>227</v>
      </c>
      <c r="AH131" s="208">
        <v>0</v>
      </c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3" x14ac:dyDescent="0.2">
      <c r="A132" s="215"/>
      <c r="B132" s="216"/>
      <c r="C132" s="261" t="s">
        <v>231</v>
      </c>
      <c r="D132" s="255"/>
      <c r="E132" s="256"/>
      <c r="F132" s="218"/>
      <c r="G132" s="218"/>
      <c r="H132" s="218"/>
      <c r="I132" s="218"/>
      <c r="J132" s="218"/>
      <c r="K132" s="218"/>
      <c r="L132" s="218"/>
      <c r="M132" s="218"/>
      <c r="N132" s="217"/>
      <c r="O132" s="217"/>
      <c r="P132" s="217"/>
      <c r="Q132" s="217"/>
      <c r="R132" s="218"/>
      <c r="S132" s="218"/>
      <c r="T132" s="218"/>
      <c r="U132" s="218"/>
      <c r="V132" s="218"/>
      <c r="W132" s="218"/>
      <c r="X132" s="218"/>
      <c r="Y132" s="218"/>
      <c r="Z132" s="208"/>
      <c r="AA132" s="208"/>
      <c r="AB132" s="208"/>
      <c r="AC132" s="208"/>
      <c r="AD132" s="208"/>
      <c r="AE132" s="208"/>
      <c r="AF132" s="208"/>
      <c r="AG132" s="208" t="s">
        <v>227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ht="22.5" outlineLevel="3" x14ac:dyDescent="0.2">
      <c r="A133" s="215"/>
      <c r="B133" s="216"/>
      <c r="C133" s="262" t="s">
        <v>763</v>
      </c>
      <c r="D133" s="255"/>
      <c r="E133" s="256">
        <v>0.6</v>
      </c>
      <c r="F133" s="218"/>
      <c r="G133" s="218"/>
      <c r="H133" s="218"/>
      <c r="I133" s="218"/>
      <c r="J133" s="218"/>
      <c r="K133" s="218"/>
      <c r="L133" s="218"/>
      <c r="M133" s="218"/>
      <c r="N133" s="217"/>
      <c r="O133" s="217"/>
      <c r="P133" s="217"/>
      <c r="Q133" s="217"/>
      <c r="R133" s="218"/>
      <c r="S133" s="218"/>
      <c r="T133" s="218"/>
      <c r="U133" s="218"/>
      <c r="V133" s="218"/>
      <c r="W133" s="218"/>
      <c r="X133" s="218"/>
      <c r="Y133" s="218"/>
      <c r="Z133" s="208"/>
      <c r="AA133" s="208"/>
      <c r="AB133" s="208"/>
      <c r="AC133" s="208"/>
      <c r="AD133" s="208"/>
      <c r="AE133" s="208"/>
      <c r="AF133" s="208"/>
      <c r="AG133" s="208" t="s">
        <v>227</v>
      </c>
      <c r="AH133" s="208">
        <v>2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3" x14ac:dyDescent="0.2">
      <c r="A134" s="215"/>
      <c r="B134" s="216"/>
      <c r="C134" s="261" t="s">
        <v>233</v>
      </c>
      <c r="D134" s="255"/>
      <c r="E134" s="256"/>
      <c r="F134" s="218"/>
      <c r="G134" s="218"/>
      <c r="H134" s="218"/>
      <c r="I134" s="218"/>
      <c r="J134" s="218"/>
      <c r="K134" s="218"/>
      <c r="L134" s="218"/>
      <c r="M134" s="218"/>
      <c r="N134" s="217"/>
      <c r="O134" s="217"/>
      <c r="P134" s="217"/>
      <c r="Q134" s="217"/>
      <c r="R134" s="218"/>
      <c r="S134" s="218"/>
      <c r="T134" s="218"/>
      <c r="U134" s="218"/>
      <c r="V134" s="218"/>
      <c r="W134" s="218"/>
      <c r="X134" s="218"/>
      <c r="Y134" s="218"/>
      <c r="Z134" s="208"/>
      <c r="AA134" s="208"/>
      <c r="AB134" s="208"/>
      <c r="AC134" s="208"/>
      <c r="AD134" s="208"/>
      <c r="AE134" s="208"/>
      <c r="AF134" s="208"/>
      <c r="AG134" s="208" t="s">
        <v>227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3" x14ac:dyDescent="0.2">
      <c r="A135" s="215"/>
      <c r="B135" s="216"/>
      <c r="C135" s="260" t="s">
        <v>764</v>
      </c>
      <c r="D135" s="253"/>
      <c r="E135" s="254">
        <v>10.199999999999999</v>
      </c>
      <c r="F135" s="218"/>
      <c r="G135" s="218"/>
      <c r="H135" s="218"/>
      <c r="I135" s="218"/>
      <c r="J135" s="218"/>
      <c r="K135" s="218"/>
      <c r="L135" s="218"/>
      <c r="M135" s="218"/>
      <c r="N135" s="217"/>
      <c r="O135" s="217"/>
      <c r="P135" s="217"/>
      <c r="Q135" s="217"/>
      <c r="R135" s="218"/>
      <c r="S135" s="218"/>
      <c r="T135" s="218"/>
      <c r="U135" s="218"/>
      <c r="V135" s="218"/>
      <c r="W135" s="218"/>
      <c r="X135" s="218"/>
      <c r="Y135" s="218"/>
      <c r="Z135" s="208"/>
      <c r="AA135" s="208"/>
      <c r="AB135" s="208"/>
      <c r="AC135" s="208"/>
      <c r="AD135" s="208"/>
      <c r="AE135" s="208"/>
      <c r="AF135" s="208"/>
      <c r="AG135" s="208" t="s">
        <v>227</v>
      </c>
      <c r="AH135" s="208">
        <v>5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ht="22.5" outlineLevel="1" x14ac:dyDescent="0.2">
      <c r="A136" s="230">
        <v>20</v>
      </c>
      <c r="B136" s="231" t="s">
        <v>765</v>
      </c>
      <c r="C136" s="248" t="s">
        <v>766</v>
      </c>
      <c r="D136" s="232" t="s">
        <v>257</v>
      </c>
      <c r="E136" s="233">
        <v>15.72</v>
      </c>
      <c r="F136" s="234"/>
      <c r="G136" s="235">
        <f>ROUND(E136*F136,2)</f>
        <v>0</v>
      </c>
      <c r="H136" s="234"/>
      <c r="I136" s="235">
        <f>ROUND(E136*H136,2)</f>
        <v>0</v>
      </c>
      <c r="J136" s="234"/>
      <c r="K136" s="235">
        <f>ROUND(E136*J136,2)</f>
        <v>0</v>
      </c>
      <c r="L136" s="235">
        <v>21</v>
      </c>
      <c r="M136" s="235">
        <f>G136*(1+L136/100)</f>
        <v>0</v>
      </c>
      <c r="N136" s="233">
        <v>0.18151999999999999</v>
      </c>
      <c r="O136" s="233">
        <f>ROUND(E136*N136,2)</f>
        <v>2.85</v>
      </c>
      <c r="P136" s="233">
        <v>0</v>
      </c>
      <c r="Q136" s="233">
        <f>ROUND(E136*P136,2)</f>
        <v>0</v>
      </c>
      <c r="R136" s="235" t="s">
        <v>337</v>
      </c>
      <c r="S136" s="235" t="s">
        <v>183</v>
      </c>
      <c r="T136" s="236" t="s">
        <v>183</v>
      </c>
      <c r="U136" s="218">
        <v>8.7999999999999995E-2</v>
      </c>
      <c r="V136" s="218">
        <f>ROUND(E136*U136,2)</f>
        <v>1.38</v>
      </c>
      <c r="W136" s="218"/>
      <c r="X136" s="218" t="s">
        <v>222</v>
      </c>
      <c r="Y136" s="218" t="s">
        <v>186</v>
      </c>
      <c r="Z136" s="208"/>
      <c r="AA136" s="208"/>
      <c r="AB136" s="208"/>
      <c r="AC136" s="208"/>
      <c r="AD136" s="208"/>
      <c r="AE136" s="208"/>
      <c r="AF136" s="208"/>
      <c r="AG136" s="208" t="s">
        <v>223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2" x14ac:dyDescent="0.2">
      <c r="A137" s="215"/>
      <c r="B137" s="216"/>
      <c r="C137" s="260" t="s">
        <v>767</v>
      </c>
      <c r="D137" s="253"/>
      <c r="E137" s="254"/>
      <c r="F137" s="218"/>
      <c r="G137" s="218"/>
      <c r="H137" s="218"/>
      <c r="I137" s="218"/>
      <c r="J137" s="218"/>
      <c r="K137" s="218"/>
      <c r="L137" s="218"/>
      <c r="M137" s="218"/>
      <c r="N137" s="217"/>
      <c r="O137" s="217"/>
      <c r="P137" s="217"/>
      <c r="Q137" s="217"/>
      <c r="R137" s="218"/>
      <c r="S137" s="218"/>
      <c r="T137" s="218"/>
      <c r="U137" s="218"/>
      <c r="V137" s="218"/>
      <c r="W137" s="218"/>
      <c r="X137" s="218"/>
      <c r="Y137" s="218"/>
      <c r="Z137" s="208"/>
      <c r="AA137" s="208"/>
      <c r="AB137" s="208"/>
      <c r="AC137" s="208"/>
      <c r="AD137" s="208"/>
      <c r="AE137" s="208"/>
      <c r="AF137" s="208"/>
      <c r="AG137" s="208" t="s">
        <v>227</v>
      </c>
      <c r="AH137" s="208">
        <v>0</v>
      </c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3" x14ac:dyDescent="0.2">
      <c r="A138" s="215"/>
      <c r="B138" s="216"/>
      <c r="C138" s="260" t="s">
        <v>768</v>
      </c>
      <c r="D138" s="253"/>
      <c r="E138" s="254"/>
      <c r="F138" s="218"/>
      <c r="G138" s="218"/>
      <c r="H138" s="218"/>
      <c r="I138" s="218"/>
      <c r="J138" s="218"/>
      <c r="K138" s="218"/>
      <c r="L138" s="218"/>
      <c r="M138" s="218"/>
      <c r="N138" s="217"/>
      <c r="O138" s="217"/>
      <c r="P138" s="217"/>
      <c r="Q138" s="217"/>
      <c r="R138" s="218"/>
      <c r="S138" s="218"/>
      <c r="T138" s="218"/>
      <c r="U138" s="218"/>
      <c r="V138" s="218"/>
      <c r="W138" s="218"/>
      <c r="X138" s="218"/>
      <c r="Y138" s="218"/>
      <c r="Z138" s="208"/>
      <c r="AA138" s="208"/>
      <c r="AB138" s="208"/>
      <c r="AC138" s="208"/>
      <c r="AD138" s="208"/>
      <c r="AE138" s="208"/>
      <c r="AF138" s="208"/>
      <c r="AG138" s="208" t="s">
        <v>227</v>
      </c>
      <c r="AH138" s="208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outlineLevel="3" x14ac:dyDescent="0.2">
      <c r="A139" s="215"/>
      <c r="B139" s="216"/>
      <c r="C139" s="260" t="s">
        <v>769</v>
      </c>
      <c r="D139" s="253"/>
      <c r="E139" s="254">
        <v>11.92</v>
      </c>
      <c r="F139" s="218"/>
      <c r="G139" s="218"/>
      <c r="H139" s="218"/>
      <c r="I139" s="218"/>
      <c r="J139" s="218"/>
      <c r="K139" s="218"/>
      <c r="L139" s="218"/>
      <c r="M139" s="218"/>
      <c r="N139" s="217"/>
      <c r="O139" s="217"/>
      <c r="P139" s="217"/>
      <c r="Q139" s="217"/>
      <c r="R139" s="218"/>
      <c r="S139" s="218"/>
      <c r="T139" s="218"/>
      <c r="U139" s="218"/>
      <c r="V139" s="218"/>
      <c r="W139" s="218"/>
      <c r="X139" s="218"/>
      <c r="Y139" s="218"/>
      <c r="Z139" s="208"/>
      <c r="AA139" s="208"/>
      <c r="AB139" s="208"/>
      <c r="AC139" s="208"/>
      <c r="AD139" s="208"/>
      <c r="AE139" s="208"/>
      <c r="AF139" s="208"/>
      <c r="AG139" s="208" t="s">
        <v>227</v>
      </c>
      <c r="AH139" s="208">
        <v>5</v>
      </c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3" x14ac:dyDescent="0.2">
      <c r="A140" s="215"/>
      <c r="B140" s="216"/>
      <c r="C140" s="260" t="s">
        <v>770</v>
      </c>
      <c r="D140" s="253"/>
      <c r="E140" s="254"/>
      <c r="F140" s="218"/>
      <c r="G140" s="218"/>
      <c r="H140" s="218"/>
      <c r="I140" s="218"/>
      <c r="J140" s="218"/>
      <c r="K140" s="218"/>
      <c r="L140" s="218"/>
      <c r="M140" s="218"/>
      <c r="N140" s="217"/>
      <c r="O140" s="217"/>
      <c r="P140" s="217"/>
      <c r="Q140" s="217"/>
      <c r="R140" s="218"/>
      <c r="S140" s="218"/>
      <c r="T140" s="218"/>
      <c r="U140" s="218"/>
      <c r="V140" s="218"/>
      <c r="W140" s="218"/>
      <c r="X140" s="218"/>
      <c r="Y140" s="218"/>
      <c r="Z140" s="208"/>
      <c r="AA140" s="208"/>
      <c r="AB140" s="208"/>
      <c r="AC140" s="208"/>
      <c r="AD140" s="208"/>
      <c r="AE140" s="208"/>
      <c r="AF140" s="208"/>
      <c r="AG140" s="208" t="s">
        <v>227</v>
      </c>
      <c r="AH140" s="208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3" x14ac:dyDescent="0.2">
      <c r="A141" s="215"/>
      <c r="B141" s="216"/>
      <c r="C141" s="260" t="s">
        <v>771</v>
      </c>
      <c r="D141" s="253"/>
      <c r="E141" s="254"/>
      <c r="F141" s="218"/>
      <c r="G141" s="218"/>
      <c r="H141" s="218"/>
      <c r="I141" s="218"/>
      <c r="J141" s="218"/>
      <c r="K141" s="218"/>
      <c r="L141" s="218"/>
      <c r="M141" s="218"/>
      <c r="N141" s="217"/>
      <c r="O141" s="217"/>
      <c r="P141" s="217"/>
      <c r="Q141" s="217"/>
      <c r="R141" s="218"/>
      <c r="S141" s="218"/>
      <c r="T141" s="218"/>
      <c r="U141" s="218"/>
      <c r="V141" s="218"/>
      <c r="W141" s="218"/>
      <c r="X141" s="218"/>
      <c r="Y141" s="218"/>
      <c r="Z141" s="208"/>
      <c r="AA141" s="208"/>
      <c r="AB141" s="208"/>
      <c r="AC141" s="208"/>
      <c r="AD141" s="208"/>
      <c r="AE141" s="208"/>
      <c r="AF141" s="208"/>
      <c r="AG141" s="208" t="s">
        <v>227</v>
      </c>
      <c r="AH141" s="208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3" x14ac:dyDescent="0.2">
      <c r="A142" s="215"/>
      <c r="B142" s="216"/>
      <c r="C142" s="260" t="s">
        <v>772</v>
      </c>
      <c r="D142" s="253"/>
      <c r="E142" s="254">
        <v>3.8</v>
      </c>
      <c r="F142" s="218"/>
      <c r="G142" s="218"/>
      <c r="H142" s="218"/>
      <c r="I142" s="218"/>
      <c r="J142" s="218"/>
      <c r="K142" s="218"/>
      <c r="L142" s="218"/>
      <c r="M142" s="218"/>
      <c r="N142" s="217"/>
      <c r="O142" s="217"/>
      <c r="P142" s="217"/>
      <c r="Q142" s="217"/>
      <c r="R142" s="218"/>
      <c r="S142" s="218"/>
      <c r="T142" s="218"/>
      <c r="U142" s="218"/>
      <c r="V142" s="218"/>
      <c r="W142" s="218"/>
      <c r="X142" s="218"/>
      <c r="Y142" s="218"/>
      <c r="Z142" s="208"/>
      <c r="AA142" s="208"/>
      <c r="AB142" s="208"/>
      <c r="AC142" s="208"/>
      <c r="AD142" s="208"/>
      <c r="AE142" s="208"/>
      <c r="AF142" s="208"/>
      <c r="AG142" s="208" t="s">
        <v>227</v>
      </c>
      <c r="AH142" s="208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1" x14ac:dyDescent="0.2">
      <c r="A143" s="230">
        <v>21</v>
      </c>
      <c r="B143" s="231" t="s">
        <v>773</v>
      </c>
      <c r="C143" s="248" t="s">
        <v>774</v>
      </c>
      <c r="D143" s="232" t="s">
        <v>374</v>
      </c>
      <c r="E143" s="233">
        <v>66.680000000000007</v>
      </c>
      <c r="F143" s="234"/>
      <c r="G143" s="235">
        <f>ROUND(E143*F143,2)</f>
        <v>0</v>
      </c>
      <c r="H143" s="234"/>
      <c r="I143" s="235">
        <f>ROUND(E143*H143,2)</f>
        <v>0</v>
      </c>
      <c r="J143" s="234"/>
      <c r="K143" s="235">
        <f>ROUND(E143*J143,2)</f>
        <v>0</v>
      </c>
      <c r="L143" s="235">
        <v>21</v>
      </c>
      <c r="M143" s="235">
        <f>G143*(1+L143/100)</f>
        <v>0</v>
      </c>
      <c r="N143" s="233">
        <v>2.2399999999999998E-3</v>
      </c>
      <c r="O143" s="233">
        <f>ROUND(E143*N143,2)</f>
        <v>0.15</v>
      </c>
      <c r="P143" s="233">
        <v>0</v>
      </c>
      <c r="Q143" s="233">
        <f>ROUND(E143*P143,2)</f>
        <v>0</v>
      </c>
      <c r="R143" s="235" t="s">
        <v>337</v>
      </c>
      <c r="S143" s="235" t="s">
        <v>183</v>
      </c>
      <c r="T143" s="236" t="s">
        <v>183</v>
      </c>
      <c r="U143" s="218">
        <v>0.129</v>
      </c>
      <c r="V143" s="218">
        <f>ROUND(E143*U143,2)</f>
        <v>8.6</v>
      </c>
      <c r="W143" s="218"/>
      <c r="X143" s="218" t="s">
        <v>222</v>
      </c>
      <c r="Y143" s="218" t="s">
        <v>186</v>
      </c>
      <c r="Z143" s="208"/>
      <c r="AA143" s="208"/>
      <c r="AB143" s="208"/>
      <c r="AC143" s="208"/>
      <c r="AD143" s="208"/>
      <c r="AE143" s="208"/>
      <c r="AF143" s="208"/>
      <c r="AG143" s="208" t="s">
        <v>223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2" x14ac:dyDescent="0.2">
      <c r="A144" s="215"/>
      <c r="B144" s="216"/>
      <c r="C144" s="259" t="s">
        <v>775</v>
      </c>
      <c r="D144" s="257"/>
      <c r="E144" s="257"/>
      <c r="F144" s="257"/>
      <c r="G144" s="257"/>
      <c r="H144" s="218"/>
      <c r="I144" s="218"/>
      <c r="J144" s="218"/>
      <c r="K144" s="218"/>
      <c r="L144" s="218"/>
      <c r="M144" s="218"/>
      <c r="N144" s="217"/>
      <c r="O144" s="217"/>
      <c r="P144" s="217"/>
      <c r="Q144" s="217"/>
      <c r="R144" s="218"/>
      <c r="S144" s="218"/>
      <c r="T144" s="218"/>
      <c r="U144" s="218"/>
      <c r="V144" s="218"/>
      <c r="W144" s="218"/>
      <c r="X144" s="218"/>
      <c r="Y144" s="218"/>
      <c r="Z144" s="208"/>
      <c r="AA144" s="208"/>
      <c r="AB144" s="208"/>
      <c r="AC144" s="208"/>
      <c r="AD144" s="208"/>
      <c r="AE144" s="208"/>
      <c r="AF144" s="208"/>
      <c r="AG144" s="208" t="s">
        <v>225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2" x14ac:dyDescent="0.2">
      <c r="A145" s="215"/>
      <c r="B145" s="216"/>
      <c r="C145" s="263" t="s">
        <v>776</v>
      </c>
      <c r="D145" s="258"/>
      <c r="E145" s="258"/>
      <c r="F145" s="258"/>
      <c r="G145" s="258"/>
      <c r="H145" s="218"/>
      <c r="I145" s="218"/>
      <c r="J145" s="218"/>
      <c r="K145" s="218"/>
      <c r="L145" s="218"/>
      <c r="M145" s="218"/>
      <c r="N145" s="217"/>
      <c r="O145" s="217"/>
      <c r="P145" s="217"/>
      <c r="Q145" s="217"/>
      <c r="R145" s="218"/>
      <c r="S145" s="218"/>
      <c r="T145" s="218"/>
      <c r="U145" s="218"/>
      <c r="V145" s="218"/>
      <c r="W145" s="218"/>
      <c r="X145" s="218"/>
      <c r="Y145" s="218"/>
      <c r="Z145" s="208"/>
      <c r="AA145" s="208"/>
      <c r="AB145" s="208"/>
      <c r="AC145" s="208"/>
      <c r="AD145" s="208"/>
      <c r="AE145" s="208"/>
      <c r="AF145" s="208"/>
      <c r="AG145" s="208" t="s">
        <v>193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44" t="str">
        <f>C145</f>
        <v>Včetně odstranění zvětralé asfaltové zálivky, vyčištění spár, zalití spár asfaltovou zálivkou, nátěru asfaltovým lakem a posyp drtí.</v>
      </c>
      <c r="BB145" s="208"/>
      <c r="BC145" s="208"/>
      <c r="BD145" s="208"/>
      <c r="BE145" s="208"/>
      <c r="BF145" s="208"/>
      <c r="BG145" s="208"/>
      <c r="BH145" s="208"/>
    </row>
    <row r="146" spans="1:60" outlineLevel="2" x14ac:dyDescent="0.2">
      <c r="A146" s="215"/>
      <c r="B146" s="216"/>
      <c r="C146" s="260" t="s">
        <v>777</v>
      </c>
      <c r="D146" s="253"/>
      <c r="E146" s="254"/>
      <c r="F146" s="218"/>
      <c r="G146" s="218"/>
      <c r="H146" s="218"/>
      <c r="I146" s="218"/>
      <c r="J146" s="218"/>
      <c r="K146" s="218"/>
      <c r="L146" s="218"/>
      <c r="M146" s="218"/>
      <c r="N146" s="217"/>
      <c r="O146" s="217"/>
      <c r="P146" s="217"/>
      <c r="Q146" s="217"/>
      <c r="R146" s="218"/>
      <c r="S146" s="218"/>
      <c r="T146" s="218"/>
      <c r="U146" s="218"/>
      <c r="V146" s="218"/>
      <c r="W146" s="218"/>
      <c r="X146" s="218"/>
      <c r="Y146" s="218"/>
      <c r="Z146" s="208"/>
      <c r="AA146" s="208"/>
      <c r="AB146" s="208"/>
      <c r="AC146" s="208"/>
      <c r="AD146" s="208"/>
      <c r="AE146" s="208"/>
      <c r="AF146" s="208"/>
      <c r="AG146" s="208" t="s">
        <v>227</v>
      </c>
      <c r="AH146" s="208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3" x14ac:dyDescent="0.2">
      <c r="A147" s="215"/>
      <c r="B147" s="216"/>
      <c r="C147" s="260" t="s">
        <v>778</v>
      </c>
      <c r="D147" s="253"/>
      <c r="E147" s="254">
        <v>66.680000000000007</v>
      </c>
      <c r="F147" s="218"/>
      <c r="G147" s="218"/>
      <c r="H147" s="218"/>
      <c r="I147" s="218"/>
      <c r="J147" s="218"/>
      <c r="K147" s="218"/>
      <c r="L147" s="218"/>
      <c r="M147" s="218"/>
      <c r="N147" s="217"/>
      <c r="O147" s="217"/>
      <c r="P147" s="217"/>
      <c r="Q147" s="217"/>
      <c r="R147" s="218"/>
      <c r="S147" s="218"/>
      <c r="T147" s="218"/>
      <c r="U147" s="218"/>
      <c r="V147" s="218"/>
      <c r="W147" s="218"/>
      <c r="X147" s="218"/>
      <c r="Y147" s="218"/>
      <c r="Z147" s="208"/>
      <c r="AA147" s="208"/>
      <c r="AB147" s="208"/>
      <c r="AC147" s="208"/>
      <c r="AD147" s="208"/>
      <c r="AE147" s="208"/>
      <c r="AF147" s="208"/>
      <c r="AG147" s="208" t="s">
        <v>227</v>
      </c>
      <c r="AH147" s="208">
        <v>5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x14ac:dyDescent="0.2">
      <c r="A148" s="223" t="s">
        <v>178</v>
      </c>
      <c r="B148" s="224" t="s">
        <v>125</v>
      </c>
      <c r="C148" s="246" t="s">
        <v>126</v>
      </c>
      <c r="D148" s="225"/>
      <c r="E148" s="226"/>
      <c r="F148" s="227"/>
      <c r="G148" s="227">
        <f>SUMIF(AG149:AG162,"&lt;&gt;NOR",G149:G162)</f>
        <v>0</v>
      </c>
      <c r="H148" s="227"/>
      <c r="I148" s="227">
        <f>SUM(I149:I162)</f>
        <v>0</v>
      </c>
      <c r="J148" s="227"/>
      <c r="K148" s="227">
        <f>SUM(K149:K162)</f>
        <v>0</v>
      </c>
      <c r="L148" s="227"/>
      <c r="M148" s="227">
        <f>SUM(M149:M162)</f>
        <v>0</v>
      </c>
      <c r="N148" s="226"/>
      <c r="O148" s="226">
        <f>SUM(O149:O162)</f>
        <v>0</v>
      </c>
      <c r="P148" s="226"/>
      <c r="Q148" s="226">
        <f>SUM(Q149:Q162)</f>
        <v>0</v>
      </c>
      <c r="R148" s="227"/>
      <c r="S148" s="227"/>
      <c r="T148" s="228"/>
      <c r="U148" s="222"/>
      <c r="V148" s="222">
        <f>SUM(V149:V162)</f>
        <v>3.67</v>
      </c>
      <c r="W148" s="222"/>
      <c r="X148" s="222"/>
      <c r="Y148" s="222"/>
      <c r="AG148" t="s">
        <v>179</v>
      </c>
    </row>
    <row r="149" spans="1:60" outlineLevel="1" x14ac:dyDescent="0.2">
      <c r="A149" s="230">
        <v>22</v>
      </c>
      <c r="B149" s="231" t="s">
        <v>779</v>
      </c>
      <c r="C149" s="248" t="s">
        <v>780</v>
      </c>
      <c r="D149" s="232" t="s">
        <v>374</v>
      </c>
      <c r="E149" s="233">
        <v>66.680000000000007</v>
      </c>
      <c r="F149" s="234"/>
      <c r="G149" s="235">
        <f>ROUND(E149*F149,2)</f>
        <v>0</v>
      </c>
      <c r="H149" s="234"/>
      <c r="I149" s="235">
        <f>ROUND(E149*H149,2)</f>
        <v>0</v>
      </c>
      <c r="J149" s="234"/>
      <c r="K149" s="235">
        <f>ROUND(E149*J149,2)</f>
        <v>0</v>
      </c>
      <c r="L149" s="235">
        <v>21</v>
      </c>
      <c r="M149" s="235">
        <f>G149*(1+L149/100)</f>
        <v>0</v>
      </c>
      <c r="N149" s="233">
        <v>0</v>
      </c>
      <c r="O149" s="233">
        <f>ROUND(E149*N149,2)</f>
        <v>0</v>
      </c>
      <c r="P149" s="233">
        <v>0</v>
      </c>
      <c r="Q149" s="233">
        <f>ROUND(E149*P149,2)</f>
        <v>0</v>
      </c>
      <c r="R149" s="235" t="s">
        <v>337</v>
      </c>
      <c r="S149" s="235" t="s">
        <v>183</v>
      </c>
      <c r="T149" s="236" t="s">
        <v>183</v>
      </c>
      <c r="U149" s="218">
        <v>5.5E-2</v>
      </c>
      <c r="V149" s="218">
        <f>ROUND(E149*U149,2)</f>
        <v>3.67</v>
      </c>
      <c r="W149" s="218"/>
      <c r="X149" s="218" t="s">
        <v>222</v>
      </c>
      <c r="Y149" s="218" t="s">
        <v>186</v>
      </c>
      <c r="Z149" s="208"/>
      <c r="AA149" s="208"/>
      <c r="AB149" s="208"/>
      <c r="AC149" s="208"/>
      <c r="AD149" s="208"/>
      <c r="AE149" s="208"/>
      <c r="AF149" s="208"/>
      <c r="AG149" s="208" t="s">
        <v>252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2" x14ac:dyDescent="0.2">
      <c r="A150" s="215"/>
      <c r="B150" s="216"/>
      <c r="C150" s="259" t="s">
        <v>781</v>
      </c>
      <c r="D150" s="257"/>
      <c r="E150" s="257"/>
      <c r="F150" s="257"/>
      <c r="G150" s="257"/>
      <c r="H150" s="218"/>
      <c r="I150" s="218"/>
      <c r="J150" s="218"/>
      <c r="K150" s="218"/>
      <c r="L150" s="218"/>
      <c r="M150" s="218"/>
      <c r="N150" s="217"/>
      <c r="O150" s="217"/>
      <c r="P150" s="217"/>
      <c r="Q150" s="217"/>
      <c r="R150" s="218"/>
      <c r="S150" s="218"/>
      <c r="T150" s="218"/>
      <c r="U150" s="218"/>
      <c r="V150" s="218"/>
      <c r="W150" s="218"/>
      <c r="X150" s="218"/>
      <c r="Y150" s="218"/>
      <c r="Z150" s="208"/>
      <c r="AA150" s="208"/>
      <c r="AB150" s="208"/>
      <c r="AC150" s="208"/>
      <c r="AD150" s="208"/>
      <c r="AE150" s="208"/>
      <c r="AF150" s="208"/>
      <c r="AG150" s="208" t="s">
        <v>225</v>
      </c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2" x14ac:dyDescent="0.2">
      <c r="A151" s="215"/>
      <c r="B151" s="216"/>
      <c r="C151" s="260" t="s">
        <v>782</v>
      </c>
      <c r="D151" s="253"/>
      <c r="E151" s="254"/>
      <c r="F151" s="218"/>
      <c r="G151" s="218"/>
      <c r="H151" s="218"/>
      <c r="I151" s="218"/>
      <c r="J151" s="218"/>
      <c r="K151" s="218"/>
      <c r="L151" s="218"/>
      <c r="M151" s="218"/>
      <c r="N151" s="217"/>
      <c r="O151" s="217"/>
      <c r="P151" s="217"/>
      <c r="Q151" s="217"/>
      <c r="R151" s="218"/>
      <c r="S151" s="218"/>
      <c r="T151" s="218"/>
      <c r="U151" s="218"/>
      <c r="V151" s="218"/>
      <c r="W151" s="218"/>
      <c r="X151" s="218"/>
      <c r="Y151" s="218"/>
      <c r="Z151" s="208"/>
      <c r="AA151" s="208"/>
      <c r="AB151" s="208"/>
      <c r="AC151" s="208"/>
      <c r="AD151" s="208"/>
      <c r="AE151" s="208"/>
      <c r="AF151" s="208"/>
      <c r="AG151" s="208" t="s">
        <v>227</v>
      </c>
      <c r="AH151" s="208">
        <v>0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3" x14ac:dyDescent="0.2">
      <c r="A152" s="215"/>
      <c r="B152" s="216"/>
      <c r="C152" s="260" t="s">
        <v>437</v>
      </c>
      <c r="D152" s="253"/>
      <c r="E152" s="254"/>
      <c r="F152" s="218"/>
      <c r="G152" s="218"/>
      <c r="H152" s="218"/>
      <c r="I152" s="218"/>
      <c r="J152" s="218"/>
      <c r="K152" s="218"/>
      <c r="L152" s="218"/>
      <c r="M152" s="218"/>
      <c r="N152" s="217"/>
      <c r="O152" s="217"/>
      <c r="P152" s="217"/>
      <c r="Q152" s="217"/>
      <c r="R152" s="218"/>
      <c r="S152" s="218"/>
      <c r="T152" s="218"/>
      <c r="U152" s="218"/>
      <c r="V152" s="218"/>
      <c r="W152" s="218"/>
      <c r="X152" s="218"/>
      <c r="Y152" s="218"/>
      <c r="Z152" s="208"/>
      <c r="AA152" s="208"/>
      <c r="AB152" s="208"/>
      <c r="AC152" s="208"/>
      <c r="AD152" s="208"/>
      <c r="AE152" s="208"/>
      <c r="AF152" s="208"/>
      <c r="AG152" s="208" t="s">
        <v>227</v>
      </c>
      <c r="AH152" s="208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3" x14ac:dyDescent="0.2">
      <c r="A153" s="215"/>
      <c r="B153" s="216"/>
      <c r="C153" s="260" t="s">
        <v>728</v>
      </c>
      <c r="D153" s="253"/>
      <c r="E153" s="254"/>
      <c r="F153" s="218"/>
      <c r="G153" s="218"/>
      <c r="H153" s="218"/>
      <c r="I153" s="218"/>
      <c r="J153" s="218"/>
      <c r="K153" s="218"/>
      <c r="L153" s="218"/>
      <c r="M153" s="218"/>
      <c r="N153" s="217"/>
      <c r="O153" s="217"/>
      <c r="P153" s="217"/>
      <c r="Q153" s="217"/>
      <c r="R153" s="218"/>
      <c r="S153" s="218"/>
      <c r="T153" s="218"/>
      <c r="U153" s="218"/>
      <c r="V153" s="218"/>
      <c r="W153" s="218"/>
      <c r="X153" s="218"/>
      <c r="Y153" s="218"/>
      <c r="Z153" s="208"/>
      <c r="AA153" s="208"/>
      <c r="AB153" s="208"/>
      <c r="AC153" s="208"/>
      <c r="AD153" s="208"/>
      <c r="AE153" s="208"/>
      <c r="AF153" s="208"/>
      <c r="AG153" s="208" t="s">
        <v>227</v>
      </c>
      <c r="AH153" s="208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3" x14ac:dyDescent="0.2">
      <c r="A154" s="215"/>
      <c r="B154" s="216"/>
      <c r="C154" s="261" t="s">
        <v>231</v>
      </c>
      <c r="D154" s="255"/>
      <c r="E154" s="256"/>
      <c r="F154" s="218"/>
      <c r="G154" s="218"/>
      <c r="H154" s="218"/>
      <c r="I154" s="218"/>
      <c r="J154" s="218"/>
      <c r="K154" s="218"/>
      <c r="L154" s="218"/>
      <c r="M154" s="218"/>
      <c r="N154" s="217"/>
      <c r="O154" s="217"/>
      <c r="P154" s="217"/>
      <c r="Q154" s="217"/>
      <c r="R154" s="218"/>
      <c r="S154" s="218"/>
      <c r="T154" s="218"/>
      <c r="U154" s="218"/>
      <c r="V154" s="218"/>
      <c r="W154" s="218"/>
      <c r="X154" s="218"/>
      <c r="Y154" s="218"/>
      <c r="Z154" s="208"/>
      <c r="AA154" s="208"/>
      <c r="AB154" s="208"/>
      <c r="AC154" s="208"/>
      <c r="AD154" s="208"/>
      <c r="AE154" s="208"/>
      <c r="AF154" s="208"/>
      <c r="AG154" s="208" t="s">
        <v>227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ht="22.5" outlineLevel="3" x14ac:dyDescent="0.2">
      <c r="A155" s="215"/>
      <c r="B155" s="216"/>
      <c r="C155" s="262" t="s">
        <v>783</v>
      </c>
      <c r="D155" s="255"/>
      <c r="E155" s="256">
        <v>8.8800000000000008</v>
      </c>
      <c r="F155" s="218"/>
      <c r="G155" s="218"/>
      <c r="H155" s="218"/>
      <c r="I155" s="218"/>
      <c r="J155" s="218"/>
      <c r="K155" s="218"/>
      <c r="L155" s="218"/>
      <c r="M155" s="218"/>
      <c r="N155" s="217"/>
      <c r="O155" s="217"/>
      <c r="P155" s="217"/>
      <c r="Q155" s="217"/>
      <c r="R155" s="218"/>
      <c r="S155" s="218"/>
      <c r="T155" s="218"/>
      <c r="U155" s="218"/>
      <c r="V155" s="218"/>
      <c r="W155" s="218"/>
      <c r="X155" s="218"/>
      <c r="Y155" s="218"/>
      <c r="Z155" s="208"/>
      <c r="AA155" s="208"/>
      <c r="AB155" s="208"/>
      <c r="AC155" s="208"/>
      <c r="AD155" s="208"/>
      <c r="AE155" s="208"/>
      <c r="AF155" s="208"/>
      <c r="AG155" s="208" t="s">
        <v>227</v>
      </c>
      <c r="AH155" s="208">
        <v>2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outlineLevel="3" x14ac:dyDescent="0.2">
      <c r="A156" s="215"/>
      <c r="B156" s="216"/>
      <c r="C156" s="261" t="s">
        <v>233</v>
      </c>
      <c r="D156" s="255"/>
      <c r="E156" s="256"/>
      <c r="F156" s="218"/>
      <c r="G156" s="218"/>
      <c r="H156" s="218"/>
      <c r="I156" s="218"/>
      <c r="J156" s="218"/>
      <c r="K156" s="218"/>
      <c r="L156" s="218"/>
      <c r="M156" s="218"/>
      <c r="N156" s="217"/>
      <c r="O156" s="217"/>
      <c r="P156" s="217"/>
      <c r="Q156" s="217"/>
      <c r="R156" s="218"/>
      <c r="S156" s="218"/>
      <c r="T156" s="218"/>
      <c r="U156" s="218"/>
      <c r="V156" s="218"/>
      <c r="W156" s="218"/>
      <c r="X156" s="218"/>
      <c r="Y156" s="218"/>
      <c r="Z156" s="208"/>
      <c r="AA156" s="208"/>
      <c r="AB156" s="208"/>
      <c r="AC156" s="208"/>
      <c r="AD156" s="208"/>
      <c r="AE156" s="208"/>
      <c r="AF156" s="208"/>
      <c r="AG156" s="208" t="s">
        <v>227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3" x14ac:dyDescent="0.2">
      <c r="A157" s="215"/>
      <c r="B157" s="216"/>
      <c r="C157" s="260" t="s">
        <v>784</v>
      </c>
      <c r="D157" s="253"/>
      <c r="E157" s="254">
        <v>8.8800000000000008</v>
      </c>
      <c r="F157" s="218"/>
      <c r="G157" s="218"/>
      <c r="H157" s="218"/>
      <c r="I157" s="218"/>
      <c r="J157" s="218"/>
      <c r="K157" s="218"/>
      <c r="L157" s="218"/>
      <c r="M157" s="218"/>
      <c r="N157" s="217"/>
      <c r="O157" s="217"/>
      <c r="P157" s="217"/>
      <c r="Q157" s="217"/>
      <c r="R157" s="218"/>
      <c r="S157" s="218"/>
      <c r="T157" s="218"/>
      <c r="U157" s="218"/>
      <c r="V157" s="218"/>
      <c r="W157" s="218"/>
      <c r="X157" s="218"/>
      <c r="Y157" s="218"/>
      <c r="Z157" s="208"/>
      <c r="AA157" s="208"/>
      <c r="AB157" s="208"/>
      <c r="AC157" s="208"/>
      <c r="AD157" s="208"/>
      <c r="AE157" s="208"/>
      <c r="AF157" s="208"/>
      <c r="AG157" s="208" t="s">
        <v>227</v>
      </c>
      <c r="AH157" s="208">
        <v>5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3" x14ac:dyDescent="0.2">
      <c r="A158" s="215"/>
      <c r="B158" s="216"/>
      <c r="C158" s="260" t="s">
        <v>731</v>
      </c>
      <c r="D158" s="253"/>
      <c r="E158" s="254"/>
      <c r="F158" s="218"/>
      <c r="G158" s="218"/>
      <c r="H158" s="218"/>
      <c r="I158" s="218"/>
      <c r="J158" s="218"/>
      <c r="K158" s="218"/>
      <c r="L158" s="218"/>
      <c r="M158" s="218"/>
      <c r="N158" s="217"/>
      <c r="O158" s="217"/>
      <c r="P158" s="217"/>
      <c r="Q158" s="217"/>
      <c r="R158" s="218"/>
      <c r="S158" s="218"/>
      <c r="T158" s="218"/>
      <c r="U158" s="218"/>
      <c r="V158" s="218"/>
      <c r="W158" s="218"/>
      <c r="X158" s="218"/>
      <c r="Y158" s="218"/>
      <c r="Z158" s="208"/>
      <c r="AA158" s="208"/>
      <c r="AB158" s="208"/>
      <c r="AC158" s="208"/>
      <c r="AD158" s="208"/>
      <c r="AE158" s="208"/>
      <c r="AF158" s="208"/>
      <c r="AG158" s="208" t="s">
        <v>227</v>
      </c>
      <c r="AH158" s="208">
        <v>0</v>
      </c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3" x14ac:dyDescent="0.2">
      <c r="A159" s="215"/>
      <c r="B159" s="216"/>
      <c r="C159" s="261" t="s">
        <v>231</v>
      </c>
      <c r="D159" s="255"/>
      <c r="E159" s="256"/>
      <c r="F159" s="218"/>
      <c r="G159" s="218"/>
      <c r="H159" s="218"/>
      <c r="I159" s="218"/>
      <c r="J159" s="218"/>
      <c r="K159" s="218"/>
      <c r="L159" s="218"/>
      <c r="M159" s="218"/>
      <c r="N159" s="217"/>
      <c r="O159" s="217"/>
      <c r="P159" s="217"/>
      <c r="Q159" s="217"/>
      <c r="R159" s="218"/>
      <c r="S159" s="218"/>
      <c r="T159" s="218"/>
      <c r="U159" s="218"/>
      <c r="V159" s="218"/>
      <c r="W159" s="218"/>
      <c r="X159" s="218"/>
      <c r="Y159" s="218"/>
      <c r="Z159" s="208"/>
      <c r="AA159" s="208"/>
      <c r="AB159" s="208"/>
      <c r="AC159" s="208"/>
      <c r="AD159" s="208"/>
      <c r="AE159" s="208"/>
      <c r="AF159" s="208"/>
      <c r="AG159" s="208" t="s">
        <v>227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ht="22.5" outlineLevel="3" x14ac:dyDescent="0.2">
      <c r="A160" s="215"/>
      <c r="B160" s="216"/>
      <c r="C160" s="262" t="s">
        <v>785</v>
      </c>
      <c r="D160" s="255"/>
      <c r="E160" s="256">
        <v>3.4</v>
      </c>
      <c r="F160" s="218"/>
      <c r="G160" s="218"/>
      <c r="H160" s="218"/>
      <c r="I160" s="218"/>
      <c r="J160" s="218"/>
      <c r="K160" s="218"/>
      <c r="L160" s="218"/>
      <c r="M160" s="218"/>
      <c r="N160" s="217"/>
      <c r="O160" s="217"/>
      <c r="P160" s="217"/>
      <c r="Q160" s="217"/>
      <c r="R160" s="218"/>
      <c r="S160" s="218"/>
      <c r="T160" s="218"/>
      <c r="U160" s="218"/>
      <c r="V160" s="218"/>
      <c r="W160" s="218"/>
      <c r="X160" s="218"/>
      <c r="Y160" s="218"/>
      <c r="Z160" s="208"/>
      <c r="AA160" s="208"/>
      <c r="AB160" s="208"/>
      <c r="AC160" s="208"/>
      <c r="AD160" s="208"/>
      <c r="AE160" s="208"/>
      <c r="AF160" s="208"/>
      <c r="AG160" s="208" t="s">
        <v>227</v>
      </c>
      <c r="AH160" s="208">
        <v>2</v>
      </c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3" x14ac:dyDescent="0.2">
      <c r="A161" s="215"/>
      <c r="B161" s="216"/>
      <c r="C161" s="261" t="s">
        <v>233</v>
      </c>
      <c r="D161" s="255"/>
      <c r="E161" s="256"/>
      <c r="F161" s="218"/>
      <c r="G161" s="218"/>
      <c r="H161" s="218"/>
      <c r="I161" s="218"/>
      <c r="J161" s="218"/>
      <c r="K161" s="218"/>
      <c r="L161" s="218"/>
      <c r="M161" s="218"/>
      <c r="N161" s="217"/>
      <c r="O161" s="217"/>
      <c r="P161" s="217"/>
      <c r="Q161" s="217"/>
      <c r="R161" s="218"/>
      <c r="S161" s="218"/>
      <c r="T161" s="218"/>
      <c r="U161" s="218"/>
      <c r="V161" s="218"/>
      <c r="W161" s="218"/>
      <c r="X161" s="218"/>
      <c r="Y161" s="218"/>
      <c r="Z161" s="208"/>
      <c r="AA161" s="208"/>
      <c r="AB161" s="208"/>
      <c r="AC161" s="208"/>
      <c r="AD161" s="208"/>
      <c r="AE161" s="208"/>
      <c r="AF161" s="208"/>
      <c r="AG161" s="208" t="s">
        <v>227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3" x14ac:dyDescent="0.2">
      <c r="A162" s="215"/>
      <c r="B162" s="216"/>
      <c r="C162" s="260" t="s">
        <v>786</v>
      </c>
      <c r="D162" s="253"/>
      <c r="E162" s="254">
        <v>57.8</v>
      </c>
      <c r="F162" s="218"/>
      <c r="G162" s="218"/>
      <c r="H162" s="218"/>
      <c r="I162" s="218"/>
      <c r="J162" s="218"/>
      <c r="K162" s="218"/>
      <c r="L162" s="218"/>
      <c r="M162" s="218"/>
      <c r="N162" s="217"/>
      <c r="O162" s="217"/>
      <c r="P162" s="217"/>
      <c r="Q162" s="217"/>
      <c r="R162" s="218"/>
      <c r="S162" s="218"/>
      <c r="T162" s="218"/>
      <c r="U162" s="218"/>
      <c r="V162" s="218"/>
      <c r="W162" s="218"/>
      <c r="X162" s="218"/>
      <c r="Y162" s="218"/>
      <c r="Z162" s="208"/>
      <c r="AA162" s="208"/>
      <c r="AB162" s="208"/>
      <c r="AC162" s="208"/>
      <c r="AD162" s="208"/>
      <c r="AE162" s="208"/>
      <c r="AF162" s="208"/>
      <c r="AG162" s="208" t="s">
        <v>227</v>
      </c>
      <c r="AH162" s="208">
        <v>5</v>
      </c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x14ac:dyDescent="0.2">
      <c r="A163" s="223" t="s">
        <v>178</v>
      </c>
      <c r="B163" s="224" t="s">
        <v>131</v>
      </c>
      <c r="C163" s="246" t="s">
        <v>132</v>
      </c>
      <c r="D163" s="225"/>
      <c r="E163" s="226"/>
      <c r="F163" s="227"/>
      <c r="G163" s="227">
        <f>SUMIF(AG164:AG169,"&lt;&gt;NOR",G164:G169)</f>
        <v>0</v>
      </c>
      <c r="H163" s="227"/>
      <c r="I163" s="227">
        <f>SUM(I164:I169)</f>
        <v>0</v>
      </c>
      <c r="J163" s="227"/>
      <c r="K163" s="227">
        <f>SUM(K164:K169)</f>
        <v>0</v>
      </c>
      <c r="L163" s="227"/>
      <c r="M163" s="227">
        <f>SUM(M164:M169)</f>
        <v>0</v>
      </c>
      <c r="N163" s="226"/>
      <c r="O163" s="226">
        <f>SUM(O164:O169)</f>
        <v>0</v>
      </c>
      <c r="P163" s="226"/>
      <c r="Q163" s="226">
        <f>SUM(Q164:Q169)</f>
        <v>0</v>
      </c>
      <c r="R163" s="227"/>
      <c r="S163" s="227"/>
      <c r="T163" s="228"/>
      <c r="U163" s="222"/>
      <c r="V163" s="222">
        <f>SUM(V164:V169)</f>
        <v>19.489999999999998</v>
      </c>
      <c r="W163" s="222"/>
      <c r="X163" s="222"/>
      <c r="Y163" s="222"/>
      <c r="AG163" t="s">
        <v>179</v>
      </c>
    </row>
    <row r="164" spans="1:60" outlineLevel="1" x14ac:dyDescent="0.2">
      <c r="A164" s="230">
        <v>23</v>
      </c>
      <c r="B164" s="231" t="s">
        <v>497</v>
      </c>
      <c r="C164" s="248" t="s">
        <v>498</v>
      </c>
      <c r="D164" s="232" t="s">
        <v>330</v>
      </c>
      <c r="E164" s="233">
        <v>32.00967</v>
      </c>
      <c r="F164" s="234"/>
      <c r="G164" s="235">
        <f>ROUND(E164*F164,2)</f>
        <v>0</v>
      </c>
      <c r="H164" s="234"/>
      <c r="I164" s="235">
        <f>ROUND(E164*H164,2)</f>
        <v>0</v>
      </c>
      <c r="J164" s="234"/>
      <c r="K164" s="235">
        <f>ROUND(E164*J164,2)</f>
        <v>0</v>
      </c>
      <c r="L164" s="235">
        <v>21</v>
      </c>
      <c r="M164" s="235">
        <f>G164*(1+L164/100)</f>
        <v>0</v>
      </c>
      <c r="N164" s="233">
        <v>0</v>
      </c>
      <c r="O164" s="233">
        <f>ROUND(E164*N164,2)</f>
        <v>0</v>
      </c>
      <c r="P164" s="233">
        <v>0</v>
      </c>
      <c r="Q164" s="233">
        <f>ROUND(E164*P164,2)</f>
        <v>0</v>
      </c>
      <c r="R164" s="235" t="s">
        <v>499</v>
      </c>
      <c r="S164" s="235" t="s">
        <v>183</v>
      </c>
      <c r="T164" s="236" t="s">
        <v>183</v>
      </c>
      <c r="U164" s="218">
        <v>0.60899999999999999</v>
      </c>
      <c r="V164" s="218">
        <f>ROUND(E164*U164,2)</f>
        <v>19.489999999999998</v>
      </c>
      <c r="W164" s="218"/>
      <c r="X164" s="218" t="s">
        <v>361</v>
      </c>
      <c r="Y164" s="218" t="s">
        <v>186</v>
      </c>
      <c r="Z164" s="208"/>
      <c r="AA164" s="208"/>
      <c r="AB164" s="208"/>
      <c r="AC164" s="208"/>
      <c r="AD164" s="208"/>
      <c r="AE164" s="208"/>
      <c r="AF164" s="208"/>
      <c r="AG164" s="208" t="s">
        <v>362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ht="22.5" outlineLevel="2" x14ac:dyDescent="0.2">
      <c r="A165" s="215"/>
      <c r="B165" s="216"/>
      <c r="C165" s="259" t="s">
        <v>787</v>
      </c>
      <c r="D165" s="257"/>
      <c r="E165" s="257"/>
      <c r="F165" s="257"/>
      <c r="G165" s="257"/>
      <c r="H165" s="218"/>
      <c r="I165" s="218"/>
      <c r="J165" s="218"/>
      <c r="K165" s="218"/>
      <c r="L165" s="218"/>
      <c r="M165" s="218"/>
      <c r="N165" s="217"/>
      <c r="O165" s="217"/>
      <c r="P165" s="217"/>
      <c r="Q165" s="217"/>
      <c r="R165" s="218"/>
      <c r="S165" s="218"/>
      <c r="T165" s="218"/>
      <c r="U165" s="218"/>
      <c r="V165" s="218"/>
      <c r="W165" s="218"/>
      <c r="X165" s="218"/>
      <c r="Y165" s="218"/>
      <c r="Z165" s="208"/>
      <c r="AA165" s="208"/>
      <c r="AB165" s="208"/>
      <c r="AC165" s="208"/>
      <c r="AD165" s="208"/>
      <c r="AE165" s="208"/>
      <c r="AF165" s="208"/>
      <c r="AG165" s="208" t="s">
        <v>225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44" t="str">
        <f>C165</f>
        <v>na novostavbách a změnách objektů pro oplocení (815 2 JKSo), objekty zvláštní pro chov živočichů (815 3 JKSO), objekty pozemní různé (815 9 JKSO)</v>
      </c>
      <c r="BB165" s="208"/>
      <c r="BC165" s="208"/>
      <c r="BD165" s="208"/>
      <c r="BE165" s="208"/>
      <c r="BF165" s="208"/>
      <c r="BG165" s="208"/>
      <c r="BH165" s="208"/>
    </row>
    <row r="166" spans="1:60" outlineLevel="3" x14ac:dyDescent="0.2">
      <c r="A166" s="215"/>
      <c r="B166" s="216"/>
      <c r="C166" s="266" t="s">
        <v>788</v>
      </c>
      <c r="D166" s="265"/>
      <c r="E166" s="265"/>
      <c r="F166" s="265"/>
      <c r="G166" s="265"/>
      <c r="H166" s="218"/>
      <c r="I166" s="218"/>
      <c r="J166" s="218"/>
      <c r="K166" s="218"/>
      <c r="L166" s="218"/>
      <c r="M166" s="218"/>
      <c r="N166" s="217"/>
      <c r="O166" s="217"/>
      <c r="P166" s="217"/>
      <c r="Q166" s="217"/>
      <c r="R166" s="218"/>
      <c r="S166" s="218"/>
      <c r="T166" s="218"/>
      <c r="U166" s="218"/>
      <c r="V166" s="218"/>
      <c r="W166" s="218"/>
      <c r="X166" s="218"/>
      <c r="Y166" s="218"/>
      <c r="Z166" s="208"/>
      <c r="AA166" s="208"/>
      <c r="AB166" s="208"/>
      <c r="AC166" s="208"/>
      <c r="AD166" s="208"/>
      <c r="AE166" s="208"/>
      <c r="AF166" s="208"/>
      <c r="AG166" s="208" t="s">
        <v>225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44" t="str">
        <f>C166</f>
        <v>se svislou nosnou konstrukcí monolitickou betonovou tyčovou nebo plošnou ( KMCH 2 a 3 - JKSO šesté místo)</v>
      </c>
      <c r="BB166" s="208"/>
      <c r="BC166" s="208"/>
      <c r="BD166" s="208"/>
      <c r="BE166" s="208"/>
      <c r="BF166" s="208"/>
      <c r="BG166" s="208"/>
      <c r="BH166" s="208"/>
    </row>
    <row r="167" spans="1:60" outlineLevel="2" x14ac:dyDescent="0.2">
      <c r="A167" s="215"/>
      <c r="B167" s="216"/>
      <c r="C167" s="260" t="s">
        <v>363</v>
      </c>
      <c r="D167" s="253"/>
      <c r="E167" s="254"/>
      <c r="F167" s="218"/>
      <c r="G167" s="218"/>
      <c r="H167" s="218"/>
      <c r="I167" s="218"/>
      <c r="J167" s="218"/>
      <c r="K167" s="218"/>
      <c r="L167" s="218"/>
      <c r="M167" s="218"/>
      <c r="N167" s="217"/>
      <c r="O167" s="217"/>
      <c r="P167" s="217"/>
      <c r="Q167" s="217"/>
      <c r="R167" s="218"/>
      <c r="S167" s="218"/>
      <c r="T167" s="218"/>
      <c r="U167" s="218"/>
      <c r="V167" s="218"/>
      <c r="W167" s="218"/>
      <c r="X167" s="218"/>
      <c r="Y167" s="218"/>
      <c r="Z167" s="208"/>
      <c r="AA167" s="208"/>
      <c r="AB167" s="208"/>
      <c r="AC167" s="208"/>
      <c r="AD167" s="208"/>
      <c r="AE167" s="208"/>
      <c r="AF167" s="208"/>
      <c r="AG167" s="208" t="s">
        <v>227</v>
      </c>
      <c r="AH167" s="208">
        <v>0</v>
      </c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3" x14ac:dyDescent="0.2">
      <c r="A168" s="215"/>
      <c r="B168" s="216"/>
      <c r="C168" s="260" t="s">
        <v>789</v>
      </c>
      <c r="D168" s="253"/>
      <c r="E168" s="254"/>
      <c r="F168" s="218"/>
      <c r="G168" s="218"/>
      <c r="H168" s="218"/>
      <c r="I168" s="218"/>
      <c r="J168" s="218"/>
      <c r="K168" s="218"/>
      <c r="L168" s="218"/>
      <c r="M168" s="218"/>
      <c r="N168" s="217"/>
      <c r="O168" s="217"/>
      <c r="P168" s="217"/>
      <c r="Q168" s="217"/>
      <c r="R168" s="218"/>
      <c r="S168" s="218"/>
      <c r="T168" s="218"/>
      <c r="U168" s="218"/>
      <c r="V168" s="218"/>
      <c r="W168" s="218"/>
      <c r="X168" s="218"/>
      <c r="Y168" s="218"/>
      <c r="Z168" s="208"/>
      <c r="AA168" s="208"/>
      <c r="AB168" s="208"/>
      <c r="AC168" s="208"/>
      <c r="AD168" s="208"/>
      <c r="AE168" s="208"/>
      <c r="AF168" s="208"/>
      <c r="AG168" s="208" t="s">
        <v>227</v>
      </c>
      <c r="AH168" s="208">
        <v>0</v>
      </c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3" x14ac:dyDescent="0.2">
      <c r="A169" s="215"/>
      <c r="B169" s="216"/>
      <c r="C169" s="260" t="s">
        <v>790</v>
      </c>
      <c r="D169" s="253"/>
      <c r="E169" s="254">
        <v>32.00967</v>
      </c>
      <c r="F169" s="218"/>
      <c r="G169" s="218"/>
      <c r="H169" s="218"/>
      <c r="I169" s="218"/>
      <c r="J169" s="218"/>
      <c r="K169" s="218"/>
      <c r="L169" s="218"/>
      <c r="M169" s="218"/>
      <c r="N169" s="217"/>
      <c r="O169" s="217"/>
      <c r="P169" s="217"/>
      <c r="Q169" s="217"/>
      <c r="R169" s="218"/>
      <c r="S169" s="218"/>
      <c r="T169" s="218"/>
      <c r="U169" s="218"/>
      <c r="V169" s="218"/>
      <c r="W169" s="218"/>
      <c r="X169" s="218"/>
      <c r="Y169" s="218"/>
      <c r="Z169" s="208"/>
      <c r="AA169" s="208"/>
      <c r="AB169" s="208"/>
      <c r="AC169" s="208"/>
      <c r="AD169" s="208"/>
      <c r="AE169" s="208"/>
      <c r="AF169" s="208"/>
      <c r="AG169" s="208" t="s">
        <v>227</v>
      </c>
      <c r="AH169" s="208">
        <v>0</v>
      </c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x14ac:dyDescent="0.2">
      <c r="A170" s="223" t="s">
        <v>178</v>
      </c>
      <c r="B170" s="224" t="s">
        <v>139</v>
      </c>
      <c r="C170" s="246" t="s">
        <v>140</v>
      </c>
      <c r="D170" s="225"/>
      <c r="E170" s="226"/>
      <c r="F170" s="227"/>
      <c r="G170" s="227">
        <f>SUMIF(AG171:AG217,"&lt;&gt;NOR",G171:G217)</f>
        <v>0</v>
      </c>
      <c r="H170" s="227"/>
      <c r="I170" s="227">
        <f>SUM(I171:I217)</f>
        <v>0</v>
      </c>
      <c r="J170" s="227"/>
      <c r="K170" s="227">
        <f>SUM(K171:K217)</f>
        <v>0</v>
      </c>
      <c r="L170" s="227"/>
      <c r="M170" s="227">
        <f>SUM(M171:M217)</f>
        <v>0</v>
      </c>
      <c r="N170" s="226"/>
      <c r="O170" s="226">
        <f>SUM(O171:O217)</f>
        <v>4.9899999999999993</v>
      </c>
      <c r="P170" s="226"/>
      <c r="Q170" s="226">
        <f>SUM(Q171:Q217)</f>
        <v>0</v>
      </c>
      <c r="R170" s="227"/>
      <c r="S170" s="227"/>
      <c r="T170" s="228"/>
      <c r="U170" s="222"/>
      <c r="V170" s="222">
        <f>SUM(V171:V217)</f>
        <v>40.840000000000003</v>
      </c>
      <c r="W170" s="222"/>
      <c r="X170" s="222"/>
      <c r="Y170" s="222"/>
      <c r="AG170" t="s">
        <v>179</v>
      </c>
    </row>
    <row r="171" spans="1:60" ht="22.5" outlineLevel="1" x14ac:dyDescent="0.2">
      <c r="A171" s="230">
        <v>24</v>
      </c>
      <c r="B171" s="231" t="s">
        <v>503</v>
      </c>
      <c r="C171" s="248" t="s">
        <v>504</v>
      </c>
      <c r="D171" s="232" t="s">
        <v>399</v>
      </c>
      <c r="E171" s="233">
        <v>76</v>
      </c>
      <c r="F171" s="234"/>
      <c r="G171" s="235">
        <f>ROUND(E171*F171,2)</f>
        <v>0</v>
      </c>
      <c r="H171" s="234"/>
      <c r="I171" s="235">
        <f>ROUND(E171*H171,2)</f>
        <v>0</v>
      </c>
      <c r="J171" s="234"/>
      <c r="K171" s="235">
        <f>ROUND(E171*J171,2)</f>
        <v>0</v>
      </c>
      <c r="L171" s="235">
        <v>21</v>
      </c>
      <c r="M171" s="235">
        <f>G171*(1+L171/100)</f>
        <v>0</v>
      </c>
      <c r="N171" s="233">
        <v>2.0000000000000002E-5</v>
      </c>
      <c r="O171" s="233">
        <f>ROUND(E171*N171,2)</f>
        <v>0</v>
      </c>
      <c r="P171" s="233">
        <v>0</v>
      </c>
      <c r="Q171" s="233">
        <f>ROUND(E171*P171,2)</f>
        <v>0</v>
      </c>
      <c r="R171" s="235" t="s">
        <v>505</v>
      </c>
      <c r="S171" s="235" t="s">
        <v>183</v>
      </c>
      <c r="T171" s="236" t="s">
        <v>183</v>
      </c>
      <c r="U171" s="218">
        <v>0.125</v>
      </c>
      <c r="V171" s="218">
        <f>ROUND(E171*U171,2)</f>
        <v>9.5</v>
      </c>
      <c r="W171" s="218"/>
      <c r="X171" s="218" t="s">
        <v>222</v>
      </c>
      <c r="Y171" s="218" t="s">
        <v>186</v>
      </c>
      <c r="Z171" s="208"/>
      <c r="AA171" s="208"/>
      <c r="AB171" s="208"/>
      <c r="AC171" s="208"/>
      <c r="AD171" s="208"/>
      <c r="AE171" s="208"/>
      <c r="AF171" s="208"/>
      <c r="AG171" s="208" t="s">
        <v>223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outlineLevel="2" x14ac:dyDescent="0.2">
      <c r="A172" s="215"/>
      <c r="B172" s="216"/>
      <c r="C172" s="260" t="s">
        <v>506</v>
      </c>
      <c r="D172" s="253"/>
      <c r="E172" s="254"/>
      <c r="F172" s="218"/>
      <c r="G172" s="218"/>
      <c r="H172" s="218"/>
      <c r="I172" s="218"/>
      <c r="J172" s="218"/>
      <c r="K172" s="218"/>
      <c r="L172" s="218"/>
      <c r="M172" s="218"/>
      <c r="N172" s="217"/>
      <c r="O172" s="217"/>
      <c r="P172" s="217"/>
      <c r="Q172" s="217"/>
      <c r="R172" s="218"/>
      <c r="S172" s="218"/>
      <c r="T172" s="218"/>
      <c r="U172" s="218"/>
      <c r="V172" s="218"/>
      <c r="W172" s="218"/>
      <c r="X172" s="218"/>
      <c r="Y172" s="218"/>
      <c r="Z172" s="208"/>
      <c r="AA172" s="208"/>
      <c r="AB172" s="208"/>
      <c r="AC172" s="208"/>
      <c r="AD172" s="208"/>
      <c r="AE172" s="208"/>
      <c r="AF172" s="208"/>
      <c r="AG172" s="208" t="s">
        <v>227</v>
      </c>
      <c r="AH172" s="208">
        <v>0</v>
      </c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outlineLevel="3" x14ac:dyDescent="0.2">
      <c r="A173" s="215"/>
      <c r="B173" s="216"/>
      <c r="C173" s="260" t="s">
        <v>438</v>
      </c>
      <c r="D173" s="253"/>
      <c r="E173" s="254"/>
      <c r="F173" s="218"/>
      <c r="G173" s="218"/>
      <c r="H173" s="218"/>
      <c r="I173" s="218"/>
      <c r="J173" s="218"/>
      <c r="K173" s="218"/>
      <c r="L173" s="218"/>
      <c r="M173" s="218"/>
      <c r="N173" s="217"/>
      <c r="O173" s="217"/>
      <c r="P173" s="217"/>
      <c r="Q173" s="217"/>
      <c r="R173" s="218"/>
      <c r="S173" s="218"/>
      <c r="T173" s="218"/>
      <c r="U173" s="218"/>
      <c r="V173" s="218"/>
      <c r="W173" s="218"/>
      <c r="X173" s="218"/>
      <c r="Y173" s="218"/>
      <c r="Z173" s="208"/>
      <c r="AA173" s="208"/>
      <c r="AB173" s="208"/>
      <c r="AC173" s="208"/>
      <c r="AD173" s="208"/>
      <c r="AE173" s="208"/>
      <c r="AF173" s="208"/>
      <c r="AG173" s="208" t="s">
        <v>227</v>
      </c>
      <c r="AH173" s="208">
        <v>0</v>
      </c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3" x14ac:dyDescent="0.2">
      <c r="A174" s="215"/>
      <c r="B174" s="216"/>
      <c r="C174" s="260" t="s">
        <v>791</v>
      </c>
      <c r="D174" s="253"/>
      <c r="E174" s="254"/>
      <c r="F174" s="218"/>
      <c r="G174" s="218"/>
      <c r="H174" s="218"/>
      <c r="I174" s="218"/>
      <c r="J174" s="218"/>
      <c r="K174" s="218"/>
      <c r="L174" s="218"/>
      <c r="M174" s="218"/>
      <c r="N174" s="217"/>
      <c r="O174" s="217"/>
      <c r="P174" s="217"/>
      <c r="Q174" s="217"/>
      <c r="R174" s="218"/>
      <c r="S174" s="218"/>
      <c r="T174" s="218"/>
      <c r="U174" s="218"/>
      <c r="V174" s="218"/>
      <c r="W174" s="218"/>
      <c r="X174" s="218"/>
      <c r="Y174" s="218"/>
      <c r="Z174" s="208"/>
      <c r="AA174" s="208"/>
      <c r="AB174" s="208"/>
      <c r="AC174" s="208"/>
      <c r="AD174" s="208"/>
      <c r="AE174" s="208"/>
      <c r="AF174" s="208"/>
      <c r="AG174" s="208" t="s">
        <v>227</v>
      </c>
      <c r="AH174" s="208">
        <v>0</v>
      </c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3" x14ac:dyDescent="0.2">
      <c r="A175" s="215"/>
      <c r="B175" s="216"/>
      <c r="C175" s="261" t="s">
        <v>231</v>
      </c>
      <c r="D175" s="255"/>
      <c r="E175" s="256"/>
      <c r="F175" s="218"/>
      <c r="G175" s="218"/>
      <c r="H175" s="218"/>
      <c r="I175" s="218"/>
      <c r="J175" s="218"/>
      <c r="K175" s="218"/>
      <c r="L175" s="218"/>
      <c r="M175" s="218"/>
      <c r="N175" s="217"/>
      <c r="O175" s="217"/>
      <c r="P175" s="217"/>
      <c r="Q175" s="217"/>
      <c r="R175" s="218"/>
      <c r="S175" s="218"/>
      <c r="T175" s="218"/>
      <c r="U175" s="218"/>
      <c r="V175" s="218"/>
      <c r="W175" s="218"/>
      <c r="X175" s="218"/>
      <c r="Y175" s="218"/>
      <c r="Z175" s="208"/>
      <c r="AA175" s="208"/>
      <c r="AB175" s="208"/>
      <c r="AC175" s="208"/>
      <c r="AD175" s="208"/>
      <c r="AE175" s="208"/>
      <c r="AF175" s="208"/>
      <c r="AG175" s="208" t="s">
        <v>227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outlineLevel="3" x14ac:dyDescent="0.2">
      <c r="A176" s="215"/>
      <c r="B176" s="216"/>
      <c r="C176" s="262" t="s">
        <v>792</v>
      </c>
      <c r="D176" s="255"/>
      <c r="E176" s="256">
        <v>8</v>
      </c>
      <c r="F176" s="218"/>
      <c r="G176" s="218"/>
      <c r="H176" s="218"/>
      <c r="I176" s="218"/>
      <c r="J176" s="218"/>
      <c r="K176" s="218"/>
      <c r="L176" s="218"/>
      <c r="M176" s="218"/>
      <c r="N176" s="217"/>
      <c r="O176" s="217"/>
      <c r="P176" s="217"/>
      <c r="Q176" s="217"/>
      <c r="R176" s="218"/>
      <c r="S176" s="218"/>
      <c r="T176" s="218"/>
      <c r="U176" s="218"/>
      <c r="V176" s="218"/>
      <c r="W176" s="218"/>
      <c r="X176" s="218"/>
      <c r="Y176" s="218"/>
      <c r="Z176" s="208"/>
      <c r="AA176" s="208"/>
      <c r="AB176" s="208"/>
      <c r="AC176" s="208"/>
      <c r="AD176" s="208"/>
      <c r="AE176" s="208"/>
      <c r="AF176" s="208"/>
      <c r="AG176" s="208" t="s">
        <v>227</v>
      </c>
      <c r="AH176" s="208">
        <v>2</v>
      </c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spans="1:60" outlineLevel="3" x14ac:dyDescent="0.2">
      <c r="A177" s="215"/>
      <c r="B177" s="216"/>
      <c r="C177" s="261" t="s">
        <v>233</v>
      </c>
      <c r="D177" s="255"/>
      <c r="E177" s="256"/>
      <c r="F177" s="218"/>
      <c r="G177" s="218"/>
      <c r="H177" s="218"/>
      <c r="I177" s="218"/>
      <c r="J177" s="218"/>
      <c r="K177" s="218"/>
      <c r="L177" s="218"/>
      <c r="M177" s="218"/>
      <c r="N177" s="217"/>
      <c r="O177" s="217"/>
      <c r="P177" s="217"/>
      <c r="Q177" s="217"/>
      <c r="R177" s="218"/>
      <c r="S177" s="218"/>
      <c r="T177" s="218"/>
      <c r="U177" s="218"/>
      <c r="V177" s="218"/>
      <c r="W177" s="218"/>
      <c r="X177" s="218"/>
      <c r="Y177" s="218"/>
      <c r="Z177" s="208"/>
      <c r="AA177" s="208"/>
      <c r="AB177" s="208"/>
      <c r="AC177" s="208"/>
      <c r="AD177" s="208"/>
      <c r="AE177" s="208"/>
      <c r="AF177" s="208"/>
      <c r="AG177" s="208" t="s">
        <v>227</v>
      </c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outlineLevel="3" x14ac:dyDescent="0.2">
      <c r="A178" s="215"/>
      <c r="B178" s="216"/>
      <c r="C178" s="260" t="s">
        <v>793</v>
      </c>
      <c r="D178" s="253"/>
      <c r="E178" s="254">
        <v>8</v>
      </c>
      <c r="F178" s="218"/>
      <c r="G178" s="218"/>
      <c r="H178" s="218"/>
      <c r="I178" s="218"/>
      <c r="J178" s="218"/>
      <c r="K178" s="218"/>
      <c r="L178" s="218"/>
      <c r="M178" s="218"/>
      <c r="N178" s="217"/>
      <c r="O178" s="217"/>
      <c r="P178" s="217"/>
      <c r="Q178" s="217"/>
      <c r="R178" s="218"/>
      <c r="S178" s="218"/>
      <c r="T178" s="218"/>
      <c r="U178" s="218"/>
      <c r="V178" s="218"/>
      <c r="W178" s="218"/>
      <c r="X178" s="218"/>
      <c r="Y178" s="218"/>
      <c r="Z178" s="208"/>
      <c r="AA178" s="208"/>
      <c r="AB178" s="208"/>
      <c r="AC178" s="208"/>
      <c r="AD178" s="208"/>
      <c r="AE178" s="208"/>
      <c r="AF178" s="208"/>
      <c r="AG178" s="208" t="s">
        <v>227</v>
      </c>
      <c r="AH178" s="208">
        <v>5</v>
      </c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outlineLevel="3" x14ac:dyDescent="0.2">
      <c r="A179" s="215"/>
      <c r="B179" s="216"/>
      <c r="C179" s="260" t="s">
        <v>794</v>
      </c>
      <c r="D179" s="253"/>
      <c r="E179" s="254"/>
      <c r="F179" s="218"/>
      <c r="G179" s="218"/>
      <c r="H179" s="218"/>
      <c r="I179" s="218"/>
      <c r="J179" s="218"/>
      <c r="K179" s="218"/>
      <c r="L179" s="218"/>
      <c r="M179" s="218"/>
      <c r="N179" s="217"/>
      <c r="O179" s="217"/>
      <c r="P179" s="217"/>
      <c r="Q179" s="217"/>
      <c r="R179" s="218"/>
      <c r="S179" s="218"/>
      <c r="T179" s="218"/>
      <c r="U179" s="218"/>
      <c r="V179" s="218"/>
      <c r="W179" s="218"/>
      <c r="X179" s="218"/>
      <c r="Y179" s="218"/>
      <c r="Z179" s="208"/>
      <c r="AA179" s="208"/>
      <c r="AB179" s="208"/>
      <c r="AC179" s="208"/>
      <c r="AD179" s="208"/>
      <c r="AE179" s="208"/>
      <c r="AF179" s="208"/>
      <c r="AG179" s="208" t="s">
        <v>227</v>
      </c>
      <c r="AH179" s="208">
        <v>0</v>
      </c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outlineLevel="3" x14ac:dyDescent="0.2">
      <c r="A180" s="215"/>
      <c r="B180" s="216"/>
      <c r="C180" s="261" t="s">
        <v>231</v>
      </c>
      <c r="D180" s="255"/>
      <c r="E180" s="256"/>
      <c r="F180" s="218"/>
      <c r="G180" s="218"/>
      <c r="H180" s="218"/>
      <c r="I180" s="218"/>
      <c r="J180" s="218"/>
      <c r="K180" s="218"/>
      <c r="L180" s="218"/>
      <c r="M180" s="218"/>
      <c r="N180" s="217"/>
      <c r="O180" s="217"/>
      <c r="P180" s="217"/>
      <c r="Q180" s="217"/>
      <c r="R180" s="218"/>
      <c r="S180" s="218"/>
      <c r="T180" s="218"/>
      <c r="U180" s="218"/>
      <c r="V180" s="218"/>
      <c r="W180" s="218"/>
      <c r="X180" s="218"/>
      <c r="Y180" s="218"/>
      <c r="Z180" s="208"/>
      <c r="AA180" s="208"/>
      <c r="AB180" s="208"/>
      <c r="AC180" s="208"/>
      <c r="AD180" s="208"/>
      <c r="AE180" s="208"/>
      <c r="AF180" s="208"/>
      <c r="AG180" s="208" t="s">
        <v>227</v>
      </c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outlineLevel="3" x14ac:dyDescent="0.2">
      <c r="A181" s="215"/>
      <c r="B181" s="216"/>
      <c r="C181" s="262" t="s">
        <v>507</v>
      </c>
      <c r="D181" s="255"/>
      <c r="E181" s="256">
        <v>4</v>
      </c>
      <c r="F181" s="218"/>
      <c r="G181" s="218"/>
      <c r="H181" s="218"/>
      <c r="I181" s="218"/>
      <c r="J181" s="218"/>
      <c r="K181" s="218"/>
      <c r="L181" s="218"/>
      <c r="M181" s="218"/>
      <c r="N181" s="217"/>
      <c r="O181" s="217"/>
      <c r="P181" s="217"/>
      <c r="Q181" s="217"/>
      <c r="R181" s="218"/>
      <c r="S181" s="218"/>
      <c r="T181" s="218"/>
      <c r="U181" s="218"/>
      <c r="V181" s="218"/>
      <c r="W181" s="218"/>
      <c r="X181" s="218"/>
      <c r="Y181" s="218"/>
      <c r="Z181" s="208"/>
      <c r="AA181" s="208"/>
      <c r="AB181" s="208"/>
      <c r="AC181" s="208"/>
      <c r="AD181" s="208"/>
      <c r="AE181" s="208"/>
      <c r="AF181" s="208"/>
      <c r="AG181" s="208" t="s">
        <v>227</v>
      </c>
      <c r="AH181" s="208">
        <v>2</v>
      </c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3" x14ac:dyDescent="0.2">
      <c r="A182" s="215"/>
      <c r="B182" s="216"/>
      <c r="C182" s="261" t="s">
        <v>233</v>
      </c>
      <c r="D182" s="255"/>
      <c r="E182" s="256"/>
      <c r="F182" s="218"/>
      <c r="G182" s="218"/>
      <c r="H182" s="218"/>
      <c r="I182" s="218"/>
      <c r="J182" s="218"/>
      <c r="K182" s="218"/>
      <c r="L182" s="218"/>
      <c r="M182" s="218"/>
      <c r="N182" s="217"/>
      <c r="O182" s="217"/>
      <c r="P182" s="217"/>
      <c r="Q182" s="217"/>
      <c r="R182" s="218"/>
      <c r="S182" s="218"/>
      <c r="T182" s="218"/>
      <c r="U182" s="218"/>
      <c r="V182" s="218"/>
      <c r="W182" s="218"/>
      <c r="X182" s="218"/>
      <c r="Y182" s="218"/>
      <c r="Z182" s="208"/>
      <c r="AA182" s="208"/>
      <c r="AB182" s="208"/>
      <c r="AC182" s="208"/>
      <c r="AD182" s="208"/>
      <c r="AE182" s="208"/>
      <c r="AF182" s="208"/>
      <c r="AG182" s="208" t="s">
        <v>227</v>
      </c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outlineLevel="3" x14ac:dyDescent="0.2">
      <c r="A183" s="215"/>
      <c r="B183" s="216"/>
      <c r="C183" s="260" t="s">
        <v>795</v>
      </c>
      <c r="D183" s="253"/>
      <c r="E183" s="254">
        <v>68</v>
      </c>
      <c r="F183" s="218"/>
      <c r="G183" s="218"/>
      <c r="H183" s="218"/>
      <c r="I183" s="218"/>
      <c r="J183" s="218"/>
      <c r="K183" s="218"/>
      <c r="L183" s="218"/>
      <c r="M183" s="218"/>
      <c r="N183" s="217"/>
      <c r="O183" s="217"/>
      <c r="P183" s="217"/>
      <c r="Q183" s="217"/>
      <c r="R183" s="218"/>
      <c r="S183" s="218"/>
      <c r="T183" s="218"/>
      <c r="U183" s="218"/>
      <c r="V183" s="218"/>
      <c r="W183" s="218"/>
      <c r="X183" s="218"/>
      <c r="Y183" s="218"/>
      <c r="Z183" s="208"/>
      <c r="AA183" s="208"/>
      <c r="AB183" s="208"/>
      <c r="AC183" s="208"/>
      <c r="AD183" s="208"/>
      <c r="AE183" s="208"/>
      <c r="AF183" s="208"/>
      <c r="AG183" s="208" t="s">
        <v>227</v>
      </c>
      <c r="AH183" s="208">
        <v>5</v>
      </c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outlineLevel="1" x14ac:dyDescent="0.2">
      <c r="A184" s="230">
        <v>25</v>
      </c>
      <c r="B184" s="231" t="s">
        <v>515</v>
      </c>
      <c r="C184" s="248" t="s">
        <v>516</v>
      </c>
      <c r="D184" s="232" t="s">
        <v>517</v>
      </c>
      <c r="E184" s="233">
        <v>1</v>
      </c>
      <c r="F184" s="234"/>
      <c r="G184" s="235">
        <f>ROUND(E184*F184,2)</f>
        <v>0</v>
      </c>
      <c r="H184" s="234"/>
      <c r="I184" s="235">
        <f>ROUND(E184*H184,2)</f>
        <v>0</v>
      </c>
      <c r="J184" s="234"/>
      <c r="K184" s="235">
        <f>ROUND(E184*J184,2)</f>
        <v>0</v>
      </c>
      <c r="L184" s="235">
        <v>21</v>
      </c>
      <c r="M184" s="235">
        <f>G184*(1+L184/100)</f>
        <v>0</v>
      </c>
      <c r="N184" s="233">
        <v>0.05</v>
      </c>
      <c r="O184" s="233">
        <f>ROUND(E184*N184,2)</f>
        <v>0.05</v>
      </c>
      <c r="P184" s="233">
        <v>0</v>
      </c>
      <c r="Q184" s="233">
        <f>ROUND(E184*P184,2)</f>
        <v>0</v>
      </c>
      <c r="R184" s="235"/>
      <c r="S184" s="235" t="s">
        <v>268</v>
      </c>
      <c r="T184" s="236" t="s">
        <v>184</v>
      </c>
      <c r="U184" s="218">
        <v>0</v>
      </c>
      <c r="V184" s="218">
        <f>ROUND(E184*U184,2)</f>
        <v>0</v>
      </c>
      <c r="W184" s="218"/>
      <c r="X184" s="218" t="s">
        <v>222</v>
      </c>
      <c r="Y184" s="218" t="s">
        <v>186</v>
      </c>
      <c r="Z184" s="208"/>
      <c r="AA184" s="208"/>
      <c r="AB184" s="208"/>
      <c r="AC184" s="208"/>
      <c r="AD184" s="208"/>
      <c r="AE184" s="208"/>
      <c r="AF184" s="208"/>
      <c r="AG184" s="208" t="s">
        <v>223</v>
      </c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outlineLevel="2" x14ac:dyDescent="0.2">
      <c r="A185" s="215"/>
      <c r="B185" s="216"/>
      <c r="C185" s="249" t="s">
        <v>518</v>
      </c>
      <c r="D185" s="245"/>
      <c r="E185" s="245"/>
      <c r="F185" s="245"/>
      <c r="G185" s="245"/>
      <c r="H185" s="218"/>
      <c r="I185" s="218"/>
      <c r="J185" s="218"/>
      <c r="K185" s="218"/>
      <c r="L185" s="218"/>
      <c r="M185" s="218"/>
      <c r="N185" s="217"/>
      <c r="O185" s="217"/>
      <c r="P185" s="217"/>
      <c r="Q185" s="217"/>
      <c r="R185" s="218"/>
      <c r="S185" s="218"/>
      <c r="T185" s="218"/>
      <c r="U185" s="218"/>
      <c r="V185" s="218"/>
      <c r="W185" s="218"/>
      <c r="X185" s="218"/>
      <c r="Y185" s="218"/>
      <c r="Z185" s="208"/>
      <c r="AA185" s="208"/>
      <c r="AB185" s="208"/>
      <c r="AC185" s="208"/>
      <c r="AD185" s="208"/>
      <c r="AE185" s="208"/>
      <c r="AF185" s="208"/>
      <c r="AG185" s="208" t="s">
        <v>193</v>
      </c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outlineLevel="3" x14ac:dyDescent="0.2">
      <c r="A186" s="215"/>
      <c r="B186" s="216"/>
      <c r="C186" s="264" t="s">
        <v>519</v>
      </c>
      <c r="D186" s="219"/>
      <c r="E186" s="220"/>
      <c r="F186" s="221"/>
      <c r="G186" s="221"/>
      <c r="H186" s="218"/>
      <c r="I186" s="218"/>
      <c r="J186" s="218"/>
      <c r="K186" s="218"/>
      <c r="L186" s="218"/>
      <c r="M186" s="218"/>
      <c r="N186" s="217"/>
      <c r="O186" s="217"/>
      <c r="P186" s="217"/>
      <c r="Q186" s="217"/>
      <c r="R186" s="218"/>
      <c r="S186" s="218"/>
      <c r="T186" s="218"/>
      <c r="U186" s="218"/>
      <c r="V186" s="218"/>
      <c r="W186" s="218"/>
      <c r="X186" s="218"/>
      <c r="Y186" s="218"/>
      <c r="Z186" s="208"/>
      <c r="AA186" s="208"/>
      <c r="AB186" s="208"/>
      <c r="AC186" s="208"/>
      <c r="AD186" s="208"/>
      <c r="AE186" s="208"/>
      <c r="AF186" s="208"/>
      <c r="AG186" s="208" t="s">
        <v>193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spans="1:60" outlineLevel="3" x14ac:dyDescent="0.2">
      <c r="A187" s="215"/>
      <c r="B187" s="216"/>
      <c r="C187" s="263" t="s">
        <v>520</v>
      </c>
      <c r="D187" s="258"/>
      <c r="E187" s="258"/>
      <c r="F187" s="258"/>
      <c r="G187" s="258"/>
      <c r="H187" s="218"/>
      <c r="I187" s="218"/>
      <c r="J187" s="218"/>
      <c r="K187" s="218"/>
      <c r="L187" s="218"/>
      <c r="M187" s="218"/>
      <c r="N187" s="217"/>
      <c r="O187" s="217"/>
      <c r="P187" s="217"/>
      <c r="Q187" s="217"/>
      <c r="R187" s="218"/>
      <c r="S187" s="218"/>
      <c r="T187" s="218"/>
      <c r="U187" s="218"/>
      <c r="V187" s="218"/>
      <c r="W187" s="218"/>
      <c r="X187" s="218"/>
      <c r="Y187" s="218"/>
      <c r="Z187" s="208"/>
      <c r="AA187" s="208"/>
      <c r="AB187" s="208"/>
      <c r="AC187" s="208"/>
      <c r="AD187" s="208"/>
      <c r="AE187" s="208"/>
      <c r="AF187" s="208"/>
      <c r="AG187" s="208" t="s">
        <v>193</v>
      </c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44" t="str">
        <f>C187</f>
        <v>V prostoru parku bude dále umístěno celkem 6 odpadkových košů stejného typu, jaké jsou použity v prostoru u kostela.</v>
      </c>
      <c r="BB187" s="208"/>
      <c r="BC187" s="208"/>
      <c r="BD187" s="208"/>
      <c r="BE187" s="208"/>
      <c r="BF187" s="208"/>
      <c r="BG187" s="208"/>
      <c r="BH187" s="208"/>
    </row>
    <row r="188" spans="1:60" outlineLevel="3" x14ac:dyDescent="0.2">
      <c r="A188" s="215"/>
      <c r="B188" s="216"/>
      <c r="C188" s="264" t="s">
        <v>519</v>
      </c>
      <c r="D188" s="219"/>
      <c r="E188" s="220"/>
      <c r="F188" s="221"/>
      <c r="G188" s="221"/>
      <c r="H188" s="218"/>
      <c r="I188" s="218"/>
      <c r="J188" s="218"/>
      <c r="K188" s="218"/>
      <c r="L188" s="218"/>
      <c r="M188" s="218"/>
      <c r="N188" s="217"/>
      <c r="O188" s="217"/>
      <c r="P188" s="217"/>
      <c r="Q188" s="217"/>
      <c r="R188" s="218"/>
      <c r="S188" s="218"/>
      <c r="T188" s="218"/>
      <c r="U188" s="218"/>
      <c r="V188" s="218"/>
      <c r="W188" s="218"/>
      <c r="X188" s="218"/>
      <c r="Y188" s="218"/>
      <c r="Z188" s="208"/>
      <c r="AA188" s="208"/>
      <c r="AB188" s="208"/>
      <c r="AC188" s="208"/>
      <c r="AD188" s="208"/>
      <c r="AE188" s="208"/>
      <c r="AF188" s="208"/>
      <c r="AG188" s="208" t="s">
        <v>193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spans="1:60" outlineLevel="3" x14ac:dyDescent="0.2">
      <c r="A189" s="215"/>
      <c r="B189" s="216"/>
      <c r="C189" s="263" t="s">
        <v>533</v>
      </c>
      <c r="D189" s="258"/>
      <c r="E189" s="258"/>
      <c r="F189" s="258"/>
      <c r="G189" s="258"/>
      <c r="H189" s="218"/>
      <c r="I189" s="218"/>
      <c r="J189" s="218"/>
      <c r="K189" s="218"/>
      <c r="L189" s="218"/>
      <c r="M189" s="218"/>
      <c r="N189" s="217"/>
      <c r="O189" s="217"/>
      <c r="P189" s="217"/>
      <c r="Q189" s="217"/>
      <c r="R189" s="218"/>
      <c r="S189" s="218"/>
      <c r="T189" s="218"/>
      <c r="U189" s="218"/>
      <c r="V189" s="218"/>
      <c r="W189" s="218"/>
      <c r="X189" s="218"/>
      <c r="Y189" s="218"/>
      <c r="Z189" s="208"/>
      <c r="AA189" s="208"/>
      <c r="AB189" s="208"/>
      <c r="AC189" s="208"/>
      <c r="AD189" s="208"/>
      <c r="AE189" s="208"/>
      <c r="AF189" s="208"/>
      <c r="AG189" s="208" t="s">
        <v>193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44" t="str">
        <f>C189</f>
        <v>Jedná se o válcovitý koš s vnitřním objemem nádoby 50l, který je ukotvený na nohu z ocelového jeklu 80×40 mm.</v>
      </c>
      <c r="BB189" s="208"/>
      <c r="BC189" s="208"/>
      <c r="BD189" s="208"/>
      <c r="BE189" s="208"/>
      <c r="BF189" s="208"/>
      <c r="BG189" s="208"/>
      <c r="BH189" s="208"/>
    </row>
    <row r="190" spans="1:60" outlineLevel="3" x14ac:dyDescent="0.2">
      <c r="A190" s="215"/>
      <c r="B190" s="216"/>
      <c r="C190" s="263" t="s">
        <v>534</v>
      </c>
      <c r="D190" s="258"/>
      <c r="E190" s="258"/>
      <c r="F190" s="258"/>
      <c r="G190" s="258"/>
      <c r="H190" s="218"/>
      <c r="I190" s="218"/>
      <c r="J190" s="218"/>
      <c r="K190" s="218"/>
      <c r="L190" s="218"/>
      <c r="M190" s="218"/>
      <c r="N190" s="217"/>
      <c r="O190" s="217"/>
      <c r="P190" s="217"/>
      <c r="Q190" s="217"/>
      <c r="R190" s="218"/>
      <c r="S190" s="218"/>
      <c r="T190" s="218"/>
      <c r="U190" s="218"/>
      <c r="V190" s="218"/>
      <c r="W190" s="218"/>
      <c r="X190" s="218"/>
      <c r="Y190" s="218"/>
      <c r="Z190" s="208"/>
      <c r="AA190" s="208"/>
      <c r="AB190" s="208"/>
      <c r="AC190" s="208"/>
      <c r="AD190" s="208"/>
      <c r="AE190" s="208"/>
      <c r="AF190" s="208"/>
      <c r="AG190" s="208" t="s">
        <v>193</v>
      </c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 outlineLevel="3" x14ac:dyDescent="0.2">
      <c r="A191" s="215"/>
      <c r="B191" s="216"/>
      <c r="C191" s="263" t="s">
        <v>535</v>
      </c>
      <c r="D191" s="258"/>
      <c r="E191" s="258"/>
      <c r="F191" s="258"/>
      <c r="G191" s="258"/>
      <c r="H191" s="218"/>
      <c r="I191" s="218"/>
      <c r="J191" s="218"/>
      <c r="K191" s="218"/>
      <c r="L191" s="218"/>
      <c r="M191" s="218"/>
      <c r="N191" s="217"/>
      <c r="O191" s="217"/>
      <c r="P191" s="217"/>
      <c r="Q191" s="217"/>
      <c r="R191" s="218"/>
      <c r="S191" s="218"/>
      <c r="T191" s="218"/>
      <c r="U191" s="218"/>
      <c r="V191" s="218"/>
      <c r="W191" s="218"/>
      <c r="X191" s="218"/>
      <c r="Y191" s="218"/>
      <c r="Z191" s="208"/>
      <c r="AA191" s="208"/>
      <c r="AB191" s="208"/>
      <c r="AC191" s="208"/>
      <c r="AD191" s="208"/>
      <c r="AE191" s="208"/>
      <c r="AF191" s="208"/>
      <c r="AG191" s="208" t="s">
        <v>193</v>
      </c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spans="1:60" outlineLevel="3" x14ac:dyDescent="0.2">
      <c r="A192" s="215"/>
      <c r="B192" s="216"/>
      <c r="C192" s="263" t="s">
        <v>536</v>
      </c>
      <c r="D192" s="258"/>
      <c r="E192" s="258"/>
      <c r="F192" s="258"/>
      <c r="G192" s="258"/>
      <c r="H192" s="218"/>
      <c r="I192" s="218"/>
      <c r="J192" s="218"/>
      <c r="K192" s="218"/>
      <c r="L192" s="218"/>
      <c r="M192" s="218"/>
      <c r="N192" s="217"/>
      <c r="O192" s="217"/>
      <c r="P192" s="217"/>
      <c r="Q192" s="217"/>
      <c r="R192" s="218"/>
      <c r="S192" s="218"/>
      <c r="T192" s="218"/>
      <c r="U192" s="218"/>
      <c r="V192" s="218"/>
      <c r="W192" s="218"/>
      <c r="X192" s="218"/>
      <c r="Y192" s="218"/>
      <c r="Z192" s="208"/>
      <c r="AA192" s="208"/>
      <c r="AB192" s="208"/>
      <c r="AC192" s="208"/>
      <c r="AD192" s="208"/>
      <c r="AE192" s="208"/>
      <c r="AF192" s="208"/>
      <c r="AG192" s="208" t="s">
        <v>193</v>
      </c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44" t="str">
        <f>C192</f>
        <v>Ocel je lakována fasádní vypalovanou barvou (odstín antracitová šedá) na podkladový žárový zinek ponorem.</v>
      </c>
      <c r="BB192" s="208"/>
      <c r="BC192" s="208"/>
      <c r="BD192" s="208"/>
      <c r="BE192" s="208"/>
      <c r="BF192" s="208"/>
      <c r="BG192" s="208"/>
      <c r="BH192" s="208"/>
    </row>
    <row r="193" spans="1:60" outlineLevel="3" x14ac:dyDescent="0.2">
      <c r="A193" s="215"/>
      <c r="B193" s="216"/>
      <c r="C193" s="263" t="s">
        <v>521</v>
      </c>
      <c r="D193" s="258"/>
      <c r="E193" s="258"/>
      <c r="F193" s="258"/>
      <c r="G193" s="258"/>
      <c r="H193" s="218"/>
      <c r="I193" s="218"/>
      <c r="J193" s="218"/>
      <c r="K193" s="218"/>
      <c r="L193" s="218"/>
      <c r="M193" s="218"/>
      <c r="N193" s="217"/>
      <c r="O193" s="217"/>
      <c r="P193" s="217"/>
      <c r="Q193" s="217"/>
      <c r="R193" s="218"/>
      <c r="S193" s="218"/>
      <c r="T193" s="218"/>
      <c r="U193" s="218"/>
      <c r="V193" s="218"/>
      <c r="W193" s="218"/>
      <c r="X193" s="218"/>
      <c r="Y193" s="218"/>
      <c r="Z193" s="208"/>
      <c r="AA193" s="208"/>
      <c r="AB193" s="208"/>
      <c r="AC193" s="208"/>
      <c r="AD193" s="208"/>
      <c r="AE193" s="208"/>
      <c r="AF193" s="208"/>
      <c r="AG193" s="208" t="s">
        <v>193</v>
      </c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spans="1:60" outlineLevel="3" x14ac:dyDescent="0.2">
      <c r="A194" s="215"/>
      <c r="B194" s="216"/>
      <c r="C194" s="264" t="s">
        <v>519</v>
      </c>
      <c r="D194" s="219"/>
      <c r="E194" s="220"/>
      <c r="F194" s="221"/>
      <c r="G194" s="221"/>
      <c r="H194" s="218"/>
      <c r="I194" s="218"/>
      <c r="J194" s="218"/>
      <c r="K194" s="218"/>
      <c r="L194" s="218"/>
      <c r="M194" s="218"/>
      <c r="N194" s="217"/>
      <c r="O194" s="217"/>
      <c r="P194" s="217"/>
      <c r="Q194" s="217"/>
      <c r="R194" s="218"/>
      <c r="S194" s="218"/>
      <c r="T194" s="218"/>
      <c r="U194" s="218"/>
      <c r="V194" s="218"/>
      <c r="W194" s="218"/>
      <c r="X194" s="218"/>
      <c r="Y194" s="218"/>
      <c r="Z194" s="208"/>
      <c r="AA194" s="208"/>
      <c r="AB194" s="208"/>
      <c r="AC194" s="208"/>
      <c r="AD194" s="208"/>
      <c r="AE194" s="208"/>
      <c r="AF194" s="208"/>
      <c r="AG194" s="208" t="s">
        <v>193</v>
      </c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spans="1:60" ht="22.5" outlineLevel="3" x14ac:dyDescent="0.2">
      <c r="A195" s="215"/>
      <c r="B195" s="216"/>
      <c r="C195" s="263" t="s">
        <v>522</v>
      </c>
      <c r="D195" s="258"/>
      <c r="E195" s="258"/>
      <c r="F195" s="258"/>
      <c r="G195" s="258"/>
      <c r="H195" s="218"/>
      <c r="I195" s="218"/>
      <c r="J195" s="218"/>
      <c r="K195" s="218"/>
      <c r="L195" s="218"/>
      <c r="M195" s="218"/>
      <c r="N195" s="217"/>
      <c r="O195" s="217"/>
      <c r="P195" s="217"/>
      <c r="Q195" s="217"/>
      <c r="R195" s="218"/>
      <c r="S195" s="218"/>
      <c r="T195" s="218"/>
      <c r="U195" s="218"/>
      <c r="V195" s="218"/>
      <c r="W195" s="218"/>
      <c r="X195" s="218"/>
      <c r="Y195" s="218"/>
      <c r="Z195" s="208"/>
      <c r="AA195" s="208"/>
      <c r="AB195" s="208"/>
      <c r="AC195" s="208"/>
      <c r="AD195" s="208"/>
      <c r="AE195" s="208"/>
      <c r="AF195" s="208"/>
      <c r="AG195" s="208" t="s">
        <v>193</v>
      </c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44" t="str">
        <f>C195</f>
        <v>Koše budou kotveny do betonové patky 300/300/500 z betonu C20/25 na štěrkovém podsypu, které budou zapuštěné o 150 mm pod úrovní dlažby a skryté pod předlážděním.</v>
      </c>
      <c r="BB195" s="208"/>
      <c r="BC195" s="208"/>
      <c r="BD195" s="208"/>
      <c r="BE195" s="208"/>
      <c r="BF195" s="208"/>
      <c r="BG195" s="208"/>
      <c r="BH195" s="208"/>
    </row>
    <row r="196" spans="1:60" outlineLevel="2" x14ac:dyDescent="0.2">
      <c r="A196" s="215"/>
      <c r="B196" s="216"/>
      <c r="C196" s="260" t="s">
        <v>523</v>
      </c>
      <c r="D196" s="253"/>
      <c r="E196" s="254">
        <v>1</v>
      </c>
      <c r="F196" s="218"/>
      <c r="G196" s="218"/>
      <c r="H196" s="218"/>
      <c r="I196" s="218"/>
      <c r="J196" s="218"/>
      <c r="K196" s="218"/>
      <c r="L196" s="218"/>
      <c r="M196" s="218"/>
      <c r="N196" s="217"/>
      <c r="O196" s="217"/>
      <c r="P196" s="217"/>
      <c r="Q196" s="217"/>
      <c r="R196" s="218"/>
      <c r="S196" s="218"/>
      <c r="T196" s="218"/>
      <c r="U196" s="218"/>
      <c r="V196" s="218"/>
      <c r="W196" s="218"/>
      <c r="X196" s="218"/>
      <c r="Y196" s="218"/>
      <c r="Z196" s="208"/>
      <c r="AA196" s="208"/>
      <c r="AB196" s="208"/>
      <c r="AC196" s="208"/>
      <c r="AD196" s="208"/>
      <c r="AE196" s="208"/>
      <c r="AF196" s="208"/>
      <c r="AG196" s="208" t="s">
        <v>227</v>
      </c>
      <c r="AH196" s="208">
        <v>0</v>
      </c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spans="1:60" outlineLevel="1" x14ac:dyDescent="0.2">
      <c r="A197" s="230">
        <v>26</v>
      </c>
      <c r="B197" s="231" t="s">
        <v>796</v>
      </c>
      <c r="C197" s="248" t="s">
        <v>797</v>
      </c>
      <c r="D197" s="232" t="s">
        <v>399</v>
      </c>
      <c r="E197" s="233">
        <v>1</v>
      </c>
      <c r="F197" s="234"/>
      <c r="G197" s="235">
        <f>ROUND(E197*F197,2)</f>
        <v>0</v>
      </c>
      <c r="H197" s="234"/>
      <c r="I197" s="235">
        <f>ROUND(E197*H197,2)</f>
        <v>0</v>
      </c>
      <c r="J197" s="234"/>
      <c r="K197" s="235">
        <f>ROUND(E197*J197,2)</f>
        <v>0</v>
      </c>
      <c r="L197" s="235">
        <v>21</v>
      </c>
      <c r="M197" s="235">
        <f>G197*(1+L197/100)</f>
        <v>0</v>
      </c>
      <c r="N197" s="233">
        <v>0.25</v>
      </c>
      <c r="O197" s="233">
        <f>ROUND(E197*N197,2)</f>
        <v>0.25</v>
      </c>
      <c r="P197" s="233">
        <v>0</v>
      </c>
      <c r="Q197" s="233">
        <f>ROUND(E197*P197,2)</f>
        <v>0</v>
      </c>
      <c r="R197" s="235"/>
      <c r="S197" s="235" t="s">
        <v>268</v>
      </c>
      <c r="T197" s="236" t="s">
        <v>184</v>
      </c>
      <c r="U197" s="218">
        <v>0.81799999999999995</v>
      </c>
      <c r="V197" s="218">
        <f>ROUND(E197*U197,2)</f>
        <v>0.82</v>
      </c>
      <c r="W197" s="218"/>
      <c r="X197" s="218" t="s">
        <v>222</v>
      </c>
      <c r="Y197" s="218" t="s">
        <v>186</v>
      </c>
      <c r="Z197" s="208"/>
      <c r="AA197" s="208"/>
      <c r="AB197" s="208"/>
      <c r="AC197" s="208"/>
      <c r="AD197" s="208"/>
      <c r="AE197" s="208"/>
      <c r="AF197" s="208"/>
      <c r="AG197" s="208" t="s">
        <v>223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outlineLevel="2" x14ac:dyDescent="0.2">
      <c r="A198" s="215"/>
      <c r="B198" s="216"/>
      <c r="C198" s="260" t="s">
        <v>798</v>
      </c>
      <c r="D198" s="253"/>
      <c r="E198" s="254"/>
      <c r="F198" s="218"/>
      <c r="G198" s="218"/>
      <c r="H198" s="218"/>
      <c r="I198" s="218"/>
      <c r="J198" s="218"/>
      <c r="K198" s="218"/>
      <c r="L198" s="218"/>
      <c r="M198" s="218"/>
      <c r="N198" s="217"/>
      <c r="O198" s="217"/>
      <c r="P198" s="217"/>
      <c r="Q198" s="217"/>
      <c r="R198" s="218"/>
      <c r="S198" s="218"/>
      <c r="T198" s="218"/>
      <c r="U198" s="218"/>
      <c r="V198" s="218"/>
      <c r="W198" s="218"/>
      <c r="X198" s="218"/>
      <c r="Y198" s="218"/>
      <c r="Z198" s="208"/>
      <c r="AA198" s="208"/>
      <c r="AB198" s="208"/>
      <c r="AC198" s="208"/>
      <c r="AD198" s="208"/>
      <c r="AE198" s="208"/>
      <c r="AF198" s="208"/>
      <c r="AG198" s="208" t="s">
        <v>227</v>
      </c>
      <c r="AH198" s="208">
        <v>0</v>
      </c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spans="1:60" outlineLevel="3" x14ac:dyDescent="0.2">
      <c r="A199" s="215"/>
      <c r="B199" s="216"/>
      <c r="C199" s="260" t="s">
        <v>402</v>
      </c>
      <c r="D199" s="253"/>
      <c r="E199" s="254"/>
      <c r="F199" s="218"/>
      <c r="G199" s="218"/>
      <c r="H199" s="218"/>
      <c r="I199" s="218"/>
      <c r="J199" s="218"/>
      <c r="K199" s="218"/>
      <c r="L199" s="218"/>
      <c r="M199" s="218"/>
      <c r="N199" s="217"/>
      <c r="O199" s="217"/>
      <c r="P199" s="217"/>
      <c r="Q199" s="217"/>
      <c r="R199" s="218"/>
      <c r="S199" s="218"/>
      <c r="T199" s="218"/>
      <c r="U199" s="218"/>
      <c r="V199" s="218"/>
      <c r="W199" s="218"/>
      <c r="X199" s="218"/>
      <c r="Y199" s="218"/>
      <c r="Z199" s="208"/>
      <c r="AA199" s="208"/>
      <c r="AB199" s="208"/>
      <c r="AC199" s="208"/>
      <c r="AD199" s="208"/>
      <c r="AE199" s="208"/>
      <c r="AF199" s="208"/>
      <c r="AG199" s="208" t="s">
        <v>227</v>
      </c>
      <c r="AH199" s="208">
        <v>0</v>
      </c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outlineLevel="3" x14ac:dyDescent="0.2">
      <c r="A200" s="215"/>
      <c r="B200" s="216"/>
      <c r="C200" s="260" t="s">
        <v>683</v>
      </c>
      <c r="D200" s="253"/>
      <c r="E200" s="254"/>
      <c r="F200" s="218"/>
      <c r="G200" s="218"/>
      <c r="H200" s="218"/>
      <c r="I200" s="218"/>
      <c r="J200" s="218"/>
      <c r="K200" s="218"/>
      <c r="L200" s="218"/>
      <c r="M200" s="218"/>
      <c r="N200" s="217"/>
      <c r="O200" s="217"/>
      <c r="P200" s="217"/>
      <c r="Q200" s="217"/>
      <c r="R200" s="218"/>
      <c r="S200" s="218"/>
      <c r="T200" s="218"/>
      <c r="U200" s="218"/>
      <c r="V200" s="218"/>
      <c r="W200" s="218"/>
      <c r="X200" s="218"/>
      <c r="Y200" s="218"/>
      <c r="Z200" s="208"/>
      <c r="AA200" s="208"/>
      <c r="AB200" s="208"/>
      <c r="AC200" s="208"/>
      <c r="AD200" s="208"/>
      <c r="AE200" s="208"/>
      <c r="AF200" s="208"/>
      <c r="AG200" s="208" t="s">
        <v>227</v>
      </c>
      <c r="AH200" s="208">
        <v>0</v>
      </c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spans="1:60" outlineLevel="3" x14ac:dyDescent="0.2">
      <c r="A201" s="215"/>
      <c r="B201" s="216"/>
      <c r="C201" s="260" t="s">
        <v>799</v>
      </c>
      <c r="D201" s="253"/>
      <c r="E201" s="254">
        <v>1</v>
      </c>
      <c r="F201" s="218"/>
      <c r="G201" s="218"/>
      <c r="H201" s="218"/>
      <c r="I201" s="218"/>
      <c r="J201" s="218"/>
      <c r="K201" s="218"/>
      <c r="L201" s="218"/>
      <c r="M201" s="218"/>
      <c r="N201" s="217"/>
      <c r="O201" s="217"/>
      <c r="P201" s="217"/>
      <c r="Q201" s="217"/>
      <c r="R201" s="218"/>
      <c r="S201" s="218"/>
      <c r="T201" s="218"/>
      <c r="U201" s="218"/>
      <c r="V201" s="218"/>
      <c r="W201" s="218"/>
      <c r="X201" s="218"/>
      <c r="Y201" s="218"/>
      <c r="Z201" s="208"/>
      <c r="AA201" s="208"/>
      <c r="AB201" s="208"/>
      <c r="AC201" s="208"/>
      <c r="AD201" s="208"/>
      <c r="AE201" s="208"/>
      <c r="AF201" s="208"/>
      <c r="AG201" s="208" t="s">
        <v>227</v>
      </c>
      <c r="AH201" s="208">
        <v>0</v>
      </c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spans="1:60" outlineLevel="1" x14ac:dyDescent="0.2">
      <c r="A202" s="230">
        <v>27</v>
      </c>
      <c r="B202" s="231" t="s">
        <v>800</v>
      </c>
      <c r="C202" s="248" t="s">
        <v>801</v>
      </c>
      <c r="D202" s="232" t="s">
        <v>399</v>
      </c>
      <c r="E202" s="233">
        <v>17</v>
      </c>
      <c r="F202" s="234"/>
      <c r="G202" s="235">
        <f>ROUND(E202*F202,2)</f>
        <v>0</v>
      </c>
      <c r="H202" s="234"/>
      <c r="I202" s="235">
        <f>ROUND(E202*H202,2)</f>
        <v>0</v>
      </c>
      <c r="J202" s="234"/>
      <c r="K202" s="235">
        <f>ROUND(E202*J202,2)</f>
        <v>0</v>
      </c>
      <c r="L202" s="235">
        <v>21</v>
      </c>
      <c r="M202" s="235">
        <f>G202*(1+L202/100)</f>
        <v>0</v>
      </c>
      <c r="N202" s="233">
        <v>0.25</v>
      </c>
      <c r="O202" s="233">
        <f>ROUND(E202*N202,2)</f>
        <v>4.25</v>
      </c>
      <c r="P202" s="233">
        <v>0</v>
      </c>
      <c r="Q202" s="233">
        <f>ROUND(E202*P202,2)</f>
        <v>0</v>
      </c>
      <c r="R202" s="235"/>
      <c r="S202" s="235" t="s">
        <v>268</v>
      </c>
      <c r="T202" s="236" t="s">
        <v>184</v>
      </c>
      <c r="U202" s="218">
        <v>0.81799999999999995</v>
      </c>
      <c r="V202" s="218">
        <f>ROUND(E202*U202,2)</f>
        <v>13.91</v>
      </c>
      <c r="W202" s="218"/>
      <c r="X202" s="218" t="s">
        <v>222</v>
      </c>
      <c r="Y202" s="218" t="s">
        <v>186</v>
      </c>
      <c r="Z202" s="208"/>
      <c r="AA202" s="208"/>
      <c r="AB202" s="208"/>
      <c r="AC202" s="208"/>
      <c r="AD202" s="208"/>
      <c r="AE202" s="208"/>
      <c r="AF202" s="208"/>
      <c r="AG202" s="208" t="s">
        <v>223</v>
      </c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spans="1:60" outlineLevel="2" x14ac:dyDescent="0.2">
      <c r="A203" s="215"/>
      <c r="B203" s="216"/>
      <c r="C203" s="260" t="s">
        <v>802</v>
      </c>
      <c r="D203" s="253"/>
      <c r="E203" s="254"/>
      <c r="F203" s="218"/>
      <c r="G203" s="218"/>
      <c r="H203" s="218"/>
      <c r="I203" s="218"/>
      <c r="J203" s="218"/>
      <c r="K203" s="218"/>
      <c r="L203" s="218"/>
      <c r="M203" s="218"/>
      <c r="N203" s="217"/>
      <c r="O203" s="217"/>
      <c r="P203" s="217"/>
      <c r="Q203" s="217"/>
      <c r="R203" s="218"/>
      <c r="S203" s="218"/>
      <c r="T203" s="218"/>
      <c r="U203" s="218"/>
      <c r="V203" s="218"/>
      <c r="W203" s="218"/>
      <c r="X203" s="218"/>
      <c r="Y203" s="218"/>
      <c r="Z203" s="208"/>
      <c r="AA203" s="208"/>
      <c r="AB203" s="208"/>
      <c r="AC203" s="208"/>
      <c r="AD203" s="208"/>
      <c r="AE203" s="208"/>
      <c r="AF203" s="208"/>
      <c r="AG203" s="208" t="s">
        <v>227</v>
      </c>
      <c r="AH203" s="208">
        <v>0</v>
      </c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spans="1:60" outlineLevel="3" x14ac:dyDescent="0.2">
      <c r="A204" s="215"/>
      <c r="B204" s="216"/>
      <c r="C204" s="260" t="s">
        <v>402</v>
      </c>
      <c r="D204" s="253"/>
      <c r="E204" s="254"/>
      <c r="F204" s="218"/>
      <c r="G204" s="218"/>
      <c r="H204" s="218"/>
      <c r="I204" s="218"/>
      <c r="J204" s="218"/>
      <c r="K204" s="218"/>
      <c r="L204" s="218"/>
      <c r="M204" s="218"/>
      <c r="N204" s="217"/>
      <c r="O204" s="217"/>
      <c r="P204" s="217"/>
      <c r="Q204" s="217"/>
      <c r="R204" s="218"/>
      <c r="S204" s="218"/>
      <c r="T204" s="218"/>
      <c r="U204" s="218"/>
      <c r="V204" s="218"/>
      <c r="W204" s="218"/>
      <c r="X204" s="218"/>
      <c r="Y204" s="218"/>
      <c r="Z204" s="208"/>
      <c r="AA204" s="208"/>
      <c r="AB204" s="208"/>
      <c r="AC204" s="208"/>
      <c r="AD204" s="208"/>
      <c r="AE204" s="208"/>
      <c r="AF204" s="208"/>
      <c r="AG204" s="208" t="s">
        <v>227</v>
      </c>
      <c r="AH204" s="208">
        <v>0</v>
      </c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 outlineLevel="3" x14ac:dyDescent="0.2">
      <c r="A205" s="215"/>
      <c r="B205" s="216"/>
      <c r="C205" s="260" t="s">
        <v>683</v>
      </c>
      <c r="D205" s="253"/>
      <c r="E205" s="254"/>
      <c r="F205" s="218"/>
      <c r="G205" s="218"/>
      <c r="H205" s="218"/>
      <c r="I205" s="218"/>
      <c r="J205" s="218"/>
      <c r="K205" s="218"/>
      <c r="L205" s="218"/>
      <c r="M205" s="218"/>
      <c r="N205" s="217"/>
      <c r="O205" s="217"/>
      <c r="P205" s="217"/>
      <c r="Q205" s="217"/>
      <c r="R205" s="218"/>
      <c r="S205" s="218"/>
      <c r="T205" s="218"/>
      <c r="U205" s="218"/>
      <c r="V205" s="218"/>
      <c r="W205" s="218"/>
      <c r="X205" s="218"/>
      <c r="Y205" s="218"/>
      <c r="Z205" s="208"/>
      <c r="AA205" s="208"/>
      <c r="AB205" s="208"/>
      <c r="AC205" s="208"/>
      <c r="AD205" s="208"/>
      <c r="AE205" s="208"/>
      <c r="AF205" s="208"/>
      <c r="AG205" s="208" t="s">
        <v>227</v>
      </c>
      <c r="AH205" s="208">
        <v>0</v>
      </c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spans="1:60" outlineLevel="3" x14ac:dyDescent="0.2">
      <c r="A206" s="215"/>
      <c r="B206" s="216"/>
      <c r="C206" s="260" t="s">
        <v>803</v>
      </c>
      <c r="D206" s="253"/>
      <c r="E206" s="254">
        <v>17</v>
      </c>
      <c r="F206" s="218"/>
      <c r="G206" s="218"/>
      <c r="H206" s="218"/>
      <c r="I206" s="218"/>
      <c r="J206" s="218"/>
      <c r="K206" s="218"/>
      <c r="L206" s="218"/>
      <c r="M206" s="218"/>
      <c r="N206" s="217"/>
      <c r="O206" s="217"/>
      <c r="P206" s="217"/>
      <c r="Q206" s="217"/>
      <c r="R206" s="218"/>
      <c r="S206" s="218"/>
      <c r="T206" s="218"/>
      <c r="U206" s="218"/>
      <c r="V206" s="218"/>
      <c r="W206" s="218"/>
      <c r="X206" s="218"/>
      <c r="Y206" s="218"/>
      <c r="Z206" s="208"/>
      <c r="AA206" s="208"/>
      <c r="AB206" s="208"/>
      <c r="AC206" s="208"/>
      <c r="AD206" s="208"/>
      <c r="AE206" s="208"/>
      <c r="AF206" s="208"/>
      <c r="AG206" s="208" t="s">
        <v>227</v>
      </c>
      <c r="AH206" s="208">
        <v>0</v>
      </c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spans="1:60" outlineLevel="1" x14ac:dyDescent="0.2">
      <c r="A207" s="230">
        <v>28</v>
      </c>
      <c r="B207" s="231" t="s">
        <v>804</v>
      </c>
      <c r="C207" s="248" t="s">
        <v>805</v>
      </c>
      <c r="D207" s="232" t="s">
        <v>517</v>
      </c>
      <c r="E207" s="233">
        <v>1</v>
      </c>
      <c r="F207" s="234"/>
      <c r="G207" s="235">
        <f>ROUND(E207*F207,2)</f>
        <v>0</v>
      </c>
      <c r="H207" s="234"/>
      <c r="I207" s="235">
        <f>ROUND(E207*H207,2)</f>
        <v>0</v>
      </c>
      <c r="J207" s="234"/>
      <c r="K207" s="235">
        <f>ROUND(E207*J207,2)</f>
        <v>0</v>
      </c>
      <c r="L207" s="235">
        <v>21</v>
      </c>
      <c r="M207" s="235">
        <f>G207*(1+L207/100)</f>
        <v>0</v>
      </c>
      <c r="N207" s="233">
        <v>0.1</v>
      </c>
      <c r="O207" s="233">
        <f>ROUND(E207*N207,2)</f>
        <v>0.1</v>
      </c>
      <c r="P207" s="233">
        <v>0</v>
      </c>
      <c r="Q207" s="233">
        <f>ROUND(E207*P207,2)</f>
        <v>0</v>
      </c>
      <c r="R207" s="235"/>
      <c r="S207" s="235" t="s">
        <v>268</v>
      </c>
      <c r="T207" s="236" t="s">
        <v>184</v>
      </c>
      <c r="U207" s="218">
        <v>0</v>
      </c>
      <c r="V207" s="218">
        <f>ROUND(E207*U207,2)</f>
        <v>0</v>
      </c>
      <c r="W207" s="218"/>
      <c r="X207" s="218" t="s">
        <v>323</v>
      </c>
      <c r="Y207" s="218" t="s">
        <v>186</v>
      </c>
      <c r="Z207" s="208"/>
      <c r="AA207" s="208"/>
      <c r="AB207" s="208"/>
      <c r="AC207" s="208"/>
      <c r="AD207" s="208"/>
      <c r="AE207" s="208"/>
      <c r="AF207" s="208"/>
      <c r="AG207" s="208" t="s">
        <v>331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outlineLevel="2" x14ac:dyDescent="0.2">
      <c r="A208" s="215"/>
      <c r="B208" s="216"/>
      <c r="C208" s="260" t="s">
        <v>806</v>
      </c>
      <c r="D208" s="253"/>
      <c r="E208" s="254"/>
      <c r="F208" s="218"/>
      <c r="G208" s="218"/>
      <c r="H208" s="218"/>
      <c r="I208" s="218"/>
      <c r="J208" s="218"/>
      <c r="K208" s="218"/>
      <c r="L208" s="218"/>
      <c r="M208" s="218"/>
      <c r="N208" s="217"/>
      <c r="O208" s="217"/>
      <c r="P208" s="217"/>
      <c r="Q208" s="217"/>
      <c r="R208" s="218"/>
      <c r="S208" s="218"/>
      <c r="T208" s="218"/>
      <c r="U208" s="218"/>
      <c r="V208" s="218"/>
      <c r="W208" s="218"/>
      <c r="X208" s="218"/>
      <c r="Y208" s="218"/>
      <c r="Z208" s="208"/>
      <c r="AA208" s="208"/>
      <c r="AB208" s="208"/>
      <c r="AC208" s="208"/>
      <c r="AD208" s="208"/>
      <c r="AE208" s="208"/>
      <c r="AF208" s="208"/>
      <c r="AG208" s="208" t="s">
        <v>227</v>
      </c>
      <c r="AH208" s="208">
        <v>0</v>
      </c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spans="1:60" outlineLevel="3" x14ac:dyDescent="0.2">
      <c r="A209" s="215"/>
      <c r="B209" s="216"/>
      <c r="C209" s="260" t="s">
        <v>807</v>
      </c>
      <c r="D209" s="253"/>
      <c r="E209" s="254">
        <v>1</v>
      </c>
      <c r="F209" s="218"/>
      <c r="G209" s="218"/>
      <c r="H209" s="218"/>
      <c r="I209" s="218"/>
      <c r="J209" s="218"/>
      <c r="K209" s="218"/>
      <c r="L209" s="218"/>
      <c r="M209" s="218"/>
      <c r="N209" s="217"/>
      <c r="O209" s="217"/>
      <c r="P209" s="217"/>
      <c r="Q209" s="217"/>
      <c r="R209" s="218"/>
      <c r="S209" s="218"/>
      <c r="T209" s="218"/>
      <c r="U209" s="218"/>
      <c r="V209" s="218"/>
      <c r="W209" s="218"/>
      <c r="X209" s="218"/>
      <c r="Y209" s="218"/>
      <c r="Z209" s="208"/>
      <c r="AA209" s="208"/>
      <c r="AB209" s="208"/>
      <c r="AC209" s="208"/>
      <c r="AD209" s="208"/>
      <c r="AE209" s="208"/>
      <c r="AF209" s="208"/>
      <c r="AG209" s="208" t="s">
        <v>227</v>
      </c>
      <c r="AH209" s="208">
        <v>5</v>
      </c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outlineLevel="1" x14ac:dyDescent="0.2">
      <c r="A210" s="230">
        <v>29</v>
      </c>
      <c r="B210" s="231" t="s">
        <v>808</v>
      </c>
      <c r="C210" s="248" t="s">
        <v>809</v>
      </c>
      <c r="D210" s="232" t="s">
        <v>517</v>
      </c>
      <c r="E210" s="233">
        <v>17</v>
      </c>
      <c r="F210" s="234"/>
      <c r="G210" s="235">
        <f>ROUND(E210*F210,2)</f>
        <v>0</v>
      </c>
      <c r="H210" s="234"/>
      <c r="I210" s="235">
        <f>ROUND(E210*H210,2)</f>
        <v>0</v>
      </c>
      <c r="J210" s="234"/>
      <c r="K210" s="235">
        <f>ROUND(E210*J210,2)</f>
        <v>0</v>
      </c>
      <c r="L210" s="235">
        <v>21</v>
      </c>
      <c r="M210" s="235">
        <f>G210*(1+L210/100)</f>
        <v>0</v>
      </c>
      <c r="N210" s="233">
        <v>0.02</v>
      </c>
      <c r="O210" s="233">
        <f>ROUND(E210*N210,2)</f>
        <v>0.34</v>
      </c>
      <c r="P210" s="233">
        <v>0</v>
      </c>
      <c r="Q210" s="233">
        <f>ROUND(E210*P210,2)</f>
        <v>0</v>
      </c>
      <c r="R210" s="235"/>
      <c r="S210" s="235" t="s">
        <v>268</v>
      </c>
      <c r="T210" s="236" t="s">
        <v>184</v>
      </c>
      <c r="U210" s="218">
        <v>0</v>
      </c>
      <c r="V210" s="218">
        <f>ROUND(E210*U210,2)</f>
        <v>0</v>
      </c>
      <c r="W210" s="218"/>
      <c r="X210" s="218" t="s">
        <v>323</v>
      </c>
      <c r="Y210" s="218" t="s">
        <v>186</v>
      </c>
      <c r="Z210" s="208"/>
      <c r="AA210" s="208"/>
      <c r="AB210" s="208"/>
      <c r="AC210" s="208"/>
      <c r="AD210" s="208"/>
      <c r="AE210" s="208"/>
      <c r="AF210" s="208"/>
      <c r="AG210" s="208" t="s">
        <v>331</v>
      </c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spans="1:60" outlineLevel="2" x14ac:dyDescent="0.2">
      <c r="A211" s="215"/>
      <c r="B211" s="216"/>
      <c r="C211" s="260" t="s">
        <v>810</v>
      </c>
      <c r="D211" s="253"/>
      <c r="E211" s="254"/>
      <c r="F211" s="218"/>
      <c r="G211" s="218"/>
      <c r="H211" s="218"/>
      <c r="I211" s="218"/>
      <c r="J211" s="218"/>
      <c r="K211" s="218"/>
      <c r="L211" s="218"/>
      <c r="M211" s="218"/>
      <c r="N211" s="217"/>
      <c r="O211" s="217"/>
      <c r="P211" s="217"/>
      <c r="Q211" s="217"/>
      <c r="R211" s="218"/>
      <c r="S211" s="218"/>
      <c r="T211" s="218"/>
      <c r="U211" s="218"/>
      <c r="V211" s="218"/>
      <c r="W211" s="218"/>
      <c r="X211" s="218"/>
      <c r="Y211" s="218"/>
      <c r="Z211" s="208"/>
      <c r="AA211" s="208"/>
      <c r="AB211" s="208"/>
      <c r="AC211" s="208"/>
      <c r="AD211" s="208"/>
      <c r="AE211" s="208"/>
      <c r="AF211" s="208"/>
      <c r="AG211" s="208" t="s">
        <v>227</v>
      </c>
      <c r="AH211" s="208">
        <v>0</v>
      </c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spans="1:60" outlineLevel="3" x14ac:dyDescent="0.2">
      <c r="A212" s="215"/>
      <c r="B212" s="216"/>
      <c r="C212" s="260" t="s">
        <v>811</v>
      </c>
      <c r="D212" s="253"/>
      <c r="E212" s="254">
        <v>17</v>
      </c>
      <c r="F212" s="218"/>
      <c r="G212" s="218"/>
      <c r="H212" s="218"/>
      <c r="I212" s="218"/>
      <c r="J212" s="218"/>
      <c r="K212" s="218"/>
      <c r="L212" s="218"/>
      <c r="M212" s="218"/>
      <c r="N212" s="217"/>
      <c r="O212" s="217"/>
      <c r="P212" s="217"/>
      <c r="Q212" s="217"/>
      <c r="R212" s="218"/>
      <c r="S212" s="218"/>
      <c r="T212" s="218"/>
      <c r="U212" s="218"/>
      <c r="V212" s="218"/>
      <c r="W212" s="218"/>
      <c r="X212" s="218"/>
      <c r="Y212" s="218"/>
      <c r="Z212" s="208"/>
      <c r="AA212" s="208"/>
      <c r="AB212" s="208"/>
      <c r="AC212" s="208"/>
      <c r="AD212" s="208"/>
      <c r="AE212" s="208"/>
      <c r="AF212" s="208"/>
      <c r="AG212" s="208" t="s">
        <v>227</v>
      </c>
      <c r="AH212" s="208">
        <v>5</v>
      </c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spans="1:60" outlineLevel="1" x14ac:dyDescent="0.2">
      <c r="A213" s="230">
        <v>30</v>
      </c>
      <c r="B213" s="231" t="s">
        <v>528</v>
      </c>
      <c r="C213" s="248" t="s">
        <v>529</v>
      </c>
      <c r="D213" s="232" t="s">
        <v>330</v>
      </c>
      <c r="E213" s="233">
        <v>4.9915200000000004</v>
      </c>
      <c r="F213" s="234"/>
      <c r="G213" s="235">
        <f>ROUND(E213*F213,2)</f>
        <v>0</v>
      </c>
      <c r="H213" s="234"/>
      <c r="I213" s="235">
        <f>ROUND(E213*H213,2)</f>
        <v>0</v>
      </c>
      <c r="J213" s="234"/>
      <c r="K213" s="235">
        <f>ROUND(E213*J213,2)</f>
        <v>0</v>
      </c>
      <c r="L213" s="235">
        <v>21</v>
      </c>
      <c r="M213" s="235">
        <f>G213*(1+L213/100)</f>
        <v>0</v>
      </c>
      <c r="N213" s="233">
        <v>0</v>
      </c>
      <c r="O213" s="233">
        <f>ROUND(E213*N213,2)</f>
        <v>0</v>
      </c>
      <c r="P213" s="233">
        <v>0</v>
      </c>
      <c r="Q213" s="233">
        <f>ROUND(E213*P213,2)</f>
        <v>0</v>
      </c>
      <c r="R213" s="235" t="s">
        <v>530</v>
      </c>
      <c r="S213" s="235" t="s">
        <v>183</v>
      </c>
      <c r="T213" s="236" t="s">
        <v>183</v>
      </c>
      <c r="U213" s="218">
        <v>3.327</v>
      </c>
      <c r="V213" s="218">
        <f>ROUND(E213*U213,2)</f>
        <v>16.61</v>
      </c>
      <c r="W213" s="218"/>
      <c r="X213" s="218" t="s">
        <v>361</v>
      </c>
      <c r="Y213" s="218" t="s">
        <v>186</v>
      </c>
      <c r="Z213" s="208"/>
      <c r="AA213" s="208"/>
      <c r="AB213" s="208"/>
      <c r="AC213" s="208"/>
      <c r="AD213" s="208"/>
      <c r="AE213" s="208"/>
      <c r="AF213" s="208"/>
      <c r="AG213" s="208" t="s">
        <v>362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spans="1:60" outlineLevel="2" x14ac:dyDescent="0.2">
      <c r="A214" s="215"/>
      <c r="B214" s="216"/>
      <c r="C214" s="259" t="s">
        <v>388</v>
      </c>
      <c r="D214" s="257"/>
      <c r="E214" s="257"/>
      <c r="F214" s="257"/>
      <c r="G214" s="257"/>
      <c r="H214" s="218"/>
      <c r="I214" s="218"/>
      <c r="J214" s="218"/>
      <c r="K214" s="218"/>
      <c r="L214" s="218"/>
      <c r="M214" s="218"/>
      <c r="N214" s="217"/>
      <c r="O214" s="217"/>
      <c r="P214" s="217"/>
      <c r="Q214" s="217"/>
      <c r="R214" s="218"/>
      <c r="S214" s="218"/>
      <c r="T214" s="218"/>
      <c r="U214" s="218"/>
      <c r="V214" s="218"/>
      <c r="W214" s="218"/>
      <c r="X214" s="218"/>
      <c r="Y214" s="218"/>
      <c r="Z214" s="208"/>
      <c r="AA214" s="208"/>
      <c r="AB214" s="208"/>
      <c r="AC214" s="208"/>
      <c r="AD214" s="208"/>
      <c r="AE214" s="208"/>
      <c r="AF214" s="208"/>
      <c r="AG214" s="208" t="s">
        <v>225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outlineLevel="2" x14ac:dyDescent="0.2">
      <c r="A215" s="215"/>
      <c r="B215" s="216"/>
      <c r="C215" s="260" t="s">
        <v>363</v>
      </c>
      <c r="D215" s="253"/>
      <c r="E215" s="254"/>
      <c r="F215" s="218"/>
      <c r="G215" s="218"/>
      <c r="H215" s="218"/>
      <c r="I215" s="218"/>
      <c r="J215" s="218"/>
      <c r="K215" s="218"/>
      <c r="L215" s="218"/>
      <c r="M215" s="218"/>
      <c r="N215" s="217"/>
      <c r="O215" s="217"/>
      <c r="P215" s="217"/>
      <c r="Q215" s="217"/>
      <c r="R215" s="218"/>
      <c r="S215" s="218"/>
      <c r="T215" s="218"/>
      <c r="U215" s="218"/>
      <c r="V215" s="218"/>
      <c r="W215" s="218"/>
      <c r="X215" s="218"/>
      <c r="Y215" s="218"/>
      <c r="Z215" s="208"/>
      <c r="AA215" s="208"/>
      <c r="AB215" s="208"/>
      <c r="AC215" s="208"/>
      <c r="AD215" s="208"/>
      <c r="AE215" s="208"/>
      <c r="AF215" s="208"/>
      <c r="AG215" s="208" t="s">
        <v>227</v>
      </c>
      <c r="AH215" s="208">
        <v>0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outlineLevel="3" x14ac:dyDescent="0.2">
      <c r="A216" s="215"/>
      <c r="B216" s="216"/>
      <c r="C216" s="260" t="s">
        <v>812</v>
      </c>
      <c r="D216" s="253"/>
      <c r="E216" s="254"/>
      <c r="F216" s="218"/>
      <c r="G216" s="218"/>
      <c r="H216" s="218"/>
      <c r="I216" s="218"/>
      <c r="J216" s="218"/>
      <c r="K216" s="218"/>
      <c r="L216" s="218"/>
      <c r="M216" s="218"/>
      <c r="N216" s="217"/>
      <c r="O216" s="217"/>
      <c r="P216" s="217"/>
      <c r="Q216" s="217"/>
      <c r="R216" s="218"/>
      <c r="S216" s="218"/>
      <c r="T216" s="218"/>
      <c r="U216" s="218"/>
      <c r="V216" s="218"/>
      <c r="W216" s="218"/>
      <c r="X216" s="218"/>
      <c r="Y216" s="218"/>
      <c r="Z216" s="208"/>
      <c r="AA216" s="208"/>
      <c r="AB216" s="208"/>
      <c r="AC216" s="208"/>
      <c r="AD216" s="208"/>
      <c r="AE216" s="208"/>
      <c r="AF216" s="208"/>
      <c r="AG216" s="208" t="s">
        <v>227</v>
      </c>
      <c r="AH216" s="208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outlineLevel="3" x14ac:dyDescent="0.2">
      <c r="A217" s="215"/>
      <c r="B217" s="216"/>
      <c r="C217" s="260" t="s">
        <v>813</v>
      </c>
      <c r="D217" s="253"/>
      <c r="E217" s="254">
        <v>4.9915200000000004</v>
      </c>
      <c r="F217" s="218"/>
      <c r="G217" s="218"/>
      <c r="H217" s="218"/>
      <c r="I217" s="218"/>
      <c r="J217" s="218"/>
      <c r="K217" s="218"/>
      <c r="L217" s="218"/>
      <c r="M217" s="218"/>
      <c r="N217" s="217"/>
      <c r="O217" s="217"/>
      <c r="P217" s="217"/>
      <c r="Q217" s="217"/>
      <c r="R217" s="218"/>
      <c r="S217" s="218"/>
      <c r="T217" s="218"/>
      <c r="U217" s="218"/>
      <c r="V217" s="218"/>
      <c r="W217" s="218"/>
      <c r="X217" s="218"/>
      <c r="Y217" s="218"/>
      <c r="Z217" s="208"/>
      <c r="AA217" s="208"/>
      <c r="AB217" s="208"/>
      <c r="AC217" s="208"/>
      <c r="AD217" s="208"/>
      <c r="AE217" s="208"/>
      <c r="AF217" s="208"/>
      <c r="AG217" s="208" t="s">
        <v>227</v>
      </c>
      <c r="AH217" s="208">
        <v>0</v>
      </c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x14ac:dyDescent="0.2">
      <c r="A218" s="223" t="s">
        <v>178</v>
      </c>
      <c r="B218" s="224" t="s">
        <v>143</v>
      </c>
      <c r="C218" s="246" t="s">
        <v>130</v>
      </c>
      <c r="D218" s="225"/>
      <c r="E218" s="226"/>
      <c r="F218" s="227"/>
      <c r="G218" s="227">
        <f>SUMIF(AG219:AG246,"&lt;&gt;NOR",G219:G246)</f>
        <v>0</v>
      </c>
      <c r="H218" s="227"/>
      <c r="I218" s="227">
        <f>SUM(I219:I246)</f>
        <v>0</v>
      </c>
      <c r="J218" s="227"/>
      <c r="K218" s="227">
        <f>SUM(K219:K246)</f>
        <v>0</v>
      </c>
      <c r="L218" s="227"/>
      <c r="M218" s="227">
        <f>SUM(M219:M246)</f>
        <v>0</v>
      </c>
      <c r="N218" s="226"/>
      <c r="O218" s="226">
        <f>SUM(O219:O246)</f>
        <v>0</v>
      </c>
      <c r="P218" s="226"/>
      <c r="Q218" s="226">
        <f>SUM(Q219:Q246)</f>
        <v>0</v>
      </c>
      <c r="R218" s="227"/>
      <c r="S218" s="227"/>
      <c r="T218" s="228"/>
      <c r="U218" s="222"/>
      <c r="V218" s="222">
        <f>SUM(V219:V246)</f>
        <v>11.129999999999999</v>
      </c>
      <c r="W218" s="222"/>
      <c r="X218" s="222"/>
      <c r="Y218" s="222"/>
      <c r="AG218" t="s">
        <v>179</v>
      </c>
    </row>
    <row r="219" spans="1:60" outlineLevel="1" x14ac:dyDescent="0.2">
      <c r="A219" s="230">
        <v>31</v>
      </c>
      <c r="B219" s="231" t="s">
        <v>814</v>
      </c>
      <c r="C219" s="248" t="s">
        <v>815</v>
      </c>
      <c r="D219" s="232" t="s">
        <v>330</v>
      </c>
      <c r="E219" s="233">
        <v>8.8469700000000007</v>
      </c>
      <c r="F219" s="234"/>
      <c r="G219" s="235">
        <f>ROUND(E219*F219,2)</f>
        <v>0</v>
      </c>
      <c r="H219" s="234"/>
      <c r="I219" s="235">
        <f>ROUND(E219*H219,2)</f>
        <v>0</v>
      </c>
      <c r="J219" s="234"/>
      <c r="K219" s="235">
        <f>ROUND(E219*J219,2)</f>
        <v>0</v>
      </c>
      <c r="L219" s="235">
        <v>21</v>
      </c>
      <c r="M219" s="235">
        <f>G219*(1+L219/100)</f>
        <v>0</v>
      </c>
      <c r="N219" s="233">
        <v>0</v>
      </c>
      <c r="O219" s="233">
        <f>ROUND(E219*N219,2)</f>
        <v>0</v>
      </c>
      <c r="P219" s="233">
        <v>0</v>
      </c>
      <c r="Q219" s="233">
        <f>ROUND(E219*P219,2)</f>
        <v>0</v>
      </c>
      <c r="R219" s="235" t="s">
        <v>816</v>
      </c>
      <c r="S219" s="235" t="s">
        <v>183</v>
      </c>
      <c r="T219" s="236" t="s">
        <v>183</v>
      </c>
      <c r="U219" s="218">
        <v>0.16400000000000001</v>
      </c>
      <c r="V219" s="218">
        <f>ROUND(E219*U219,2)</f>
        <v>1.45</v>
      </c>
      <c r="W219" s="218"/>
      <c r="X219" s="218" t="s">
        <v>817</v>
      </c>
      <c r="Y219" s="218" t="s">
        <v>186</v>
      </c>
      <c r="Z219" s="208"/>
      <c r="AA219" s="208"/>
      <c r="AB219" s="208"/>
      <c r="AC219" s="208"/>
      <c r="AD219" s="208"/>
      <c r="AE219" s="208"/>
      <c r="AF219" s="208"/>
      <c r="AG219" s="208" t="s">
        <v>818</v>
      </c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 ht="22.5" outlineLevel="2" x14ac:dyDescent="0.2">
      <c r="A220" s="215"/>
      <c r="B220" s="216"/>
      <c r="C220" s="259" t="s">
        <v>819</v>
      </c>
      <c r="D220" s="257"/>
      <c r="E220" s="257"/>
      <c r="F220" s="257"/>
      <c r="G220" s="257"/>
      <c r="H220" s="218"/>
      <c r="I220" s="218"/>
      <c r="J220" s="218"/>
      <c r="K220" s="218"/>
      <c r="L220" s="218"/>
      <c r="M220" s="218"/>
      <c r="N220" s="217"/>
      <c r="O220" s="217"/>
      <c r="P220" s="217"/>
      <c r="Q220" s="217"/>
      <c r="R220" s="218"/>
      <c r="S220" s="218"/>
      <c r="T220" s="218"/>
      <c r="U220" s="218"/>
      <c r="V220" s="218"/>
      <c r="W220" s="218"/>
      <c r="X220" s="218"/>
      <c r="Y220" s="218"/>
      <c r="Z220" s="208"/>
      <c r="AA220" s="208"/>
      <c r="AB220" s="208"/>
      <c r="AC220" s="208"/>
      <c r="AD220" s="208"/>
      <c r="AE220" s="208"/>
      <c r="AF220" s="208"/>
      <c r="AG220" s="208" t="s">
        <v>225</v>
      </c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44" t="str">
        <f>C220</f>
        <v>se složením a hrubým urovnáním nebo s přeložením na jiný dopravní prostředek kromě lodi, vč. příplatku za každých dalších i započatých 1000 m přes 1000 m,</v>
      </c>
      <c r="BB220" s="208"/>
      <c r="BC220" s="208"/>
      <c r="BD220" s="208"/>
      <c r="BE220" s="208"/>
      <c r="BF220" s="208"/>
      <c r="BG220" s="208"/>
      <c r="BH220" s="208"/>
    </row>
    <row r="221" spans="1:60" outlineLevel="2" x14ac:dyDescent="0.2">
      <c r="A221" s="215"/>
      <c r="B221" s="216"/>
      <c r="C221" s="260" t="s">
        <v>820</v>
      </c>
      <c r="D221" s="253"/>
      <c r="E221" s="254"/>
      <c r="F221" s="218"/>
      <c r="G221" s="218"/>
      <c r="H221" s="218"/>
      <c r="I221" s="218"/>
      <c r="J221" s="218"/>
      <c r="K221" s="218"/>
      <c r="L221" s="218"/>
      <c r="M221" s="218"/>
      <c r="N221" s="217"/>
      <c r="O221" s="217"/>
      <c r="P221" s="217"/>
      <c r="Q221" s="217"/>
      <c r="R221" s="218"/>
      <c r="S221" s="218"/>
      <c r="T221" s="218"/>
      <c r="U221" s="218"/>
      <c r="V221" s="218"/>
      <c r="W221" s="218"/>
      <c r="X221" s="218"/>
      <c r="Y221" s="218"/>
      <c r="Z221" s="208"/>
      <c r="AA221" s="208"/>
      <c r="AB221" s="208"/>
      <c r="AC221" s="208"/>
      <c r="AD221" s="208"/>
      <c r="AE221" s="208"/>
      <c r="AF221" s="208"/>
      <c r="AG221" s="208" t="s">
        <v>227</v>
      </c>
      <c r="AH221" s="208">
        <v>0</v>
      </c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outlineLevel="3" x14ac:dyDescent="0.2">
      <c r="A222" s="215"/>
      <c r="B222" s="216"/>
      <c r="C222" s="260" t="s">
        <v>821</v>
      </c>
      <c r="D222" s="253"/>
      <c r="E222" s="254"/>
      <c r="F222" s="218"/>
      <c r="G222" s="218"/>
      <c r="H222" s="218"/>
      <c r="I222" s="218"/>
      <c r="J222" s="218"/>
      <c r="K222" s="218"/>
      <c r="L222" s="218"/>
      <c r="M222" s="218"/>
      <c r="N222" s="217"/>
      <c r="O222" s="217"/>
      <c r="P222" s="217"/>
      <c r="Q222" s="217"/>
      <c r="R222" s="218"/>
      <c r="S222" s="218"/>
      <c r="T222" s="218"/>
      <c r="U222" s="218"/>
      <c r="V222" s="218"/>
      <c r="W222" s="218"/>
      <c r="X222" s="218"/>
      <c r="Y222" s="218"/>
      <c r="Z222" s="208"/>
      <c r="AA222" s="208"/>
      <c r="AB222" s="208"/>
      <c r="AC222" s="208"/>
      <c r="AD222" s="208"/>
      <c r="AE222" s="208"/>
      <c r="AF222" s="208"/>
      <c r="AG222" s="208" t="s">
        <v>227</v>
      </c>
      <c r="AH222" s="208">
        <v>0</v>
      </c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spans="1:60" outlineLevel="3" x14ac:dyDescent="0.2">
      <c r="A223" s="215"/>
      <c r="B223" s="216"/>
      <c r="C223" s="260" t="s">
        <v>822</v>
      </c>
      <c r="D223" s="253"/>
      <c r="E223" s="254">
        <v>8.8469700000000007</v>
      </c>
      <c r="F223" s="218"/>
      <c r="G223" s="218"/>
      <c r="H223" s="218"/>
      <c r="I223" s="218"/>
      <c r="J223" s="218"/>
      <c r="K223" s="218"/>
      <c r="L223" s="218"/>
      <c r="M223" s="218"/>
      <c r="N223" s="217"/>
      <c r="O223" s="217"/>
      <c r="P223" s="217"/>
      <c r="Q223" s="217"/>
      <c r="R223" s="218"/>
      <c r="S223" s="218"/>
      <c r="T223" s="218"/>
      <c r="U223" s="218"/>
      <c r="V223" s="218"/>
      <c r="W223" s="218"/>
      <c r="X223" s="218"/>
      <c r="Y223" s="218"/>
      <c r="Z223" s="208"/>
      <c r="AA223" s="208"/>
      <c r="AB223" s="208"/>
      <c r="AC223" s="208"/>
      <c r="AD223" s="208"/>
      <c r="AE223" s="208"/>
      <c r="AF223" s="208"/>
      <c r="AG223" s="208" t="s">
        <v>227</v>
      </c>
      <c r="AH223" s="208">
        <v>0</v>
      </c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spans="1:60" outlineLevel="1" x14ac:dyDescent="0.2">
      <c r="A224" s="230">
        <v>32</v>
      </c>
      <c r="B224" s="231" t="s">
        <v>823</v>
      </c>
      <c r="C224" s="248" t="s">
        <v>824</v>
      </c>
      <c r="D224" s="232" t="s">
        <v>330</v>
      </c>
      <c r="E224" s="233">
        <v>8.8469700000000007</v>
      </c>
      <c r="F224" s="234"/>
      <c r="G224" s="235">
        <f>ROUND(E224*F224,2)</f>
        <v>0</v>
      </c>
      <c r="H224" s="234"/>
      <c r="I224" s="235">
        <f>ROUND(E224*H224,2)</f>
        <v>0</v>
      </c>
      <c r="J224" s="234"/>
      <c r="K224" s="235">
        <f>ROUND(E224*J224,2)</f>
        <v>0</v>
      </c>
      <c r="L224" s="235">
        <v>21</v>
      </c>
      <c r="M224" s="235">
        <f>G224*(1+L224/100)</f>
        <v>0</v>
      </c>
      <c r="N224" s="233">
        <v>0</v>
      </c>
      <c r="O224" s="233">
        <f>ROUND(E224*N224,2)</f>
        <v>0</v>
      </c>
      <c r="P224" s="233">
        <v>0</v>
      </c>
      <c r="Q224" s="233">
        <f>ROUND(E224*P224,2)</f>
        <v>0</v>
      </c>
      <c r="R224" s="235" t="s">
        <v>825</v>
      </c>
      <c r="S224" s="235" t="s">
        <v>183</v>
      </c>
      <c r="T224" s="236" t="s">
        <v>183</v>
      </c>
      <c r="U224" s="218">
        <v>0.94199999999999995</v>
      </c>
      <c r="V224" s="218">
        <f>ROUND(E224*U224,2)</f>
        <v>8.33</v>
      </c>
      <c r="W224" s="218"/>
      <c r="X224" s="218" t="s">
        <v>817</v>
      </c>
      <c r="Y224" s="218" t="s">
        <v>186</v>
      </c>
      <c r="Z224" s="208"/>
      <c r="AA224" s="208"/>
      <c r="AB224" s="208"/>
      <c r="AC224" s="208"/>
      <c r="AD224" s="208"/>
      <c r="AE224" s="208"/>
      <c r="AF224" s="208"/>
      <c r="AG224" s="208" t="s">
        <v>818</v>
      </c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spans="1:60" outlineLevel="2" x14ac:dyDescent="0.2">
      <c r="A225" s="215"/>
      <c r="B225" s="216"/>
      <c r="C225" s="260" t="s">
        <v>820</v>
      </c>
      <c r="D225" s="253"/>
      <c r="E225" s="254"/>
      <c r="F225" s="218"/>
      <c r="G225" s="218"/>
      <c r="H225" s="218"/>
      <c r="I225" s="218"/>
      <c r="J225" s="218"/>
      <c r="K225" s="218"/>
      <c r="L225" s="218"/>
      <c r="M225" s="218"/>
      <c r="N225" s="217"/>
      <c r="O225" s="217"/>
      <c r="P225" s="217"/>
      <c r="Q225" s="217"/>
      <c r="R225" s="218"/>
      <c r="S225" s="218"/>
      <c r="T225" s="218"/>
      <c r="U225" s="218"/>
      <c r="V225" s="218"/>
      <c r="W225" s="218"/>
      <c r="X225" s="218"/>
      <c r="Y225" s="218"/>
      <c r="Z225" s="208"/>
      <c r="AA225" s="208"/>
      <c r="AB225" s="208"/>
      <c r="AC225" s="208"/>
      <c r="AD225" s="208"/>
      <c r="AE225" s="208"/>
      <c r="AF225" s="208"/>
      <c r="AG225" s="208" t="s">
        <v>227</v>
      </c>
      <c r="AH225" s="208">
        <v>0</v>
      </c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spans="1:60" outlineLevel="3" x14ac:dyDescent="0.2">
      <c r="A226" s="215"/>
      <c r="B226" s="216"/>
      <c r="C226" s="260" t="s">
        <v>821</v>
      </c>
      <c r="D226" s="253"/>
      <c r="E226" s="254"/>
      <c r="F226" s="218"/>
      <c r="G226" s="218"/>
      <c r="H226" s="218"/>
      <c r="I226" s="218"/>
      <c r="J226" s="218"/>
      <c r="K226" s="218"/>
      <c r="L226" s="218"/>
      <c r="M226" s="218"/>
      <c r="N226" s="217"/>
      <c r="O226" s="217"/>
      <c r="P226" s="217"/>
      <c r="Q226" s="217"/>
      <c r="R226" s="218"/>
      <c r="S226" s="218"/>
      <c r="T226" s="218"/>
      <c r="U226" s="218"/>
      <c r="V226" s="218"/>
      <c r="W226" s="218"/>
      <c r="X226" s="218"/>
      <c r="Y226" s="218"/>
      <c r="Z226" s="208"/>
      <c r="AA226" s="208"/>
      <c r="AB226" s="208"/>
      <c r="AC226" s="208"/>
      <c r="AD226" s="208"/>
      <c r="AE226" s="208"/>
      <c r="AF226" s="208"/>
      <c r="AG226" s="208" t="s">
        <v>227</v>
      </c>
      <c r="AH226" s="208">
        <v>0</v>
      </c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spans="1:60" outlineLevel="3" x14ac:dyDescent="0.2">
      <c r="A227" s="215"/>
      <c r="B227" s="216"/>
      <c r="C227" s="260" t="s">
        <v>822</v>
      </c>
      <c r="D227" s="253"/>
      <c r="E227" s="254">
        <v>8.8469700000000007</v>
      </c>
      <c r="F227" s="218"/>
      <c r="G227" s="218"/>
      <c r="H227" s="218"/>
      <c r="I227" s="218"/>
      <c r="J227" s="218"/>
      <c r="K227" s="218"/>
      <c r="L227" s="218"/>
      <c r="M227" s="218"/>
      <c r="N227" s="217"/>
      <c r="O227" s="217"/>
      <c r="P227" s="217"/>
      <c r="Q227" s="217"/>
      <c r="R227" s="218"/>
      <c r="S227" s="218"/>
      <c r="T227" s="218"/>
      <c r="U227" s="218"/>
      <c r="V227" s="218"/>
      <c r="W227" s="218"/>
      <c r="X227" s="218"/>
      <c r="Y227" s="218"/>
      <c r="Z227" s="208"/>
      <c r="AA227" s="208"/>
      <c r="AB227" s="208"/>
      <c r="AC227" s="208"/>
      <c r="AD227" s="208"/>
      <c r="AE227" s="208"/>
      <c r="AF227" s="208"/>
      <c r="AG227" s="208" t="s">
        <v>227</v>
      </c>
      <c r="AH227" s="208">
        <v>0</v>
      </c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spans="1:60" ht="22.5" outlineLevel="1" x14ac:dyDescent="0.2">
      <c r="A228" s="230">
        <v>33</v>
      </c>
      <c r="B228" s="231" t="s">
        <v>826</v>
      </c>
      <c r="C228" s="248" t="s">
        <v>827</v>
      </c>
      <c r="D228" s="232" t="s">
        <v>330</v>
      </c>
      <c r="E228" s="233">
        <v>8.8469700000000007</v>
      </c>
      <c r="F228" s="234"/>
      <c r="G228" s="235">
        <f>ROUND(E228*F228,2)</f>
        <v>0</v>
      </c>
      <c r="H228" s="234"/>
      <c r="I228" s="235">
        <f>ROUND(E228*H228,2)</f>
        <v>0</v>
      </c>
      <c r="J228" s="234"/>
      <c r="K228" s="235">
        <f>ROUND(E228*J228,2)</f>
        <v>0</v>
      </c>
      <c r="L228" s="235">
        <v>21</v>
      </c>
      <c r="M228" s="235">
        <f>G228*(1+L228/100)</f>
        <v>0</v>
      </c>
      <c r="N228" s="233">
        <v>0</v>
      </c>
      <c r="O228" s="233">
        <f>ROUND(E228*N228,2)</f>
        <v>0</v>
      </c>
      <c r="P228" s="233">
        <v>0</v>
      </c>
      <c r="Q228" s="233">
        <f>ROUND(E228*P228,2)</f>
        <v>0</v>
      </c>
      <c r="R228" s="235" t="s">
        <v>825</v>
      </c>
      <c r="S228" s="235" t="s">
        <v>183</v>
      </c>
      <c r="T228" s="236" t="s">
        <v>183</v>
      </c>
      <c r="U228" s="218">
        <v>0.105</v>
      </c>
      <c r="V228" s="218">
        <f>ROUND(E228*U228,2)</f>
        <v>0.93</v>
      </c>
      <c r="W228" s="218"/>
      <c r="X228" s="218" t="s">
        <v>817</v>
      </c>
      <c r="Y228" s="218" t="s">
        <v>186</v>
      </c>
      <c r="Z228" s="208"/>
      <c r="AA228" s="208"/>
      <c r="AB228" s="208"/>
      <c r="AC228" s="208"/>
      <c r="AD228" s="208"/>
      <c r="AE228" s="208"/>
      <c r="AF228" s="208"/>
      <c r="AG228" s="208" t="s">
        <v>818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spans="1:60" outlineLevel="2" x14ac:dyDescent="0.2">
      <c r="A229" s="215"/>
      <c r="B229" s="216"/>
      <c r="C229" s="260" t="s">
        <v>820</v>
      </c>
      <c r="D229" s="253"/>
      <c r="E229" s="254"/>
      <c r="F229" s="218"/>
      <c r="G229" s="218"/>
      <c r="H229" s="218"/>
      <c r="I229" s="218"/>
      <c r="J229" s="218"/>
      <c r="K229" s="218"/>
      <c r="L229" s="218"/>
      <c r="M229" s="218"/>
      <c r="N229" s="217"/>
      <c r="O229" s="217"/>
      <c r="P229" s="217"/>
      <c r="Q229" s="217"/>
      <c r="R229" s="218"/>
      <c r="S229" s="218"/>
      <c r="T229" s="218"/>
      <c r="U229" s="218"/>
      <c r="V229" s="218"/>
      <c r="W229" s="218"/>
      <c r="X229" s="218"/>
      <c r="Y229" s="218"/>
      <c r="Z229" s="208"/>
      <c r="AA229" s="208"/>
      <c r="AB229" s="208"/>
      <c r="AC229" s="208"/>
      <c r="AD229" s="208"/>
      <c r="AE229" s="208"/>
      <c r="AF229" s="208"/>
      <c r="AG229" s="208" t="s">
        <v>227</v>
      </c>
      <c r="AH229" s="208">
        <v>0</v>
      </c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spans="1:60" outlineLevel="3" x14ac:dyDescent="0.2">
      <c r="A230" s="215"/>
      <c r="B230" s="216"/>
      <c r="C230" s="260" t="s">
        <v>821</v>
      </c>
      <c r="D230" s="253"/>
      <c r="E230" s="254"/>
      <c r="F230" s="218"/>
      <c r="G230" s="218"/>
      <c r="H230" s="218"/>
      <c r="I230" s="218"/>
      <c r="J230" s="218"/>
      <c r="K230" s="218"/>
      <c r="L230" s="218"/>
      <c r="M230" s="218"/>
      <c r="N230" s="217"/>
      <c r="O230" s="217"/>
      <c r="P230" s="217"/>
      <c r="Q230" s="217"/>
      <c r="R230" s="218"/>
      <c r="S230" s="218"/>
      <c r="T230" s="218"/>
      <c r="U230" s="218"/>
      <c r="V230" s="218"/>
      <c r="W230" s="218"/>
      <c r="X230" s="218"/>
      <c r="Y230" s="218"/>
      <c r="Z230" s="208"/>
      <c r="AA230" s="208"/>
      <c r="AB230" s="208"/>
      <c r="AC230" s="208"/>
      <c r="AD230" s="208"/>
      <c r="AE230" s="208"/>
      <c r="AF230" s="208"/>
      <c r="AG230" s="208" t="s">
        <v>227</v>
      </c>
      <c r="AH230" s="208">
        <v>0</v>
      </c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spans="1:60" outlineLevel="3" x14ac:dyDescent="0.2">
      <c r="A231" s="215"/>
      <c r="B231" s="216"/>
      <c r="C231" s="260" t="s">
        <v>822</v>
      </c>
      <c r="D231" s="253"/>
      <c r="E231" s="254">
        <v>8.8469700000000007</v>
      </c>
      <c r="F231" s="218"/>
      <c r="G231" s="218"/>
      <c r="H231" s="218"/>
      <c r="I231" s="218"/>
      <c r="J231" s="218"/>
      <c r="K231" s="218"/>
      <c r="L231" s="218"/>
      <c r="M231" s="218"/>
      <c r="N231" s="217"/>
      <c r="O231" s="217"/>
      <c r="P231" s="217"/>
      <c r="Q231" s="217"/>
      <c r="R231" s="218"/>
      <c r="S231" s="218"/>
      <c r="T231" s="218"/>
      <c r="U231" s="218"/>
      <c r="V231" s="218"/>
      <c r="W231" s="218"/>
      <c r="X231" s="218"/>
      <c r="Y231" s="218"/>
      <c r="Z231" s="208"/>
      <c r="AA231" s="208"/>
      <c r="AB231" s="208"/>
      <c r="AC231" s="208"/>
      <c r="AD231" s="208"/>
      <c r="AE231" s="208"/>
      <c r="AF231" s="208"/>
      <c r="AG231" s="208" t="s">
        <v>227</v>
      </c>
      <c r="AH231" s="208">
        <v>0</v>
      </c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spans="1:60" outlineLevel="1" x14ac:dyDescent="0.2">
      <c r="A232" s="230">
        <v>34</v>
      </c>
      <c r="B232" s="231" t="s">
        <v>828</v>
      </c>
      <c r="C232" s="248" t="s">
        <v>829</v>
      </c>
      <c r="D232" s="232" t="s">
        <v>330</v>
      </c>
      <c r="E232" s="233">
        <v>8.8469700000000007</v>
      </c>
      <c r="F232" s="234"/>
      <c r="G232" s="235">
        <f>ROUND(E232*F232,2)</f>
        <v>0</v>
      </c>
      <c r="H232" s="234"/>
      <c r="I232" s="235">
        <f>ROUND(E232*H232,2)</f>
        <v>0</v>
      </c>
      <c r="J232" s="234"/>
      <c r="K232" s="235">
        <f>ROUND(E232*J232,2)</f>
        <v>0</v>
      </c>
      <c r="L232" s="235">
        <v>21</v>
      </c>
      <c r="M232" s="235">
        <f>G232*(1+L232/100)</f>
        <v>0</v>
      </c>
      <c r="N232" s="233">
        <v>0</v>
      </c>
      <c r="O232" s="233">
        <f>ROUND(E232*N232,2)</f>
        <v>0</v>
      </c>
      <c r="P232" s="233">
        <v>0</v>
      </c>
      <c r="Q232" s="233">
        <f>ROUND(E232*P232,2)</f>
        <v>0</v>
      </c>
      <c r="R232" s="235" t="s">
        <v>830</v>
      </c>
      <c r="S232" s="235" t="s">
        <v>183</v>
      </c>
      <c r="T232" s="236" t="s">
        <v>183</v>
      </c>
      <c r="U232" s="218">
        <v>4.2000000000000003E-2</v>
      </c>
      <c r="V232" s="218">
        <f>ROUND(E232*U232,2)</f>
        <v>0.37</v>
      </c>
      <c r="W232" s="218"/>
      <c r="X232" s="218" t="s">
        <v>817</v>
      </c>
      <c r="Y232" s="218" t="s">
        <v>186</v>
      </c>
      <c r="Z232" s="208"/>
      <c r="AA232" s="208"/>
      <c r="AB232" s="208"/>
      <c r="AC232" s="208"/>
      <c r="AD232" s="208"/>
      <c r="AE232" s="208"/>
      <c r="AF232" s="208"/>
      <c r="AG232" s="208" t="s">
        <v>818</v>
      </c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spans="1:60" outlineLevel="2" x14ac:dyDescent="0.2">
      <c r="A233" s="215"/>
      <c r="B233" s="216"/>
      <c r="C233" s="259" t="s">
        <v>831</v>
      </c>
      <c r="D233" s="257"/>
      <c r="E233" s="257"/>
      <c r="F233" s="257"/>
      <c r="G233" s="257"/>
      <c r="H233" s="218"/>
      <c r="I233" s="218"/>
      <c r="J233" s="218"/>
      <c r="K233" s="218"/>
      <c r="L233" s="218"/>
      <c r="M233" s="218"/>
      <c r="N233" s="217"/>
      <c r="O233" s="217"/>
      <c r="P233" s="217"/>
      <c r="Q233" s="217"/>
      <c r="R233" s="218"/>
      <c r="S233" s="218"/>
      <c r="T233" s="218"/>
      <c r="U233" s="218"/>
      <c r="V233" s="218"/>
      <c r="W233" s="218"/>
      <c r="X233" s="218"/>
      <c r="Y233" s="218"/>
      <c r="Z233" s="208"/>
      <c r="AA233" s="208"/>
      <c r="AB233" s="208"/>
      <c r="AC233" s="208"/>
      <c r="AD233" s="208"/>
      <c r="AE233" s="208"/>
      <c r="AF233" s="208"/>
      <c r="AG233" s="208" t="s">
        <v>225</v>
      </c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spans="1:60" outlineLevel="2" x14ac:dyDescent="0.2">
      <c r="A234" s="215"/>
      <c r="B234" s="216"/>
      <c r="C234" s="260" t="s">
        <v>820</v>
      </c>
      <c r="D234" s="253"/>
      <c r="E234" s="254"/>
      <c r="F234" s="218"/>
      <c r="G234" s="218"/>
      <c r="H234" s="218"/>
      <c r="I234" s="218"/>
      <c r="J234" s="218"/>
      <c r="K234" s="218"/>
      <c r="L234" s="218"/>
      <c r="M234" s="218"/>
      <c r="N234" s="217"/>
      <c r="O234" s="217"/>
      <c r="P234" s="217"/>
      <c r="Q234" s="217"/>
      <c r="R234" s="218"/>
      <c r="S234" s="218"/>
      <c r="T234" s="218"/>
      <c r="U234" s="218"/>
      <c r="V234" s="218"/>
      <c r="W234" s="218"/>
      <c r="X234" s="218"/>
      <c r="Y234" s="218"/>
      <c r="Z234" s="208"/>
      <c r="AA234" s="208"/>
      <c r="AB234" s="208"/>
      <c r="AC234" s="208"/>
      <c r="AD234" s="208"/>
      <c r="AE234" s="208"/>
      <c r="AF234" s="208"/>
      <c r="AG234" s="208" t="s">
        <v>227</v>
      </c>
      <c r="AH234" s="208">
        <v>0</v>
      </c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spans="1:60" outlineLevel="3" x14ac:dyDescent="0.2">
      <c r="A235" s="215"/>
      <c r="B235" s="216"/>
      <c r="C235" s="260" t="s">
        <v>821</v>
      </c>
      <c r="D235" s="253"/>
      <c r="E235" s="254"/>
      <c r="F235" s="218"/>
      <c r="G235" s="218"/>
      <c r="H235" s="218"/>
      <c r="I235" s="218"/>
      <c r="J235" s="218"/>
      <c r="K235" s="218"/>
      <c r="L235" s="218"/>
      <c r="M235" s="218"/>
      <c r="N235" s="217"/>
      <c r="O235" s="217"/>
      <c r="P235" s="217"/>
      <c r="Q235" s="217"/>
      <c r="R235" s="218"/>
      <c r="S235" s="218"/>
      <c r="T235" s="218"/>
      <c r="U235" s="218"/>
      <c r="V235" s="218"/>
      <c r="W235" s="218"/>
      <c r="X235" s="218"/>
      <c r="Y235" s="218"/>
      <c r="Z235" s="208"/>
      <c r="AA235" s="208"/>
      <c r="AB235" s="208"/>
      <c r="AC235" s="208"/>
      <c r="AD235" s="208"/>
      <c r="AE235" s="208"/>
      <c r="AF235" s="208"/>
      <c r="AG235" s="208" t="s">
        <v>227</v>
      </c>
      <c r="AH235" s="208">
        <v>0</v>
      </c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spans="1:60" outlineLevel="3" x14ac:dyDescent="0.2">
      <c r="A236" s="215"/>
      <c r="B236" s="216"/>
      <c r="C236" s="260" t="s">
        <v>822</v>
      </c>
      <c r="D236" s="253"/>
      <c r="E236" s="254">
        <v>8.8469700000000007</v>
      </c>
      <c r="F236" s="218"/>
      <c r="G236" s="218"/>
      <c r="H236" s="218"/>
      <c r="I236" s="218"/>
      <c r="J236" s="218"/>
      <c r="K236" s="218"/>
      <c r="L236" s="218"/>
      <c r="M236" s="218"/>
      <c r="N236" s="217"/>
      <c r="O236" s="217"/>
      <c r="P236" s="217"/>
      <c r="Q236" s="217"/>
      <c r="R236" s="218"/>
      <c r="S236" s="218"/>
      <c r="T236" s="218"/>
      <c r="U236" s="218"/>
      <c r="V236" s="218"/>
      <c r="W236" s="218"/>
      <c r="X236" s="218"/>
      <c r="Y236" s="218"/>
      <c r="Z236" s="208"/>
      <c r="AA236" s="208"/>
      <c r="AB236" s="208"/>
      <c r="AC236" s="208"/>
      <c r="AD236" s="208"/>
      <c r="AE236" s="208"/>
      <c r="AF236" s="208"/>
      <c r="AG236" s="208" t="s">
        <v>227</v>
      </c>
      <c r="AH236" s="208">
        <v>0</v>
      </c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spans="1:60" outlineLevel="1" x14ac:dyDescent="0.2">
      <c r="A237" s="230">
        <v>35</v>
      </c>
      <c r="B237" s="231" t="s">
        <v>832</v>
      </c>
      <c r="C237" s="248" t="s">
        <v>833</v>
      </c>
      <c r="D237" s="232" t="s">
        <v>330</v>
      </c>
      <c r="E237" s="233">
        <v>35.387880000000003</v>
      </c>
      <c r="F237" s="234"/>
      <c r="G237" s="235">
        <f>ROUND(E237*F237,2)</f>
        <v>0</v>
      </c>
      <c r="H237" s="234"/>
      <c r="I237" s="235">
        <f>ROUND(E237*H237,2)</f>
        <v>0</v>
      </c>
      <c r="J237" s="234"/>
      <c r="K237" s="235">
        <f>ROUND(E237*J237,2)</f>
        <v>0</v>
      </c>
      <c r="L237" s="235">
        <v>21</v>
      </c>
      <c r="M237" s="235">
        <f>G237*(1+L237/100)</f>
        <v>0</v>
      </c>
      <c r="N237" s="233">
        <v>0</v>
      </c>
      <c r="O237" s="233">
        <f>ROUND(E237*N237,2)</f>
        <v>0</v>
      </c>
      <c r="P237" s="233">
        <v>0</v>
      </c>
      <c r="Q237" s="233">
        <f>ROUND(E237*P237,2)</f>
        <v>0</v>
      </c>
      <c r="R237" s="235" t="s">
        <v>830</v>
      </c>
      <c r="S237" s="235" t="s">
        <v>183</v>
      </c>
      <c r="T237" s="236" t="s">
        <v>183</v>
      </c>
      <c r="U237" s="218">
        <v>0</v>
      </c>
      <c r="V237" s="218">
        <f>ROUND(E237*U237,2)</f>
        <v>0</v>
      </c>
      <c r="W237" s="218"/>
      <c r="X237" s="218" t="s">
        <v>817</v>
      </c>
      <c r="Y237" s="218" t="s">
        <v>186</v>
      </c>
      <c r="Z237" s="208"/>
      <c r="AA237" s="208"/>
      <c r="AB237" s="208"/>
      <c r="AC237" s="208"/>
      <c r="AD237" s="208"/>
      <c r="AE237" s="208"/>
      <c r="AF237" s="208"/>
      <c r="AG237" s="208" t="s">
        <v>818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spans="1:60" outlineLevel="2" x14ac:dyDescent="0.2">
      <c r="A238" s="215"/>
      <c r="B238" s="216"/>
      <c r="C238" s="259" t="s">
        <v>831</v>
      </c>
      <c r="D238" s="257"/>
      <c r="E238" s="257"/>
      <c r="F238" s="257"/>
      <c r="G238" s="257"/>
      <c r="H238" s="218"/>
      <c r="I238" s="218"/>
      <c r="J238" s="218"/>
      <c r="K238" s="218"/>
      <c r="L238" s="218"/>
      <c r="M238" s="218"/>
      <c r="N238" s="217"/>
      <c r="O238" s="217"/>
      <c r="P238" s="217"/>
      <c r="Q238" s="217"/>
      <c r="R238" s="218"/>
      <c r="S238" s="218"/>
      <c r="T238" s="218"/>
      <c r="U238" s="218"/>
      <c r="V238" s="218"/>
      <c r="W238" s="218"/>
      <c r="X238" s="218"/>
      <c r="Y238" s="218"/>
      <c r="Z238" s="208"/>
      <c r="AA238" s="208"/>
      <c r="AB238" s="208"/>
      <c r="AC238" s="208"/>
      <c r="AD238" s="208"/>
      <c r="AE238" s="208"/>
      <c r="AF238" s="208"/>
      <c r="AG238" s="208" t="s">
        <v>225</v>
      </c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spans="1:60" outlineLevel="2" x14ac:dyDescent="0.2">
      <c r="A239" s="215"/>
      <c r="B239" s="216"/>
      <c r="C239" s="260" t="s">
        <v>820</v>
      </c>
      <c r="D239" s="253"/>
      <c r="E239" s="254"/>
      <c r="F239" s="218"/>
      <c r="G239" s="218"/>
      <c r="H239" s="218"/>
      <c r="I239" s="218"/>
      <c r="J239" s="218"/>
      <c r="K239" s="218"/>
      <c r="L239" s="218"/>
      <c r="M239" s="218"/>
      <c r="N239" s="217"/>
      <c r="O239" s="217"/>
      <c r="P239" s="217"/>
      <c r="Q239" s="217"/>
      <c r="R239" s="218"/>
      <c r="S239" s="218"/>
      <c r="T239" s="218"/>
      <c r="U239" s="218"/>
      <c r="V239" s="218"/>
      <c r="W239" s="218"/>
      <c r="X239" s="218"/>
      <c r="Y239" s="218"/>
      <c r="Z239" s="208"/>
      <c r="AA239" s="208"/>
      <c r="AB239" s="208"/>
      <c r="AC239" s="208"/>
      <c r="AD239" s="208"/>
      <c r="AE239" s="208"/>
      <c r="AF239" s="208"/>
      <c r="AG239" s="208" t="s">
        <v>227</v>
      </c>
      <c r="AH239" s="208">
        <v>0</v>
      </c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spans="1:60" outlineLevel="3" x14ac:dyDescent="0.2">
      <c r="A240" s="215"/>
      <c r="B240" s="216"/>
      <c r="C240" s="260" t="s">
        <v>821</v>
      </c>
      <c r="D240" s="253"/>
      <c r="E240" s="254"/>
      <c r="F240" s="218"/>
      <c r="G240" s="218"/>
      <c r="H240" s="218"/>
      <c r="I240" s="218"/>
      <c r="J240" s="218"/>
      <c r="K240" s="218"/>
      <c r="L240" s="218"/>
      <c r="M240" s="218"/>
      <c r="N240" s="217"/>
      <c r="O240" s="217"/>
      <c r="P240" s="217"/>
      <c r="Q240" s="217"/>
      <c r="R240" s="218"/>
      <c r="S240" s="218"/>
      <c r="T240" s="218"/>
      <c r="U240" s="218"/>
      <c r="V240" s="218"/>
      <c r="W240" s="218"/>
      <c r="X240" s="218"/>
      <c r="Y240" s="218"/>
      <c r="Z240" s="208"/>
      <c r="AA240" s="208"/>
      <c r="AB240" s="208"/>
      <c r="AC240" s="208"/>
      <c r="AD240" s="208"/>
      <c r="AE240" s="208"/>
      <c r="AF240" s="208"/>
      <c r="AG240" s="208" t="s">
        <v>227</v>
      </c>
      <c r="AH240" s="208">
        <v>0</v>
      </c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spans="1:60" outlineLevel="3" x14ac:dyDescent="0.2">
      <c r="A241" s="215"/>
      <c r="B241" s="216"/>
      <c r="C241" s="260" t="s">
        <v>834</v>
      </c>
      <c r="D241" s="253"/>
      <c r="E241" s="254">
        <v>35.387880000000003</v>
      </c>
      <c r="F241" s="218"/>
      <c r="G241" s="218"/>
      <c r="H241" s="218"/>
      <c r="I241" s="218"/>
      <c r="J241" s="218"/>
      <c r="K241" s="218"/>
      <c r="L241" s="218"/>
      <c r="M241" s="218"/>
      <c r="N241" s="217"/>
      <c r="O241" s="217"/>
      <c r="P241" s="217"/>
      <c r="Q241" s="217"/>
      <c r="R241" s="218"/>
      <c r="S241" s="218"/>
      <c r="T241" s="218"/>
      <c r="U241" s="218"/>
      <c r="V241" s="218"/>
      <c r="W241" s="218"/>
      <c r="X241" s="218"/>
      <c r="Y241" s="218"/>
      <c r="Z241" s="208"/>
      <c r="AA241" s="208"/>
      <c r="AB241" s="208"/>
      <c r="AC241" s="208"/>
      <c r="AD241" s="208"/>
      <c r="AE241" s="208"/>
      <c r="AF241" s="208"/>
      <c r="AG241" s="208" t="s">
        <v>227</v>
      </c>
      <c r="AH241" s="208">
        <v>0</v>
      </c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spans="1:60" outlineLevel="1" x14ac:dyDescent="0.2">
      <c r="A242" s="230">
        <v>36</v>
      </c>
      <c r="B242" s="231" t="s">
        <v>835</v>
      </c>
      <c r="C242" s="248" t="s">
        <v>836</v>
      </c>
      <c r="D242" s="232" t="s">
        <v>330</v>
      </c>
      <c r="E242" s="233">
        <v>8.8469700000000007</v>
      </c>
      <c r="F242" s="234"/>
      <c r="G242" s="235">
        <f>ROUND(E242*F242,2)</f>
        <v>0</v>
      </c>
      <c r="H242" s="234"/>
      <c r="I242" s="235">
        <f>ROUND(E242*H242,2)</f>
        <v>0</v>
      </c>
      <c r="J242" s="234"/>
      <c r="K242" s="235">
        <f>ROUND(E242*J242,2)</f>
        <v>0</v>
      </c>
      <c r="L242" s="235">
        <v>21</v>
      </c>
      <c r="M242" s="235">
        <f>G242*(1+L242/100)</f>
        <v>0</v>
      </c>
      <c r="N242" s="233">
        <v>0</v>
      </c>
      <c r="O242" s="233">
        <f>ROUND(E242*N242,2)</f>
        <v>0</v>
      </c>
      <c r="P242" s="233">
        <v>0</v>
      </c>
      <c r="Q242" s="233">
        <f>ROUND(E242*P242,2)</f>
        <v>0</v>
      </c>
      <c r="R242" s="235" t="s">
        <v>830</v>
      </c>
      <c r="S242" s="235" t="s">
        <v>183</v>
      </c>
      <c r="T242" s="236" t="s">
        <v>183</v>
      </c>
      <c r="U242" s="218">
        <v>6.0000000000000001E-3</v>
      </c>
      <c r="V242" s="218">
        <f>ROUND(E242*U242,2)</f>
        <v>0.05</v>
      </c>
      <c r="W242" s="218"/>
      <c r="X242" s="218" t="s">
        <v>817</v>
      </c>
      <c r="Y242" s="218" t="s">
        <v>186</v>
      </c>
      <c r="Z242" s="208"/>
      <c r="AA242" s="208"/>
      <c r="AB242" s="208"/>
      <c r="AC242" s="208"/>
      <c r="AD242" s="208"/>
      <c r="AE242" s="208"/>
      <c r="AF242" s="208"/>
      <c r="AG242" s="208" t="s">
        <v>818</v>
      </c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spans="1:60" outlineLevel="2" x14ac:dyDescent="0.2">
      <c r="A243" s="215"/>
      <c r="B243" s="216"/>
      <c r="C243" s="259" t="s">
        <v>837</v>
      </c>
      <c r="D243" s="257"/>
      <c r="E243" s="257"/>
      <c r="F243" s="257"/>
      <c r="G243" s="257"/>
      <c r="H243" s="218"/>
      <c r="I243" s="218"/>
      <c r="J243" s="218"/>
      <c r="K243" s="218"/>
      <c r="L243" s="218"/>
      <c r="M243" s="218"/>
      <c r="N243" s="217"/>
      <c r="O243" s="217"/>
      <c r="P243" s="217"/>
      <c r="Q243" s="217"/>
      <c r="R243" s="218"/>
      <c r="S243" s="218"/>
      <c r="T243" s="218"/>
      <c r="U243" s="218"/>
      <c r="V243" s="218"/>
      <c r="W243" s="218"/>
      <c r="X243" s="218"/>
      <c r="Y243" s="218"/>
      <c r="Z243" s="208"/>
      <c r="AA243" s="208"/>
      <c r="AB243" s="208"/>
      <c r="AC243" s="208"/>
      <c r="AD243" s="208"/>
      <c r="AE243" s="208"/>
      <c r="AF243" s="208"/>
      <c r="AG243" s="208" t="s">
        <v>225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spans="1:60" outlineLevel="2" x14ac:dyDescent="0.2">
      <c r="A244" s="215"/>
      <c r="B244" s="216"/>
      <c r="C244" s="260" t="s">
        <v>820</v>
      </c>
      <c r="D244" s="253"/>
      <c r="E244" s="254"/>
      <c r="F244" s="218"/>
      <c r="G244" s="218"/>
      <c r="H244" s="218"/>
      <c r="I244" s="218"/>
      <c r="J244" s="218"/>
      <c r="K244" s="218"/>
      <c r="L244" s="218"/>
      <c r="M244" s="218"/>
      <c r="N244" s="217"/>
      <c r="O244" s="217"/>
      <c r="P244" s="217"/>
      <c r="Q244" s="217"/>
      <c r="R244" s="218"/>
      <c r="S244" s="218"/>
      <c r="T244" s="218"/>
      <c r="U244" s="218"/>
      <c r="V244" s="218"/>
      <c r="W244" s="218"/>
      <c r="X244" s="218"/>
      <c r="Y244" s="218"/>
      <c r="Z244" s="208"/>
      <c r="AA244" s="208"/>
      <c r="AB244" s="208"/>
      <c r="AC244" s="208"/>
      <c r="AD244" s="208"/>
      <c r="AE244" s="208"/>
      <c r="AF244" s="208"/>
      <c r="AG244" s="208" t="s">
        <v>227</v>
      </c>
      <c r="AH244" s="208">
        <v>0</v>
      </c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spans="1:60" outlineLevel="3" x14ac:dyDescent="0.2">
      <c r="A245" s="215"/>
      <c r="B245" s="216"/>
      <c r="C245" s="260" t="s">
        <v>821</v>
      </c>
      <c r="D245" s="253"/>
      <c r="E245" s="254"/>
      <c r="F245" s="218"/>
      <c r="G245" s="218"/>
      <c r="H245" s="218"/>
      <c r="I245" s="218"/>
      <c r="J245" s="218"/>
      <c r="K245" s="218"/>
      <c r="L245" s="218"/>
      <c r="M245" s="218"/>
      <c r="N245" s="217"/>
      <c r="O245" s="217"/>
      <c r="P245" s="217"/>
      <c r="Q245" s="217"/>
      <c r="R245" s="218"/>
      <c r="S245" s="218"/>
      <c r="T245" s="218"/>
      <c r="U245" s="218"/>
      <c r="V245" s="218"/>
      <c r="W245" s="218"/>
      <c r="X245" s="218"/>
      <c r="Y245" s="218"/>
      <c r="Z245" s="208"/>
      <c r="AA245" s="208"/>
      <c r="AB245" s="208"/>
      <c r="AC245" s="208"/>
      <c r="AD245" s="208"/>
      <c r="AE245" s="208"/>
      <c r="AF245" s="208"/>
      <c r="AG245" s="208" t="s">
        <v>227</v>
      </c>
      <c r="AH245" s="208">
        <v>0</v>
      </c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spans="1:60" outlineLevel="3" x14ac:dyDescent="0.2">
      <c r="A246" s="215"/>
      <c r="B246" s="216"/>
      <c r="C246" s="260" t="s">
        <v>822</v>
      </c>
      <c r="D246" s="253"/>
      <c r="E246" s="254">
        <v>8.8469700000000007</v>
      </c>
      <c r="F246" s="218"/>
      <c r="G246" s="218"/>
      <c r="H246" s="218"/>
      <c r="I246" s="218"/>
      <c r="J246" s="218"/>
      <c r="K246" s="218"/>
      <c r="L246" s="218"/>
      <c r="M246" s="218"/>
      <c r="N246" s="217"/>
      <c r="O246" s="217"/>
      <c r="P246" s="217"/>
      <c r="Q246" s="217"/>
      <c r="R246" s="218"/>
      <c r="S246" s="218"/>
      <c r="T246" s="218"/>
      <c r="U246" s="218"/>
      <c r="V246" s="218"/>
      <c r="W246" s="218"/>
      <c r="X246" s="218"/>
      <c r="Y246" s="218"/>
      <c r="Z246" s="208"/>
      <c r="AA246" s="208"/>
      <c r="AB246" s="208"/>
      <c r="AC246" s="208"/>
      <c r="AD246" s="208"/>
      <c r="AE246" s="208"/>
      <c r="AF246" s="208"/>
      <c r="AG246" s="208" t="s">
        <v>227</v>
      </c>
      <c r="AH246" s="208">
        <v>0</v>
      </c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spans="1:60" x14ac:dyDescent="0.2">
      <c r="A247" s="223" t="s">
        <v>178</v>
      </c>
      <c r="B247" s="224" t="s">
        <v>145</v>
      </c>
      <c r="C247" s="246" t="s">
        <v>146</v>
      </c>
      <c r="D247" s="225"/>
      <c r="E247" s="226"/>
      <c r="F247" s="227"/>
      <c r="G247" s="227">
        <f>SUMIF(AG248:AG250,"&lt;&gt;NOR",G248:G250)</f>
        <v>0</v>
      </c>
      <c r="H247" s="227"/>
      <c r="I247" s="227">
        <f>SUM(I248:I250)</f>
        <v>0</v>
      </c>
      <c r="J247" s="227"/>
      <c r="K247" s="227">
        <f>SUM(K248:K250)</f>
        <v>0</v>
      </c>
      <c r="L247" s="227"/>
      <c r="M247" s="227">
        <f>SUM(M248:M250)</f>
        <v>0</v>
      </c>
      <c r="N247" s="226"/>
      <c r="O247" s="226">
        <f>SUM(O248:O250)</f>
        <v>0</v>
      </c>
      <c r="P247" s="226"/>
      <c r="Q247" s="226">
        <f>SUM(Q248:Q250)</f>
        <v>0</v>
      </c>
      <c r="R247" s="227"/>
      <c r="S247" s="227"/>
      <c r="T247" s="228"/>
      <c r="U247" s="222"/>
      <c r="V247" s="222">
        <f>SUM(V248:V250)</f>
        <v>0</v>
      </c>
      <c r="W247" s="222"/>
      <c r="X247" s="222"/>
      <c r="Y247" s="222"/>
      <c r="AG247" t="s">
        <v>179</v>
      </c>
    </row>
    <row r="248" spans="1:60" ht="22.5" outlineLevel="1" x14ac:dyDescent="0.2">
      <c r="A248" s="230">
        <v>37</v>
      </c>
      <c r="B248" s="231" t="s">
        <v>838</v>
      </c>
      <c r="C248" s="248" t="s">
        <v>839</v>
      </c>
      <c r="D248" s="232" t="s">
        <v>330</v>
      </c>
      <c r="E248" s="233">
        <v>8.8469700000000007</v>
      </c>
      <c r="F248" s="234"/>
      <c r="G248" s="235">
        <f>ROUND(E248*F248,2)</f>
        <v>0</v>
      </c>
      <c r="H248" s="234"/>
      <c r="I248" s="235">
        <f>ROUND(E248*H248,2)</f>
        <v>0</v>
      </c>
      <c r="J248" s="234"/>
      <c r="K248" s="235">
        <f>ROUND(E248*J248,2)</f>
        <v>0</v>
      </c>
      <c r="L248" s="235">
        <v>21</v>
      </c>
      <c r="M248" s="235">
        <f>G248*(1+L248/100)</f>
        <v>0</v>
      </c>
      <c r="N248" s="233">
        <v>0</v>
      </c>
      <c r="O248" s="233">
        <f>ROUND(E248*N248,2)</f>
        <v>0</v>
      </c>
      <c r="P248" s="233">
        <v>0</v>
      </c>
      <c r="Q248" s="233">
        <f>ROUND(E248*P248,2)</f>
        <v>0</v>
      </c>
      <c r="R248" s="235" t="s">
        <v>825</v>
      </c>
      <c r="S248" s="235" t="s">
        <v>840</v>
      </c>
      <c r="T248" s="236" t="s">
        <v>841</v>
      </c>
      <c r="U248" s="218">
        <v>0</v>
      </c>
      <c r="V248" s="218">
        <f>ROUND(E248*U248,2)</f>
        <v>0</v>
      </c>
      <c r="W248" s="218"/>
      <c r="X248" s="218" t="s">
        <v>222</v>
      </c>
      <c r="Y248" s="218" t="s">
        <v>186</v>
      </c>
      <c r="Z248" s="208"/>
      <c r="AA248" s="208"/>
      <c r="AB248" s="208"/>
      <c r="AC248" s="208"/>
      <c r="AD248" s="208"/>
      <c r="AE248" s="208"/>
      <c r="AF248" s="208"/>
      <c r="AG248" s="208" t="s">
        <v>223</v>
      </c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spans="1:60" outlineLevel="2" x14ac:dyDescent="0.2">
      <c r="A249" s="215"/>
      <c r="B249" s="216"/>
      <c r="C249" s="260" t="s">
        <v>842</v>
      </c>
      <c r="D249" s="253"/>
      <c r="E249" s="254"/>
      <c r="F249" s="218"/>
      <c r="G249" s="218"/>
      <c r="H249" s="218"/>
      <c r="I249" s="218"/>
      <c r="J249" s="218"/>
      <c r="K249" s="218"/>
      <c r="L249" s="218"/>
      <c r="M249" s="218"/>
      <c r="N249" s="217"/>
      <c r="O249" s="217"/>
      <c r="P249" s="217"/>
      <c r="Q249" s="217"/>
      <c r="R249" s="218"/>
      <c r="S249" s="218"/>
      <c r="T249" s="218"/>
      <c r="U249" s="218"/>
      <c r="V249" s="218"/>
      <c r="W249" s="218"/>
      <c r="X249" s="218"/>
      <c r="Y249" s="218"/>
      <c r="Z249" s="208"/>
      <c r="AA249" s="208"/>
      <c r="AB249" s="208"/>
      <c r="AC249" s="208"/>
      <c r="AD249" s="208"/>
      <c r="AE249" s="208"/>
      <c r="AF249" s="208"/>
      <c r="AG249" s="208" t="s">
        <v>227</v>
      </c>
      <c r="AH249" s="208">
        <v>0</v>
      </c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spans="1:60" outlineLevel="3" x14ac:dyDescent="0.2">
      <c r="A250" s="215"/>
      <c r="B250" s="216"/>
      <c r="C250" s="260" t="s">
        <v>843</v>
      </c>
      <c r="D250" s="253"/>
      <c r="E250" s="254">
        <v>8.8469700000000007</v>
      </c>
      <c r="F250" s="218"/>
      <c r="G250" s="218"/>
      <c r="H250" s="218"/>
      <c r="I250" s="218"/>
      <c r="J250" s="218"/>
      <c r="K250" s="218"/>
      <c r="L250" s="218"/>
      <c r="M250" s="218"/>
      <c r="N250" s="217"/>
      <c r="O250" s="217"/>
      <c r="P250" s="217"/>
      <c r="Q250" s="217"/>
      <c r="R250" s="218"/>
      <c r="S250" s="218"/>
      <c r="T250" s="218"/>
      <c r="U250" s="218"/>
      <c r="V250" s="218"/>
      <c r="W250" s="218"/>
      <c r="X250" s="218"/>
      <c r="Y250" s="218"/>
      <c r="Z250" s="208"/>
      <c r="AA250" s="208"/>
      <c r="AB250" s="208"/>
      <c r="AC250" s="208"/>
      <c r="AD250" s="208"/>
      <c r="AE250" s="208"/>
      <c r="AF250" s="208"/>
      <c r="AG250" s="208" t="s">
        <v>227</v>
      </c>
      <c r="AH250" s="208">
        <v>7</v>
      </c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spans="1:60" x14ac:dyDescent="0.2">
      <c r="A251" s="3"/>
      <c r="B251" s="4"/>
      <c r="C251" s="250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AE251">
        <v>15</v>
      </c>
      <c r="AF251">
        <v>21</v>
      </c>
      <c r="AG251" t="s">
        <v>164</v>
      </c>
    </row>
    <row r="252" spans="1:60" x14ac:dyDescent="0.2">
      <c r="A252" s="211"/>
      <c r="B252" s="212" t="s">
        <v>29</v>
      </c>
      <c r="C252" s="251"/>
      <c r="D252" s="213"/>
      <c r="E252" s="214"/>
      <c r="F252" s="214"/>
      <c r="G252" s="229">
        <f>G8+G69+G112+G148+G163+G170+G218+G247</f>
        <v>0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AE252">
        <f>SUMIF(L7:L250,AE251,G7:G250)</f>
        <v>0</v>
      </c>
      <c r="AF252">
        <f>SUMIF(L7:L250,AF251,G7:G250)</f>
        <v>0</v>
      </c>
      <c r="AG252" t="s">
        <v>215</v>
      </c>
    </row>
    <row r="253" spans="1:60" x14ac:dyDescent="0.2">
      <c r="C253" s="252"/>
      <c r="D253" s="10"/>
      <c r="AG253" t="s">
        <v>216</v>
      </c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Pj+Y35I1iO9wBzmsozjhY1SmgpA1abvpUcog7L+0VfBP8N46dqQatFOUv/VhgCLHYrLO8Cw1KxPoqqSDwd7pg==" saltValue="Zn+3+2PKby6kwkiI/ZaG6g==" spinCount="100000" sheet="1" formatRows="0"/>
  <mergeCells count="32">
    <mergeCell ref="C238:G238"/>
    <mergeCell ref="C243:G243"/>
    <mergeCell ref="C192:G192"/>
    <mergeCell ref="C193:G193"/>
    <mergeCell ref="C195:G195"/>
    <mergeCell ref="C214:G214"/>
    <mergeCell ref="C220:G220"/>
    <mergeCell ref="C233:G233"/>
    <mergeCell ref="C166:G166"/>
    <mergeCell ref="C185:G185"/>
    <mergeCell ref="C187:G187"/>
    <mergeCell ref="C189:G189"/>
    <mergeCell ref="C190:G190"/>
    <mergeCell ref="C191:G191"/>
    <mergeCell ref="C114:G114"/>
    <mergeCell ref="C119:G119"/>
    <mergeCell ref="C144:G144"/>
    <mergeCell ref="C145:G145"/>
    <mergeCell ref="C150:G150"/>
    <mergeCell ref="C165:G165"/>
    <mergeCell ref="C31:G31"/>
    <mergeCell ref="C44:G44"/>
    <mergeCell ref="C62:G62"/>
    <mergeCell ref="C71:G71"/>
    <mergeCell ref="C96:G96"/>
    <mergeCell ref="C105:G105"/>
    <mergeCell ref="A1:G1"/>
    <mergeCell ref="C2:G2"/>
    <mergeCell ref="C3:G3"/>
    <mergeCell ref="C4:G4"/>
    <mergeCell ref="C13:G13"/>
    <mergeCell ref="C26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778E-76CA-4573-B09F-A332E8A3215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2" customWidth="1"/>
    <col min="3" max="3" width="63.28515625" style="17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217</v>
      </c>
      <c r="B1" s="193"/>
      <c r="C1" s="193"/>
      <c r="D1" s="193"/>
      <c r="E1" s="193"/>
      <c r="F1" s="193"/>
      <c r="G1" s="193"/>
      <c r="AG1" t="s">
        <v>150</v>
      </c>
    </row>
    <row r="2" spans="1:60" ht="24.95" customHeight="1" x14ac:dyDescent="0.2">
      <c r="A2" s="194" t="s">
        <v>7</v>
      </c>
      <c r="B2" s="49" t="s">
        <v>44</v>
      </c>
      <c r="C2" s="197" t="s">
        <v>45</v>
      </c>
      <c r="D2" s="195"/>
      <c r="E2" s="195"/>
      <c r="F2" s="195"/>
      <c r="G2" s="196"/>
      <c r="AG2" t="s">
        <v>151</v>
      </c>
    </row>
    <row r="3" spans="1:60" ht="24.95" customHeight="1" x14ac:dyDescent="0.2">
      <c r="A3" s="194" t="s">
        <v>8</v>
      </c>
      <c r="B3" s="49" t="s">
        <v>73</v>
      </c>
      <c r="C3" s="197" t="s">
        <v>74</v>
      </c>
      <c r="D3" s="195"/>
      <c r="E3" s="195"/>
      <c r="F3" s="195"/>
      <c r="G3" s="196"/>
      <c r="AC3" s="172" t="s">
        <v>151</v>
      </c>
      <c r="AG3" t="s">
        <v>154</v>
      </c>
    </row>
    <row r="4" spans="1:60" ht="24.95" customHeight="1" x14ac:dyDescent="0.2">
      <c r="A4" s="198" t="s">
        <v>9</v>
      </c>
      <c r="B4" s="199" t="s">
        <v>80</v>
      </c>
      <c r="C4" s="200" t="s">
        <v>81</v>
      </c>
      <c r="D4" s="201"/>
      <c r="E4" s="201"/>
      <c r="F4" s="201"/>
      <c r="G4" s="202"/>
      <c r="AG4" t="s">
        <v>155</v>
      </c>
    </row>
    <row r="5" spans="1:60" x14ac:dyDescent="0.2">
      <c r="D5" s="10"/>
    </row>
    <row r="6" spans="1:60" ht="38.25" x14ac:dyDescent="0.2">
      <c r="A6" s="204" t="s">
        <v>156</v>
      </c>
      <c r="B6" s="206" t="s">
        <v>157</v>
      </c>
      <c r="C6" s="206" t="s">
        <v>158</v>
      </c>
      <c r="D6" s="205" t="s">
        <v>159</v>
      </c>
      <c r="E6" s="204" t="s">
        <v>160</v>
      </c>
      <c r="F6" s="203" t="s">
        <v>161</v>
      </c>
      <c r="G6" s="204" t="s">
        <v>29</v>
      </c>
      <c r="H6" s="207" t="s">
        <v>30</v>
      </c>
      <c r="I6" s="207" t="s">
        <v>162</v>
      </c>
      <c r="J6" s="207" t="s">
        <v>31</v>
      </c>
      <c r="K6" s="207" t="s">
        <v>163</v>
      </c>
      <c r="L6" s="207" t="s">
        <v>164</v>
      </c>
      <c r="M6" s="207" t="s">
        <v>165</v>
      </c>
      <c r="N6" s="207" t="s">
        <v>166</v>
      </c>
      <c r="O6" s="207" t="s">
        <v>167</v>
      </c>
      <c r="P6" s="207" t="s">
        <v>168</v>
      </c>
      <c r="Q6" s="207" t="s">
        <v>169</v>
      </c>
      <c r="R6" s="207" t="s">
        <v>170</v>
      </c>
      <c r="S6" s="207" t="s">
        <v>171</v>
      </c>
      <c r="T6" s="207" t="s">
        <v>172</v>
      </c>
      <c r="U6" s="207" t="s">
        <v>173</v>
      </c>
      <c r="V6" s="207" t="s">
        <v>174</v>
      </c>
      <c r="W6" s="207" t="s">
        <v>175</v>
      </c>
      <c r="X6" s="207" t="s">
        <v>176</v>
      </c>
      <c r="Y6" s="207" t="s">
        <v>177</v>
      </c>
    </row>
    <row r="7" spans="1:60" hidden="1" x14ac:dyDescent="0.2">
      <c r="A7" s="3"/>
      <c r="B7" s="4"/>
      <c r="C7" s="4"/>
      <c r="D7" s="6"/>
      <c r="E7" s="209"/>
      <c r="F7" s="210"/>
      <c r="G7" s="210"/>
      <c r="H7" s="210"/>
      <c r="I7" s="210"/>
      <c r="J7" s="210"/>
      <c r="K7" s="210"/>
      <c r="L7" s="210"/>
      <c r="M7" s="210"/>
      <c r="N7" s="209"/>
      <c r="O7" s="209"/>
      <c r="P7" s="209"/>
      <c r="Q7" s="209"/>
      <c r="R7" s="210"/>
      <c r="S7" s="210"/>
      <c r="T7" s="210"/>
      <c r="U7" s="210"/>
      <c r="V7" s="210"/>
      <c r="W7" s="210"/>
      <c r="X7" s="210"/>
      <c r="Y7" s="210"/>
    </row>
    <row r="8" spans="1:60" x14ac:dyDescent="0.2">
      <c r="A8" s="223" t="s">
        <v>178</v>
      </c>
      <c r="B8" s="224" t="s">
        <v>127</v>
      </c>
      <c r="C8" s="246" t="s">
        <v>128</v>
      </c>
      <c r="D8" s="225"/>
      <c r="E8" s="226"/>
      <c r="F8" s="227"/>
      <c r="G8" s="227">
        <f>SUMIF(AG9:AG11,"&lt;&gt;NOR",G9:G11)</f>
        <v>0</v>
      </c>
      <c r="H8" s="227"/>
      <c r="I8" s="227">
        <f>SUM(I9:I11)</f>
        <v>0</v>
      </c>
      <c r="J8" s="227"/>
      <c r="K8" s="227">
        <f>SUM(K9:K11)</f>
        <v>0</v>
      </c>
      <c r="L8" s="227"/>
      <c r="M8" s="227">
        <f>SUM(M9:M11)</f>
        <v>0</v>
      </c>
      <c r="N8" s="226"/>
      <c r="O8" s="226">
        <f>SUM(O9:O11)</f>
        <v>0</v>
      </c>
      <c r="P8" s="226"/>
      <c r="Q8" s="226">
        <f>SUM(Q9:Q11)</f>
        <v>0.89999999999999991</v>
      </c>
      <c r="R8" s="227"/>
      <c r="S8" s="227"/>
      <c r="T8" s="228"/>
      <c r="U8" s="222"/>
      <c r="V8" s="222">
        <f>SUM(V9:V11)</f>
        <v>1.56</v>
      </c>
      <c r="W8" s="222"/>
      <c r="X8" s="222"/>
      <c r="Y8" s="222"/>
      <c r="AG8" t="s">
        <v>179</v>
      </c>
    </row>
    <row r="9" spans="1:60" ht="22.5" outlineLevel="1" x14ac:dyDescent="0.2">
      <c r="A9" s="237">
        <v>1</v>
      </c>
      <c r="B9" s="238" t="s">
        <v>844</v>
      </c>
      <c r="C9" s="247" t="s">
        <v>845</v>
      </c>
      <c r="D9" s="239" t="s">
        <v>517</v>
      </c>
      <c r="E9" s="240">
        <v>3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0.15</v>
      </c>
      <c r="Q9" s="240">
        <f>ROUND(E9*P9,2)</f>
        <v>0.45</v>
      </c>
      <c r="R9" s="242"/>
      <c r="S9" s="242" t="s">
        <v>268</v>
      </c>
      <c r="T9" s="243" t="s">
        <v>184</v>
      </c>
      <c r="U9" s="218">
        <v>0.22345999999999999</v>
      </c>
      <c r="V9" s="218">
        <f>ROUND(E9*U9,2)</f>
        <v>0.67</v>
      </c>
      <c r="W9" s="218"/>
      <c r="X9" s="218" t="s">
        <v>222</v>
      </c>
      <c r="Y9" s="218" t="s">
        <v>186</v>
      </c>
      <c r="Z9" s="208"/>
      <c r="AA9" s="208"/>
      <c r="AB9" s="208"/>
      <c r="AC9" s="208"/>
      <c r="AD9" s="208"/>
      <c r="AE9" s="208"/>
      <c r="AF9" s="208"/>
      <c r="AG9" s="208" t="s">
        <v>223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ht="22.5" outlineLevel="1" x14ac:dyDescent="0.2">
      <c r="A10" s="237">
        <v>2</v>
      </c>
      <c r="B10" s="238" t="s">
        <v>846</v>
      </c>
      <c r="C10" s="247" t="s">
        <v>847</v>
      </c>
      <c r="D10" s="239" t="s">
        <v>517</v>
      </c>
      <c r="E10" s="240">
        <v>1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0">
        <v>0</v>
      </c>
      <c r="O10" s="240">
        <f>ROUND(E10*N10,2)</f>
        <v>0</v>
      </c>
      <c r="P10" s="240">
        <v>0.15</v>
      </c>
      <c r="Q10" s="240">
        <f>ROUND(E10*P10,2)</f>
        <v>0.15</v>
      </c>
      <c r="R10" s="242"/>
      <c r="S10" s="242" t="s">
        <v>268</v>
      </c>
      <c r="T10" s="243" t="s">
        <v>184</v>
      </c>
      <c r="U10" s="218">
        <v>0.22345999999999999</v>
      </c>
      <c r="V10" s="218">
        <f>ROUND(E10*U10,2)</f>
        <v>0.22</v>
      </c>
      <c r="W10" s="218"/>
      <c r="X10" s="218" t="s">
        <v>222</v>
      </c>
      <c r="Y10" s="218" t="s">
        <v>186</v>
      </c>
      <c r="Z10" s="208"/>
      <c r="AA10" s="208"/>
      <c r="AB10" s="208"/>
      <c r="AC10" s="208"/>
      <c r="AD10" s="208"/>
      <c r="AE10" s="208"/>
      <c r="AF10" s="208"/>
      <c r="AG10" s="208" t="s">
        <v>223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ht="22.5" outlineLevel="1" x14ac:dyDescent="0.2">
      <c r="A11" s="237">
        <v>3</v>
      </c>
      <c r="B11" s="238" t="s">
        <v>848</v>
      </c>
      <c r="C11" s="247" t="s">
        <v>849</v>
      </c>
      <c r="D11" s="239" t="s">
        <v>517</v>
      </c>
      <c r="E11" s="240">
        <v>3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0">
        <v>0</v>
      </c>
      <c r="O11" s="240">
        <f>ROUND(E11*N11,2)</f>
        <v>0</v>
      </c>
      <c r="P11" s="240">
        <v>0.1</v>
      </c>
      <c r="Q11" s="240">
        <f>ROUND(E11*P11,2)</f>
        <v>0.3</v>
      </c>
      <c r="R11" s="242"/>
      <c r="S11" s="242" t="s">
        <v>268</v>
      </c>
      <c r="T11" s="243" t="s">
        <v>184</v>
      </c>
      <c r="U11" s="218">
        <v>0.22345999999999999</v>
      </c>
      <c r="V11" s="218">
        <f>ROUND(E11*U11,2)</f>
        <v>0.67</v>
      </c>
      <c r="W11" s="218"/>
      <c r="X11" s="218" t="s">
        <v>222</v>
      </c>
      <c r="Y11" s="218" t="s">
        <v>186</v>
      </c>
      <c r="Z11" s="208"/>
      <c r="AA11" s="208"/>
      <c r="AB11" s="208"/>
      <c r="AC11" s="208"/>
      <c r="AD11" s="208"/>
      <c r="AE11" s="208"/>
      <c r="AF11" s="208"/>
      <c r="AG11" s="208" t="s">
        <v>223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x14ac:dyDescent="0.2">
      <c r="A12" s="223" t="s">
        <v>178</v>
      </c>
      <c r="B12" s="224" t="s">
        <v>129</v>
      </c>
      <c r="C12" s="246" t="s">
        <v>130</v>
      </c>
      <c r="D12" s="225"/>
      <c r="E12" s="226"/>
      <c r="F12" s="227"/>
      <c r="G12" s="227">
        <f>SUMIF(AG13:AG16,"&lt;&gt;NOR",G13:G16)</f>
        <v>0</v>
      </c>
      <c r="H12" s="227"/>
      <c r="I12" s="227">
        <f>SUM(I13:I16)</f>
        <v>0</v>
      </c>
      <c r="J12" s="227"/>
      <c r="K12" s="227">
        <f>SUM(K13:K16)</f>
        <v>0</v>
      </c>
      <c r="L12" s="227"/>
      <c r="M12" s="227">
        <f>SUM(M13:M16)</f>
        <v>0</v>
      </c>
      <c r="N12" s="226"/>
      <c r="O12" s="226">
        <f>SUM(O13:O16)</f>
        <v>0</v>
      </c>
      <c r="P12" s="226"/>
      <c r="Q12" s="226">
        <f>SUM(Q13:Q16)</f>
        <v>0</v>
      </c>
      <c r="R12" s="227"/>
      <c r="S12" s="227"/>
      <c r="T12" s="228"/>
      <c r="U12" s="222"/>
      <c r="V12" s="222">
        <f>SUM(V13:V16)</f>
        <v>0</v>
      </c>
      <c r="W12" s="222"/>
      <c r="X12" s="222"/>
      <c r="Y12" s="222"/>
      <c r="AG12" t="s">
        <v>179</v>
      </c>
    </row>
    <row r="13" spans="1:60" outlineLevel="1" x14ac:dyDescent="0.2">
      <c r="A13" s="230">
        <v>4</v>
      </c>
      <c r="B13" s="231" t="s">
        <v>850</v>
      </c>
      <c r="C13" s="248" t="s">
        <v>851</v>
      </c>
      <c r="D13" s="232" t="s">
        <v>330</v>
      </c>
      <c r="E13" s="233">
        <v>0.23452999999999999</v>
      </c>
      <c r="F13" s="234"/>
      <c r="G13" s="235">
        <f>ROUND(E13*F13,2)</f>
        <v>0</v>
      </c>
      <c r="H13" s="234"/>
      <c r="I13" s="235">
        <f>ROUND(E13*H13,2)</f>
        <v>0</v>
      </c>
      <c r="J13" s="234"/>
      <c r="K13" s="235">
        <f>ROUND(E13*J13,2)</f>
        <v>0</v>
      </c>
      <c r="L13" s="235">
        <v>21</v>
      </c>
      <c r="M13" s="235">
        <f>G13*(1+L13/100)</f>
        <v>0</v>
      </c>
      <c r="N13" s="233">
        <v>0</v>
      </c>
      <c r="O13" s="233">
        <f>ROUND(E13*N13,2)</f>
        <v>0</v>
      </c>
      <c r="P13" s="233">
        <v>0</v>
      </c>
      <c r="Q13" s="233">
        <f>ROUND(E13*P13,2)</f>
        <v>0</v>
      </c>
      <c r="R13" s="235" t="s">
        <v>825</v>
      </c>
      <c r="S13" s="235" t="s">
        <v>183</v>
      </c>
      <c r="T13" s="236" t="s">
        <v>183</v>
      </c>
      <c r="U13" s="218">
        <v>0</v>
      </c>
      <c r="V13" s="218">
        <f>ROUND(E13*U13,2)</f>
        <v>0</v>
      </c>
      <c r="W13" s="218"/>
      <c r="X13" s="218" t="s">
        <v>222</v>
      </c>
      <c r="Y13" s="218" t="s">
        <v>186</v>
      </c>
      <c r="Z13" s="208"/>
      <c r="AA13" s="208"/>
      <c r="AB13" s="208"/>
      <c r="AC13" s="208"/>
      <c r="AD13" s="208"/>
      <c r="AE13" s="208"/>
      <c r="AF13" s="208"/>
      <c r="AG13" s="208" t="s">
        <v>223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ht="22.5" outlineLevel="2" x14ac:dyDescent="0.2">
      <c r="A14" s="215"/>
      <c r="B14" s="216"/>
      <c r="C14" s="249" t="s">
        <v>852</v>
      </c>
      <c r="D14" s="245"/>
      <c r="E14" s="245"/>
      <c r="F14" s="245"/>
      <c r="G14" s="245"/>
      <c r="H14" s="218"/>
      <c r="I14" s="218"/>
      <c r="J14" s="218"/>
      <c r="K14" s="218"/>
      <c r="L14" s="218"/>
      <c r="M14" s="218"/>
      <c r="N14" s="217"/>
      <c r="O14" s="217"/>
      <c r="P14" s="217"/>
      <c r="Q14" s="217"/>
      <c r="R14" s="218"/>
      <c r="S14" s="218"/>
      <c r="T14" s="218"/>
      <c r="U14" s="218"/>
      <c r="V14" s="218"/>
      <c r="W14" s="218"/>
      <c r="X14" s="218"/>
      <c r="Y14" s="218"/>
      <c r="Z14" s="208"/>
      <c r="AA14" s="208"/>
      <c r="AB14" s="208"/>
      <c r="AC14" s="208"/>
      <c r="AD14" s="208"/>
      <c r="AE14" s="208"/>
      <c r="AF14" s="208"/>
      <c r="AG14" s="208" t="s">
        <v>193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44" t="str">
        <f>C14</f>
        <v>Pro vyjádření výnosu ve prospěch zhotovitele je nutné jednotkovou cenu uvést se záporným znaménkem. (Získaná částka ponižuje náklad stavby.)</v>
      </c>
      <c r="BB14" s="208"/>
      <c r="BC14" s="208"/>
      <c r="BD14" s="208"/>
      <c r="BE14" s="208"/>
      <c r="BF14" s="208"/>
      <c r="BG14" s="208"/>
      <c r="BH14" s="208"/>
    </row>
    <row r="15" spans="1:60" outlineLevel="2" x14ac:dyDescent="0.2">
      <c r="A15" s="215"/>
      <c r="B15" s="216"/>
      <c r="C15" s="260" t="s">
        <v>853</v>
      </c>
      <c r="D15" s="253"/>
      <c r="E15" s="254"/>
      <c r="F15" s="218"/>
      <c r="G15" s="218"/>
      <c r="H15" s="218"/>
      <c r="I15" s="218"/>
      <c r="J15" s="218"/>
      <c r="K15" s="218"/>
      <c r="L15" s="218"/>
      <c r="M15" s="218"/>
      <c r="N15" s="217"/>
      <c r="O15" s="217"/>
      <c r="P15" s="217"/>
      <c r="Q15" s="217"/>
      <c r="R15" s="218"/>
      <c r="S15" s="218"/>
      <c r="T15" s="218"/>
      <c r="U15" s="218"/>
      <c r="V15" s="218"/>
      <c r="W15" s="218"/>
      <c r="X15" s="218"/>
      <c r="Y15" s="218"/>
      <c r="Z15" s="208"/>
      <c r="AA15" s="208"/>
      <c r="AB15" s="208"/>
      <c r="AC15" s="208"/>
      <c r="AD15" s="208"/>
      <c r="AE15" s="208"/>
      <c r="AF15" s="208"/>
      <c r="AG15" s="208" t="s">
        <v>227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3" x14ac:dyDescent="0.2">
      <c r="A16" s="215"/>
      <c r="B16" s="216"/>
      <c r="C16" s="260" t="s">
        <v>854</v>
      </c>
      <c r="D16" s="253"/>
      <c r="E16" s="254">
        <v>0.23452999999999999</v>
      </c>
      <c r="F16" s="218"/>
      <c r="G16" s="218"/>
      <c r="H16" s="218"/>
      <c r="I16" s="218"/>
      <c r="J16" s="218"/>
      <c r="K16" s="218"/>
      <c r="L16" s="218"/>
      <c r="M16" s="218"/>
      <c r="N16" s="217"/>
      <c r="O16" s="217"/>
      <c r="P16" s="217"/>
      <c r="Q16" s="217"/>
      <c r="R16" s="218"/>
      <c r="S16" s="218"/>
      <c r="T16" s="218"/>
      <c r="U16" s="218"/>
      <c r="V16" s="218"/>
      <c r="W16" s="218"/>
      <c r="X16" s="218"/>
      <c r="Y16" s="218"/>
      <c r="Z16" s="208"/>
      <c r="AA16" s="208"/>
      <c r="AB16" s="208"/>
      <c r="AC16" s="208"/>
      <c r="AD16" s="208"/>
      <c r="AE16" s="208"/>
      <c r="AF16" s="208"/>
      <c r="AG16" s="208" t="s">
        <v>227</v>
      </c>
      <c r="AH16" s="208">
        <v>7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x14ac:dyDescent="0.2">
      <c r="A17" s="223" t="s">
        <v>178</v>
      </c>
      <c r="B17" s="224" t="s">
        <v>135</v>
      </c>
      <c r="C17" s="246" t="s">
        <v>136</v>
      </c>
      <c r="D17" s="225"/>
      <c r="E17" s="226"/>
      <c r="F17" s="227"/>
      <c r="G17" s="227">
        <f>SUMIF(AG18:AG22,"&lt;&gt;NOR",G18:G22)</f>
        <v>0</v>
      </c>
      <c r="H17" s="227"/>
      <c r="I17" s="227">
        <f>SUM(I18:I22)</f>
        <v>0</v>
      </c>
      <c r="J17" s="227"/>
      <c r="K17" s="227">
        <f>SUM(K18:K22)</f>
        <v>0</v>
      </c>
      <c r="L17" s="227"/>
      <c r="M17" s="227">
        <f>SUM(M18:M22)</f>
        <v>0</v>
      </c>
      <c r="N17" s="226"/>
      <c r="O17" s="226">
        <f>SUM(O18:O22)</f>
        <v>0.01</v>
      </c>
      <c r="P17" s="226"/>
      <c r="Q17" s="226">
        <f>SUM(Q18:Q22)</f>
        <v>0.23</v>
      </c>
      <c r="R17" s="227"/>
      <c r="S17" s="227"/>
      <c r="T17" s="228"/>
      <c r="U17" s="222"/>
      <c r="V17" s="222">
        <f>SUM(V18:V22)</f>
        <v>22.75</v>
      </c>
      <c r="W17" s="222"/>
      <c r="X17" s="222"/>
      <c r="Y17" s="222"/>
      <c r="AG17" t="s">
        <v>179</v>
      </c>
    </row>
    <row r="18" spans="1:60" outlineLevel="1" x14ac:dyDescent="0.2">
      <c r="A18" s="230">
        <v>5</v>
      </c>
      <c r="B18" s="231" t="s">
        <v>855</v>
      </c>
      <c r="C18" s="248" t="s">
        <v>856</v>
      </c>
      <c r="D18" s="232" t="s">
        <v>321</v>
      </c>
      <c r="E18" s="233">
        <v>234.53100000000001</v>
      </c>
      <c r="F18" s="234"/>
      <c r="G18" s="235">
        <f>ROUND(E18*F18,2)</f>
        <v>0</v>
      </c>
      <c r="H18" s="234"/>
      <c r="I18" s="235">
        <f>ROUND(E18*H18,2)</f>
        <v>0</v>
      </c>
      <c r="J18" s="234"/>
      <c r="K18" s="235">
        <f>ROUND(E18*J18,2)</f>
        <v>0</v>
      </c>
      <c r="L18" s="235">
        <v>21</v>
      </c>
      <c r="M18" s="235">
        <f>G18*(1+L18/100)</f>
        <v>0</v>
      </c>
      <c r="N18" s="233">
        <v>6.0000000000000002E-5</v>
      </c>
      <c r="O18" s="233">
        <f>ROUND(E18*N18,2)</f>
        <v>0.01</v>
      </c>
      <c r="P18" s="233">
        <v>1E-3</v>
      </c>
      <c r="Q18" s="233">
        <f>ROUND(E18*P18,2)</f>
        <v>0.23</v>
      </c>
      <c r="R18" s="235" t="s">
        <v>530</v>
      </c>
      <c r="S18" s="235" t="s">
        <v>183</v>
      </c>
      <c r="T18" s="236" t="s">
        <v>183</v>
      </c>
      <c r="U18" s="218">
        <v>9.7000000000000003E-2</v>
      </c>
      <c r="V18" s="218">
        <f>ROUND(E18*U18,2)</f>
        <v>22.75</v>
      </c>
      <c r="W18" s="218"/>
      <c r="X18" s="218" t="s">
        <v>222</v>
      </c>
      <c r="Y18" s="218" t="s">
        <v>186</v>
      </c>
      <c r="Z18" s="208"/>
      <c r="AA18" s="208"/>
      <c r="AB18" s="208"/>
      <c r="AC18" s="208"/>
      <c r="AD18" s="208"/>
      <c r="AE18" s="208"/>
      <c r="AF18" s="208"/>
      <c r="AG18" s="208" t="s">
        <v>223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2" x14ac:dyDescent="0.2">
      <c r="A19" s="215"/>
      <c r="B19" s="216"/>
      <c r="C19" s="260" t="s">
        <v>857</v>
      </c>
      <c r="D19" s="253"/>
      <c r="E19" s="254"/>
      <c r="F19" s="218"/>
      <c r="G19" s="218"/>
      <c r="H19" s="218"/>
      <c r="I19" s="218"/>
      <c r="J19" s="218"/>
      <c r="K19" s="218"/>
      <c r="L19" s="218"/>
      <c r="M19" s="218"/>
      <c r="N19" s="217"/>
      <c r="O19" s="217"/>
      <c r="P19" s="217"/>
      <c r="Q19" s="217"/>
      <c r="R19" s="218"/>
      <c r="S19" s="218"/>
      <c r="T19" s="218"/>
      <c r="U19" s="218"/>
      <c r="V19" s="218"/>
      <c r="W19" s="218"/>
      <c r="X19" s="218"/>
      <c r="Y19" s="218"/>
      <c r="Z19" s="208"/>
      <c r="AA19" s="208"/>
      <c r="AB19" s="208"/>
      <c r="AC19" s="208"/>
      <c r="AD19" s="208"/>
      <c r="AE19" s="208"/>
      <c r="AF19" s="208"/>
      <c r="AG19" s="208" t="s">
        <v>227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3" x14ac:dyDescent="0.2">
      <c r="A20" s="215"/>
      <c r="B20" s="216"/>
      <c r="C20" s="260" t="s">
        <v>858</v>
      </c>
      <c r="D20" s="253"/>
      <c r="E20" s="254">
        <v>30.96</v>
      </c>
      <c r="F20" s="218"/>
      <c r="G20" s="218"/>
      <c r="H20" s="218"/>
      <c r="I20" s="218"/>
      <c r="J20" s="218"/>
      <c r="K20" s="218"/>
      <c r="L20" s="218"/>
      <c r="M20" s="218"/>
      <c r="N20" s="217"/>
      <c r="O20" s="217"/>
      <c r="P20" s="217"/>
      <c r="Q20" s="217"/>
      <c r="R20" s="218"/>
      <c r="S20" s="218"/>
      <c r="T20" s="218"/>
      <c r="U20" s="218"/>
      <c r="V20" s="218"/>
      <c r="W20" s="218"/>
      <c r="X20" s="218"/>
      <c r="Y20" s="218"/>
      <c r="Z20" s="208"/>
      <c r="AA20" s="208"/>
      <c r="AB20" s="208"/>
      <c r="AC20" s="208"/>
      <c r="AD20" s="208"/>
      <c r="AE20" s="208"/>
      <c r="AF20" s="208"/>
      <c r="AG20" s="208" t="s">
        <v>227</v>
      </c>
      <c r="AH20" s="208">
        <v>0</v>
      </c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3" x14ac:dyDescent="0.2">
      <c r="A21" s="215"/>
      <c r="B21" s="216"/>
      <c r="C21" s="260" t="s">
        <v>859</v>
      </c>
      <c r="D21" s="253"/>
      <c r="E21" s="254">
        <v>180.6</v>
      </c>
      <c r="F21" s="218"/>
      <c r="G21" s="218"/>
      <c r="H21" s="218"/>
      <c r="I21" s="218"/>
      <c r="J21" s="218"/>
      <c r="K21" s="218"/>
      <c r="L21" s="218"/>
      <c r="M21" s="218"/>
      <c r="N21" s="217"/>
      <c r="O21" s="217"/>
      <c r="P21" s="217"/>
      <c r="Q21" s="217"/>
      <c r="R21" s="218"/>
      <c r="S21" s="218"/>
      <c r="T21" s="218"/>
      <c r="U21" s="218"/>
      <c r="V21" s="218"/>
      <c r="W21" s="218"/>
      <c r="X21" s="218"/>
      <c r="Y21" s="218"/>
      <c r="Z21" s="208"/>
      <c r="AA21" s="208"/>
      <c r="AB21" s="208"/>
      <c r="AC21" s="208"/>
      <c r="AD21" s="208"/>
      <c r="AE21" s="208"/>
      <c r="AF21" s="208"/>
      <c r="AG21" s="208" t="s">
        <v>227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3" x14ac:dyDescent="0.2">
      <c r="A22" s="215"/>
      <c r="B22" s="216"/>
      <c r="C22" s="260" t="s">
        <v>860</v>
      </c>
      <c r="D22" s="253"/>
      <c r="E22" s="254">
        <v>22.971</v>
      </c>
      <c r="F22" s="218"/>
      <c r="G22" s="218"/>
      <c r="H22" s="218"/>
      <c r="I22" s="218"/>
      <c r="J22" s="218"/>
      <c r="K22" s="218"/>
      <c r="L22" s="218"/>
      <c r="M22" s="218"/>
      <c r="N22" s="217"/>
      <c r="O22" s="217"/>
      <c r="P22" s="217"/>
      <c r="Q22" s="217"/>
      <c r="R22" s="218"/>
      <c r="S22" s="218"/>
      <c r="T22" s="218"/>
      <c r="U22" s="218"/>
      <c r="V22" s="218"/>
      <c r="W22" s="218"/>
      <c r="X22" s="218"/>
      <c r="Y22" s="218"/>
      <c r="Z22" s="208"/>
      <c r="AA22" s="208"/>
      <c r="AB22" s="208"/>
      <c r="AC22" s="208"/>
      <c r="AD22" s="208"/>
      <c r="AE22" s="208"/>
      <c r="AF22" s="208"/>
      <c r="AG22" s="208" t="s">
        <v>227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x14ac:dyDescent="0.2">
      <c r="A23" s="223" t="s">
        <v>178</v>
      </c>
      <c r="B23" s="224" t="s">
        <v>143</v>
      </c>
      <c r="C23" s="246" t="s">
        <v>130</v>
      </c>
      <c r="D23" s="225"/>
      <c r="E23" s="226"/>
      <c r="F23" s="227"/>
      <c r="G23" s="227">
        <f>SUMIF(AG24:AG51,"&lt;&gt;NOR",G24:G51)</f>
        <v>0</v>
      </c>
      <c r="H23" s="227"/>
      <c r="I23" s="227">
        <f>SUM(I24:I51)</f>
        <v>0</v>
      </c>
      <c r="J23" s="227"/>
      <c r="K23" s="227">
        <f>SUM(K24:K51)</f>
        <v>0</v>
      </c>
      <c r="L23" s="227"/>
      <c r="M23" s="227">
        <f>SUM(M24:M51)</f>
        <v>0</v>
      </c>
      <c r="N23" s="226"/>
      <c r="O23" s="226">
        <f>SUM(O24:O51)</f>
        <v>0</v>
      </c>
      <c r="P23" s="226"/>
      <c r="Q23" s="226">
        <f>SUM(Q24:Q51)</f>
        <v>0</v>
      </c>
      <c r="R23" s="227"/>
      <c r="S23" s="227"/>
      <c r="T23" s="228"/>
      <c r="U23" s="222"/>
      <c r="V23" s="222">
        <f>SUM(V24:V51)</f>
        <v>1.44</v>
      </c>
      <c r="W23" s="222"/>
      <c r="X23" s="222"/>
      <c r="Y23" s="222"/>
      <c r="AG23" t="s">
        <v>179</v>
      </c>
    </row>
    <row r="24" spans="1:60" outlineLevel="1" x14ac:dyDescent="0.2">
      <c r="A24" s="230">
        <v>6</v>
      </c>
      <c r="B24" s="231" t="s">
        <v>814</v>
      </c>
      <c r="C24" s="248" t="s">
        <v>815</v>
      </c>
      <c r="D24" s="232" t="s">
        <v>330</v>
      </c>
      <c r="E24" s="233">
        <v>1.13453</v>
      </c>
      <c r="F24" s="234"/>
      <c r="G24" s="235">
        <f>ROUND(E24*F24,2)</f>
        <v>0</v>
      </c>
      <c r="H24" s="234"/>
      <c r="I24" s="235">
        <f>ROUND(E24*H24,2)</f>
        <v>0</v>
      </c>
      <c r="J24" s="234"/>
      <c r="K24" s="235">
        <f>ROUND(E24*J24,2)</f>
        <v>0</v>
      </c>
      <c r="L24" s="235">
        <v>21</v>
      </c>
      <c r="M24" s="235">
        <f>G24*(1+L24/100)</f>
        <v>0</v>
      </c>
      <c r="N24" s="233">
        <v>0</v>
      </c>
      <c r="O24" s="233">
        <f>ROUND(E24*N24,2)</f>
        <v>0</v>
      </c>
      <c r="P24" s="233">
        <v>0</v>
      </c>
      <c r="Q24" s="233">
        <f>ROUND(E24*P24,2)</f>
        <v>0</v>
      </c>
      <c r="R24" s="235" t="s">
        <v>816</v>
      </c>
      <c r="S24" s="235" t="s">
        <v>183</v>
      </c>
      <c r="T24" s="236" t="s">
        <v>183</v>
      </c>
      <c r="U24" s="218">
        <v>0.16400000000000001</v>
      </c>
      <c r="V24" s="218">
        <f>ROUND(E24*U24,2)</f>
        <v>0.19</v>
      </c>
      <c r="W24" s="218"/>
      <c r="X24" s="218" t="s">
        <v>817</v>
      </c>
      <c r="Y24" s="218" t="s">
        <v>186</v>
      </c>
      <c r="Z24" s="208"/>
      <c r="AA24" s="208"/>
      <c r="AB24" s="208"/>
      <c r="AC24" s="208"/>
      <c r="AD24" s="208"/>
      <c r="AE24" s="208"/>
      <c r="AF24" s="208"/>
      <c r="AG24" s="208" t="s">
        <v>818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ht="22.5" outlineLevel="2" x14ac:dyDescent="0.2">
      <c r="A25" s="215"/>
      <c r="B25" s="216"/>
      <c r="C25" s="259" t="s">
        <v>819</v>
      </c>
      <c r="D25" s="257"/>
      <c r="E25" s="257"/>
      <c r="F25" s="257"/>
      <c r="G25" s="257"/>
      <c r="H25" s="218"/>
      <c r="I25" s="218"/>
      <c r="J25" s="218"/>
      <c r="K25" s="218"/>
      <c r="L25" s="218"/>
      <c r="M25" s="218"/>
      <c r="N25" s="217"/>
      <c r="O25" s="217"/>
      <c r="P25" s="217"/>
      <c r="Q25" s="217"/>
      <c r="R25" s="218"/>
      <c r="S25" s="218"/>
      <c r="T25" s="218"/>
      <c r="U25" s="218"/>
      <c r="V25" s="218"/>
      <c r="W25" s="218"/>
      <c r="X25" s="218"/>
      <c r="Y25" s="218"/>
      <c r="Z25" s="208"/>
      <c r="AA25" s="208"/>
      <c r="AB25" s="208"/>
      <c r="AC25" s="208"/>
      <c r="AD25" s="208"/>
      <c r="AE25" s="208"/>
      <c r="AF25" s="208"/>
      <c r="AG25" s="208" t="s">
        <v>225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44" t="str">
        <f>C25</f>
        <v>se složením a hrubým urovnáním nebo s přeložením na jiný dopravní prostředek kromě lodi, vč. příplatku za každých dalších i započatých 1000 m přes 1000 m,</v>
      </c>
      <c r="BB25" s="208"/>
      <c r="BC25" s="208"/>
      <c r="BD25" s="208"/>
      <c r="BE25" s="208"/>
      <c r="BF25" s="208"/>
      <c r="BG25" s="208"/>
      <c r="BH25" s="208"/>
    </row>
    <row r="26" spans="1:60" outlineLevel="2" x14ac:dyDescent="0.2">
      <c r="A26" s="215"/>
      <c r="B26" s="216"/>
      <c r="C26" s="260" t="s">
        <v>820</v>
      </c>
      <c r="D26" s="253"/>
      <c r="E26" s="254"/>
      <c r="F26" s="218"/>
      <c r="G26" s="218"/>
      <c r="H26" s="218"/>
      <c r="I26" s="218"/>
      <c r="J26" s="218"/>
      <c r="K26" s="218"/>
      <c r="L26" s="218"/>
      <c r="M26" s="218"/>
      <c r="N26" s="217"/>
      <c r="O26" s="217"/>
      <c r="P26" s="217"/>
      <c r="Q26" s="217"/>
      <c r="R26" s="218"/>
      <c r="S26" s="218"/>
      <c r="T26" s="218"/>
      <c r="U26" s="218"/>
      <c r="V26" s="218"/>
      <c r="W26" s="218"/>
      <c r="X26" s="218"/>
      <c r="Y26" s="218"/>
      <c r="Z26" s="208"/>
      <c r="AA26" s="208"/>
      <c r="AB26" s="208"/>
      <c r="AC26" s="208"/>
      <c r="AD26" s="208"/>
      <c r="AE26" s="208"/>
      <c r="AF26" s="208"/>
      <c r="AG26" s="208" t="s">
        <v>227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3" x14ac:dyDescent="0.2">
      <c r="A27" s="215"/>
      <c r="B27" s="216"/>
      <c r="C27" s="260" t="s">
        <v>861</v>
      </c>
      <c r="D27" s="253"/>
      <c r="E27" s="254"/>
      <c r="F27" s="218"/>
      <c r="G27" s="218"/>
      <c r="H27" s="218"/>
      <c r="I27" s="218"/>
      <c r="J27" s="218"/>
      <c r="K27" s="218"/>
      <c r="L27" s="218"/>
      <c r="M27" s="218"/>
      <c r="N27" s="217"/>
      <c r="O27" s="217"/>
      <c r="P27" s="217"/>
      <c r="Q27" s="217"/>
      <c r="R27" s="218"/>
      <c r="S27" s="218"/>
      <c r="T27" s="218"/>
      <c r="U27" s="218"/>
      <c r="V27" s="218"/>
      <c r="W27" s="218"/>
      <c r="X27" s="218"/>
      <c r="Y27" s="218"/>
      <c r="Z27" s="208"/>
      <c r="AA27" s="208"/>
      <c r="AB27" s="208"/>
      <c r="AC27" s="208"/>
      <c r="AD27" s="208"/>
      <c r="AE27" s="208"/>
      <c r="AF27" s="208"/>
      <c r="AG27" s="208" t="s">
        <v>227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3" x14ac:dyDescent="0.2">
      <c r="A28" s="215"/>
      <c r="B28" s="216"/>
      <c r="C28" s="260" t="s">
        <v>862</v>
      </c>
      <c r="D28" s="253"/>
      <c r="E28" s="254">
        <v>1.13453</v>
      </c>
      <c r="F28" s="218"/>
      <c r="G28" s="218"/>
      <c r="H28" s="218"/>
      <c r="I28" s="218"/>
      <c r="J28" s="218"/>
      <c r="K28" s="218"/>
      <c r="L28" s="218"/>
      <c r="M28" s="218"/>
      <c r="N28" s="217"/>
      <c r="O28" s="217"/>
      <c r="P28" s="217"/>
      <c r="Q28" s="217"/>
      <c r="R28" s="218"/>
      <c r="S28" s="218"/>
      <c r="T28" s="218"/>
      <c r="U28" s="218"/>
      <c r="V28" s="218"/>
      <c r="W28" s="218"/>
      <c r="X28" s="218"/>
      <c r="Y28" s="218"/>
      <c r="Z28" s="208"/>
      <c r="AA28" s="208"/>
      <c r="AB28" s="208"/>
      <c r="AC28" s="208"/>
      <c r="AD28" s="208"/>
      <c r="AE28" s="208"/>
      <c r="AF28" s="208"/>
      <c r="AG28" s="208" t="s">
        <v>227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">
      <c r="A29" s="230">
        <v>7</v>
      </c>
      <c r="B29" s="231" t="s">
        <v>823</v>
      </c>
      <c r="C29" s="248" t="s">
        <v>824</v>
      </c>
      <c r="D29" s="232" t="s">
        <v>330</v>
      </c>
      <c r="E29" s="233">
        <v>1.13453</v>
      </c>
      <c r="F29" s="234"/>
      <c r="G29" s="235">
        <f>ROUND(E29*F29,2)</f>
        <v>0</v>
      </c>
      <c r="H29" s="234"/>
      <c r="I29" s="235">
        <f>ROUND(E29*H29,2)</f>
        <v>0</v>
      </c>
      <c r="J29" s="234"/>
      <c r="K29" s="235">
        <f>ROUND(E29*J29,2)</f>
        <v>0</v>
      </c>
      <c r="L29" s="235">
        <v>21</v>
      </c>
      <c r="M29" s="235">
        <f>G29*(1+L29/100)</f>
        <v>0</v>
      </c>
      <c r="N29" s="233">
        <v>0</v>
      </c>
      <c r="O29" s="233">
        <f>ROUND(E29*N29,2)</f>
        <v>0</v>
      </c>
      <c r="P29" s="233">
        <v>0</v>
      </c>
      <c r="Q29" s="233">
        <f>ROUND(E29*P29,2)</f>
        <v>0</v>
      </c>
      <c r="R29" s="235" t="s">
        <v>825</v>
      </c>
      <c r="S29" s="235" t="s">
        <v>183</v>
      </c>
      <c r="T29" s="236" t="s">
        <v>183</v>
      </c>
      <c r="U29" s="218">
        <v>0.94199999999999995</v>
      </c>
      <c r="V29" s="218">
        <f>ROUND(E29*U29,2)</f>
        <v>1.07</v>
      </c>
      <c r="W29" s="218"/>
      <c r="X29" s="218" t="s">
        <v>817</v>
      </c>
      <c r="Y29" s="218" t="s">
        <v>186</v>
      </c>
      <c r="Z29" s="208"/>
      <c r="AA29" s="208"/>
      <c r="AB29" s="208"/>
      <c r="AC29" s="208"/>
      <c r="AD29" s="208"/>
      <c r="AE29" s="208"/>
      <c r="AF29" s="208"/>
      <c r="AG29" s="208" t="s">
        <v>818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2" x14ac:dyDescent="0.2">
      <c r="A30" s="215"/>
      <c r="B30" s="216"/>
      <c r="C30" s="260" t="s">
        <v>820</v>
      </c>
      <c r="D30" s="253"/>
      <c r="E30" s="254"/>
      <c r="F30" s="218"/>
      <c r="G30" s="218"/>
      <c r="H30" s="218"/>
      <c r="I30" s="218"/>
      <c r="J30" s="218"/>
      <c r="K30" s="218"/>
      <c r="L30" s="218"/>
      <c r="M30" s="218"/>
      <c r="N30" s="217"/>
      <c r="O30" s="217"/>
      <c r="P30" s="217"/>
      <c r="Q30" s="217"/>
      <c r="R30" s="218"/>
      <c r="S30" s="218"/>
      <c r="T30" s="218"/>
      <c r="U30" s="218"/>
      <c r="V30" s="218"/>
      <c r="W30" s="218"/>
      <c r="X30" s="218"/>
      <c r="Y30" s="218"/>
      <c r="Z30" s="208"/>
      <c r="AA30" s="208"/>
      <c r="AB30" s="208"/>
      <c r="AC30" s="208"/>
      <c r="AD30" s="208"/>
      <c r="AE30" s="208"/>
      <c r="AF30" s="208"/>
      <c r="AG30" s="208" t="s">
        <v>227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3" x14ac:dyDescent="0.2">
      <c r="A31" s="215"/>
      <c r="B31" s="216"/>
      <c r="C31" s="260" t="s">
        <v>861</v>
      </c>
      <c r="D31" s="253"/>
      <c r="E31" s="254"/>
      <c r="F31" s="218"/>
      <c r="G31" s="218"/>
      <c r="H31" s="218"/>
      <c r="I31" s="218"/>
      <c r="J31" s="218"/>
      <c r="K31" s="218"/>
      <c r="L31" s="218"/>
      <c r="M31" s="218"/>
      <c r="N31" s="217"/>
      <c r="O31" s="217"/>
      <c r="P31" s="217"/>
      <c r="Q31" s="217"/>
      <c r="R31" s="218"/>
      <c r="S31" s="218"/>
      <c r="T31" s="218"/>
      <c r="U31" s="218"/>
      <c r="V31" s="218"/>
      <c r="W31" s="218"/>
      <c r="X31" s="218"/>
      <c r="Y31" s="218"/>
      <c r="Z31" s="208"/>
      <c r="AA31" s="208"/>
      <c r="AB31" s="208"/>
      <c r="AC31" s="208"/>
      <c r="AD31" s="208"/>
      <c r="AE31" s="208"/>
      <c r="AF31" s="208"/>
      <c r="AG31" s="208" t="s">
        <v>227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3" x14ac:dyDescent="0.2">
      <c r="A32" s="215"/>
      <c r="B32" s="216"/>
      <c r="C32" s="260" t="s">
        <v>862</v>
      </c>
      <c r="D32" s="253"/>
      <c r="E32" s="254">
        <v>1.13453</v>
      </c>
      <c r="F32" s="218"/>
      <c r="G32" s="218"/>
      <c r="H32" s="218"/>
      <c r="I32" s="218"/>
      <c r="J32" s="218"/>
      <c r="K32" s="218"/>
      <c r="L32" s="218"/>
      <c r="M32" s="218"/>
      <c r="N32" s="217"/>
      <c r="O32" s="217"/>
      <c r="P32" s="217"/>
      <c r="Q32" s="217"/>
      <c r="R32" s="218"/>
      <c r="S32" s="218"/>
      <c r="T32" s="218"/>
      <c r="U32" s="218"/>
      <c r="V32" s="218"/>
      <c r="W32" s="218"/>
      <c r="X32" s="218"/>
      <c r="Y32" s="218"/>
      <c r="Z32" s="208"/>
      <c r="AA32" s="208"/>
      <c r="AB32" s="208"/>
      <c r="AC32" s="208"/>
      <c r="AD32" s="208"/>
      <c r="AE32" s="208"/>
      <c r="AF32" s="208"/>
      <c r="AG32" s="208" t="s">
        <v>227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ht="22.5" outlineLevel="1" x14ac:dyDescent="0.2">
      <c r="A33" s="230">
        <v>8</v>
      </c>
      <c r="B33" s="231" t="s">
        <v>826</v>
      </c>
      <c r="C33" s="248" t="s">
        <v>827</v>
      </c>
      <c r="D33" s="232" t="s">
        <v>330</v>
      </c>
      <c r="E33" s="233">
        <v>1.13453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33">
        <v>0</v>
      </c>
      <c r="O33" s="233">
        <f>ROUND(E33*N33,2)</f>
        <v>0</v>
      </c>
      <c r="P33" s="233">
        <v>0</v>
      </c>
      <c r="Q33" s="233">
        <f>ROUND(E33*P33,2)</f>
        <v>0</v>
      </c>
      <c r="R33" s="235" t="s">
        <v>825</v>
      </c>
      <c r="S33" s="235" t="s">
        <v>183</v>
      </c>
      <c r="T33" s="236" t="s">
        <v>183</v>
      </c>
      <c r="U33" s="218">
        <v>0.105</v>
      </c>
      <c r="V33" s="218">
        <f>ROUND(E33*U33,2)</f>
        <v>0.12</v>
      </c>
      <c r="W33" s="218"/>
      <c r="X33" s="218" t="s">
        <v>817</v>
      </c>
      <c r="Y33" s="218" t="s">
        <v>186</v>
      </c>
      <c r="Z33" s="208"/>
      <c r="AA33" s="208"/>
      <c r="AB33" s="208"/>
      <c r="AC33" s="208"/>
      <c r="AD33" s="208"/>
      <c r="AE33" s="208"/>
      <c r="AF33" s="208"/>
      <c r="AG33" s="208" t="s">
        <v>818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2" x14ac:dyDescent="0.2">
      <c r="A34" s="215"/>
      <c r="B34" s="216"/>
      <c r="C34" s="260" t="s">
        <v>820</v>
      </c>
      <c r="D34" s="253"/>
      <c r="E34" s="254"/>
      <c r="F34" s="218"/>
      <c r="G34" s="218"/>
      <c r="H34" s="218"/>
      <c r="I34" s="218"/>
      <c r="J34" s="218"/>
      <c r="K34" s="218"/>
      <c r="L34" s="218"/>
      <c r="M34" s="218"/>
      <c r="N34" s="217"/>
      <c r="O34" s="217"/>
      <c r="P34" s="217"/>
      <c r="Q34" s="217"/>
      <c r="R34" s="218"/>
      <c r="S34" s="218"/>
      <c r="T34" s="218"/>
      <c r="U34" s="218"/>
      <c r="V34" s="218"/>
      <c r="W34" s="218"/>
      <c r="X34" s="218"/>
      <c r="Y34" s="218"/>
      <c r="Z34" s="208"/>
      <c r="AA34" s="208"/>
      <c r="AB34" s="208"/>
      <c r="AC34" s="208"/>
      <c r="AD34" s="208"/>
      <c r="AE34" s="208"/>
      <c r="AF34" s="208"/>
      <c r="AG34" s="208" t="s">
        <v>227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3" x14ac:dyDescent="0.2">
      <c r="A35" s="215"/>
      <c r="B35" s="216"/>
      <c r="C35" s="260" t="s">
        <v>861</v>
      </c>
      <c r="D35" s="253"/>
      <c r="E35" s="254"/>
      <c r="F35" s="218"/>
      <c r="G35" s="218"/>
      <c r="H35" s="218"/>
      <c r="I35" s="218"/>
      <c r="J35" s="218"/>
      <c r="K35" s="218"/>
      <c r="L35" s="218"/>
      <c r="M35" s="218"/>
      <c r="N35" s="217"/>
      <c r="O35" s="217"/>
      <c r="P35" s="217"/>
      <c r="Q35" s="217"/>
      <c r="R35" s="218"/>
      <c r="S35" s="218"/>
      <c r="T35" s="218"/>
      <c r="U35" s="218"/>
      <c r="V35" s="218"/>
      <c r="W35" s="218"/>
      <c r="X35" s="218"/>
      <c r="Y35" s="218"/>
      <c r="Z35" s="208"/>
      <c r="AA35" s="208"/>
      <c r="AB35" s="208"/>
      <c r="AC35" s="208"/>
      <c r="AD35" s="208"/>
      <c r="AE35" s="208"/>
      <c r="AF35" s="208"/>
      <c r="AG35" s="208" t="s">
        <v>227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3" x14ac:dyDescent="0.2">
      <c r="A36" s="215"/>
      <c r="B36" s="216"/>
      <c r="C36" s="260" t="s">
        <v>862</v>
      </c>
      <c r="D36" s="253"/>
      <c r="E36" s="254">
        <v>1.13453</v>
      </c>
      <c r="F36" s="218"/>
      <c r="G36" s="218"/>
      <c r="H36" s="218"/>
      <c r="I36" s="218"/>
      <c r="J36" s="218"/>
      <c r="K36" s="218"/>
      <c r="L36" s="218"/>
      <c r="M36" s="218"/>
      <c r="N36" s="217"/>
      <c r="O36" s="217"/>
      <c r="P36" s="217"/>
      <c r="Q36" s="217"/>
      <c r="R36" s="218"/>
      <c r="S36" s="218"/>
      <c r="T36" s="218"/>
      <c r="U36" s="218"/>
      <c r="V36" s="218"/>
      <c r="W36" s="218"/>
      <c r="X36" s="218"/>
      <c r="Y36" s="218"/>
      <c r="Z36" s="208"/>
      <c r="AA36" s="208"/>
      <c r="AB36" s="208"/>
      <c r="AC36" s="208"/>
      <c r="AD36" s="208"/>
      <c r="AE36" s="208"/>
      <c r="AF36" s="208"/>
      <c r="AG36" s="208" t="s">
        <v>227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">
      <c r="A37" s="230">
        <v>9</v>
      </c>
      <c r="B37" s="231" t="s">
        <v>828</v>
      </c>
      <c r="C37" s="248" t="s">
        <v>829</v>
      </c>
      <c r="D37" s="232" t="s">
        <v>330</v>
      </c>
      <c r="E37" s="233">
        <v>1.13453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3">
        <v>0</v>
      </c>
      <c r="O37" s="233">
        <f>ROUND(E37*N37,2)</f>
        <v>0</v>
      </c>
      <c r="P37" s="233">
        <v>0</v>
      </c>
      <c r="Q37" s="233">
        <f>ROUND(E37*P37,2)</f>
        <v>0</v>
      </c>
      <c r="R37" s="235" t="s">
        <v>830</v>
      </c>
      <c r="S37" s="235" t="s">
        <v>183</v>
      </c>
      <c r="T37" s="236" t="s">
        <v>183</v>
      </c>
      <c r="U37" s="218">
        <v>4.2000000000000003E-2</v>
      </c>
      <c r="V37" s="218">
        <f>ROUND(E37*U37,2)</f>
        <v>0.05</v>
      </c>
      <c r="W37" s="218"/>
      <c r="X37" s="218" t="s">
        <v>817</v>
      </c>
      <c r="Y37" s="218" t="s">
        <v>186</v>
      </c>
      <c r="Z37" s="208"/>
      <c r="AA37" s="208"/>
      <c r="AB37" s="208"/>
      <c r="AC37" s="208"/>
      <c r="AD37" s="208"/>
      <c r="AE37" s="208"/>
      <c r="AF37" s="208"/>
      <c r="AG37" s="208" t="s">
        <v>818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2" x14ac:dyDescent="0.2">
      <c r="A38" s="215"/>
      <c r="B38" s="216"/>
      <c r="C38" s="259" t="s">
        <v>831</v>
      </c>
      <c r="D38" s="257"/>
      <c r="E38" s="257"/>
      <c r="F38" s="257"/>
      <c r="G38" s="257"/>
      <c r="H38" s="218"/>
      <c r="I38" s="218"/>
      <c r="J38" s="218"/>
      <c r="K38" s="218"/>
      <c r="L38" s="218"/>
      <c r="M38" s="218"/>
      <c r="N38" s="217"/>
      <c r="O38" s="217"/>
      <c r="P38" s="217"/>
      <c r="Q38" s="217"/>
      <c r="R38" s="218"/>
      <c r="S38" s="218"/>
      <c r="T38" s="218"/>
      <c r="U38" s="218"/>
      <c r="V38" s="218"/>
      <c r="W38" s="218"/>
      <c r="X38" s="218"/>
      <c r="Y38" s="218"/>
      <c r="Z38" s="208"/>
      <c r="AA38" s="208"/>
      <c r="AB38" s="208"/>
      <c r="AC38" s="208"/>
      <c r="AD38" s="208"/>
      <c r="AE38" s="208"/>
      <c r="AF38" s="208"/>
      <c r="AG38" s="208" t="s">
        <v>225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2" x14ac:dyDescent="0.2">
      <c r="A39" s="215"/>
      <c r="B39" s="216"/>
      <c r="C39" s="260" t="s">
        <v>820</v>
      </c>
      <c r="D39" s="253"/>
      <c r="E39" s="254"/>
      <c r="F39" s="218"/>
      <c r="G39" s="218"/>
      <c r="H39" s="218"/>
      <c r="I39" s="218"/>
      <c r="J39" s="218"/>
      <c r="K39" s="218"/>
      <c r="L39" s="218"/>
      <c r="M39" s="218"/>
      <c r="N39" s="217"/>
      <c r="O39" s="217"/>
      <c r="P39" s="217"/>
      <c r="Q39" s="217"/>
      <c r="R39" s="218"/>
      <c r="S39" s="218"/>
      <c r="T39" s="218"/>
      <c r="U39" s="218"/>
      <c r="V39" s="218"/>
      <c r="W39" s="218"/>
      <c r="X39" s="218"/>
      <c r="Y39" s="218"/>
      <c r="Z39" s="208"/>
      <c r="AA39" s="208"/>
      <c r="AB39" s="208"/>
      <c r="AC39" s="208"/>
      <c r="AD39" s="208"/>
      <c r="AE39" s="208"/>
      <c r="AF39" s="208"/>
      <c r="AG39" s="208" t="s">
        <v>227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3" x14ac:dyDescent="0.2">
      <c r="A40" s="215"/>
      <c r="B40" s="216"/>
      <c r="C40" s="260" t="s">
        <v>861</v>
      </c>
      <c r="D40" s="253"/>
      <c r="E40" s="254"/>
      <c r="F40" s="218"/>
      <c r="G40" s="218"/>
      <c r="H40" s="218"/>
      <c r="I40" s="218"/>
      <c r="J40" s="218"/>
      <c r="K40" s="218"/>
      <c r="L40" s="218"/>
      <c r="M40" s="218"/>
      <c r="N40" s="217"/>
      <c r="O40" s="217"/>
      <c r="P40" s="217"/>
      <c r="Q40" s="217"/>
      <c r="R40" s="218"/>
      <c r="S40" s="218"/>
      <c r="T40" s="218"/>
      <c r="U40" s="218"/>
      <c r="V40" s="218"/>
      <c r="W40" s="218"/>
      <c r="X40" s="218"/>
      <c r="Y40" s="218"/>
      <c r="Z40" s="208"/>
      <c r="AA40" s="208"/>
      <c r="AB40" s="208"/>
      <c r="AC40" s="208"/>
      <c r="AD40" s="208"/>
      <c r="AE40" s="208"/>
      <c r="AF40" s="208"/>
      <c r="AG40" s="208" t="s">
        <v>227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3" x14ac:dyDescent="0.2">
      <c r="A41" s="215"/>
      <c r="B41" s="216"/>
      <c r="C41" s="260" t="s">
        <v>862</v>
      </c>
      <c r="D41" s="253"/>
      <c r="E41" s="254">
        <v>1.13453</v>
      </c>
      <c r="F41" s="218"/>
      <c r="G41" s="218"/>
      <c r="H41" s="218"/>
      <c r="I41" s="218"/>
      <c r="J41" s="218"/>
      <c r="K41" s="218"/>
      <c r="L41" s="218"/>
      <c r="M41" s="218"/>
      <c r="N41" s="217"/>
      <c r="O41" s="217"/>
      <c r="P41" s="217"/>
      <c r="Q41" s="217"/>
      <c r="R41" s="218"/>
      <c r="S41" s="218"/>
      <c r="T41" s="218"/>
      <c r="U41" s="218"/>
      <c r="V41" s="218"/>
      <c r="W41" s="218"/>
      <c r="X41" s="218"/>
      <c r="Y41" s="218"/>
      <c r="Z41" s="208"/>
      <c r="AA41" s="208"/>
      <c r="AB41" s="208"/>
      <c r="AC41" s="208"/>
      <c r="AD41" s="208"/>
      <c r="AE41" s="208"/>
      <c r="AF41" s="208"/>
      <c r="AG41" s="208" t="s">
        <v>227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">
      <c r="A42" s="230">
        <v>10</v>
      </c>
      <c r="B42" s="231" t="s">
        <v>832</v>
      </c>
      <c r="C42" s="248" t="s">
        <v>833</v>
      </c>
      <c r="D42" s="232" t="s">
        <v>330</v>
      </c>
      <c r="E42" s="233">
        <v>4.5381200000000002</v>
      </c>
      <c r="F42" s="234"/>
      <c r="G42" s="235">
        <f>ROUND(E42*F42,2)</f>
        <v>0</v>
      </c>
      <c r="H42" s="234"/>
      <c r="I42" s="235">
        <f>ROUND(E42*H42,2)</f>
        <v>0</v>
      </c>
      <c r="J42" s="234"/>
      <c r="K42" s="235">
        <f>ROUND(E42*J42,2)</f>
        <v>0</v>
      </c>
      <c r="L42" s="235">
        <v>21</v>
      </c>
      <c r="M42" s="235">
        <f>G42*(1+L42/100)</f>
        <v>0</v>
      </c>
      <c r="N42" s="233">
        <v>0</v>
      </c>
      <c r="O42" s="233">
        <f>ROUND(E42*N42,2)</f>
        <v>0</v>
      </c>
      <c r="P42" s="233">
        <v>0</v>
      </c>
      <c r="Q42" s="233">
        <f>ROUND(E42*P42,2)</f>
        <v>0</v>
      </c>
      <c r="R42" s="235" t="s">
        <v>830</v>
      </c>
      <c r="S42" s="235" t="s">
        <v>183</v>
      </c>
      <c r="T42" s="236" t="s">
        <v>183</v>
      </c>
      <c r="U42" s="218">
        <v>0</v>
      </c>
      <c r="V42" s="218">
        <f>ROUND(E42*U42,2)</f>
        <v>0</v>
      </c>
      <c r="W42" s="218"/>
      <c r="X42" s="218" t="s">
        <v>817</v>
      </c>
      <c r="Y42" s="218" t="s">
        <v>186</v>
      </c>
      <c r="Z42" s="208"/>
      <c r="AA42" s="208"/>
      <c r="AB42" s="208"/>
      <c r="AC42" s="208"/>
      <c r="AD42" s="208"/>
      <c r="AE42" s="208"/>
      <c r="AF42" s="208"/>
      <c r="AG42" s="208" t="s">
        <v>818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2" x14ac:dyDescent="0.2">
      <c r="A43" s="215"/>
      <c r="B43" s="216"/>
      <c r="C43" s="259" t="s">
        <v>831</v>
      </c>
      <c r="D43" s="257"/>
      <c r="E43" s="257"/>
      <c r="F43" s="257"/>
      <c r="G43" s="257"/>
      <c r="H43" s="218"/>
      <c r="I43" s="218"/>
      <c r="J43" s="218"/>
      <c r="K43" s="218"/>
      <c r="L43" s="218"/>
      <c r="M43" s="218"/>
      <c r="N43" s="217"/>
      <c r="O43" s="217"/>
      <c r="P43" s="217"/>
      <c r="Q43" s="217"/>
      <c r="R43" s="218"/>
      <c r="S43" s="218"/>
      <c r="T43" s="218"/>
      <c r="U43" s="218"/>
      <c r="V43" s="218"/>
      <c r="W43" s="218"/>
      <c r="X43" s="218"/>
      <c r="Y43" s="218"/>
      <c r="Z43" s="208"/>
      <c r="AA43" s="208"/>
      <c r="AB43" s="208"/>
      <c r="AC43" s="208"/>
      <c r="AD43" s="208"/>
      <c r="AE43" s="208"/>
      <c r="AF43" s="208"/>
      <c r="AG43" s="208" t="s">
        <v>225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2" x14ac:dyDescent="0.2">
      <c r="A44" s="215"/>
      <c r="B44" s="216"/>
      <c r="C44" s="260" t="s">
        <v>820</v>
      </c>
      <c r="D44" s="253"/>
      <c r="E44" s="254"/>
      <c r="F44" s="218"/>
      <c r="G44" s="218"/>
      <c r="H44" s="218"/>
      <c r="I44" s="218"/>
      <c r="J44" s="218"/>
      <c r="K44" s="218"/>
      <c r="L44" s="218"/>
      <c r="M44" s="218"/>
      <c r="N44" s="217"/>
      <c r="O44" s="217"/>
      <c r="P44" s="217"/>
      <c r="Q44" s="217"/>
      <c r="R44" s="218"/>
      <c r="S44" s="218"/>
      <c r="T44" s="218"/>
      <c r="U44" s="218"/>
      <c r="V44" s="218"/>
      <c r="W44" s="218"/>
      <c r="X44" s="218"/>
      <c r="Y44" s="218"/>
      <c r="Z44" s="208"/>
      <c r="AA44" s="208"/>
      <c r="AB44" s="208"/>
      <c r="AC44" s="208"/>
      <c r="AD44" s="208"/>
      <c r="AE44" s="208"/>
      <c r="AF44" s="208"/>
      <c r="AG44" s="208" t="s">
        <v>227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3" x14ac:dyDescent="0.2">
      <c r="A45" s="215"/>
      <c r="B45" s="216"/>
      <c r="C45" s="260" t="s">
        <v>861</v>
      </c>
      <c r="D45" s="253"/>
      <c r="E45" s="254"/>
      <c r="F45" s="218"/>
      <c r="G45" s="218"/>
      <c r="H45" s="218"/>
      <c r="I45" s="218"/>
      <c r="J45" s="218"/>
      <c r="K45" s="218"/>
      <c r="L45" s="218"/>
      <c r="M45" s="218"/>
      <c r="N45" s="217"/>
      <c r="O45" s="217"/>
      <c r="P45" s="217"/>
      <c r="Q45" s="217"/>
      <c r="R45" s="218"/>
      <c r="S45" s="218"/>
      <c r="T45" s="218"/>
      <c r="U45" s="218"/>
      <c r="V45" s="218"/>
      <c r="W45" s="218"/>
      <c r="X45" s="218"/>
      <c r="Y45" s="218"/>
      <c r="Z45" s="208"/>
      <c r="AA45" s="208"/>
      <c r="AB45" s="208"/>
      <c r="AC45" s="208"/>
      <c r="AD45" s="208"/>
      <c r="AE45" s="208"/>
      <c r="AF45" s="208"/>
      <c r="AG45" s="208" t="s">
        <v>227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3" x14ac:dyDescent="0.2">
      <c r="A46" s="215"/>
      <c r="B46" s="216"/>
      <c r="C46" s="260" t="s">
        <v>863</v>
      </c>
      <c r="D46" s="253"/>
      <c r="E46" s="254">
        <v>4.5381200000000002</v>
      </c>
      <c r="F46" s="218"/>
      <c r="G46" s="218"/>
      <c r="H46" s="218"/>
      <c r="I46" s="218"/>
      <c r="J46" s="218"/>
      <c r="K46" s="218"/>
      <c r="L46" s="218"/>
      <c r="M46" s="218"/>
      <c r="N46" s="217"/>
      <c r="O46" s="217"/>
      <c r="P46" s="217"/>
      <c r="Q46" s="217"/>
      <c r="R46" s="218"/>
      <c r="S46" s="218"/>
      <c r="T46" s="218"/>
      <c r="U46" s="218"/>
      <c r="V46" s="218"/>
      <c r="W46" s="218"/>
      <c r="X46" s="218"/>
      <c r="Y46" s="218"/>
      <c r="Z46" s="208"/>
      <c r="AA46" s="208"/>
      <c r="AB46" s="208"/>
      <c r="AC46" s="208"/>
      <c r="AD46" s="208"/>
      <c r="AE46" s="208"/>
      <c r="AF46" s="208"/>
      <c r="AG46" s="208" t="s">
        <v>227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">
      <c r="A47" s="230">
        <v>11</v>
      </c>
      <c r="B47" s="231" t="s">
        <v>835</v>
      </c>
      <c r="C47" s="248" t="s">
        <v>836</v>
      </c>
      <c r="D47" s="232" t="s">
        <v>330</v>
      </c>
      <c r="E47" s="233">
        <v>1.13453</v>
      </c>
      <c r="F47" s="234"/>
      <c r="G47" s="235">
        <f>ROUND(E47*F47,2)</f>
        <v>0</v>
      </c>
      <c r="H47" s="234"/>
      <c r="I47" s="235">
        <f>ROUND(E47*H47,2)</f>
        <v>0</v>
      </c>
      <c r="J47" s="234"/>
      <c r="K47" s="235">
        <f>ROUND(E47*J47,2)</f>
        <v>0</v>
      </c>
      <c r="L47" s="235">
        <v>21</v>
      </c>
      <c r="M47" s="235">
        <f>G47*(1+L47/100)</f>
        <v>0</v>
      </c>
      <c r="N47" s="233">
        <v>0</v>
      </c>
      <c r="O47" s="233">
        <f>ROUND(E47*N47,2)</f>
        <v>0</v>
      </c>
      <c r="P47" s="233">
        <v>0</v>
      </c>
      <c r="Q47" s="233">
        <f>ROUND(E47*P47,2)</f>
        <v>0</v>
      </c>
      <c r="R47" s="235" t="s">
        <v>830</v>
      </c>
      <c r="S47" s="235" t="s">
        <v>183</v>
      </c>
      <c r="T47" s="236" t="s">
        <v>183</v>
      </c>
      <c r="U47" s="218">
        <v>6.0000000000000001E-3</v>
      </c>
      <c r="V47" s="218">
        <f>ROUND(E47*U47,2)</f>
        <v>0.01</v>
      </c>
      <c r="W47" s="218"/>
      <c r="X47" s="218" t="s">
        <v>817</v>
      </c>
      <c r="Y47" s="218" t="s">
        <v>186</v>
      </c>
      <c r="Z47" s="208"/>
      <c r="AA47" s="208"/>
      <c r="AB47" s="208"/>
      <c r="AC47" s="208"/>
      <c r="AD47" s="208"/>
      <c r="AE47" s="208"/>
      <c r="AF47" s="208"/>
      <c r="AG47" s="208" t="s">
        <v>818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2" x14ac:dyDescent="0.2">
      <c r="A48" s="215"/>
      <c r="B48" s="216"/>
      <c r="C48" s="259" t="s">
        <v>837</v>
      </c>
      <c r="D48" s="257"/>
      <c r="E48" s="257"/>
      <c r="F48" s="257"/>
      <c r="G48" s="257"/>
      <c r="H48" s="218"/>
      <c r="I48" s="218"/>
      <c r="J48" s="218"/>
      <c r="K48" s="218"/>
      <c r="L48" s="218"/>
      <c r="M48" s="218"/>
      <c r="N48" s="217"/>
      <c r="O48" s="217"/>
      <c r="P48" s="217"/>
      <c r="Q48" s="217"/>
      <c r="R48" s="218"/>
      <c r="S48" s="218"/>
      <c r="T48" s="218"/>
      <c r="U48" s="218"/>
      <c r="V48" s="218"/>
      <c r="W48" s="218"/>
      <c r="X48" s="218"/>
      <c r="Y48" s="218"/>
      <c r="Z48" s="208"/>
      <c r="AA48" s="208"/>
      <c r="AB48" s="208"/>
      <c r="AC48" s="208"/>
      <c r="AD48" s="208"/>
      <c r="AE48" s="208"/>
      <c r="AF48" s="208"/>
      <c r="AG48" s="208" t="s">
        <v>225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2" x14ac:dyDescent="0.2">
      <c r="A49" s="215"/>
      <c r="B49" s="216"/>
      <c r="C49" s="260" t="s">
        <v>820</v>
      </c>
      <c r="D49" s="253"/>
      <c r="E49" s="254"/>
      <c r="F49" s="218"/>
      <c r="G49" s="218"/>
      <c r="H49" s="218"/>
      <c r="I49" s="218"/>
      <c r="J49" s="218"/>
      <c r="K49" s="218"/>
      <c r="L49" s="218"/>
      <c r="M49" s="218"/>
      <c r="N49" s="217"/>
      <c r="O49" s="217"/>
      <c r="P49" s="217"/>
      <c r="Q49" s="217"/>
      <c r="R49" s="218"/>
      <c r="S49" s="218"/>
      <c r="T49" s="218"/>
      <c r="U49" s="218"/>
      <c r="V49" s="218"/>
      <c r="W49" s="218"/>
      <c r="X49" s="218"/>
      <c r="Y49" s="218"/>
      <c r="Z49" s="208"/>
      <c r="AA49" s="208"/>
      <c r="AB49" s="208"/>
      <c r="AC49" s="208"/>
      <c r="AD49" s="208"/>
      <c r="AE49" s="208"/>
      <c r="AF49" s="208"/>
      <c r="AG49" s="208" t="s">
        <v>227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3" x14ac:dyDescent="0.2">
      <c r="A50" s="215"/>
      <c r="B50" s="216"/>
      <c r="C50" s="260" t="s">
        <v>861</v>
      </c>
      <c r="D50" s="253"/>
      <c r="E50" s="254"/>
      <c r="F50" s="218"/>
      <c r="G50" s="218"/>
      <c r="H50" s="218"/>
      <c r="I50" s="218"/>
      <c r="J50" s="218"/>
      <c r="K50" s="218"/>
      <c r="L50" s="218"/>
      <c r="M50" s="218"/>
      <c r="N50" s="217"/>
      <c r="O50" s="217"/>
      <c r="P50" s="217"/>
      <c r="Q50" s="217"/>
      <c r="R50" s="218"/>
      <c r="S50" s="218"/>
      <c r="T50" s="218"/>
      <c r="U50" s="218"/>
      <c r="V50" s="218"/>
      <c r="W50" s="218"/>
      <c r="X50" s="218"/>
      <c r="Y50" s="218"/>
      <c r="Z50" s="208"/>
      <c r="AA50" s="208"/>
      <c r="AB50" s="208"/>
      <c r="AC50" s="208"/>
      <c r="AD50" s="208"/>
      <c r="AE50" s="208"/>
      <c r="AF50" s="208"/>
      <c r="AG50" s="208" t="s">
        <v>227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3" x14ac:dyDescent="0.2">
      <c r="A51" s="215"/>
      <c r="B51" s="216"/>
      <c r="C51" s="260" t="s">
        <v>862</v>
      </c>
      <c r="D51" s="253"/>
      <c r="E51" s="254">
        <v>1.13453</v>
      </c>
      <c r="F51" s="218"/>
      <c r="G51" s="218"/>
      <c r="H51" s="218"/>
      <c r="I51" s="218"/>
      <c r="J51" s="218"/>
      <c r="K51" s="218"/>
      <c r="L51" s="218"/>
      <c r="M51" s="218"/>
      <c r="N51" s="217"/>
      <c r="O51" s="217"/>
      <c r="P51" s="217"/>
      <c r="Q51" s="217"/>
      <c r="R51" s="218"/>
      <c r="S51" s="218"/>
      <c r="T51" s="218"/>
      <c r="U51" s="218"/>
      <c r="V51" s="218"/>
      <c r="W51" s="218"/>
      <c r="X51" s="218"/>
      <c r="Y51" s="218"/>
      <c r="Z51" s="208"/>
      <c r="AA51" s="208"/>
      <c r="AB51" s="208"/>
      <c r="AC51" s="208"/>
      <c r="AD51" s="208"/>
      <c r="AE51" s="208"/>
      <c r="AF51" s="208"/>
      <c r="AG51" s="208" t="s">
        <v>227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x14ac:dyDescent="0.2">
      <c r="A52" s="3"/>
      <c r="B52" s="4"/>
      <c r="C52" s="250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v>15</v>
      </c>
      <c r="AF52">
        <v>21</v>
      </c>
      <c r="AG52" t="s">
        <v>164</v>
      </c>
    </row>
    <row r="53" spans="1:60" x14ac:dyDescent="0.2">
      <c r="A53" s="211"/>
      <c r="B53" s="212" t="s">
        <v>29</v>
      </c>
      <c r="C53" s="251"/>
      <c r="D53" s="213"/>
      <c r="E53" s="214"/>
      <c r="F53" s="214"/>
      <c r="G53" s="229">
        <f>G8+G12+G17+G23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f>SUMIF(L7:L51,AE52,G7:G51)</f>
        <v>0</v>
      </c>
      <c r="AF53">
        <f>SUMIF(L7:L51,AF52,G7:G51)</f>
        <v>0</v>
      </c>
      <c r="AG53" t="s">
        <v>215</v>
      </c>
    </row>
    <row r="54" spans="1:60" x14ac:dyDescent="0.2">
      <c r="C54" s="252"/>
      <c r="D54" s="10"/>
      <c r="AG54" t="s">
        <v>216</v>
      </c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ug6FmTiKLKb338qQuXnDauZy1hky3a6mbFJhkg81UU5rkQIXTzi69JDye7qC1Cv1Phf34GfpP+8VKvjn5VLVQ==" saltValue="ZXY4GZk90tGRH8POccGeCA==" spinCount="100000" sheet="1" formatRows="0"/>
  <mergeCells count="9">
    <mergeCell ref="C38:G38"/>
    <mergeCell ref="C43:G43"/>
    <mergeCell ref="C48:G48"/>
    <mergeCell ref="A1:G1"/>
    <mergeCell ref="C2:G2"/>
    <mergeCell ref="C3:G3"/>
    <mergeCell ref="C4:G4"/>
    <mergeCell ref="C14:G14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VN01 R759.VN.1 Naklady</vt:lpstr>
      <vt:lpstr>SO01 R759.1.01 Pol</vt:lpstr>
      <vt:lpstr>SO01 R759.1.02 Pol</vt:lpstr>
      <vt:lpstr>SO01 R759.1.03 Pol</vt:lpstr>
      <vt:lpstr>SO02 R759.2.01 Pol</vt:lpstr>
      <vt:lpstr>SO02 R759.2.02 Pol</vt:lpstr>
      <vt:lpstr>SO02 R759.2.03 Pol</vt:lpstr>
      <vt:lpstr>SO03 R759.3.01 Pol</vt:lpstr>
      <vt:lpstr>SO03 R759.3.03 Pol</vt:lpstr>
      <vt:lpstr>SO03 R759.3.03 P1</vt:lpstr>
      <vt:lpstr>SO03 R759.3.04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R759.1.01 Pol'!Názvy_tisku</vt:lpstr>
      <vt:lpstr>'SO01 R759.1.02 Pol'!Názvy_tisku</vt:lpstr>
      <vt:lpstr>'SO01 R759.1.03 Pol'!Názvy_tisku</vt:lpstr>
      <vt:lpstr>'SO02 R759.2.01 Pol'!Názvy_tisku</vt:lpstr>
      <vt:lpstr>'SO02 R759.2.02 Pol'!Názvy_tisku</vt:lpstr>
      <vt:lpstr>'SO02 R759.2.03 Pol'!Názvy_tisku</vt:lpstr>
      <vt:lpstr>'SO03 R759.3.01 Pol'!Názvy_tisku</vt:lpstr>
      <vt:lpstr>'SO03 R759.3.03 P1'!Názvy_tisku</vt:lpstr>
      <vt:lpstr>'SO03 R759.3.03 Pol'!Názvy_tisku</vt:lpstr>
      <vt:lpstr>'SO03 R759.3.04 Pol'!Názvy_tisku</vt:lpstr>
      <vt:lpstr>'VN01 R759.VN.1 Naklady'!Názvy_tisku</vt:lpstr>
      <vt:lpstr>oadresa</vt:lpstr>
      <vt:lpstr>Stavba!Objednatel</vt:lpstr>
      <vt:lpstr>Stavba!Objekt</vt:lpstr>
      <vt:lpstr>'SO01 R759.1.01 Pol'!Oblast_tisku</vt:lpstr>
      <vt:lpstr>'SO01 R759.1.02 Pol'!Oblast_tisku</vt:lpstr>
      <vt:lpstr>'SO01 R759.1.03 Pol'!Oblast_tisku</vt:lpstr>
      <vt:lpstr>'SO02 R759.2.01 Pol'!Oblast_tisku</vt:lpstr>
      <vt:lpstr>'SO02 R759.2.02 Pol'!Oblast_tisku</vt:lpstr>
      <vt:lpstr>'SO02 R759.2.03 Pol'!Oblast_tisku</vt:lpstr>
      <vt:lpstr>'SO03 R759.3.01 Pol'!Oblast_tisku</vt:lpstr>
      <vt:lpstr>'SO03 R759.3.03 P1'!Oblast_tisku</vt:lpstr>
      <vt:lpstr>'SO03 R759.3.03 Pol'!Oblast_tisku</vt:lpstr>
      <vt:lpstr>'SO03 R759.3.04 Pol'!Oblast_tisku</vt:lpstr>
      <vt:lpstr>Stavba!Oblast_tisku</vt:lpstr>
      <vt:lpstr>'VN01 R759.VN.1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Macík</dc:creator>
  <cp:lastModifiedBy>Marek Macík</cp:lastModifiedBy>
  <cp:lastPrinted>2019-03-19T12:27:02Z</cp:lastPrinted>
  <dcterms:created xsi:type="dcterms:W3CDTF">2009-04-08T07:15:50Z</dcterms:created>
  <dcterms:modified xsi:type="dcterms:W3CDTF">2023-10-03T14:35:52Z</dcterms:modified>
</cp:coreProperties>
</file>