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Rozpočty\2023\08-2023 Sklad nářadí Straník\"/>
    </mc:Choice>
  </mc:AlternateContent>
  <xr:revisionPtr revIDLastSave="0" documentId="8_{CAD3584F-A035-40E8-988E-D8EFA5FA3FE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Pol'!$A$1:$Y$69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68" i="12"/>
  <c r="BA47" i="12"/>
  <c r="BA33" i="12"/>
  <c r="BA14" i="12"/>
  <c r="BA10" i="12"/>
  <c r="G9" i="12"/>
  <c r="G8" i="12" s="1"/>
  <c r="I9" i="12"/>
  <c r="I8" i="12" s="1"/>
  <c r="K9" i="12"/>
  <c r="K8" i="12" s="1"/>
  <c r="M9" i="12"/>
  <c r="O9" i="12"/>
  <c r="O8" i="12" s="1"/>
  <c r="Q9" i="12"/>
  <c r="V9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Q8" i="12" s="1"/>
  <c r="V13" i="12"/>
  <c r="V8" i="12" s="1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G28" i="12" s="1"/>
  <c r="I29" i="12"/>
  <c r="K29" i="12"/>
  <c r="O29" i="12"/>
  <c r="Q29" i="12"/>
  <c r="V29" i="12"/>
  <c r="G30" i="12"/>
  <c r="I30" i="12"/>
  <c r="K30" i="12"/>
  <c r="M30" i="12"/>
  <c r="O30" i="12"/>
  <c r="Q30" i="12"/>
  <c r="V30" i="12"/>
  <c r="G32" i="12"/>
  <c r="M32" i="12" s="1"/>
  <c r="I32" i="12"/>
  <c r="I28" i="12" s="1"/>
  <c r="K32" i="12"/>
  <c r="K28" i="12" s="1"/>
  <c r="O32" i="12"/>
  <c r="Q32" i="12"/>
  <c r="V32" i="12"/>
  <c r="G34" i="12"/>
  <c r="I34" i="12"/>
  <c r="K34" i="12"/>
  <c r="M34" i="12"/>
  <c r="O34" i="12"/>
  <c r="Q34" i="12"/>
  <c r="V34" i="12"/>
  <c r="G35" i="12"/>
  <c r="I35" i="12"/>
  <c r="K35" i="12"/>
  <c r="M35" i="12"/>
  <c r="O35" i="12"/>
  <c r="O28" i="12" s="1"/>
  <c r="Q35" i="12"/>
  <c r="V35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Q28" i="12" s="1"/>
  <c r="V37" i="12"/>
  <c r="V28" i="12" s="1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G42" i="12"/>
  <c r="I42" i="12"/>
  <c r="K42" i="12"/>
  <c r="K41" i="12" s="1"/>
  <c r="M42" i="12"/>
  <c r="M41" i="12" s="1"/>
  <c r="O42" i="12"/>
  <c r="O41" i="12" s="1"/>
  <c r="Q42" i="12"/>
  <c r="Q41" i="12" s="1"/>
  <c r="V42" i="12"/>
  <c r="V41" i="12" s="1"/>
  <c r="G44" i="12"/>
  <c r="I44" i="12"/>
  <c r="K44" i="12"/>
  <c r="M44" i="12"/>
  <c r="O44" i="12"/>
  <c r="Q44" i="12"/>
  <c r="V44" i="12"/>
  <c r="V45" i="12"/>
  <c r="G46" i="12"/>
  <c r="G45" i="12" s="1"/>
  <c r="I46" i="12"/>
  <c r="I45" i="12" s="1"/>
  <c r="K46" i="12"/>
  <c r="K45" i="12" s="1"/>
  <c r="M46" i="12"/>
  <c r="M45" i="12" s="1"/>
  <c r="O46" i="12"/>
  <c r="O45" i="12" s="1"/>
  <c r="Q46" i="12"/>
  <c r="Q45" i="12" s="1"/>
  <c r="V46" i="12"/>
  <c r="G48" i="12"/>
  <c r="I48" i="12"/>
  <c r="K48" i="12"/>
  <c r="M48" i="12"/>
  <c r="O48" i="12"/>
  <c r="Q48" i="12"/>
  <c r="V48" i="12"/>
  <c r="I49" i="12"/>
  <c r="K49" i="12"/>
  <c r="O49" i="12"/>
  <c r="Q49" i="12"/>
  <c r="V49" i="12"/>
  <c r="G50" i="12"/>
  <c r="M50" i="12" s="1"/>
  <c r="M49" i="12" s="1"/>
  <c r="I50" i="12"/>
  <c r="K50" i="12"/>
  <c r="O50" i="12"/>
  <c r="Q50" i="12"/>
  <c r="V50" i="12"/>
  <c r="G52" i="12"/>
  <c r="I52" i="12"/>
  <c r="K52" i="12"/>
  <c r="M52" i="12"/>
  <c r="O52" i="12"/>
  <c r="Q52" i="12"/>
  <c r="V52" i="12"/>
  <c r="G53" i="12"/>
  <c r="I53" i="12"/>
  <c r="K53" i="12"/>
  <c r="G54" i="12"/>
  <c r="I54" i="12"/>
  <c r="K54" i="12"/>
  <c r="M54" i="12"/>
  <c r="M53" i="12" s="1"/>
  <c r="O54" i="12"/>
  <c r="O53" i="12" s="1"/>
  <c r="Q54" i="12"/>
  <c r="Q53" i="12" s="1"/>
  <c r="V54" i="12"/>
  <c r="V53" i="12" s="1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1" i="12"/>
  <c r="M61" i="12" s="1"/>
  <c r="M57" i="12" s="1"/>
  <c r="I61" i="12"/>
  <c r="I57" i="12" s="1"/>
  <c r="K61" i="12"/>
  <c r="O61" i="12"/>
  <c r="Q61" i="12"/>
  <c r="V61" i="12"/>
  <c r="O62" i="12"/>
  <c r="Q62" i="12"/>
  <c r="V62" i="12"/>
  <c r="G63" i="12"/>
  <c r="G62" i="12" s="1"/>
  <c r="I63" i="12"/>
  <c r="I62" i="12" s="1"/>
  <c r="K63" i="12"/>
  <c r="K62" i="12" s="1"/>
  <c r="M63" i="12"/>
  <c r="M62" i="12" s="1"/>
  <c r="O63" i="12"/>
  <c r="Q63" i="12"/>
  <c r="V63" i="12"/>
  <c r="V64" i="12"/>
  <c r="G65" i="12"/>
  <c r="G64" i="12" s="1"/>
  <c r="I65" i="12"/>
  <c r="I64" i="12" s="1"/>
  <c r="K65" i="12"/>
  <c r="K64" i="12" s="1"/>
  <c r="M65" i="12"/>
  <c r="M64" i="12" s="1"/>
  <c r="O65" i="12"/>
  <c r="O64" i="12" s="1"/>
  <c r="Q65" i="12"/>
  <c r="Q64" i="12" s="1"/>
  <c r="V65" i="12"/>
  <c r="G66" i="12"/>
  <c r="I66" i="12"/>
  <c r="K66" i="12"/>
  <c r="M66" i="12"/>
  <c r="O66" i="12"/>
  <c r="Q66" i="12"/>
  <c r="V66" i="12"/>
  <c r="AE68" i="12"/>
  <c r="I20" i="1"/>
  <c r="I19" i="1"/>
  <c r="I18" i="1"/>
  <c r="I17" i="1"/>
  <c r="I16" i="1"/>
  <c r="I62" i="1"/>
  <c r="J56" i="1" s="1"/>
  <c r="J61" i="1"/>
  <c r="J60" i="1"/>
  <c r="F43" i="1"/>
  <c r="G23" i="1" s="1"/>
  <c r="G43" i="1"/>
  <c r="G25" i="1" s="1"/>
  <c r="H43" i="1"/>
  <c r="I42" i="1"/>
  <c r="I41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J59" i="1" l="1"/>
  <c r="J58" i="1"/>
  <c r="J57" i="1"/>
  <c r="J53" i="1"/>
  <c r="J54" i="1"/>
  <c r="J55" i="1"/>
  <c r="A27" i="1"/>
  <c r="M8" i="12"/>
  <c r="G57" i="12"/>
  <c r="G49" i="12"/>
  <c r="M29" i="12"/>
  <c r="M28" i="12" s="1"/>
  <c r="AF68" i="12"/>
  <c r="I21" i="1"/>
  <c r="J42" i="1"/>
  <c r="J41" i="1"/>
  <c r="J39" i="1"/>
  <c r="J43" i="1" s="1"/>
  <c r="J62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V</author>
  </authors>
  <commentList>
    <comment ref="S6" authorId="0" shapeId="0" xr:uid="{48F7ECA3-48DA-4F2C-9E37-5F05AEC737B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FE8DB7-12E8-4AA3-B629-E5E8F91090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<sst xmlns="http://schemas.openxmlformats.org/spreadsheetml/2006/main" count="532" uniqueCount="223">
  <si>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</si>
  <si>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</si>
  <si>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</si>
  <si>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</si>
  <si>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</si>
  <si>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</si>
  <si>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</si>
  <si>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</si>
  <si>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</si>
  <si>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</si>
  <si>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</si>
  <si>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</si>
  <si>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</si>
  <si>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</si>
  <si>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</si>
  <si>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</si>
  <si>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</si>
  <si>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</si>
  <si>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</si>
  <si>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</si>
  <si>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</si>
  <si>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</si>
  <si>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</si>
  <si>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</si>
  <si>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</si>
  <si>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</si>
  <si>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</si>
  <si>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</si>
  <si>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</si>
  <si>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</si>
  <si>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</si>
  <si>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</si>
  <si>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</si>
  <si>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</si>
  <si>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</si>
  <si>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</si>
  <si>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</si>
  <si>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</si>
  <si>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</si>
  <si>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</si>
  <si>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</si>
  <si>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</si>
  <si>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</si>
  <si>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</si>
  <si>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Sklad nářadí </t>
  </si>
  <si>
    <t>SO01</t>
  </si>
  <si>
    <t xml:space="preserve">Stavební </t>
  </si>
  <si>
    <t>Objekt:</t>
  </si>
  <si>
    <t>Rozpočet:</t>
  </si>
  <si>
    <t>BV017/2023</t>
  </si>
  <si>
    <t xml:space="preserve">Novostavba skladu nářadí a zahradní techniky na par. č. 1827/2 v k.ú. Straník </t>
  </si>
  <si>
    <t>Stavba</t>
  </si>
  <si>
    <t>Stavební objekt</t>
  </si>
  <si>
    <t>Celkem za stavbu</t>
  </si>
  <si>
    <t>CZK</t>
  </si>
  <si>
    <t>#POPS</t>
  </si>
  <si>
    <t xml:space="preserve">Popis stavby: BV017/2023 - Novostavba skladu nářadí a zahradní techniky na par. č. 1827/2 v k.ú. Straník </t>
  </si>
  <si>
    <t>#POPO</t>
  </si>
  <si>
    <t xml:space="preserve">Popis objektu: SO01 - Stavební </t>
  </si>
  <si>
    <t>#POPR</t>
  </si>
  <si>
    <t xml:space="preserve">Popis rozpočtu: 1 - Sklad nářadí 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</si>
  <si>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</si>
  <si>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</si>
  <si>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</si>
  <si>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</si>
  <si>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</si>
  <si>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</si>
  <si>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</si>
  <si>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</si>
  <si>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</si>
  <si>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91</t>
  </si>
  <si>
    <t>Doplňující práce na komunikaci</t>
  </si>
  <si>
    <t>711</t>
  </si>
  <si>
    <t>Izolace proti vodě</t>
  </si>
  <si>
    <t>764</t>
  </si>
  <si>
    <t>Konstrukce klempířské</t>
  </si>
  <si>
    <t>767</t>
  </si>
  <si>
    <t>Konstrukce zámečnické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</si>
  <si>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</si>
  <si>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</si>
  <si>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</si>
  <si>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</si>
  <si>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</si>
  <si>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</si>
  <si>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</si>
  <si>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</si>
  <si>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</si>
  <si>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</si>
  <si>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</si>
  <si>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</si>
  <si>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</si>
  <si>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</si>
  <si>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</si>
  <si>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</si>
  <si>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</si>
  <si>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</si>
  <si>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</si>
  <si>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</si>
  <si>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</si>
  <si>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</si>
  <si>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</si>
  <si>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</si>
  <si>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</si>
  <si>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</si>
  <si>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</si>
  <si>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</si>
  <si>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</si>
  <si>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</si>
  <si>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</si>
  <si>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121101103R00</t>
  </si>
  <si>
    <t>Sejmutí ornice s přemístěním na vzdálenost přes 100 do 250 m</t>
  </si>
  <si>
    <t>m3</t>
  </si>
  <si>
    <t>800-1</t>
  </si>
  <si>
    <t>RTS 24/ I</t>
  </si>
  <si>
    <t>RTS 23/ II</t>
  </si>
  <si>
    <t>Práce</t>
  </si>
  <si>
    <t>Běžná</t>
  </si>
  <si>
    <t>POL1_</t>
  </si>
  <si>
    <t>nebo lesní půdy, s vodorovným přemístěním na hromady v místě upotřebení nebo na dočasné či trvalé skládky se složením</t>
  </si>
  <si>
    <t>SPI</t>
  </si>
  <si>
    <t>122201101R00</t>
  </si>
  <si>
    <t>Odkopávky a  prokopávky nezapažené v hornině 3  do 100 m3</t>
  </si>
  <si>
    <t>s přehozením výkopku na vzdálenost do 3 m nebo s naložením na dopravní prostředek,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</si>
  <si>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</si>
  <si>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</si>
  <si>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</si>
  <si>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139601102R00</t>
  </si>
  <si>
    <t>Ruční výkop jam, rýh a šachet v hornině 3</t>
  </si>
  <si>
    <t>s přehozením na vzdálenost do 5 m nebo s naložením na ruční dopravní prostředek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</si>
  <si>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</si>
  <si>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</si>
  <si>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</si>
  <si>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</si>
  <si>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</si>
  <si>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167101101R00</t>
  </si>
  <si>
    <t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</si>
  <si>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</si>
  <si>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</si>
  <si>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</si>
  <si>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</si>
  <si>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</si>
  <si>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181101101R00</t>
  </si>
  <si>
    <t>Úprava pláně v zářezech v hornině 1 až 4, bez zhutnění</t>
  </si>
  <si>
    <t>m2</t>
  </si>
  <si>
    <t>vyrovnáním výškových rozdílů, ploch vodorovných a ploch do sklonu 1 : 5.</t>
  </si>
  <si>
    <t>199000002R00</t>
  </si>
  <si>
    <t>Poplatky za skládku horniny 1- 4, skupina 17 05 04 z Katalogu odpadů</t>
  </si>
  <si>
    <t>212755114R00</t>
  </si>
  <si>
    <t>Trativody z drenážních trubek bez lože vnitřního průměru 10 cm</t>
  </si>
  <si>
    <t>m</t>
  </si>
  <si>
    <t>800-2</t>
  </si>
  <si>
    <t>212971110R00</t>
  </si>
  <si>
    <t xml:space="preserve">Zřízení opláštění odvod. trativodů z geotextilie o sklonu do 2,5,  </t>
  </si>
  <si>
    <t>v rýze nebo v zářezu se stěnami,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</si>
  <si>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</si>
  <si>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</si>
  <si>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</si>
  <si>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271531113R00</t>
  </si>
  <si>
    <t>Polštáře zhutněné pod základy kamenivo hrubé, drcené, frakce 16 - 32 mm</t>
  </si>
  <si>
    <t>271531114R00</t>
  </si>
  <si>
    <t>Polštáře zhutněné pod základy kamenivo drcené, frakce 8 - 16 mm</t>
  </si>
  <si>
    <t>274313611R00</t>
  </si>
  <si>
    <t>Beton základových pasů prostý třídy C 16/20</t>
  </si>
  <si>
    <t>801-1</t>
  </si>
  <si>
    <t>279361821R00</t>
  </si>
  <si>
    <t>Výztuž základových zdí z betonářské oceli 10 505(R)</t>
  </si>
  <si>
    <t>t</t>
  </si>
  <si>
    <t>včetně distančních prvků</t>
  </si>
  <si>
    <t>289971211R00</t>
  </si>
  <si>
    <t>Zřízení vrstvy z geotextilie na upraveném povrchu sklon do 1:5, šířka od 0 do 3 m</t>
  </si>
  <si>
    <t>69366198R</t>
  </si>
  <si>
    <t>Geosyntetika typ: geotextilie; netkaná; materiál: PP; tl (2 kPa) = 2,9 mm; plošná hmotnost = 300 g/m2; Pevnost v tahu podélně = 20,0 kN/m; Pevnost v tahu příčně = 11,5 kN/m</t>
  </si>
  <si>
    <t>SPCM</t>
  </si>
  <si>
    <t>Specifikace</t>
  </si>
  <si>
    <t>POL3_</t>
  </si>
  <si>
    <t>311112320RT2</t>
  </si>
  <si>
    <t>Stěny z betonových bednicích tvárnic a betonu šířky 200 mm, zálivka betonem C16/20</t>
  </si>
  <si>
    <t>(ztracené bednění) z betonových tvárnic a zálivka betonem,</t>
  </si>
  <si>
    <t>318261123RT2</t>
  </si>
  <si>
    <t>Ploty z betonových tvárnic s výztuží a betonovou zálivkou stříška, šířky 300 mm, deska se štípaným čelem, přírodní</t>
  </si>
  <si>
    <t>596215021R00</t>
  </si>
  <si>
    <t>Kladení zámkové dlažby do drtě tloušťka dlažby 60 mm, tloušťka lože 40 mm</t>
  </si>
  <si>
    <t>822-1</t>
  </si>
  <si>
    <t>s provedením lože z kameniva drceného, s vyplněním spár, s dvojitým hutněním a se smetením přebytečného materiálu na krajnici. S dodáním hmot pro lože a výplň spár.</t>
  </si>
  <si>
    <t>59245110R</t>
  </si>
  <si>
    <t>dlažba betonová dvouvrstvá, skladebná; obdélník; šedá; l = 200 mm; š = 100 mm; tl. 60,0 mm</t>
  </si>
  <si>
    <t>916561111RT7</t>
  </si>
  <si>
    <t>Osazení záhonového obrubníku betonového včetně dodávky obrubníků  1000/50/200 mm, do lože z betonu prostého C 12/15, s boční opěrou z betonu prostého</t>
  </si>
  <si>
    <t>se zřízením lože z betonu prostého C 12/15 tl. 80-100 mm</t>
  </si>
  <si>
    <t>48487581R</t>
  </si>
  <si>
    <t>Nádrž beztlak. čtyřhranná objem 1000 litrů</t>
  </si>
  <si>
    <t>kus</t>
  </si>
  <si>
    <t>Vlastní</t>
  </si>
  <si>
    <t>Kalkul</t>
  </si>
  <si>
    <t>711142559RY2</t>
  </si>
  <si>
    <t>Provedení izolace proti zemní vlhkosti pásy přitavením svislá, 1 vrstva, s dodávkou izolačního pásu se skleněnou nebo polyesterovou vložkou, s minerálním posypem</t>
  </si>
  <si>
    <t>800-711</t>
  </si>
  <si>
    <t>711823121RT2</t>
  </si>
  <si>
    <t>Ochrana konstrukcí nopovou fólií svisle, výška nopu 4 mm, včetně dodávky fólie</t>
  </si>
  <si>
    <t>711823129RT2</t>
  </si>
  <si>
    <t>Ochrana konstrukcí nopovou fólií ukončovací lišta,  , včetně dodávky lišty</t>
  </si>
  <si>
    <t>764819211R00</t>
  </si>
  <si>
    <t>Odpadní trouby kruhové, průměr 80 mm, z lakovaného pozinkovaného plechu,  , dodávka a montáž</t>
  </si>
  <si>
    <t>800-764</t>
  </si>
  <si>
    <t>764815211R00</t>
  </si>
  <si>
    <t>Žlaby podokapní půlkruhové, z lakovaného pozinkovaného plechu, rš 250 mm, dodávka a montáž</t>
  </si>
  <si>
    <t>včetně háků, čel, rohů, rovných hrdel a dilatací</t>
  </si>
  <si>
    <t>764815808R00</t>
  </si>
  <si>
    <t>Ostatní prvky ke žlabům a odpadním troubám kotlík žlabový oválného tvaru o rozměru 250/80 mm, z lakovaného pozinkovaného plechu,  , dodávka a montáž</t>
  </si>
  <si>
    <t>767 001</t>
  </si>
  <si>
    <t>Dodávka a montáž přístřešku na nářadí dle PD</t>
  </si>
  <si>
    <t>kpl</t>
  </si>
  <si>
    <t>Indiv</t>
  </si>
  <si>
    <t>00511 R</t>
  </si>
  <si>
    <t xml:space="preserve">Geodetické práce </t>
  </si>
  <si>
    <t>Soubor</t>
  </si>
  <si>
    <t>VRN</t>
  </si>
  <si>
    <t>POL99_8</t>
  </si>
  <si>
    <t>005121 R</t>
  </si>
  <si>
    <t>Zařízení staveniště</t>
  </si>
  <si>
    <t>POL99_2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</si>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</sst>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67sFx568zndBHCFacYLwWU/t1AM9t9GVgMvKEFDLal65z1fH29KDMdtbW5D8inNN5yesFxFVYpsg5Z2TzRP/Ug==" saltValue="dJSTx2wCkqOFNSwzTZBKa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2786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SUMIF(F53:F61,A16,I53:I61)+SUMIF(F53:F61,"PSU",I53:I61)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SUMIF(F53:F61,A17,I53:I61)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SUMIF(F53:F61,A18,I53:I61)</f>
        <v>0</v>
      </c>
      <c r="J18" s="85"/>
    </row>
    <row r="19" spans="1:10" ht="23.25" customHeight="1" x14ac:dyDescent="0.2">
      <c r="A19" s="199" t="s">
        <v>79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SUMIF(F53:F61,A19,I53:I61)</f>
        <v>0</v>
      </c>
      <c r="J19" s="85"/>
    </row>
    <row r="20" spans="1:10" ht="23.25" customHeight="1" x14ac:dyDescent="0.2">
      <c r="A20" s="199" t="s">
        <v>78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SUMIF(F53:F61,A20,I53:I61)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51</v>
      </c>
      <c r="C39" s="148"/>
      <c r="D39" s="148"/>
      <c r="E39" s="148"/>
      <c r="F39" s="149">
        <f>'SO01 1 Pol'!AE68</f>
        <v>0</v>
      </c>
      <c r="G39" s="150">
        <f>'SO01 1 Pol'!AF68</f>
        <v>0</v>
      </c>
      <c r="H39" s="151"/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4"/>
      <c r="C40" s="155" t="s">
        <v>52</v>
      </c>
      <c r="D40" s="155"/>
      <c r="E40" s="155"/>
      <c r="F40" s="156"/>
      <c r="G40" s="157"/>
      <c r="H40" s="157"/>
      <c r="I40" s="158"/>
      <c r="J40" s="159"/>
    </row>
    <row r="41" spans="1:10" ht="25.5" hidden="1" customHeight="1" x14ac:dyDescent="0.2">
      <c r="A41" s="136">
        <v>2</v>
      </c>
      <c r="B41" s="154" t="s">
        <v>45</v>
      </c>
      <c r="C41" s="155" t="s">
        <v>46</v>
      </c>
      <c r="D41" s="155"/>
      <c r="E41" s="155"/>
      <c r="F41" s="156">
        <f>'SO01 1 Pol'!AE68</f>
        <v>0</v>
      </c>
      <c r="G41" s="157">
        <f>'SO01 1 Pol'!AF68</f>
        <v>0</v>
      </c>
      <c r="H41" s="157"/>
      <c r="I41" s="158">
        <f>F41+G41+H41</f>
        <v>0</v>
      </c>
      <c r="J41" s="159" t="str">
        <f>IF(_xlfn.SINGLE(CenaCelkemVypocet)=0,"",I41/_xlfn.SINGLE(CenaCelkemVypocet)*100)</f>
        <v/>
      </c>
    </row>
    <row r="42" spans="1:10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'SO01 1 Pol'!AE68</f>
        <v>0</v>
      </c>
      <c r="G42" s="151">
        <f>'SO01 1 Pol'!AF68</f>
        <v>0</v>
      </c>
      <c r="H42" s="151"/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">
      <c r="A43" s="136"/>
      <c r="B43" s="162" t="s">
        <v>53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8" t="s">
        <v>61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62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43</v>
      </c>
      <c r="C53" s="187" t="s">
        <v>63</v>
      </c>
      <c r="D53" s="188"/>
      <c r="E53" s="188"/>
      <c r="F53" s="195" t="s">
        <v>24</v>
      </c>
      <c r="G53" s="196"/>
      <c r="H53" s="196"/>
      <c r="I53" s="196">
        <f>'SO01 1 Pol'!G8</f>
        <v>0</v>
      </c>
      <c r="J53" s="192" t="str">
        <f>IF(I62=0,"",I53/I62*100)</f>
        <v/>
      </c>
    </row>
    <row r="54" spans="1:10" ht="36.75" customHeight="1" x14ac:dyDescent="0.2">
      <c r="A54" s="181"/>
      <c r="B54" s="186" t="s">
        <v>64</v>
      </c>
      <c r="C54" s="187" t="s">
        <v>65</v>
      </c>
      <c r="D54" s="188"/>
      <c r="E54" s="188"/>
      <c r="F54" s="195" t="s">
        <v>24</v>
      </c>
      <c r="G54" s="196"/>
      <c r="H54" s="196"/>
      <c r="I54" s="196">
        <f>'SO01 1 Pol'!G28</f>
        <v>0</v>
      </c>
      <c r="J54" s="192" t="str">
        <f>IF(I62=0,"",I54/I62*100)</f>
        <v/>
      </c>
    </row>
    <row r="55" spans="1:10" ht="36.75" customHeight="1" x14ac:dyDescent="0.2">
      <c r="A55" s="181"/>
      <c r="B55" s="186" t="s">
        <v>66</v>
      </c>
      <c r="C55" s="187" t="s">
        <v>67</v>
      </c>
      <c r="D55" s="188"/>
      <c r="E55" s="188"/>
      <c r="F55" s="195" t="s">
        <v>24</v>
      </c>
      <c r="G55" s="196"/>
      <c r="H55" s="196"/>
      <c r="I55" s="196">
        <f>'SO01 1 Pol'!G41</f>
        <v>0</v>
      </c>
      <c r="J55" s="192" t="str">
        <f>IF(I62=0,"",I55/I62*100)</f>
        <v/>
      </c>
    </row>
    <row r="56" spans="1:10" ht="36.75" customHeight="1" x14ac:dyDescent="0.2">
      <c r="A56" s="181"/>
      <c r="B56" s="186" t="s">
        <v>68</v>
      </c>
      <c r="C56" s="187" t="s">
        <v>69</v>
      </c>
      <c r="D56" s="188"/>
      <c r="E56" s="188"/>
      <c r="F56" s="195" t="s">
        <v>24</v>
      </c>
      <c r="G56" s="196"/>
      <c r="H56" s="196"/>
      <c r="I56" s="196">
        <f>'SO01 1 Pol'!G45</f>
        <v>0</v>
      </c>
      <c r="J56" s="192" t="str">
        <f>IF(I62=0,"",I56/I62*100)</f>
        <v/>
      </c>
    </row>
    <row r="57" spans="1:10" ht="36.75" customHeight="1" x14ac:dyDescent="0.2">
      <c r="A57" s="181"/>
      <c r="B57" s="186" t="s">
        <v>70</v>
      </c>
      <c r="C57" s="187" t="s">
        <v>71</v>
      </c>
      <c r="D57" s="188"/>
      <c r="E57" s="188"/>
      <c r="F57" s="195" t="s">
        <v>24</v>
      </c>
      <c r="G57" s="196"/>
      <c r="H57" s="196"/>
      <c r="I57" s="196">
        <f>'SO01 1 Pol'!G49</f>
        <v>0</v>
      </c>
      <c r="J57" s="192" t="str">
        <f>IF(I62=0,"",I57/I62*100)</f>
        <v/>
      </c>
    </row>
    <row r="58" spans="1:10" ht="36.75" customHeight="1" x14ac:dyDescent="0.2">
      <c r="A58" s="181"/>
      <c r="B58" s="186" t="s">
        <v>72</v>
      </c>
      <c r="C58" s="187" t="s">
        <v>73</v>
      </c>
      <c r="D58" s="188"/>
      <c r="E58" s="188"/>
      <c r="F58" s="195" t="s">
        <v>25</v>
      </c>
      <c r="G58" s="196"/>
      <c r="H58" s="196"/>
      <c r="I58" s="196">
        <f>'SO01 1 Pol'!G53</f>
        <v>0</v>
      </c>
      <c r="J58" s="192" t="str">
        <f>IF(I62=0,"",I58/I62*100)</f>
        <v/>
      </c>
    </row>
    <row r="59" spans="1:10" ht="36.75" customHeight="1" x14ac:dyDescent="0.2">
      <c r="A59" s="181"/>
      <c r="B59" s="186" t="s">
        <v>74</v>
      </c>
      <c r="C59" s="187" t="s">
        <v>75</v>
      </c>
      <c r="D59" s="188"/>
      <c r="E59" s="188"/>
      <c r="F59" s="195" t="s">
        <v>25</v>
      </c>
      <c r="G59" s="196"/>
      <c r="H59" s="196"/>
      <c r="I59" s="196">
        <f>'SO01 1 Pol'!G57</f>
        <v>0</v>
      </c>
      <c r="J59" s="192" t="str">
        <f>IF(I62=0,"",I59/I62*100)</f>
        <v/>
      </c>
    </row>
    <row r="60" spans="1:10" ht="36.75" customHeight="1" x14ac:dyDescent="0.2">
      <c r="A60" s="181"/>
      <c r="B60" s="186" t="s">
        <v>76</v>
      </c>
      <c r="C60" s="187" t="s">
        <v>77</v>
      </c>
      <c r="D60" s="188"/>
      <c r="E60" s="188"/>
      <c r="F60" s="195" t="s">
        <v>25</v>
      </c>
      <c r="G60" s="196"/>
      <c r="H60" s="196"/>
      <c r="I60" s="196">
        <f>'SO01 1 Pol'!G62</f>
        <v>0</v>
      </c>
      <c r="J60" s="192" t="str">
        <f>IF(I62=0,"",I60/I62*100)</f>
        <v/>
      </c>
    </row>
    <row r="61" spans="1:10" ht="36.75" customHeight="1" x14ac:dyDescent="0.2">
      <c r="A61" s="181"/>
      <c r="B61" s="186" t="s">
        <v>78</v>
      </c>
      <c r="C61" s="187" t="s">
        <v>28</v>
      </c>
      <c r="D61" s="188"/>
      <c r="E61" s="188"/>
      <c r="F61" s="195" t="s">
        <v>78</v>
      </c>
      <c r="G61" s="196"/>
      <c r="H61" s="196"/>
      <c r="I61" s="196">
        <f>'SO01 1 Pol'!G64</f>
        <v>0</v>
      </c>
      <c r="J61" s="192" t="str">
        <f>IF(I62=0,"",I61/I62*100)</f>
        <v/>
      </c>
    </row>
    <row r="62" spans="1:10" ht="25.5" customHeight="1" x14ac:dyDescent="0.2">
      <c r="A62" s="182"/>
      <c r="B62" s="189" t="s">
        <v>1</v>
      </c>
      <c r="C62" s="190"/>
      <c r="D62" s="191"/>
      <c r="E62" s="191"/>
      <c r="F62" s="197"/>
      <c r="G62" s="198"/>
      <c r="H62" s="198"/>
      <c r="I62" s="198">
        <f>SUM(I53:I61)</f>
        <v>0</v>
      </c>
      <c r="J62" s="193">
        <f>SUM(J53:J61)</f>
        <v>0</v>
      </c>
    </row>
    <row r="63" spans="1:10" x14ac:dyDescent="0.2">
      <c r="F63" s="135"/>
      <c r="G63" s="135"/>
      <c r="H63" s="135"/>
      <c r="I63" s="135"/>
      <c r="J63" s="194"/>
    </row>
    <row r="64" spans="1:10" x14ac:dyDescent="0.2">
      <c r="F64" s="135"/>
      <c r="G64" s="135"/>
      <c r="H64" s="135"/>
      <c r="I64" s="135"/>
      <c r="J64" s="194"/>
    </row>
    <row r="65" spans="6:10" x14ac:dyDescent="0.2">
      <c r="F65" s="135"/>
      <c r="G65" s="135"/>
      <c r="H65" s="135"/>
      <c r="I65" s="135"/>
      <c r="J65" s="194"/>
    </row>
  </sheetData>
  <sheetProtection algorithmName="SHA-512" hashValue="Ydo1zva1GECfWCfFFXyUsVKQWelymQUC8m8xrKKdDURFAsDk4uArRA+6Tceg3+o44hsJVrQwFG650/f8aOFkag==" saltValue="j4yuy4cpPzZDgoprhoFFW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8:E58"/>
    <mergeCell ref="C59:E59"/>
    <mergeCell ref="C60:E60"/>
    <mergeCell ref="C61:E61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/Ne0VM3XfY8OVBLNIW5+Z2FM27y55PFLa1rC3PckeTWtGbfE8b3pUFQByNtvAZuAzGwxHRDHKDpOJXdUC5ciAQ==" saltValue="IkrN0UDpgqdfmw6vM0sVA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3AC0-B5D2-4B9C-8536-0F02324DBE5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80</v>
      </c>
      <c r="B1" s="200"/>
      <c r="C1" s="200"/>
      <c r="D1" s="200"/>
      <c r="E1" s="200"/>
      <c r="F1" s="200"/>
      <c r="G1" s="200"/>
      <c r="AG1" t="s">
        <v>81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82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79" t="s">
        <v>82</v>
      </c>
      <c r="AG3" t="s">
        <v>83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84</v>
      </c>
    </row>
    <row r="5" spans="1:60" x14ac:dyDescent="0.2">
      <c r="D5" s="10"/>
    </row>
    <row r="6" spans="1:60" ht="38.25" x14ac:dyDescent="0.2">
      <c r="A6" s="211" t="s">
        <v>85</v>
      </c>
      <c r="B6" s="213" t="s">
        <v>86</v>
      </c>
      <c r="C6" s="213" t="s">
        <v>87</v>
      </c>
      <c r="D6" s="212" t="s">
        <v>88</v>
      </c>
      <c r="E6" s="211" t="s">
        <v>89</v>
      </c>
      <c r="F6" s="210" t="s">
        <v>90</v>
      </c>
      <c r="G6" s="211" t="s">
        <v>29</v>
      </c>
      <c r="H6" s="214" t="s">
        <v>30</v>
      </c>
      <c r="I6" s="214" t="s">
        <v>91</v>
      </c>
      <c r="J6" s="214" t="s">
        <v>31</v>
      </c>
      <c r="K6" s="214" t="s">
        <v>92</v>
      </c>
      <c r="L6" s="214" t="s">
        <v>93</v>
      </c>
      <c r="M6" s="214" t="s">
        <v>94</v>
      </c>
      <c r="N6" s="214" t="s">
        <v>95</v>
      </c>
      <c r="O6" s="214" t="s">
        <v>96</v>
      </c>
      <c r="P6" s="214" t="s">
        <v>97</v>
      </c>
      <c r="Q6" s="214" t="s">
        <v>98</v>
      </c>
      <c r="R6" s="214" t="s">
        <v>99</v>
      </c>
      <c r="S6" s="214" t="s">
        <v>100</v>
      </c>
      <c r="T6" s="214" t="s">
        <v>101</v>
      </c>
      <c r="U6" s="214" t="s">
        <v>102</v>
      </c>
      <c r="V6" s="214" t="s">
        <v>103</v>
      </c>
      <c r="W6" s="214" t="s">
        <v>104</v>
      </c>
      <c r="X6" s="214" t="s">
        <v>105</v>
      </c>
      <c r="Y6" s="214" t="s">
        <v>106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7" t="s">
        <v>107</v>
      </c>
      <c r="B8" s="228" t="s">
        <v>43</v>
      </c>
      <c r="C8" s="250" t="s">
        <v>63</v>
      </c>
      <c r="D8" s="229"/>
      <c r="E8" s="230"/>
      <c r="F8" s="231"/>
      <c r="G8" s="231">
        <f>SUMIF(AG9:AG27,"&lt;&gt;NOR",G9:G27)</f>
        <v>0</v>
      </c>
      <c r="H8" s="231"/>
      <c r="I8" s="231">
        <f>SUM(I9:I27)</f>
        <v>0</v>
      </c>
      <c r="J8" s="231"/>
      <c r="K8" s="231">
        <f>SUM(K9:K27)</f>
        <v>0</v>
      </c>
      <c r="L8" s="231"/>
      <c r="M8" s="231">
        <f>SUM(M9:M27)</f>
        <v>0</v>
      </c>
      <c r="N8" s="230"/>
      <c r="O8" s="230">
        <f>SUM(O9:O27)</f>
        <v>0</v>
      </c>
      <c r="P8" s="230"/>
      <c r="Q8" s="230">
        <f>SUM(Q9:Q27)</f>
        <v>0</v>
      </c>
      <c r="R8" s="231"/>
      <c r="S8" s="231"/>
      <c r="T8" s="232"/>
      <c r="U8" s="226"/>
      <c r="V8" s="226">
        <f>SUM(V9:V27)</f>
        <v>55.069999999999993</v>
      </c>
      <c r="W8" s="226"/>
      <c r="X8" s="226"/>
      <c r="Y8" s="226"/>
      <c r="AG8" t="s">
        <v>108</v>
      </c>
    </row>
    <row r="9" spans="1:60" outlineLevel="1" x14ac:dyDescent="0.2">
      <c r="A9" s="234">
        <v>1</v>
      </c>
      <c r="B9" s="235" t="s">
        <v>109</v>
      </c>
      <c r="C9" s="251" t="s">
        <v>110</v>
      </c>
      <c r="D9" s="236" t="s">
        <v>111</v>
      </c>
      <c r="E9" s="237">
        <v>15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 t="s">
        <v>112</v>
      </c>
      <c r="S9" s="239" t="s">
        <v>113</v>
      </c>
      <c r="T9" s="240" t="s">
        <v>114</v>
      </c>
      <c r="U9" s="225">
        <v>1.34E-2</v>
      </c>
      <c r="V9" s="225">
        <f>ROUND(E9*U9,2)</f>
        <v>0.2</v>
      </c>
      <c r="W9" s="225"/>
      <c r="X9" s="225" t="s">
        <v>115</v>
      </c>
      <c r="Y9" s="225" t="s">
        <v>116</v>
      </c>
      <c r="Z9" s="215"/>
      <c r="AA9" s="215"/>
      <c r="AB9" s="215"/>
      <c r="AC9" s="215"/>
      <c r="AD9" s="215"/>
      <c r="AE9" s="215"/>
      <c r="AF9" s="215"/>
      <c r="AG9" s="215" t="s">
        <v>117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52" t="s">
        <v>118</v>
      </c>
      <c r="D10" s="242"/>
      <c r="E10" s="242"/>
      <c r="F10" s="242"/>
      <c r="G10" s="242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119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1" t="str">
        <f>C10</f>
        <v>nebo lesní půdy, s vodorovným přemístěním na hromady v místě upotřebení nebo na dočasné či trvalé skládky se složením</v>
      </c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34">
        <v>2</v>
      </c>
      <c r="B11" s="235" t="s">
        <v>120</v>
      </c>
      <c r="C11" s="251" t="s">
        <v>121</v>
      </c>
      <c r="D11" s="236" t="s">
        <v>111</v>
      </c>
      <c r="E11" s="237">
        <v>47.33</v>
      </c>
      <c r="F11" s="238"/>
      <c r="G11" s="239">
        <f>ROUND(E11*F11,2)</f>
        <v>0</v>
      </c>
      <c r="H11" s="238"/>
      <c r="I11" s="239">
        <f>ROUND(E11*H11,2)</f>
        <v>0</v>
      </c>
      <c r="J11" s="238"/>
      <c r="K11" s="239">
        <f>ROUND(E11*J11,2)</f>
        <v>0</v>
      </c>
      <c r="L11" s="239">
        <v>21</v>
      </c>
      <c r="M11" s="239">
        <f>G11*(1+L11/100)</f>
        <v>0</v>
      </c>
      <c r="N11" s="237">
        <v>0</v>
      </c>
      <c r="O11" s="237">
        <f>ROUND(E11*N11,2)</f>
        <v>0</v>
      </c>
      <c r="P11" s="237">
        <v>0</v>
      </c>
      <c r="Q11" s="237">
        <f>ROUND(E11*P11,2)</f>
        <v>0</v>
      </c>
      <c r="R11" s="239" t="s">
        <v>112</v>
      </c>
      <c r="S11" s="239" t="s">
        <v>113</v>
      </c>
      <c r="T11" s="240" t="s">
        <v>114</v>
      </c>
      <c r="U11" s="225">
        <v>0.36799999999999999</v>
      </c>
      <c r="V11" s="225">
        <f>ROUND(E11*U11,2)</f>
        <v>17.420000000000002</v>
      </c>
      <c r="W11" s="225"/>
      <c r="X11" s="225" t="s">
        <v>115</v>
      </c>
      <c r="Y11" s="225" t="s">
        <v>116</v>
      </c>
      <c r="Z11" s="215"/>
      <c r="AA11" s="215"/>
      <c r="AB11" s="215"/>
      <c r="AC11" s="215"/>
      <c r="AD11" s="215"/>
      <c r="AE11" s="215"/>
      <c r="AF11" s="215"/>
      <c r="AG11" s="215" t="s">
        <v>117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2" x14ac:dyDescent="0.2">
      <c r="A12" s="222"/>
      <c r="B12" s="223"/>
      <c r="C12" s="252" t="s">
        <v>122</v>
      </c>
      <c r="D12" s="242"/>
      <c r="E12" s="242"/>
      <c r="F12" s="242"/>
      <c r="G12" s="242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5"/>
      <c r="AA12" s="215"/>
      <c r="AB12" s="215"/>
      <c r="AC12" s="215"/>
      <c r="AD12" s="215"/>
      <c r="AE12" s="215"/>
      <c r="AF12" s="215"/>
      <c r="AG12" s="215" t="s">
        <v>119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34">
        <v>3</v>
      </c>
      <c r="B13" s="235" t="s">
        <v>123</v>
      </c>
      <c r="C13" s="251" t="s">
        <v>124</v>
      </c>
      <c r="D13" s="236" t="s">
        <v>111</v>
      </c>
      <c r="E13" s="237">
        <v>3.4079999999999999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 t="s">
        <v>112</v>
      </c>
      <c r="S13" s="239" t="s">
        <v>113</v>
      </c>
      <c r="T13" s="240" t="s">
        <v>114</v>
      </c>
      <c r="U13" s="225">
        <v>0.36499999999999999</v>
      </c>
      <c r="V13" s="225">
        <f>ROUND(E13*U13,2)</f>
        <v>1.24</v>
      </c>
      <c r="W13" s="225"/>
      <c r="X13" s="225" t="s">
        <v>115</v>
      </c>
      <c r="Y13" s="225" t="s">
        <v>116</v>
      </c>
      <c r="Z13" s="215"/>
      <c r="AA13" s="215"/>
      <c r="AB13" s="215"/>
      <c r="AC13" s="215"/>
      <c r="AD13" s="215"/>
      <c r="AE13" s="215"/>
      <c r="AF13" s="215"/>
      <c r="AG13" s="215" t="s">
        <v>117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2" x14ac:dyDescent="0.2">
      <c r="A14" s="222"/>
      <c r="B14" s="223"/>
      <c r="C14" s="252" t="s">
        <v>125</v>
      </c>
      <c r="D14" s="242"/>
      <c r="E14" s="242"/>
      <c r="F14" s="242"/>
      <c r="G14" s="242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5"/>
      <c r="AA14" s="215"/>
      <c r="AB14" s="215"/>
      <c r="AC14" s="215"/>
      <c r="AD14" s="215"/>
      <c r="AE14" s="215"/>
      <c r="AF14" s="215"/>
      <c r="AG14" s="215" t="s">
        <v>119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1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34">
        <v>4</v>
      </c>
      <c r="B15" s="235" t="s">
        <v>126</v>
      </c>
      <c r="C15" s="251" t="s">
        <v>127</v>
      </c>
      <c r="D15" s="236" t="s">
        <v>111</v>
      </c>
      <c r="E15" s="237">
        <v>0.76500000000000001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112</v>
      </c>
      <c r="S15" s="239" t="s">
        <v>113</v>
      </c>
      <c r="T15" s="240" t="s">
        <v>114</v>
      </c>
      <c r="U15" s="225">
        <v>3.5329999999999999</v>
      </c>
      <c r="V15" s="225">
        <f>ROUND(E15*U15,2)</f>
        <v>2.7</v>
      </c>
      <c r="W15" s="225"/>
      <c r="X15" s="225" t="s">
        <v>115</v>
      </c>
      <c r="Y15" s="225" t="s">
        <v>116</v>
      </c>
      <c r="Z15" s="215"/>
      <c r="AA15" s="215"/>
      <c r="AB15" s="215"/>
      <c r="AC15" s="215"/>
      <c r="AD15" s="215"/>
      <c r="AE15" s="215"/>
      <c r="AF15" s="215"/>
      <c r="AG15" s="215" t="s">
        <v>117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">
      <c r="A16" s="222"/>
      <c r="B16" s="223"/>
      <c r="C16" s="252" t="s">
        <v>128</v>
      </c>
      <c r="D16" s="242"/>
      <c r="E16" s="242"/>
      <c r="F16" s="242"/>
      <c r="G16" s="242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119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2.5" outlineLevel="1" x14ac:dyDescent="0.2">
      <c r="A17" s="234">
        <v>5</v>
      </c>
      <c r="B17" s="235" t="s">
        <v>129</v>
      </c>
      <c r="C17" s="251" t="s">
        <v>130</v>
      </c>
      <c r="D17" s="236" t="s">
        <v>111</v>
      </c>
      <c r="E17" s="237">
        <v>44.582999999999998</v>
      </c>
      <c r="F17" s="238"/>
      <c r="G17" s="239">
        <f>ROUND(E17*F17,2)</f>
        <v>0</v>
      </c>
      <c r="H17" s="238"/>
      <c r="I17" s="239">
        <f>ROUND(E17*H17,2)</f>
        <v>0</v>
      </c>
      <c r="J17" s="238"/>
      <c r="K17" s="239">
        <f>ROUND(E17*J17,2)</f>
        <v>0</v>
      </c>
      <c r="L17" s="239">
        <v>21</v>
      </c>
      <c r="M17" s="239">
        <f>G17*(1+L17/100)</f>
        <v>0</v>
      </c>
      <c r="N17" s="237">
        <v>0</v>
      </c>
      <c r="O17" s="237">
        <f>ROUND(E17*N17,2)</f>
        <v>0</v>
      </c>
      <c r="P17" s="237">
        <v>0</v>
      </c>
      <c r="Q17" s="237">
        <f>ROUND(E17*P17,2)</f>
        <v>0</v>
      </c>
      <c r="R17" s="239" t="s">
        <v>112</v>
      </c>
      <c r="S17" s="239" t="s">
        <v>113</v>
      </c>
      <c r="T17" s="240" t="s">
        <v>114</v>
      </c>
      <c r="U17" s="225">
        <v>1.0999999999999999E-2</v>
      </c>
      <c r="V17" s="225">
        <f>ROUND(E17*U17,2)</f>
        <v>0.49</v>
      </c>
      <c r="W17" s="225"/>
      <c r="X17" s="225" t="s">
        <v>115</v>
      </c>
      <c r="Y17" s="225" t="s">
        <v>116</v>
      </c>
      <c r="Z17" s="215"/>
      <c r="AA17" s="215"/>
      <c r="AB17" s="215"/>
      <c r="AC17" s="215"/>
      <c r="AD17" s="215"/>
      <c r="AE17" s="215"/>
      <c r="AF17" s="215"/>
      <c r="AG17" s="215" t="s">
        <v>117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">
      <c r="A18" s="222"/>
      <c r="B18" s="223"/>
      <c r="C18" s="252" t="s">
        <v>131</v>
      </c>
      <c r="D18" s="242"/>
      <c r="E18" s="242"/>
      <c r="F18" s="242"/>
      <c r="G18" s="242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119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2.5" outlineLevel="1" x14ac:dyDescent="0.2">
      <c r="A19" s="234">
        <v>6</v>
      </c>
      <c r="B19" s="235" t="s">
        <v>132</v>
      </c>
      <c r="C19" s="251" t="s">
        <v>133</v>
      </c>
      <c r="D19" s="236" t="s">
        <v>111</v>
      </c>
      <c r="E19" s="237">
        <v>222.91499999999999</v>
      </c>
      <c r="F19" s="238"/>
      <c r="G19" s="239">
        <f>ROUND(E19*F19,2)</f>
        <v>0</v>
      </c>
      <c r="H19" s="238"/>
      <c r="I19" s="239">
        <f>ROUND(E19*H19,2)</f>
        <v>0</v>
      </c>
      <c r="J19" s="238"/>
      <c r="K19" s="239">
        <f>ROUND(E19*J19,2)</f>
        <v>0</v>
      </c>
      <c r="L19" s="239">
        <v>21</v>
      </c>
      <c r="M19" s="239">
        <f>G19*(1+L19/100)</f>
        <v>0</v>
      </c>
      <c r="N19" s="237">
        <v>0</v>
      </c>
      <c r="O19" s="237">
        <f>ROUND(E19*N19,2)</f>
        <v>0</v>
      </c>
      <c r="P19" s="237">
        <v>0</v>
      </c>
      <c r="Q19" s="237">
        <f>ROUND(E19*P19,2)</f>
        <v>0</v>
      </c>
      <c r="R19" s="239" t="s">
        <v>112</v>
      </c>
      <c r="S19" s="239" t="s">
        <v>113</v>
      </c>
      <c r="T19" s="240" t="s">
        <v>114</v>
      </c>
      <c r="U19" s="225">
        <v>0</v>
      </c>
      <c r="V19" s="225">
        <f>ROUND(E19*U19,2)</f>
        <v>0</v>
      </c>
      <c r="W19" s="225"/>
      <c r="X19" s="225" t="s">
        <v>115</v>
      </c>
      <c r="Y19" s="225" t="s">
        <v>116</v>
      </c>
      <c r="Z19" s="215"/>
      <c r="AA19" s="215"/>
      <c r="AB19" s="215"/>
      <c r="AC19" s="215"/>
      <c r="AD19" s="215"/>
      <c r="AE19" s="215"/>
      <c r="AF19" s="215"/>
      <c r="AG19" s="215" t="s">
        <v>117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 x14ac:dyDescent="0.2">
      <c r="A20" s="222"/>
      <c r="B20" s="223"/>
      <c r="C20" s="252" t="s">
        <v>131</v>
      </c>
      <c r="D20" s="242"/>
      <c r="E20" s="242"/>
      <c r="F20" s="242"/>
      <c r="G20" s="242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5"/>
      <c r="AA20" s="215"/>
      <c r="AB20" s="215"/>
      <c r="AC20" s="215"/>
      <c r="AD20" s="215"/>
      <c r="AE20" s="215"/>
      <c r="AF20" s="215"/>
      <c r="AG20" s="215" t="s">
        <v>119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2.5" outlineLevel="1" x14ac:dyDescent="0.2">
      <c r="A21" s="243">
        <v>7</v>
      </c>
      <c r="B21" s="244" t="s">
        <v>134</v>
      </c>
      <c r="C21" s="253" t="s">
        <v>135</v>
      </c>
      <c r="D21" s="245" t="s">
        <v>111</v>
      </c>
      <c r="E21" s="246">
        <v>44.582999999999998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6">
        <v>0</v>
      </c>
      <c r="O21" s="246">
        <f>ROUND(E21*N21,2)</f>
        <v>0</v>
      </c>
      <c r="P21" s="246">
        <v>0</v>
      </c>
      <c r="Q21" s="246">
        <f>ROUND(E21*P21,2)</f>
        <v>0</v>
      </c>
      <c r="R21" s="248" t="s">
        <v>112</v>
      </c>
      <c r="S21" s="248" t="s">
        <v>113</v>
      </c>
      <c r="T21" s="249" t="s">
        <v>114</v>
      </c>
      <c r="U21" s="225">
        <v>0.65200000000000002</v>
      </c>
      <c r="V21" s="225">
        <f>ROUND(E21*U21,2)</f>
        <v>29.07</v>
      </c>
      <c r="W21" s="225"/>
      <c r="X21" s="225" t="s">
        <v>115</v>
      </c>
      <c r="Y21" s="225" t="s">
        <v>116</v>
      </c>
      <c r="Z21" s="215"/>
      <c r="AA21" s="215"/>
      <c r="AB21" s="215"/>
      <c r="AC21" s="215"/>
      <c r="AD21" s="215"/>
      <c r="AE21" s="215"/>
      <c r="AF21" s="215"/>
      <c r="AG21" s="215" t="s">
        <v>117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2.5" outlineLevel="1" x14ac:dyDescent="0.2">
      <c r="A22" s="243">
        <v>8</v>
      </c>
      <c r="B22" s="244" t="s">
        <v>136</v>
      </c>
      <c r="C22" s="253" t="s">
        <v>137</v>
      </c>
      <c r="D22" s="245" t="s">
        <v>111</v>
      </c>
      <c r="E22" s="246">
        <v>44.582999999999998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 t="s">
        <v>112</v>
      </c>
      <c r="S22" s="248" t="s">
        <v>113</v>
      </c>
      <c r="T22" s="249" t="s">
        <v>114</v>
      </c>
      <c r="U22" s="225">
        <v>8.9999999999999993E-3</v>
      </c>
      <c r="V22" s="225">
        <f>ROUND(E22*U22,2)</f>
        <v>0.4</v>
      </c>
      <c r="W22" s="225"/>
      <c r="X22" s="225" t="s">
        <v>115</v>
      </c>
      <c r="Y22" s="225" t="s">
        <v>116</v>
      </c>
      <c r="Z22" s="215"/>
      <c r="AA22" s="215"/>
      <c r="AB22" s="215"/>
      <c r="AC22" s="215"/>
      <c r="AD22" s="215"/>
      <c r="AE22" s="215"/>
      <c r="AF22" s="215"/>
      <c r="AG22" s="215" t="s">
        <v>117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34">
        <v>9</v>
      </c>
      <c r="B23" s="235" t="s">
        <v>138</v>
      </c>
      <c r="C23" s="251" t="s">
        <v>139</v>
      </c>
      <c r="D23" s="236" t="s">
        <v>111</v>
      </c>
      <c r="E23" s="237">
        <v>15.62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 t="s">
        <v>112</v>
      </c>
      <c r="S23" s="239" t="s">
        <v>113</v>
      </c>
      <c r="T23" s="240" t="s">
        <v>114</v>
      </c>
      <c r="U23" s="225">
        <v>0.20200000000000001</v>
      </c>
      <c r="V23" s="225">
        <f>ROUND(E23*U23,2)</f>
        <v>3.16</v>
      </c>
      <c r="W23" s="225"/>
      <c r="X23" s="225" t="s">
        <v>115</v>
      </c>
      <c r="Y23" s="225" t="s">
        <v>116</v>
      </c>
      <c r="Z23" s="215"/>
      <c r="AA23" s="215"/>
      <c r="AB23" s="215"/>
      <c r="AC23" s="215"/>
      <c r="AD23" s="215"/>
      <c r="AE23" s="215"/>
      <c r="AF23" s="215"/>
      <c r="AG23" s="215" t="s">
        <v>117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">
      <c r="A24" s="222"/>
      <c r="B24" s="223"/>
      <c r="C24" s="252" t="s">
        <v>140</v>
      </c>
      <c r="D24" s="242"/>
      <c r="E24" s="242"/>
      <c r="F24" s="242"/>
      <c r="G24" s="242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119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34">
        <v>10</v>
      </c>
      <c r="B25" s="235" t="s">
        <v>141</v>
      </c>
      <c r="C25" s="251" t="s">
        <v>142</v>
      </c>
      <c r="D25" s="236" t="s">
        <v>143</v>
      </c>
      <c r="E25" s="237">
        <v>30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 t="s">
        <v>112</v>
      </c>
      <c r="S25" s="239" t="s">
        <v>113</v>
      </c>
      <c r="T25" s="240" t="s">
        <v>114</v>
      </c>
      <c r="U25" s="225">
        <v>1.2999999999999999E-2</v>
      </c>
      <c r="V25" s="225">
        <f>ROUND(E25*U25,2)</f>
        <v>0.39</v>
      </c>
      <c r="W25" s="225"/>
      <c r="X25" s="225" t="s">
        <v>115</v>
      </c>
      <c r="Y25" s="225" t="s">
        <v>116</v>
      </c>
      <c r="Z25" s="215"/>
      <c r="AA25" s="215"/>
      <c r="AB25" s="215"/>
      <c r="AC25" s="215"/>
      <c r="AD25" s="215"/>
      <c r="AE25" s="215"/>
      <c r="AF25" s="215"/>
      <c r="AG25" s="215" t="s">
        <v>117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52" t="s">
        <v>144</v>
      </c>
      <c r="D26" s="242"/>
      <c r="E26" s="242"/>
      <c r="F26" s="242"/>
      <c r="G26" s="242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119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43">
        <v>11</v>
      </c>
      <c r="B27" s="244" t="s">
        <v>145</v>
      </c>
      <c r="C27" s="253" t="s">
        <v>146</v>
      </c>
      <c r="D27" s="245" t="s">
        <v>111</v>
      </c>
      <c r="E27" s="246">
        <v>44.582999999999998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8" t="s">
        <v>112</v>
      </c>
      <c r="S27" s="248" t="s">
        <v>113</v>
      </c>
      <c r="T27" s="249" t="s">
        <v>114</v>
      </c>
      <c r="U27" s="225">
        <v>0</v>
      </c>
      <c r="V27" s="225">
        <f>ROUND(E27*U27,2)</f>
        <v>0</v>
      </c>
      <c r="W27" s="225"/>
      <c r="X27" s="225" t="s">
        <v>115</v>
      </c>
      <c r="Y27" s="225" t="s">
        <v>116</v>
      </c>
      <c r="Z27" s="215"/>
      <c r="AA27" s="215"/>
      <c r="AB27" s="215"/>
      <c r="AC27" s="215"/>
      <c r="AD27" s="215"/>
      <c r="AE27" s="215"/>
      <c r="AF27" s="215"/>
      <c r="AG27" s="215" t="s">
        <v>117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x14ac:dyDescent="0.2">
      <c r="A28" s="227" t="s">
        <v>107</v>
      </c>
      <c r="B28" s="228" t="s">
        <v>64</v>
      </c>
      <c r="C28" s="250" t="s">
        <v>65</v>
      </c>
      <c r="D28" s="229"/>
      <c r="E28" s="230"/>
      <c r="F28" s="231"/>
      <c r="G28" s="231">
        <f>SUMIF(AG29:AG40,"&lt;&gt;NOR",G29:G40)</f>
        <v>0</v>
      </c>
      <c r="H28" s="231"/>
      <c r="I28" s="231">
        <f>SUM(I29:I40)</f>
        <v>0</v>
      </c>
      <c r="J28" s="231"/>
      <c r="K28" s="231">
        <f>SUM(K29:K40)</f>
        <v>0</v>
      </c>
      <c r="L28" s="231"/>
      <c r="M28" s="231">
        <f>SUM(M29:M40)</f>
        <v>0</v>
      </c>
      <c r="N28" s="230"/>
      <c r="O28" s="230">
        <f>SUM(O29:O40)</f>
        <v>46.129999999999995</v>
      </c>
      <c r="P28" s="230"/>
      <c r="Q28" s="230">
        <f>SUM(Q29:Q40)</f>
        <v>0</v>
      </c>
      <c r="R28" s="231"/>
      <c r="S28" s="231"/>
      <c r="T28" s="232"/>
      <c r="U28" s="226"/>
      <c r="V28" s="226">
        <f>SUM(V29:V40)</f>
        <v>32.11</v>
      </c>
      <c r="W28" s="226"/>
      <c r="X28" s="226"/>
      <c r="Y28" s="226"/>
      <c r="AG28" t="s">
        <v>108</v>
      </c>
    </row>
    <row r="29" spans="1:60" outlineLevel="1" x14ac:dyDescent="0.2">
      <c r="A29" s="243">
        <v>12</v>
      </c>
      <c r="B29" s="244" t="s">
        <v>147</v>
      </c>
      <c r="C29" s="253" t="s">
        <v>148</v>
      </c>
      <c r="D29" s="245" t="s">
        <v>149</v>
      </c>
      <c r="E29" s="246">
        <v>25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6">
        <v>7.77E-3</v>
      </c>
      <c r="O29" s="246">
        <f>ROUND(E29*N29,2)</f>
        <v>0.19</v>
      </c>
      <c r="P29" s="246">
        <v>0</v>
      </c>
      <c r="Q29" s="246">
        <f>ROUND(E29*P29,2)</f>
        <v>0</v>
      </c>
      <c r="R29" s="248" t="s">
        <v>150</v>
      </c>
      <c r="S29" s="248" t="s">
        <v>113</v>
      </c>
      <c r="T29" s="249" t="s">
        <v>114</v>
      </c>
      <c r="U29" s="225">
        <v>0.05</v>
      </c>
      <c r="V29" s="225">
        <f>ROUND(E29*U29,2)</f>
        <v>1.25</v>
      </c>
      <c r="W29" s="225"/>
      <c r="X29" s="225" t="s">
        <v>115</v>
      </c>
      <c r="Y29" s="225" t="s">
        <v>116</v>
      </c>
      <c r="Z29" s="215"/>
      <c r="AA29" s="215"/>
      <c r="AB29" s="215"/>
      <c r="AC29" s="215"/>
      <c r="AD29" s="215"/>
      <c r="AE29" s="215"/>
      <c r="AF29" s="215"/>
      <c r="AG29" s="215" t="s">
        <v>117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34">
        <v>13</v>
      </c>
      <c r="B30" s="235" t="s">
        <v>151</v>
      </c>
      <c r="C30" s="251" t="s">
        <v>152</v>
      </c>
      <c r="D30" s="236" t="s">
        <v>143</v>
      </c>
      <c r="E30" s="237">
        <v>25.5</v>
      </c>
      <c r="F30" s="238"/>
      <c r="G30" s="239">
        <f>ROUND(E30*F30,2)</f>
        <v>0</v>
      </c>
      <c r="H30" s="238"/>
      <c r="I30" s="239">
        <f>ROUND(E30*H30,2)</f>
        <v>0</v>
      </c>
      <c r="J30" s="238"/>
      <c r="K30" s="239">
        <f>ROUND(E30*J30,2)</f>
        <v>0</v>
      </c>
      <c r="L30" s="239">
        <v>21</v>
      </c>
      <c r="M30" s="239">
        <f>G30*(1+L30/100)</f>
        <v>0</v>
      </c>
      <c r="N30" s="237">
        <v>1.8000000000000001E-4</v>
      </c>
      <c r="O30" s="237">
        <f>ROUND(E30*N30,2)</f>
        <v>0</v>
      </c>
      <c r="P30" s="237">
        <v>0</v>
      </c>
      <c r="Q30" s="237">
        <f>ROUND(E30*P30,2)</f>
        <v>0</v>
      </c>
      <c r="R30" s="239" t="s">
        <v>150</v>
      </c>
      <c r="S30" s="239" t="s">
        <v>113</v>
      </c>
      <c r="T30" s="240" t="s">
        <v>114</v>
      </c>
      <c r="U30" s="225">
        <v>7.4999999999999997E-2</v>
      </c>
      <c r="V30" s="225">
        <f>ROUND(E30*U30,2)</f>
        <v>1.91</v>
      </c>
      <c r="W30" s="225"/>
      <c r="X30" s="225" t="s">
        <v>115</v>
      </c>
      <c r="Y30" s="225" t="s">
        <v>116</v>
      </c>
      <c r="Z30" s="215"/>
      <c r="AA30" s="215"/>
      <c r="AB30" s="215"/>
      <c r="AC30" s="215"/>
      <c r="AD30" s="215"/>
      <c r="AE30" s="215"/>
      <c r="AF30" s="215"/>
      <c r="AG30" s="215" t="s">
        <v>117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 x14ac:dyDescent="0.2">
      <c r="A31" s="222"/>
      <c r="B31" s="223"/>
      <c r="C31" s="252" t="s">
        <v>153</v>
      </c>
      <c r="D31" s="242"/>
      <c r="E31" s="242"/>
      <c r="F31" s="242"/>
      <c r="G31" s="242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119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1" x14ac:dyDescent="0.2">
      <c r="A32" s="234">
        <v>14</v>
      </c>
      <c r="B32" s="235" t="s">
        <v>154</v>
      </c>
      <c r="C32" s="251" t="s">
        <v>155</v>
      </c>
      <c r="D32" s="236" t="s">
        <v>143</v>
      </c>
      <c r="E32" s="237">
        <v>50.16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9" t="s">
        <v>112</v>
      </c>
      <c r="S32" s="239" t="s">
        <v>113</v>
      </c>
      <c r="T32" s="240" t="s">
        <v>114</v>
      </c>
      <c r="U32" s="225">
        <v>5.0000000000000001E-3</v>
      </c>
      <c r="V32" s="225">
        <f>ROUND(E32*U32,2)</f>
        <v>0.25</v>
      </c>
      <c r="W32" s="225"/>
      <c r="X32" s="225" t="s">
        <v>115</v>
      </c>
      <c r="Y32" s="225" t="s">
        <v>116</v>
      </c>
      <c r="Z32" s="215"/>
      <c r="AA32" s="215"/>
      <c r="AB32" s="215"/>
      <c r="AC32" s="215"/>
      <c r="AD32" s="215"/>
      <c r="AE32" s="215"/>
      <c r="AF32" s="215"/>
      <c r="AG32" s="215" t="s">
        <v>117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 x14ac:dyDescent="0.2">
      <c r="A33" s="222"/>
      <c r="B33" s="223"/>
      <c r="C33" s="252" t="s">
        <v>156</v>
      </c>
      <c r="D33" s="242"/>
      <c r="E33" s="242"/>
      <c r="F33" s="242"/>
      <c r="G33" s="242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5"/>
      <c r="AA33" s="215"/>
      <c r="AB33" s="215"/>
      <c r="AC33" s="215"/>
      <c r="AD33" s="215"/>
      <c r="AE33" s="215"/>
      <c r="AF33" s="215"/>
      <c r="AG33" s="215" t="s">
        <v>119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41" t="str">
        <f>C33</f>
        <v>z rostlé horniny tř.1 - 4 pod násypy z hornin soudržných do 92% PS a hornin nesoudržných sypkých relativní ulehlosti I(d) do 0,8</v>
      </c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43">
        <v>15</v>
      </c>
      <c r="B34" s="244" t="s">
        <v>157</v>
      </c>
      <c r="C34" s="253" t="s">
        <v>158</v>
      </c>
      <c r="D34" s="245" t="s">
        <v>111</v>
      </c>
      <c r="E34" s="246">
        <v>5.3624999999999998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6">
        <v>2.16</v>
      </c>
      <c r="O34" s="246">
        <f>ROUND(E34*N34,2)</f>
        <v>11.58</v>
      </c>
      <c r="P34" s="246">
        <v>0</v>
      </c>
      <c r="Q34" s="246">
        <f>ROUND(E34*P34,2)</f>
        <v>0</v>
      </c>
      <c r="R34" s="248" t="s">
        <v>150</v>
      </c>
      <c r="S34" s="248" t="s">
        <v>113</v>
      </c>
      <c r="T34" s="249" t="s">
        <v>114</v>
      </c>
      <c r="U34" s="225">
        <v>1.085</v>
      </c>
      <c r="V34" s="225">
        <f>ROUND(E34*U34,2)</f>
        <v>5.82</v>
      </c>
      <c r="W34" s="225"/>
      <c r="X34" s="225" t="s">
        <v>115</v>
      </c>
      <c r="Y34" s="225" t="s">
        <v>116</v>
      </c>
      <c r="Z34" s="215"/>
      <c r="AA34" s="215"/>
      <c r="AB34" s="215"/>
      <c r="AC34" s="215"/>
      <c r="AD34" s="215"/>
      <c r="AE34" s="215"/>
      <c r="AF34" s="215"/>
      <c r="AG34" s="215" t="s">
        <v>117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43">
        <v>16</v>
      </c>
      <c r="B35" s="244" t="s">
        <v>159</v>
      </c>
      <c r="C35" s="253" t="s">
        <v>160</v>
      </c>
      <c r="D35" s="245" t="s">
        <v>111</v>
      </c>
      <c r="E35" s="246">
        <v>11.009499999999999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6">
        <v>2.16</v>
      </c>
      <c r="O35" s="246">
        <f>ROUND(E35*N35,2)</f>
        <v>23.78</v>
      </c>
      <c r="P35" s="246">
        <v>0</v>
      </c>
      <c r="Q35" s="246">
        <f>ROUND(E35*P35,2)</f>
        <v>0</v>
      </c>
      <c r="R35" s="248" t="s">
        <v>150</v>
      </c>
      <c r="S35" s="248" t="s">
        <v>113</v>
      </c>
      <c r="T35" s="249" t="s">
        <v>114</v>
      </c>
      <c r="U35" s="225">
        <v>1.085</v>
      </c>
      <c r="V35" s="225">
        <f>ROUND(E35*U35,2)</f>
        <v>11.95</v>
      </c>
      <c r="W35" s="225"/>
      <c r="X35" s="225" t="s">
        <v>115</v>
      </c>
      <c r="Y35" s="225" t="s">
        <v>116</v>
      </c>
      <c r="Z35" s="215"/>
      <c r="AA35" s="215"/>
      <c r="AB35" s="215"/>
      <c r="AC35" s="215"/>
      <c r="AD35" s="215"/>
      <c r="AE35" s="215"/>
      <c r="AF35" s="215"/>
      <c r="AG35" s="215" t="s">
        <v>117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43">
        <v>17</v>
      </c>
      <c r="B36" s="244" t="s">
        <v>161</v>
      </c>
      <c r="C36" s="253" t="s">
        <v>162</v>
      </c>
      <c r="D36" s="245" t="s">
        <v>111</v>
      </c>
      <c r="E36" s="246">
        <v>4.08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2.5249999999999999</v>
      </c>
      <c r="O36" s="246">
        <f>ROUND(E36*N36,2)</f>
        <v>10.3</v>
      </c>
      <c r="P36" s="246">
        <v>0</v>
      </c>
      <c r="Q36" s="246">
        <f>ROUND(E36*P36,2)</f>
        <v>0</v>
      </c>
      <c r="R36" s="248" t="s">
        <v>163</v>
      </c>
      <c r="S36" s="248" t="s">
        <v>113</v>
      </c>
      <c r="T36" s="249" t="s">
        <v>114</v>
      </c>
      <c r="U36" s="225">
        <v>0.47699999999999998</v>
      </c>
      <c r="V36" s="225">
        <f>ROUND(E36*U36,2)</f>
        <v>1.95</v>
      </c>
      <c r="W36" s="225"/>
      <c r="X36" s="225" t="s">
        <v>115</v>
      </c>
      <c r="Y36" s="225" t="s">
        <v>116</v>
      </c>
      <c r="Z36" s="215"/>
      <c r="AA36" s="215"/>
      <c r="AB36" s="215"/>
      <c r="AC36" s="215"/>
      <c r="AD36" s="215"/>
      <c r="AE36" s="215"/>
      <c r="AF36" s="215"/>
      <c r="AG36" s="215" t="s">
        <v>117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34">
        <v>18</v>
      </c>
      <c r="B37" s="235" t="s">
        <v>164</v>
      </c>
      <c r="C37" s="251" t="s">
        <v>165</v>
      </c>
      <c r="D37" s="236" t="s">
        <v>166</v>
      </c>
      <c r="E37" s="237">
        <v>0.253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1.0210999999999999</v>
      </c>
      <c r="O37" s="237">
        <f>ROUND(E37*N37,2)</f>
        <v>0.26</v>
      </c>
      <c r="P37" s="237">
        <v>0</v>
      </c>
      <c r="Q37" s="237">
        <f>ROUND(E37*P37,2)</f>
        <v>0</v>
      </c>
      <c r="R37" s="239" t="s">
        <v>163</v>
      </c>
      <c r="S37" s="239" t="s">
        <v>113</v>
      </c>
      <c r="T37" s="240" t="s">
        <v>114</v>
      </c>
      <c r="U37" s="225">
        <v>29.292000000000002</v>
      </c>
      <c r="V37" s="225">
        <f>ROUND(E37*U37,2)</f>
        <v>7.41</v>
      </c>
      <c r="W37" s="225"/>
      <c r="X37" s="225" t="s">
        <v>115</v>
      </c>
      <c r="Y37" s="225" t="s">
        <v>116</v>
      </c>
      <c r="Z37" s="215"/>
      <c r="AA37" s="215"/>
      <c r="AB37" s="215"/>
      <c r="AC37" s="215"/>
      <c r="AD37" s="215"/>
      <c r="AE37" s="215"/>
      <c r="AF37" s="215"/>
      <c r="AG37" s="215" t="s">
        <v>117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 x14ac:dyDescent="0.2">
      <c r="A38" s="222"/>
      <c r="B38" s="223"/>
      <c r="C38" s="252" t="s">
        <v>167</v>
      </c>
      <c r="D38" s="242"/>
      <c r="E38" s="242"/>
      <c r="F38" s="242"/>
      <c r="G38" s="242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5"/>
      <c r="AA38" s="215"/>
      <c r="AB38" s="215"/>
      <c r="AC38" s="215"/>
      <c r="AD38" s="215"/>
      <c r="AE38" s="215"/>
      <c r="AF38" s="215"/>
      <c r="AG38" s="215" t="s">
        <v>119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43">
        <v>19</v>
      </c>
      <c r="B39" s="244" t="s">
        <v>168</v>
      </c>
      <c r="C39" s="253" t="s">
        <v>169</v>
      </c>
      <c r="D39" s="245" t="s">
        <v>143</v>
      </c>
      <c r="E39" s="246">
        <v>35.75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6">
        <v>3.0000000000000001E-5</v>
      </c>
      <c r="O39" s="246">
        <f>ROUND(E39*N39,2)</f>
        <v>0</v>
      </c>
      <c r="P39" s="246">
        <v>0</v>
      </c>
      <c r="Q39" s="246">
        <f>ROUND(E39*P39,2)</f>
        <v>0</v>
      </c>
      <c r="R39" s="248" t="s">
        <v>150</v>
      </c>
      <c r="S39" s="248" t="s">
        <v>113</v>
      </c>
      <c r="T39" s="249" t="s">
        <v>114</v>
      </c>
      <c r="U39" s="225">
        <v>4.3999999999999997E-2</v>
      </c>
      <c r="V39" s="225">
        <f>ROUND(E39*U39,2)</f>
        <v>1.57</v>
      </c>
      <c r="W39" s="225"/>
      <c r="X39" s="225" t="s">
        <v>115</v>
      </c>
      <c r="Y39" s="225" t="s">
        <v>116</v>
      </c>
      <c r="Z39" s="215"/>
      <c r="AA39" s="215"/>
      <c r="AB39" s="215"/>
      <c r="AC39" s="215"/>
      <c r="AD39" s="215"/>
      <c r="AE39" s="215"/>
      <c r="AF39" s="215"/>
      <c r="AG39" s="215" t="s">
        <v>117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22.5" outlineLevel="1" x14ac:dyDescent="0.2">
      <c r="A40" s="243">
        <v>20</v>
      </c>
      <c r="B40" s="244" t="s">
        <v>170</v>
      </c>
      <c r="C40" s="253" t="s">
        <v>171</v>
      </c>
      <c r="D40" s="245" t="s">
        <v>143</v>
      </c>
      <c r="E40" s="246">
        <v>67.375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2.9999999999999997E-4</v>
      </c>
      <c r="O40" s="246">
        <f>ROUND(E40*N40,2)</f>
        <v>0.02</v>
      </c>
      <c r="P40" s="246">
        <v>0</v>
      </c>
      <c r="Q40" s="246">
        <f>ROUND(E40*P40,2)</f>
        <v>0</v>
      </c>
      <c r="R40" s="248" t="s">
        <v>172</v>
      </c>
      <c r="S40" s="248" t="s">
        <v>113</v>
      </c>
      <c r="T40" s="249" t="s">
        <v>114</v>
      </c>
      <c r="U40" s="225">
        <v>0</v>
      </c>
      <c r="V40" s="225">
        <f>ROUND(E40*U40,2)</f>
        <v>0</v>
      </c>
      <c r="W40" s="225"/>
      <c r="X40" s="225" t="s">
        <v>173</v>
      </c>
      <c r="Y40" s="225" t="s">
        <v>116</v>
      </c>
      <c r="Z40" s="215"/>
      <c r="AA40" s="215"/>
      <c r="AB40" s="215"/>
      <c r="AC40" s="215"/>
      <c r="AD40" s="215"/>
      <c r="AE40" s="215"/>
      <c r="AF40" s="215"/>
      <c r="AG40" s="215" t="s">
        <v>174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x14ac:dyDescent="0.2">
      <c r="A41" s="227" t="s">
        <v>107</v>
      </c>
      <c r="B41" s="228" t="s">
        <v>66</v>
      </c>
      <c r="C41" s="250" t="s">
        <v>67</v>
      </c>
      <c r="D41" s="229"/>
      <c r="E41" s="230"/>
      <c r="F41" s="231"/>
      <c r="G41" s="231">
        <f>SUMIF(AG42:AG44,"&lt;&gt;NOR",G42:G44)</f>
        <v>0</v>
      </c>
      <c r="H41" s="231"/>
      <c r="I41" s="231">
        <f>SUM(I42:I44)</f>
        <v>0</v>
      </c>
      <c r="J41" s="231"/>
      <c r="K41" s="231">
        <f>SUM(K42:K44)</f>
        <v>0</v>
      </c>
      <c r="L41" s="231"/>
      <c r="M41" s="231">
        <f>SUM(M42:M44)</f>
        <v>0</v>
      </c>
      <c r="N41" s="230"/>
      <c r="O41" s="230">
        <f>SUM(O42:O44)</f>
        <v>5.75</v>
      </c>
      <c r="P41" s="230"/>
      <c r="Q41" s="230">
        <f>SUM(Q42:Q44)</f>
        <v>0</v>
      </c>
      <c r="R41" s="231"/>
      <c r="S41" s="231"/>
      <c r="T41" s="232"/>
      <c r="U41" s="226"/>
      <c r="V41" s="226">
        <f>SUM(V42:V44)</f>
        <v>10.81</v>
      </c>
      <c r="W41" s="226"/>
      <c r="X41" s="226"/>
      <c r="Y41" s="226"/>
      <c r="AG41" t="s">
        <v>108</v>
      </c>
    </row>
    <row r="42" spans="1:60" outlineLevel="1" x14ac:dyDescent="0.2">
      <c r="A42" s="234">
        <v>21</v>
      </c>
      <c r="B42" s="235" t="s">
        <v>175</v>
      </c>
      <c r="C42" s="251" t="s">
        <v>176</v>
      </c>
      <c r="D42" s="236" t="s">
        <v>143</v>
      </c>
      <c r="E42" s="237">
        <v>10.625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7">
        <v>0.48470000000000002</v>
      </c>
      <c r="O42" s="237">
        <f>ROUND(E42*N42,2)</f>
        <v>5.15</v>
      </c>
      <c r="P42" s="237">
        <v>0</v>
      </c>
      <c r="Q42" s="237">
        <f>ROUND(E42*P42,2)</f>
        <v>0</v>
      </c>
      <c r="R42" s="239" t="s">
        <v>163</v>
      </c>
      <c r="S42" s="239" t="s">
        <v>113</v>
      </c>
      <c r="T42" s="240" t="s">
        <v>114</v>
      </c>
      <c r="U42" s="225">
        <v>0.69799999999999995</v>
      </c>
      <c r="V42" s="225">
        <f>ROUND(E42*U42,2)</f>
        <v>7.42</v>
      </c>
      <c r="W42" s="225"/>
      <c r="X42" s="225" t="s">
        <v>115</v>
      </c>
      <c r="Y42" s="225" t="s">
        <v>116</v>
      </c>
      <c r="Z42" s="215"/>
      <c r="AA42" s="215"/>
      <c r="AB42" s="215"/>
      <c r="AC42" s="215"/>
      <c r="AD42" s="215"/>
      <c r="AE42" s="215"/>
      <c r="AF42" s="215"/>
      <c r="AG42" s="215" t="s">
        <v>117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">
      <c r="A43" s="222"/>
      <c r="B43" s="223"/>
      <c r="C43" s="252" t="s">
        <v>177</v>
      </c>
      <c r="D43" s="242"/>
      <c r="E43" s="242"/>
      <c r="F43" s="242"/>
      <c r="G43" s="242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5"/>
      <c r="AA43" s="215"/>
      <c r="AB43" s="215"/>
      <c r="AC43" s="215"/>
      <c r="AD43" s="215"/>
      <c r="AE43" s="215"/>
      <c r="AF43" s="215"/>
      <c r="AG43" s="215" t="s">
        <v>119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2.5" outlineLevel="1" x14ac:dyDescent="0.2">
      <c r="A44" s="243">
        <v>22</v>
      </c>
      <c r="B44" s="244" t="s">
        <v>178</v>
      </c>
      <c r="C44" s="253" t="s">
        <v>179</v>
      </c>
      <c r="D44" s="245" t="s">
        <v>149</v>
      </c>
      <c r="E44" s="246">
        <v>14.2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6">
        <v>4.1910000000000003E-2</v>
      </c>
      <c r="O44" s="246">
        <f>ROUND(E44*N44,2)</f>
        <v>0.6</v>
      </c>
      <c r="P44" s="246">
        <v>0</v>
      </c>
      <c r="Q44" s="246">
        <f>ROUND(E44*P44,2)</f>
        <v>0</v>
      </c>
      <c r="R44" s="248" t="s">
        <v>163</v>
      </c>
      <c r="S44" s="248" t="s">
        <v>113</v>
      </c>
      <c r="T44" s="249" t="s">
        <v>114</v>
      </c>
      <c r="U44" s="225">
        <v>0.23899999999999999</v>
      </c>
      <c r="V44" s="225">
        <f>ROUND(E44*U44,2)</f>
        <v>3.39</v>
      </c>
      <c r="W44" s="225"/>
      <c r="X44" s="225" t="s">
        <v>115</v>
      </c>
      <c r="Y44" s="225" t="s">
        <v>116</v>
      </c>
      <c r="Z44" s="215"/>
      <c r="AA44" s="215"/>
      <c r="AB44" s="215"/>
      <c r="AC44" s="215"/>
      <c r="AD44" s="215"/>
      <c r="AE44" s="215"/>
      <c r="AF44" s="215"/>
      <c r="AG44" s="215" t="s">
        <v>117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x14ac:dyDescent="0.2">
      <c r="A45" s="227" t="s">
        <v>107</v>
      </c>
      <c r="B45" s="228" t="s">
        <v>68</v>
      </c>
      <c r="C45" s="250" t="s">
        <v>69</v>
      </c>
      <c r="D45" s="229"/>
      <c r="E45" s="230"/>
      <c r="F45" s="231"/>
      <c r="G45" s="231">
        <f>SUMIF(AG46:AG48,"&lt;&gt;NOR",G46:G48)</f>
        <v>0</v>
      </c>
      <c r="H45" s="231"/>
      <c r="I45" s="231">
        <f>SUM(I46:I48)</f>
        <v>0</v>
      </c>
      <c r="J45" s="231"/>
      <c r="K45" s="231">
        <f>SUM(K46:K48)</f>
        <v>0</v>
      </c>
      <c r="L45" s="231"/>
      <c r="M45" s="231">
        <f>SUM(M46:M48)</f>
        <v>0</v>
      </c>
      <c r="N45" s="230"/>
      <c r="O45" s="230">
        <f>SUM(O46:O48)</f>
        <v>7.2100000000000009</v>
      </c>
      <c r="P45" s="230"/>
      <c r="Q45" s="230">
        <f>SUM(Q46:Q48)</f>
        <v>0</v>
      </c>
      <c r="R45" s="231"/>
      <c r="S45" s="231"/>
      <c r="T45" s="232"/>
      <c r="U45" s="226"/>
      <c r="V45" s="226">
        <f>SUM(V46:V48)</f>
        <v>15.09</v>
      </c>
      <c r="W45" s="226"/>
      <c r="X45" s="226"/>
      <c r="Y45" s="226"/>
      <c r="AG45" t="s">
        <v>108</v>
      </c>
    </row>
    <row r="46" spans="1:60" outlineLevel="1" x14ac:dyDescent="0.2">
      <c r="A46" s="234">
        <v>23</v>
      </c>
      <c r="B46" s="235" t="s">
        <v>180</v>
      </c>
      <c r="C46" s="251" t="s">
        <v>181</v>
      </c>
      <c r="D46" s="236" t="s">
        <v>143</v>
      </c>
      <c r="E46" s="237">
        <v>33.39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7.3899999999999993E-2</v>
      </c>
      <c r="O46" s="237">
        <f>ROUND(E46*N46,2)</f>
        <v>2.4700000000000002</v>
      </c>
      <c r="P46" s="237">
        <v>0</v>
      </c>
      <c r="Q46" s="237">
        <f>ROUND(E46*P46,2)</f>
        <v>0</v>
      </c>
      <c r="R46" s="239" t="s">
        <v>182</v>
      </c>
      <c r="S46" s="239" t="s">
        <v>113</v>
      </c>
      <c r="T46" s="240" t="s">
        <v>114</v>
      </c>
      <c r="U46" s="225">
        <v>0.45200000000000001</v>
      </c>
      <c r="V46" s="225">
        <f>ROUND(E46*U46,2)</f>
        <v>15.09</v>
      </c>
      <c r="W46" s="225"/>
      <c r="X46" s="225" t="s">
        <v>115</v>
      </c>
      <c r="Y46" s="225" t="s">
        <v>116</v>
      </c>
      <c r="Z46" s="215"/>
      <c r="AA46" s="215"/>
      <c r="AB46" s="215"/>
      <c r="AC46" s="215"/>
      <c r="AD46" s="215"/>
      <c r="AE46" s="215"/>
      <c r="AF46" s="215"/>
      <c r="AG46" s="215" t="s">
        <v>117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2.5" outlineLevel="2" x14ac:dyDescent="0.2">
      <c r="A47" s="222"/>
      <c r="B47" s="223"/>
      <c r="C47" s="252" t="s">
        <v>183</v>
      </c>
      <c r="D47" s="242"/>
      <c r="E47" s="242"/>
      <c r="F47" s="242"/>
      <c r="G47" s="242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5"/>
      <c r="AA47" s="215"/>
      <c r="AB47" s="215"/>
      <c r="AC47" s="215"/>
      <c r="AD47" s="215"/>
      <c r="AE47" s="215"/>
      <c r="AF47" s="215"/>
      <c r="AG47" s="215" t="s">
        <v>119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41" t="str">
        <f>C47</f>
        <v>s provedením lože z kameniva drceného, s vyplněním spár, s dvojitým hutněním a se smetením přebytečného materiálu na krajnici. S dodáním hmot pro lože a výplň spár.</v>
      </c>
      <c r="BB47" s="215"/>
      <c r="BC47" s="215"/>
      <c r="BD47" s="215"/>
      <c r="BE47" s="215"/>
      <c r="BF47" s="215"/>
      <c r="BG47" s="215"/>
      <c r="BH47" s="215"/>
    </row>
    <row r="48" spans="1:60" ht="22.5" outlineLevel="1" x14ac:dyDescent="0.2">
      <c r="A48" s="243">
        <v>24</v>
      </c>
      <c r="B48" s="244" t="s">
        <v>184</v>
      </c>
      <c r="C48" s="253" t="s">
        <v>185</v>
      </c>
      <c r="D48" s="245" t="s">
        <v>143</v>
      </c>
      <c r="E48" s="246">
        <v>36.728999999999999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6">
        <v>0.129</v>
      </c>
      <c r="O48" s="246">
        <f>ROUND(E48*N48,2)</f>
        <v>4.74</v>
      </c>
      <c r="P48" s="246">
        <v>0</v>
      </c>
      <c r="Q48" s="246">
        <f>ROUND(E48*P48,2)</f>
        <v>0</v>
      </c>
      <c r="R48" s="248" t="s">
        <v>172</v>
      </c>
      <c r="S48" s="248" t="s">
        <v>113</v>
      </c>
      <c r="T48" s="249" t="s">
        <v>114</v>
      </c>
      <c r="U48" s="225">
        <v>0</v>
      </c>
      <c r="V48" s="225">
        <f>ROUND(E48*U48,2)</f>
        <v>0</v>
      </c>
      <c r="W48" s="225"/>
      <c r="X48" s="225" t="s">
        <v>173</v>
      </c>
      <c r="Y48" s="225" t="s">
        <v>116</v>
      </c>
      <c r="Z48" s="215"/>
      <c r="AA48" s="215"/>
      <c r="AB48" s="215"/>
      <c r="AC48" s="215"/>
      <c r="AD48" s="215"/>
      <c r="AE48" s="215"/>
      <c r="AF48" s="215"/>
      <c r="AG48" s="215" t="s">
        <v>174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">
      <c r="A49" s="227" t="s">
        <v>107</v>
      </c>
      <c r="B49" s="228" t="s">
        <v>70</v>
      </c>
      <c r="C49" s="250" t="s">
        <v>71</v>
      </c>
      <c r="D49" s="229"/>
      <c r="E49" s="230"/>
      <c r="F49" s="231"/>
      <c r="G49" s="231">
        <f>SUMIF(AG50:AG52,"&lt;&gt;NOR",G50:G52)</f>
        <v>0</v>
      </c>
      <c r="H49" s="231"/>
      <c r="I49" s="231">
        <f>SUM(I50:I52)</f>
        <v>0</v>
      </c>
      <c r="J49" s="231"/>
      <c r="K49" s="231">
        <f>SUM(K50:K52)</f>
        <v>0</v>
      </c>
      <c r="L49" s="231"/>
      <c r="M49" s="231">
        <f>SUM(M50:M52)</f>
        <v>0</v>
      </c>
      <c r="N49" s="230"/>
      <c r="O49" s="230">
        <f>SUM(O50:O52)</f>
        <v>3.57</v>
      </c>
      <c r="P49" s="230"/>
      <c r="Q49" s="230">
        <f>SUM(Q50:Q52)</f>
        <v>0</v>
      </c>
      <c r="R49" s="231"/>
      <c r="S49" s="231"/>
      <c r="T49" s="232"/>
      <c r="U49" s="226"/>
      <c r="V49" s="226">
        <f>SUM(V50:V52)</f>
        <v>3.58</v>
      </c>
      <c r="W49" s="226"/>
      <c r="X49" s="226"/>
      <c r="Y49" s="226"/>
      <c r="AG49" t="s">
        <v>108</v>
      </c>
    </row>
    <row r="50" spans="1:60" ht="22.5" outlineLevel="1" x14ac:dyDescent="0.2">
      <c r="A50" s="234">
        <v>25</v>
      </c>
      <c r="B50" s="235" t="s">
        <v>186</v>
      </c>
      <c r="C50" s="251" t="s">
        <v>187</v>
      </c>
      <c r="D50" s="236" t="s">
        <v>149</v>
      </c>
      <c r="E50" s="237">
        <v>25.6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0.12472</v>
      </c>
      <c r="O50" s="237">
        <f>ROUND(E50*N50,2)</f>
        <v>3.19</v>
      </c>
      <c r="P50" s="237">
        <v>0</v>
      </c>
      <c r="Q50" s="237">
        <f>ROUND(E50*P50,2)</f>
        <v>0</v>
      </c>
      <c r="R50" s="239" t="s">
        <v>182</v>
      </c>
      <c r="S50" s="239" t="s">
        <v>113</v>
      </c>
      <c r="T50" s="240" t="s">
        <v>114</v>
      </c>
      <c r="U50" s="225">
        <v>0.14000000000000001</v>
      </c>
      <c r="V50" s="225">
        <f>ROUND(E50*U50,2)</f>
        <v>3.58</v>
      </c>
      <c r="W50" s="225"/>
      <c r="X50" s="225" t="s">
        <v>115</v>
      </c>
      <c r="Y50" s="225" t="s">
        <v>116</v>
      </c>
      <c r="Z50" s="215"/>
      <c r="AA50" s="215"/>
      <c r="AB50" s="215"/>
      <c r="AC50" s="215"/>
      <c r="AD50" s="215"/>
      <c r="AE50" s="215"/>
      <c r="AF50" s="215"/>
      <c r="AG50" s="215" t="s">
        <v>117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 x14ac:dyDescent="0.2">
      <c r="A51" s="222"/>
      <c r="B51" s="223"/>
      <c r="C51" s="252" t="s">
        <v>188</v>
      </c>
      <c r="D51" s="242"/>
      <c r="E51" s="242"/>
      <c r="F51" s="242"/>
      <c r="G51" s="242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25"/>
      <c r="Z51" s="215"/>
      <c r="AA51" s="215"/>
      <c r="AB51" s="215"/>
      <c r="AC51" s="215"/>
      <c r="AD51" s="215"/>
      <c r="AE51" s="215"/>
      <c r="AF51" s="215"/>
      <c r="AG51" s="215" t="s">
        <v>119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43">
        <v>26</v>
      </c>
      <c r="B52" s="244" t="s">
        <v>189</v>
      </c>
      <c r="C52" s="253" t="s">
        <v>190</v>
      </c>
      <c r="D52" s="245" t="s">
        <v>191</v>
      </c>
      <c r="E52" s="246">
        <v>2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6">
        <v>0.192</v>
      </c>
      <c r="O52" s="246">
        <f>ROUND(E52*N52,2)</f>
        <v>0.38</v>
      </c>
      <c r="P52" s="246">
        <v>0</v>
      </c>
      <c r="Q52" s="246">
        <f>ROUND(E52*P52,2)</f>
        <v>0</v>
      </c>
      <c r="R52" s="248"/>
      <c r="S52" s="248" t="s">
        <v>192</v>
      </c>
      <c r="T52" s="249" t="s">
        <v>193</v>
      </c>
      <c r="U52" s="225">
        <v>0</v>
      </c>
      <c r="V52" s="225">
        <f>ROUND(E52*U52,2)</f>
        <v>0</v>
      </c>
      <c r="W52" s="225"/>
      <c r="X52" s="225" t="s">
        <v>173</v>
      </c>
      <c r="Y52" s="225" t="s">
        <v>116</v>
      </c>
      <c r="Z52" s="215"/>
      <c r="AA52" s="215"/>
      <c r="AB52" s="215"/>
      <c r="AC52" s="215"/>
      <c r="AD52" s="215"/>
      <c r="AE52" s="215"/>
      <c r="AF52" s="215"/>
      <c r="AG52" s="215" t="s">
        <v>174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x14ac:dyDescent="0.2">
      <c r="A53" s="227" t="s">
        <v>107</v>
      </c>
      <c r="B53" s="228" t="s">
        <v>72</v>
      </c>
      <c r="C53" s="250" t="s">
        <v>73</v>
      </c>
      <c r="D53" s="229"/>
      <c r="E53" s="230"/>
      <c r="F53" s="231"/>
      <c r="G53" s="231">
        <f>SUMIF(AG54:AG56,"&lt;&gt;NOR",G54:G56)</f>
        <v>0</v>
      </c>
      <c r="H53" s="231"/>
      <c r="I53" s="231">
        <f>SUM(I54:I56)</f>
        <v>0</v>
      </c>
      <c r="J53" s="231"/>
      <c r="K53" s="231">
        <f>SUM(K54:K56)</f>
        <v>0</v>
      </c>
      <c r="L53" s="231"/>
      <c r="M53" s="231">
        <f>SUM(M54:M56)</f>
        <v>0</v>
      </c>
      <c r="N53" s="230"/>
      <c r="O53" s="230">
        <f>SUM(O54:O56)</f>
        <v>0.13</v>
      </c>
      <c r="P53" s="230"/>
      <c r="Q53" s="230">
        <f>SUM(Q54:Q56)</f>
        <v>0</v>
      </c>
      <c r="R53" s="231"/>
      <c r="S53" s="231"/>
      <c r="T53" s="232"/>
      <c r="U53" s="226"/>
      <c r="V53" s="226">
        <f>SUM(V54:V56)</f>
        <v>9.89</v>
      </c>
      <c r="W53" s="226"/>
      <c r="X53" s="226"/>
      <c r="Y53" s="226"/>
      <c r="AG53" t="s">
        <v>108</v>
      </c>
    </row>
    <row r="54" spans="1:60" ht="22.5" outlineLevel="1" x14ac:dyDescent="0.2">
      <c r="A54" s="243">
        <v>27</v>
      </c>
      <c r="B54" s="244" t="s">
        <v>194</v>
      </c>
      <c r="C54" s="253" t="s">
        <v>195</v>
      </c>
      <c r="D54" s="245" t="s">
        <v>143</v>
      </c>
      <c r="E54" s="246">
        <v>19.88</v>
      </c>
      <c r="F54" s="247"/>
      <c r="G54" s="248">
        <f>ROUND(E54*F54,2)</f>
        <v>0</v>
      </c>
      <c r="H54" s="247"/>
      <c r="I54" s="248">
        <f>ROUND(E54*H54,2)</f>
        <v>0</v>
      </c>
      <c r="J54" s="247"/>
      <c r="K54" s="248">
        <f>ROUND(E54*J54,2)</f>
        <v>0</v>
      </c>
      <c r="L54" s="248">
        <v>21</v>
      </c>
      <c r="M54" s="248">
        <f>G54*(1+L54/100)</f>
        <v>0</v>
      </c>
      <c r="N54" s="246">
        <v>5.9800000000000001E-3</v>
      </c>
      <c r="O54" s="246">
        <f>ROUND(E54*N54,2)</f>
        <v>0.12</v>
      </c>
      <c r="P54" s="246">
        <v>0</v>
      </c>
      <c r="Q54" s="246">
        <f>ROUND(E54*P54,2)</f>
        <v>0</v>
      </c>
      <c r="R54" s="248" t="s">
        <v>196</v>
      </c>
      <c r="S54" s="248" t="s">
        <v>113</v>
      </c>
      <c r="T54" s="249" t="s">
        <v>114</v>
      </c>
      <c r="U54" s="225">
        <v>0.26600000000000001</v>
      </c>
      <c r="V54" s="225">
        <f>ROUND(E54*U54,2)</f>
        <v>5.29</v>
      </c>
      <c r="W54" s="225"/>
      <c r="X54" s="225" t="s">
        <v>115</v>
      </c>
      <c r="Y54" s="225" t="s">
        <v>116</v>
      </c>
      <c r="Z54" s="215"/>
      <c r="AA54" s="215"/>
      <c r="AB54" s="215"/>
      <c r="AC54" s="215"/>
      <c r="AD54" s="215"/>
      <c r="AE54" s="215"/>
      <c r="AF54" s="215"/>
      <c r="AG54" s="215" t="s">
        <v>117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43">
        <v>28</v>
      </c>
      <c r="B55" s="244" t="s">
        <v>197</v>
      </c>
      <c r="C55" s="253" t="s">
        <v>198</v>
      </c>
      <c r="D55" s="245" t="s">
        <v>143</v>
      </c>
      <c r="E55" s="246">
        <v>19.88</v>
      </c>
      <c r="F55" s="247"/>
      <c r="G55" s="248">
        <f>ROUND(E55*F55,2)</f>
        <v>0</v>
      </c>
      <c r="H55" s="247"/>
      <c r="I55" s="248">
        <f>ROUND(E55*H55,2)</f>
        <v>0</v>
      </c>
      <c r="J55" s="247"/>
      <c r="K55" s="248">
        <f>ROUND(E55*J55,2)</f>
        <v>0</v>
      </c>
      <c r="L55" s="248">
        <v>21</v>
      </c>
      <c r="M55" s="248">
        <f>G55*(1+L55/100)</f>
        <v>0</v>
      </c>
      <c r="N55" s="246">
        <v>1.7000000000000001E-4</v>
      </c>
      <c r="O55" s="246">
        <f>ROUND(E55*N55,2)</f>
        <v>0</v>
      </c>
      <c r="P55" s="246">
        <v>0</v>
      </c>
      <c r="Q55" s="246">
        <f>ROUND(E55*P55,2)</f>
        <v>0</v>
      </c>
      <c r="R55" s="248" t="s">
        <v>196</v>
      </c>
      <c r="S55" s="248" t="s">
        <v>113</v>
      </c>
      <c r="T55" s="249" t="s">
        <v>114</v>
      </c>
      <c r="U55" s="225">
        <v>0.16</v>
      </c>
      <c r="V55" s="225">
        <f>ROUND(E55*U55,2)</f>
        <v>3.18</v>
      </c>
      <c r="W55" s="225"/>
      <c r="X55" s="225" t="s">
        <v>115</v>
      </c>
      <c r="Y55" s="225" t="s">
        <v>116</v>
      </c>
      <c r="Z55" s="215"/>
      <c r="AA55" s="215"/>
      <c r="AB55" s="215"/>
      <c r="AC55" s="215"/>
      <c r="AD55" s="215"/>
      <c r="AE55" s="215"/>
      <c r="AF55" s="215"/>
      <c r="AG55" s="215" t="s">
        <v>117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43">
        <v>29</v>
      </c>
      <c r="B56" s="244" t="s">
        <v>199</v>
      </c>
      <c r="C56" s="253" t="s">
        <v>200</v>
      </c>
      <c r="D56" s="245" t="s">
        <v>149</v>
      </c>
      <c r="E56" s="246">
        <v>14.2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6">
        <v>5.2999999999999998E-4</v>
      </c>
      <c r="O56" s="246">
        <f>ROUND(E56*N56,2)</f>
        <v>0.01</v>
      </c>
      <c r="P56" s="246">
        <v>0</v>
      </c>
      <c r="Q56" s="246">
        <f>ROUND(E56*P56,2)</f>
        <v>0</v>
      </c>
      <c r="R56" s="248" t="s">
        <v>196</v>
      </c>
      <c r="S56" s="248" t="s">
        <v>113</v>
      </c>
      <c r="T56" s="249" t="s">
        <v>114</v>
      </c>
      <c r="U56" s="225">
        <v>0.1</v>
      </c>
      <c r="V56" s="225">
        <f>ROUND(E56*U56,2)</f>
        <v>1.42</v>
      </c>
      <c r="W56" s="225"/>
      <c r="X56" s="225" t="s">
        <v>115</v>
      </c>
      <c r="Y56" s="225" t="s">
        <v>116</v>
      </c>
      <c r="Z56" s="215"/>
      <c r="AA56" s="215"/>
      <c r="AB56" s="215"/>
      <c r="AC56" s="215"/>
      <c r="AD56" s="215"/>
      <c r="AE56" s="215"/>
      <c r="AF56" s="215"/>
      <c r="AG56" s="215" t="s">
        <v>117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x14ac:dyDescent="0.2">
      <c r="A57" s="227" t="s">
        <v>107</v>
      </c>
      <c r="B57" s="228" t="s">
        <v>74</v>
      </c>
      <c r="C57" s="250" t="s">
        <v>75</v>
      </c>
      <c r="D57" s="229"/>
      <c r="E57" s="230"/>
      <c r="F57" s="231"/>
      <c r="G57" s="231">
        <f>SUMIF(AG58:AG61,"&lt;&gt;NOR",G58:G61)</f>
        <v>0</v>
      </c>
      <c r="H57" s="231"/>
      <c r="I57" s="231">
        <f>SUM(I58:I61)</f>
        <v>0</v>
      </c>
      <c r="J57" s="231"/>
      <c r="K57" s="231">
        <f>SUM(K58:K61)</f>
        <v>0</v>
      </c>
      <c r="L57" s="231"/>
      <c r="M57" s="231">
        <f>SUM(M58:M61)</f>
        <v>0</v>
      </c>
      <c r="N57" s="230"/>
      <c r="O57" s="230">
        <f>SUM(O58:O61)</f>
        <v>0.03</v>
      </c>
      <c r="P57" s="230"/>
      <c r="Q57" s="230">
        <f>SUM(Q58:Q61)</f>
        <v>0</v>
      </c>
      <c r="R57" s="231"/>
      <c r="S57" s="231"/>
      <c r="T57" s="232"/>
      <c r="U57" s="226"/>
      <c r="V57" s="226">
        <f>SUM(V58:V61)</f>
        <v>4.34</v>
      </c>
      <c r="W57" s="226"/>
      <c r="X57" s="226"/>
      <c r="Y57" s="226"/>
      <c r="AG57" t="s">
        <v>108</v>
      </c>
    </row>
    <row r="58" spans="1:60" ht="22.5" outlineLevel="1" x14ac:dyDescent="0.2">
      <c r="A58" s="243">
        <v>30</v>
      </c>
      <c r="B58" s="244" t="s">
        <v>201</v>
      </c>
      <c r="C58" s="253" t="s">
        <v>202</v>
      </c>
      <c r="D58" s="245" t="s">
        <v>149</v>
      </c>
      <c r="E58" s="246">
        <v>4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2.7499999999999998E-3</v>
      </c>
      <c r="O58" s="246">
        <f>ROUND(E58*N58,2)</f>
        <v>0.01</v>
      </c>
      <c r="P58" s="246">
        <v>0</v>
      </c>
      <c r="Q58" s="246">
        <f>ROUND(E58*P58,2)</f>
        <v>0</v>
      </c>
      <c r="R58" s="248" t="s">
        <v>203</v>
      </c>
      <c r="S58" s="248" t="s">
        <v>113</v>
      </c>
      <c r="T58" s="249" t="s">
        <v>114</v>
      </c>
      <c r="U58" s="225">
        <v>0.219</v>
      </c>
      <c r="V58" s="225">
        <f>ROUND(E58*U58,2)</f>
        <v>0.88</v>
      </c>
      <c r="W58" s="225"/>
      <c r="X58" s="225" t="s">
        <v>115</v>
      </c>
      <c r="Y58" s="225" t="s">
        <v>116</v>
      </c>
      <c r="Z58" s="215"/>
      <c r="AA58" s="215"/>
      <c r="AB58" s="215"/>
      <c r="AC58" s="215"/>
      <c r="AD58" s="215"/>
      <c r="AE58" s="215"/>
      <c r="AF58" s="215"/>
      <c r="AG58" s="215" t="s">
        <v>117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ht="22.5" outlineLevel="1" x14ac:dyDescent="0.2">
      <c r="A59" s="234">
        <v>31</v>
      </c>
      <c r="B59" s="235" t="s">
        <v>204</v>
      </c>
      <c r="C59" s="251" t="s">
        <v>205</v>
      </c>
      <c r="D59" s="236" t="s">
        <v>149</v>
      </c>
      <c r="E59" s="237">
        <v>10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1.8400000000000001E-3</v>
      </c>
      <c r="O59" s="237">
        <f>ROUND(E59*N59,2)</f>
        <v>0.02</v>
      </c>
      <c r="P59" s="237">
        <v>0</v>
      </c>
      <c r="Q59" s="237">
        <f>ROUND(E59*P59,2)</f>
        <v>0</v>
      </c>
      <c r="R59" s="239" t="s">
        <v>203</v>
      </c>
      <c r="S59" s="239" t="s">
        <v>113</v>
      </c>
      <c r="T59" s="240" t="s">
        <v>114</v>
      </c>
      <c r="U59" s="225">
        <v>0.26400000000000001</v>
      </c>
      <c r="V59" s="225">
        <f>ROUND(E59*U59,2)</f>
        <v>2.64</v>
      </c>
      <c r="W59" s="225"/>
      <c r="X59" s="225" t="s">
        <v>115</v>
      </c>
      <c r="Y59" s="225" t="s">
        <v>116</v>
      </c>
      <c r="Z59" s="215"/>
      <c r="AA59" s="215"/>
      <c r="AB59" s="215"/>
      <c r="AC59" s="215"/>
      <c r="AD59" s="215"/>
      <c r="AE59" s="215"/>
      <c r="AF59" s="215"/>
      <c r="AG59" s="215" t="s">
        <v>117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2" x14ac:dyDescent="0.2">
      <c r="A60" s="222"/>
      <c r="B60" s="223"/>
      <c r="C60" s="252" t="s">
        <v>206</v>
      </c>
      <c r="D60" s="242"/>
      <c r="E60" s="242"/>
      <c r="F60" s="242"/>
      <c r="G60" s="242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25"/>
      <c r="Z60" s="215"/>
      <c r="AA60" s="215"/>
      <c r="AB60" s="215"/>
      <c r="AC60" s="215"/>
      <c r="AD60" s="215"/>
      <c r="AE60" s="215"/>
      <c r="AF60" s="215"/>
      <c r="AG60" s="215" t="s">
        <v>119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2.5" outlineLevel="1" x14ac:dyDescent="0.2">
      <c r="A61" s="243">
        <v>32</v>
      </c>
      <c r="B61" s="244" t="s">
        <v>207</v>
      </c>
      <c r="C61" s="253" t="s">
        <v>208</v>
      </c>
      <c r="D61" s="245" t="s">
        <v>191</v>
      </c>
      <c r="E61" s="246">
        <v>2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6">
        <v>4.0000000000000002E-4</v>
      </c>
      <c r="O61" s="246">
        <f>ROUND(E61*N61,2)</f>
        <v>0</v>
      </c>
      <c r="P61" s="246">
        <v>0</v>
      </c>
      <c r="Q61" s="246">
        <f>ROUND(E61*P61,2)</f>
        <v>0</v>
      </c>
      <c r="R61" s="248" t="s">
        <v>203</v>
      </c>
      <c r="S61" s="248" t="s">
        <v>113</v>
      </c>
      <c r="T61" s="249" t="s">
        <v>114</v>
      </c>
      <c r="U61" s="225">
        <v>0.41</v>
      </c>
      <c r="V61" s="225">
        <f>ROUND(E61*U61,2)</f>
        <v>0.82</v>
      </c>
      <c r="W61" s="225"/>
      <c r="X61" s="225" t="s">
        <v>115</v>
      </c>
      <c r="Y61" s="225" t="s">
        <v>116</v>
      </c>
      <c r="Z61" s="215"/>
      <c r="AA61" s="215"/>
      <c r="AB61" s="215"/>
      <c r="AC61" s="215"/>
      <c r="AD61" s="215"/>
      <c r="AE61" s="215"/>
      <c r="AF61" s="215"/>
      <c r="AG61" s="215" t="s">
        <v>117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x14ac:dyDescent="0.2">
      <c r="A62" s="227" t="s">
        <v>107</v>
      </c>
      <c r="B62" s="228" t="s">
        <v>76</v>
      </c>
      <c r="C62" s="250" t="s">
        <v>77</v>
      </c>
      <c r="D62" s="229"/>
      <c r="E62" s="230"/>
      <c r="F62" s="231"/>
      <c r="G62" s="231">
        <f>SUMIF(AG63:AG63,"&lt;&gt;NOR",G63:G63)</f>
        <v>0</v>
      </c>
      <c r="H62" s="231"/>
      <c r="I62" s="231">
        <f>SUM(I63:I63)</f>
        <v>0</v>
      </c>
      <c r="J62" s="231"/>
      <c r="K62" s="231">
        <f>SUM(K63:K63)</f>
        <v>0</v>
      </c>
      <c r="L62" s="231"/>
      <c r="M62" s="231">
        <f>SUM(M63:M63)</f>
        <v>0</v>
      </c>
      <c r="N62" s="230"/>
      <c r="O62" s="230">
        <f>SUM(O63:O63)</f>
        <v>0</v>
      </c>
      <c r="P62" s="230"/>
      <c r="Q62" s="230">
        <f>SUM(Q63:Q63)</f>
        <v>0</v>
      </c>
      <c r="R62" s="231"/>
      <c r="S62" s="231"/>
      <c r="T62" s="232"/>
      <c r="U62" s="226"/>
      <c r="V62" s="226">
        <f>SUM(V63:V63)</f>
        <v>0</v>
      </c>
      <c r="W62" s="226"/>
      <c r="X62" s="226"/>
      <c r="Y62" s="226"/>
      <c r="AG62" t="s">
        <v>108</v>
      </c>
    </row>
    <row r="63" spans="1:60" outlineLevel="1" x14ac:dyDescent="0.2">
      <c r="A63" s="243">
        <v>33</v>
      </c>
      <c r="B63" s="244" t="s">
        <v>209</v>
      </c>
      <c r="C63" s="253" t="s">
        <v>210</v>
      </c>
      <c r="D63" s="245" t="s">
        <v>211</v>
      </c>
      <c r="E63" s="246">
        <v>1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6">
        <v>0</v>
      </c>
      <c r="O63" s="246">
        <f>ROUND(E63*N63,2)</f>
        <v>0</v>
      </c>
      <c r="P63" s="246">
        <v>0</v>
      </c>
      <c r="Q63" s="246">
        <f>ROUND(E63*P63,2)</f>
        <v>0</v>
      </c>
      <c r="R63" s="248"/>
      <c r="S63" s="248" t="s">
        <v>192</v>
      </c>
      <c r="T63" s="249" t="s">
        <v>212</v>
      </c>
      <c r="U63" s="225">
        <v>0</v>
      </c>
      <c r="V63" s="225">
        <f>ROUND(E63*U63,2)</f>
        <v>0</v>
      </c>
      <c r="W63" s="225"/>
      <c r="X63" s="225" t="s">
        <v>115</v>
      </c>
      <c r="Y63" s="225" t="s">
        <v>116</v>
      </c>
      <c r="Z63" s="215"/>
      <c r="AA63" s="215"/>
      <c r="AB63" s="215"/>
      <c r="AC63" s="215"/>
      <c r="AD63" s="215"/>
      <c r="AE63" s="215"/>
      <c r="AF63" s="215"/>
      <c r="AG63" s="215" t="s">
        <v>117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x14ac:dyDescent="0.2">
      <c r="A64" s="227" t="s">
        <v>107</v>
      </c>
      <c r="B64" s="228" t="s">
        <v>78</v>
      </c>
      <c r="C64" s="250" t="s">
        <v>28</v>
      </c>
      <c r="D64" s="229"/>
      <c r="E64" s="230"/>
      <c r="F64" s="231"/>
      <c r="G64" s="231">
        <f>SUMIF(AG65:AG66,"&lt;&gt;NOR",G65:G66)</f>
        <v>0</v>
      </c>
      <c r="H64" s="231"/>
      <c r="I64" s="231">
        <f>SUM(I65:I66)</f>
        <v>0</v>
      </c>
      <c r="J64" s="231"/>
      <c r="K64" s="231">
        <f>SUM(K65:K66)</f>
        <v>0</v>
      </c>
      <c r="L64" s="231"/>
      <c r="M64" s="231">
        <f>SUM(M65:M66)</f>
        <v>0</v>
      </c>
      <c r="N64" s="230"/>
      <c r="O64" s="230">
        <f>SUM(O65:O66)</f>
        <v>0</v>
      </c>
      <c r="P64" s="230"/>
      <c r="Q64" s="230">
        <f>SUM(Q65:Q66)</f>
        <v>0</v>
      </c>
      <c r="R64" s="231"/>
      <c r="S64" s="231"/>
      <c r="T64" s="232"/>
      <c r="U64" s="226"/>
      <c r="V64" s="226">
        <f>SUM(V65:V66)</f>
        <v>0</v>
      </c>
      <c r="W64" s="226"/>
      <c r="X64" s="226"/>
      <c r="Y64" s="226"/>
      <c r="AG64" t="s">
        <v>108</v>
      </c>
    </row>
    <row r="65" spans="1:60" outlineLevel="1" x14ac:dyDescent="0.2">
      <c r="A65" s="243">
        <v>34</v>
      </c>
      <c r="B65" s="244" t="s">
        <v>213</v>
      </c>
      <c r="C65" s="253" t="s">
        <v>214</v>
      </c>
      <c r="D65" s="245" t="s">
        <v>215</v>
      </c>
      <c r="E65" s="246">
        <v>1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8"/>
      <c r="S65" s="248" t="s">
        <v>113</v>
      </c>
      <c r="T65" s="249" t="s">
        <v>212</v>
      </c>
      <c r="U65" s="225">
        <v>0</v>
      </c>
      <c r="V65" s="225">
        <f>ROUND(E65*U65,2)</f>
        <v>0</v>
      </c>
      <c r="W65" s="225"/>
      <c r="X65" s="225" t="s">
        <v>216</v>
      </c>
      <c r="Y65" s="225" t="s">
        <v>116</v>
      </c>
      <c r="Z65" s="215"/>
      <c r="AA65" s="215"/>
      <c r="AB65" s="215"/>
      <c r="AC65" s="215"/>
      <c r="AD65" s="215"/>
      <c r="AE65" s="215"/>
      <c r="AF65" s="215"/>
      <c r="AG65" s="215" t="s">
        <v>217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34">
        <v>35</v>
      </c>
      <c r="B66" s="235" t="s">
        <v>218</v>
      </c>
      <c r="C66" s="251" t="s">
        <v>219</v>
      </c>
      <c r="D66" s="236" t="s">
        <v>215</v>
      </c>
      <c r="E66" s="237">
        <v>1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/>
      <c r="S66" s="239" t="s">
        <v>113</v>
      </c>
      <c r="T66" s="240" t="s">
        <v>212</v>
      </c>
      <c r="U66" s="225">
        <v>0</v>
      </c>
      <c r="V66" s="225">
        <f>ROUND(E66*U66,2)</f>
        <v>0</v>
      </c>
      <c r="W66" s="225"/>
      <c r="X66" s="225" t="s">
        <v>216</v>
      </c>
      <c r="Y66" s="225" t="s">
        <v>116</v>
      </c>
      <c r="Z66" s="215"/>
      <c r="AA66" s="215"/>
      <c r="AB66" s="215"/>
      <c r="AC66" s="215"/>
      <c r="AD66" s="215"/>
      <c r="AE66" s="215"/>
      <c r="AF66" s="215"/>
      <c r="AG66" s="215" t="s">
        <v>220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x14ac:dyDescent="0.2">
      <c r="A67" s="3"/>
      <c r="B67" s="4"/>
      <c r="C67" s="254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93</v>
      </c>
    </row>
    <row r="68" spans="1:60" x14ac:dyDescent="0.2">
      <c r="A68" s="218"/>
      <c r="B68" s="219" t="s">
        <v>29</v>
      </c>
      <c r="C68" s="255"/>
      <c r="D68" s="220"/>
      <c r="E68" s="221"/>
      <c r="F68" s="221"/>
      <c r="G68" s="233">
        <f>G8+G28+G41+G45+G49+G53+G57+G62+G64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221</v>
      </c>
    </row>
    <row r="69" spans="1:60" x14ac:dyDescent="0.2">
      <c r="C69" s="256"/>
      <c r="D69" s="10"/>
      <c r="AG69" t="s">
        <v>222</v>
      </c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sUg8wy3HhHIANBHDEpFjaRoASn57d6pCrNHzpCU7maLIV3XgUEZ7v1VKqvBoeU3ixQmzRsLva+riKQJHA0iAw==" saltValue="F+FKYio/xWUBFpUURY2EjA==" spinCount="100000" sheet="1" formatRows="0"/>
  <mergeCells count="19">
    <mergeCell ref="C60:G60"/>
    <mergeCell ref="C31:G31"/>
    <mergeCell ref="C33:G33"/>
    <mergeCell ref="C38:G38"/>
    <mergeCell ref="C43:G43"/>
    <mergeCell ref="C47:G47"/>
    <mergeCell ref="C51:G51"/>
    <mergeCell ref="C14:G14"/>
    <mergeCell ref="C16:G16"/>
    <mergeCell ref="C18:G18"/>
    <mergeCell ref="C20:G20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Bob V</cp:lastModifiedBy>
  <cp:lastPrinted>2019-03-19T12:27:02Z</cp:lastPrinted>
  <dcterms:created xsi:type="dcterms:W3CDTF">2009-04-08T07:15:50Z</dcterms:created>
  <dcterms:modified xsi:type="dcterms:W3CDTF">2024-03-14T09:07:57Z</dcterms:modified>
</cp:coreProperties>
</file>