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ersons/person.xml" ContentType="application/vnd.ms-excel.perso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25"/>
  <workbookPr defaultThemeVersion="166925"/>
  <bookViews>
    <workbookView xWindow="29745" yWindow="5925" windowWidth="24990" windowHeight="2550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<sst xmlns="http://schemas.openxmlformats.org/spreadsheetml/2006/main" count="483" uniqueCount="200">
  <si>
    <t>KRYCÍ LIST SOUPISU PRACÍ</t>
  </si>
  <si>
    <t>v ---  níže se nacházejí doplnkové a pomocné údaje k sestavám  --- v</t>
  </si>
  <si>
    <t>Stavba:</t>
  </si>
  <si>
    <t>Objekt:</t>
  </si>
  <si>
    <t>SO 001 - Bourací práce</t>
  </si>
  <si>
    <t>Soupis:</t>
  </si>
  <si>
    <t>001 - Bourací práce</t>
  </si>
  <si>
    <t>KSO:</t>
  </si>
  <si>
    <t/>
  </si>
  <si>
    <t>CC-CZ:</t>
  </si>
  <si>
    <t>Místo:</t>
  </si>
  <si>
    <t>Nový Jičín</t>
  </si>
  <si>
    <t>Datum:</t>
  </si>
  <si>
    <t>Zadavatel:</t>
  </si>
  <si>
    <t>IČ:</t>
  </si>
  <si>
    <t>Město Nový Jičín</t>
  </si>
  <si>
    <t>DIČ:</t>
  </si>
  <si>
    <t>Uchazeč:</t>
  </si>
  <si>
    <t>Projektant:</t>
  </si>
  <si>
    <t>Zpracovatel:</t>
  </si>
  <si>
    <t>Poznámka:</t>
  </si>
  <si>
    <t>Cena bez DPH</t>
  </si>
  <si>
    <t>Základ daně</t>
  </si>
  <si>
    <t>Sazba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</si>
  <si>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</si>
  <si>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</si>
  <si>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</si>
  <si>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</si>
  <si>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</si>
  <si>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</si>
  <si>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</si>
  <si>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</si>
  <si>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</si>
  <si>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</si>
  <si>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</si>
  <si>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</si>
  <si>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</si>
  <si>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</si>
  <si>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</si>
  <si>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</si>
  <si>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ČLENĚNÍ SOUPISU PRACÍ</t>
  </si>
  <si>
    <t>Kód dílu - Popis</t>
  </si>
  <si>
    <t>Cena celkem [CZK]</t>
  </si>
  <si>
    <t>Náklady ze soupisu prací</t>
  </si>
  <si>
    <t>HSV - Práce a dodávky HSV</t>
  </si>
  <si>
    <t xml:space="preserve">    1 - Zemní práce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</si>
  <si>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</si>
  <si>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</si>
  <si>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</si>
  <si>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</si>
  <si>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</si>
  <si>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Typ</t>
  </si>
  <si>
    <t>Kód</t>
  </si>
  <si>
    <t>Popis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</si>
  <si>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</si>
  <si>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</si>
  <si>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</si>
  <si>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</si>
  <si>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</si>
  <si>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</si>
  <si>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</si>
  <si>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</si>
  <si>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</si>
  <si>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</si>
  <si>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</si>
  <si>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D</t>
  </si>
  <si>
    <t>HSV</t>
  </si>
  <si>
    <t>Práce a dodávky HSV</t>
  </si>
  <si>
    <t>1</t>
  </si>
  <si>
    <t>Zemní práce</t>
  </si>
  <si>
    <t>K</t>
  </si>
  <si>
    <t>m2</t>
  </si>
  <si>
    <t>CS ÚRS 2021 02</t>
  </si>
  <si>
    <t>PP</t>
  </si>
  <si>
    <t>VV</t>
  </si>
  <si>
    <t>Součet</t>
  </si>
  <si>
    <t>9</t>
  </si>
  <si>
    <t>Ostatní konstrukce a práce, bourání</t>
  </si>
  <si>
    <t>5</t>
  </si>
  <si>
    <t>963051111</t>
  </si>
  <si>
    <t>Bourání mostní nosné konstrukce z ŽB</t>
  </si>
  <si>
    <t>m3</t>
  </si>
  <si>
    <t>Bourání mostních konstrukcí nosných konstrukcí ze železového betonu</t>
  </si>
  <si>
    <t>963071111.R</t>
  </si>
  <si>
    <t>Demontáž ocelových mostních kcí</t>
  </si>
  <si>
    <t>kg</t>
  </si>
  <si>
    <t>Demontáž částí ocelového zábradlí mostů svařovaného nebo šroubovaného, hmotnosti přes 50 kg</t>
  </si>
  <si>
    <t>997</t>
  </si>
  <si>
    <t>Přesun sutě</t>
  </si>
  <si>
    <t>997013511.R</t>
  </si>
  <si>
    <t>Odvoz suti a vybouraných hmot z meziskládky na skládku s naložením a se složením do vzdálenosti dle možností zhotovitele - SKLÁDKA</t>
  </si>
  <si>
    <t>t</t>
  </si>
  <si>
    <t>Odvoz suti a vybouraných hmot z meziskládky na skládku  s naložením a se složením,  do vzdálenosti dle možností zhotovitele - SKLÁDKA</t>
  </si>
  <si>
    <t>Kce stáv lávky</t>
  </si>
  <si>
    <t>997013801.R</t>
  </si>
  <si>
    <t>Výkup kovu - Dobropis za uložení stavebního odpadu do sběrny kovového odpadu</t>
  </si>
  <si>
    <t>Kovový materiál do kovošrotu</t>
  </si>
  <si>
    <t>19</t>
  </si>
  <si>
    <t>997013862</t>
  </si>
  <si>
    <t>Poplatek za uložení stavebního odpadu na recyklační skládce (skládkovné) z armovaného betonu kód odpadu  17 01 01</t>
  </si>
  <si>
    <t>Poplatek za uložení stavebního odpadu na recyklační skládce (skládkovné) z armovaného betonu zatříděného do Katalogu odpadů pod kódem 17 01 01</t>
  </si>
  <si>
    <t>997211111</t>
  </si>
  <si>
    <t>Svislá doprava suti na v 3,5 m</t>
  </si>
  <si>
    <t>Svislá doprava suti nebo vybouraných hmot  s naložením do dopravního zařízení a s vyprázdněním dopravního zařízení na hromadu nebo do dopravního prostředku suti na výšku do 3,5 m</t>
  </si>
  <si>
    <t>997221551.R</t>
  </si>
  <si>
    <t>Vodorovná doprava suti ze sypkých materiálů do vzdálenosti dle možností zhotovitele - SKLÁDKA</t>
  </si>
  <si>
    <t>Vodorovná doprava suti  bez naložení, ale se složením a s hrubým urovnáním ze sypkých materiálů, do vzdálenosti dle možností zhotovitele - SKLÁDKA</t>
  </si>
  <si>
    <t>997221561.R</t>
  </si>
  <si>
    <t>Vodorovná doprava suti z kusových materiálů do vzdálenosti dle možností zhotovitele - SKLÁDKA</t>
  </si>
  <si>
    <t>Vodorovná doprava suti  bez naložení, ale se složením a s hrubým urovnáním z kusových materiálů, do vzdálenosti dle možností zhotovitele - SKLÁDKA</t>
  </si>
  <si>
    <t>998</t>
  </si>
  <si>
    <t>Přesun hmot</t>
  </si>
  <si>
    <t>998212111</t>
  </si>
  <si>
    <t>Přesun hmot pro mosty zděné, monolitické betonové nebo ocelové v do 20 m</t>
  </si>
  <si>
    <t>Přesun hmot pro mosty zděné, betonové monolitické, spřažené ocelobetonové nebo kovové  vodorovná dopravní vzdálenost do 100 m výška mostu do 20 m</t>
  </si>
  <si>
    <t>Demolice lávky Nový Jičín</t>
  </si>
  <si>
    <t xml:space="preserve">"předpoklad" 32,5*2*45,0 kg </t>
  </si>
  <si>
    <t>"mostovka" 32,50*2,40*0,18"m3"</t>
  </si>
  <si>
    <t>"závěrné  zídky" (1,50*0,40*7,0+1,0*0,45*1,80)"m3"</t>
  </si>
  <si>
    <t>"nosníky 11160*2</t>
  </si>
  <si>
    <t>"zavětrování 1526</t>
  </si>
  <si>
    <t>"trapézový plech 32,5*2,50*0,3925</t>
  </si>
  <si>
    <t>174151101</t>
  </si>
  <si>
    <t>Zásyp jam, šachet rýh nebo kolem objektů sypaninou se zhutněním</t>
  </si>
  <si>
    <t>CS ÚRS 2024 01</t>
  </si>
  <si>
    <t>Zásyp sypaninou z jakékoliv horniny strojně s uložením výkopku ve vrstvách se zhutněním jam, šachet, rýh nebo kolem objektů v těchto vykopávkách</t>
  </si>
  <si>
    <t>181351003</t>
  </si>
  <si>
    <t>Rozprostření a urovnání ornice v rovině nebo ve svahu sklonu do 1:5 strojně při souvislé ploše do 100 m2, tl. vrstvy do 200 mm</t>
  </si>
  <si>
    <t>181411131</t>
  </si>
  <si>
    <t>Založení parkového trávníku výsevem pl do 1000 m2 v rovině a ve svahu do 1:5</t>
  </si>
  <si>
    <t>Založení trávníku na půdě předem připravené plochy do 1000 m2 výsevem včetně utažení parkového v rovině nebo na svahu do 1:5</t>
  </si>
  <si>
    <t>M</t>
  </si>
  <si>
    <t>00572470</t>
  </si>
  <si>
    <t>osivo směs travní univerzál</t>
  </si>
  <si>
    <t>122252514</t>
  </si>
  <si>
    <t>Odkopávky a prokopávky zapažené pro silnice a dálnice v hornině třídy těžitelnosti I objem do 500 m3 strojně</t>
  </si>
  <si>
    <t>Odkopávky a prokopávky zapažené pro silnice a dálnice strojně v hornině třídy těžitelnosti I přes 100 do 500 m3</t>
  </si>
  <si>
    <t>"výkop panelová plocha " 16,0*0,30"m3"</t>
  </si>
  <si>
    <t>VRN3</t>
  </si>
  <si>
    <t>Zařízení staveniště</t>
  </si>
  <si>
    <t>030001000.R1</t>
  </si>
  <si>
    <t>Zařízení staveniště - zřízení</t>
  </si>
  <si>
    <t>kpl</t>
  </si>
  <si>
    <t>030001000.R2</t>
  </si>
  <si>
    <t>Zařízení staveniště - provoz</t>
  </si>
  <si>
    <t>dny</t>
  </si>
  <si>
    <t>030001000.R3</t>
  </si>
  <si>
    <t>Zařízení staveniště - odstranění</t>
  </si>
  <si>
    <t>VRN7</t>
  </si>
  <si>
    <t>Provozní vlivy</t>
  </si>
  <si>
    <t>072103011.R1</t>
  </si>
  <si>
    <t>DIO - zřízení</t>
  </si>
  <si>
    <t>072103011.R2</t>
  </si>
  <si>
    <t>DIO - provoz vč přesunů a úprav dle potřeby</t>
  </si>
  <si>
    <t>072103011.R3</t>
  </si>
  <si>
    <t>DIO - odstranění</t>
  </si>
  <si>
    <t>181951112</t>
  </si>
  <si>
    <t>Úprava pláně v hornině třídy těžitelnosti I skupiny 1 až 3 se zhutněním strojně</t>
  </si>
  <si>
    <t>Úprava pláně vyrovnáním výškových rozdílů strojně v hornině třídy těžitelnosti I, skupiny 1 až 3 se zhutněním</t>
  </si>
  <si>
    <t>113106192</t>
  </si>
  <si>
    <t>Rozebrání zpevněných ploch ze silničních dílců</t>
  </si>
  <si>
    <t>113107322</t>
  </si>
  <si>
    <t>panelová plocha " 16,00"m2"</t>
  </si>
  <si>
    <t>Komunikace pozemní</t>
  </si>
  <si>
    <t>"Oprava stávající pěšiny - kryt mlatový" 85,00"m2"</t>
  </si>
  <si>
    <t>Podklad ze štěrkodrti ŠD  s rozprostřením a zhutněním, po zhutnění tl. 100 mm</t>
  </si>
  <si>
    <t>564851111</t>
  </si>
  <si>
    <t>Podklad ze štěrkodrtě ŠD tl 150 mm</t>
  </si>
  <si>
    <t>Podklad ze štěrkodrti ŠD  s rozprostřením a zhutněním, po zhutnění tl. 150 mm</t>
  </si>
  <si>
    <t>584121111</t>
  </si>
  <si>
    <t>Osazení silničních dílců ze železobetonu</t>
  </si>
  <si>
    <t>59381-R</t>
  </si>
  <si>
    <t>Pronájem silničních panelů</t>
  </si>
  <si>
    <t>94890R</t>
  </si>
  <si>
    <t>Dočasné zajištění nosníků před zvednutím</t>
  </si>
  <si>
    <t>Odstranění podkladů z kameniva drceného tl. do 200 mm</t>
  </si>
  <si>
    <t>"podkladní kamenivo" 4,64"t"</t>
  </si>
  <si>
    <t>panely 6,80</t>
  </si>
  <si>
    <t>Demontáž částí ocelového zábradlí mostů do 50 kg</t>
  </si>
  <si>
    <t>966075211</t>
  </si>
  <si>
    <t>0026 R</t>
  </si>
  <si>
    <t>nákup ornice</t>
  </si>
  <si>
    <t>nákup ornice včetně dopravy</t>
  </si>
  <si>
    <t xml:space="preserve">    5 - Komunikace  pozemní</t>
  </si>
  <si>
    <t xml:space="preserve">    VRN3 - zařízení staveniště</t>
  </si>
  <si>
    <t xml:space="preserve">    VRN7 - provozní vlivy</t>
  </si>
  <si>
    <t>997006007</t>
  </si>
  <si>
    <t>Úprava stavebního odpadu ze železobetonu drcením</t>
  </si>
  <si>
    <t>"OC kce" (27,090)"t"</t>
  </si>
  <si>
    <t>"žb kce - bourání mostní nosné kce" 45,72"t"</t>
  </si>
  <si>
    <t>"žb kce - bourání mostní nosné kce" 45,72-9,60 ( použito do zásypu)"t"</t>
  </si>
  <si>
    <t>"panelová  plocha" 11,44"t"</t>
  </si>
  <si>
    <t>Drcení vybouraného betonu</t>
  </si>
  <si>
    <t>Rozprostření ornice tl vrstvy do 100 mm pl do 100 m2 v rovině nebo ve svahu do 1:5 strojně</t>
  </si>
  <si>
    <t>2. 1. 2024</t>
  </si>
  <si>
    <t xml:space="preserve"> </t>
  </si>
  <si>
    <t>"zpětné ohumusování v tl 0,10m" 39,00"m2"</t>
  </si>
  <si>
    <t>"Plynovodní potrubí" komplet demontáž s ponecháním na místě  32,5*18,50</t>
  </si>
  <si>
    <t>39,00*0,03 'Přepočtené koeficientem množství</t>
  </si>
  <si>
    <t>"dle rozprostření ornice" 39,00 m2"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</si>
</sst>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d\.mm\.yyyy"/>
    <numFmt numFmtId="165" formatCode="#,##0.00%"/>
    <numFmt numFmtId="166" formatCode="#,##0.00000"/>
    <numFmt numFmtId="167" formatCode="#,##0.0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 CE"/>
      <family val="2"/>
    </font>
    <font>
      <sz val="10"/>
      <color rgb="FF3366FF"/>
      <name val="Arial CE"/>
      <family val="2"/>
    </font>
    <font>
      <sz val="10"/>
      <color rgb="FF969696"/>
      <name val="Arial CE"/>
      <family val="2"/>
    </font>
    <font>
      <b/>
      <sz val="11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b/>
      <sz val="12"/>
      <color rgb="FF960000"/>
      <name val="Arial CE"/>
      <family val="2"/>
    </font>
    <font>
      <sz val="8"/>
      <color rgb="FF969696"/>
      <name val="Arial CE"/>
      <family val="2"/>
    </font>
    <font>
      <b/>
      <sz val="12"/>
      <name val="Arial CE"/>
      <family val="2"/>
    </font>
    <font>
      <b/>
      <sz val="10"/>
      <color rgb="FF464646"/>
      <name val="Arial CE"/>
      <family val="2"/>
    </font>
    <font>
      <sz val="9"/>
      <name val="Arial CE"/>
      <family val="2"/>
    </font>
    <font>
      <b/>
      <sz val="12"/>
      <color rgb="FF80000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9"/>
      <color rgb="FF969696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8"/>
      <color rgb="FF003366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969696"/>
      </top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56">
    <xf numFmtId="0" fontId="0" fillId="0" borderId="0" xfId="0"/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164" fontId="6" fillId="0" borderId="0" xfId="0" applyNumberFormat="1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0" fillId="0" borderId="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0" fillId="0" borderId="4" xfId="0" applyBorder="1" applyAlignment="1">
      <alignment vertical="center"/>
    </xf>
    <xf numFmtId="0" fontId="7" fillId="0" borderId="0" xfId="0" applyFont="1" applyAlignment="1">
      <alignment horizontal="left" vertical="center"/>
    </xf>
    <xf numFmtId="4" fontId="8" fillId="0" borderId="0" xfId="0" applyNumberFormat="1" applyFont="1" applyAlignment="1">
      <alignment vertical="center"/>
    </xf>
    <xf numFmtId="0" fontId="4" fillId="0" borderId="0" xfId="0" applyFont="1" applyAlignment="1">
      <alignment horizontal="right" vertical="center"/>
    </xf>
    <xf numFmtId="0" fontId="9" fillId="0" borderId="0" xfId="0" applyFont="1" applyAlignment="1">
      <alignment horizontal="left" vertical="center"/>
    </xf>
    <xf numFmtId="4" fontId="4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right" vertical="center"/>
    </xf>
    <xf numFmtId="0" fontId="0" fillId="3" borderId="0" xfId="0" applyFill="1" applyAlignment="1">
      <alignment vertical="center"/>
    </xf>
    <xf numFmtId="0" fontId="10" fillId="3" borderId="5" xfId="0" applyFont="1" applyFill="1" applyBorder="1" applyAlignment="1">
      <alignment horizontal="left" vertical="center"/>
    </xf>
    <xf numFmtId="0" fontId="0" fillId="3" borderId="6" xfId="0" applyFill="1" applyBorder="1" applyAlignment="1">
      <alignment vertical="center"/>
    </xf>
    <xf numFmtId="0" fontId="10" fillId="3" borderId="6" xfId="0" applyFont="1" applyFill="1" applyBorder="1" applyAlignment="1">
      <alignment horizontal="right" vertical="center"/>
    </xf>
    <xf numFmtId="0" fontId="10" fillId="3" borderId="6" xfId="0" applyFont="1" applyFill="1" applyBorder="1" applyAlignment="1">
      <alignment horizontal="center" vertical="center"/>
    </xf>
    <xf numFmtId="4" fontId="10" fillId="3" borderId="6" xfId="0" applyNumberFormat="1" applyFont="1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11" fillId="0" borderId="8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4" fillId="0" borderId="9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2" fillId="3" borderId="0" xfId="0" applyFont="1" applyFill="1" applyAlignment="1">
      <alignment horizontal="left" vertical="center"/>
    </xf>
    <xf numFmtId="0" fontId="12" fillId="3" borderId="0" xfId="0" applyFont="1" applyFill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12" xfId="0" applyFont="1" applyBorder="1" applyAlignment="1">
      <alignment horizontal="left" vertical="center"/>
    </xf>
    <xf numFmtId="0" fontId="14" fillId="0" borderId="12" xfId="0" applyFont="1" applyBorder="1" applyAlignment="1">
      <alignment vertical="center"/>
    </xf>
    <xf numFmtId="4" fontId="14" fillId="0" borderId="12" xfId="0" applyNumberFormat="1" applyFont="1" applyBorder="1" applyAlignment="1">
      <alignment vertical="center"/>
    </xf>
    <xf numFmtId="0" fontId="15" fillId="0" borderId="3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12" xfId="0" applyFont="1" applyBorder="1" applyAlignment="1">
      <alignment horizontal="left" vertical="center"/>
    </xf>
    <xf numFmtId="0" fontId="15" fillId="0" borderId="12" xfId="0" applyFont="1" applyBorder="1" applyAlignment="1">
      <alignment vertical="center"/>
    </xf>
    <xf numFmtId="4" fontId="15" fillId="0" borderId="12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2" fillId="3" borderId="13" xfId="0" applyFont="1" applyFill="1" applyBorder="1" applyAlignment="1">
      <alignment horizontal="center" vertical="center" wrapText="1"/>
    </xf>
    <xf numFmtId="0" fontId="12" fillId="3" borderId="14" xfId="0" applyFont="1" applyFill="1" applyBorder="1" applyAlignment="1">
      <alignment horizontal="center" vertical="center" wrapText="1"/>
    </xf>
    <xf numFmtId="0" fontId="12" fillId="3" borderId="15" xfId="0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0" fillId="0" borderId="16" xfId="0" applyBorder="1" applyAlignment="1">
      <alignment vertical="center"/>
    </xf>
    <xf numFmtId="166" fontId="17" fillId="0" borderId="4" xfId="0" applyNumberFormat="1" applyFont="1" applyBorder="1"/>
    <xf numFmtId="4" fontId="18" fillId="0" borderId="0" xfId="0" applyNumberFormat="1" applyFont="1" applyAlignment="1">
      <alignment vertical="center"/>
    </xf>
    <xf numFmtId="0" fontId="19" fillId="0" borderId="3" xfId="0" applyFont="1" applyBorder="1"/>
    <xf numFmtId="0" fontId="19" fillId="0" borderId="0" xfId="0" applyFont="1"/>
    <xf numFmtId="0" fontId="1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9" fillId="0" borderId="0" xfId="0" applyFont="1" applyProtection="1">
      <protection locked="0"/>
    </xf>
    <xf numFmtId="4" fontId="14" fillId="0" borderId="0" xfId="0" applyNumberFormat="1" applyFont="1"/>
    <xf numFmtId="0" fontId="19" fillId="0" borderId="17" xfId="0" applyFont="1" applyBorder="1"/>
    <xf numFmtId="166" fontId="19" fillId="0" borderId="0" xfId="0" applyNumberFormat="1" applyFont="1"/>
    <xf numFmtId="166" fontId="19" fillId="0" borderId="18" xfId="0" applyNumberFormat="1" applyFont="1" applyBorder="1"/>
    <xf numFmtId="0" fontId="19" fillId="0" borderId="0" xfId="0" applyFont="1" applyAlignment="1">
      <alignment horizontal="center"/>
    </xf>
    <xf numFmtId="4" fontId="19" fillId="0" borderId="0" xfId="0" applyNumberFormat="1" applyFont="1" applyAlignment="1">
      <alignment vertical="center"/>
    </xf>
    <xf numFmtId="0" fontId="15" fillId="0" borderId="0" xfId="0" applyFont="1" applyAlignment="1">
      <alignment horizontal="left"/>
    </xf>
    <xf numFmtId="4" fontId="15" fillId="0" borderId="0" xfId="0" applyNumberFormat="1" applyFont="1"/>
    <xf numFmtId="0" fontId="12" fillId="0" borderId="19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167" fontId="12" fillId="0" borderId="19" xfId="0" applyNumberFormat="1" applyFont="1" applyBorder="1" applyAlignment="1">
      <alignment vertical="center"/>
    </xf>
    <xf numFmtId="4" fontId="12" fillId="2" borderId="19" xfId="0" applyNumberFormat="1" applyFont="1" applyFill="1" applyBorder="1" applyAlignment="1" applyProtection="1">
      <alignment vertical="center"/>
      <protection locked="0"/>
    </xf>
    <xf numFmtId="4" fontId="12" fillId="0" borderId="19" xfId="0" applyNumberFormat="1" applyFont="1" applyBorder="1" applyAlignment="1">
      <alignment vertical="center"/>
    </xf>
    <xf numFmtId="0" fontId="16" fillId="2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 wrapText="1"/>
    </xf>
    <xf numFmtId="0" fontId="22" fillId="0" borderId="0" xfId="0" applyFont="1" applyAlignment="1" applyProtection="1">
      <alignment vertical="center"/>
      <protection locked="0"/>
    </xf>
    <xf numFmtId="0" fontId="22" fillId="0" borderId="17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 wrapText="1"/>
    </xf>
    <xf numFmtId="167" fontId="23" fillId="0" borderId="0" xfId="0" applyNumberFormat="1" applyFont="1" applyAlignment="1">
      <alignment vertical="center"/>
    </xf>
    <xf numFmtId="0" fontId="23" fillId="0" borderId="0" xfId="0" applyFont="1" applyAlignment="1" applyProtection="1">
      <alignment vertical="center"/>
      <protection locked="0"/>
    </xf>
    <xf numFmtId="0" fontId="23" fillId="0" borderId="17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4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167" fontId="24" fillId="0" borderId="0" xfId="0" applyNumberFormat="1" applyFont="1" applyAlignment="1">
      <alignment vertical="center"/>
    </xf>
    <xf numFmtId="0" fontId="24" fillId="0" borderId="0" xfId="0" applyFont="1" applyAlignment="1" applyProtection="1">
      <alignment vertical="center"/>
      <protection locked="0"/>
    </xf>
    <xf numFmtId="0" fontId="24" fillId="0" borderId="17" xfId="0" applyFont="1" applyBorder="1" applyAlignment="1">
      <alignment vertical="center"/>
    </xf>
    <xf numFmtId="0" fontId="24" fillId="0" borderId="18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1" xfId="0" applyBorder="1" applyAlignment="1">
      <alignment vertical="center"/>
    </xf>
    <xf numFmtId="0" fontId="12" fillId="0" borderId="19" xfId="0" applyFont="1" applyBorder="1" applyAlignment="1">
      <alignment horizontal="center" vertical="center"/>
    </xf>
    <xf numFmtId="49" fontId="12" fillId="0" borderId="19" xfId="0" applyNumberFormat="1" applyFont="1" applyBorder="1" applyAlignment="1">
      <alignment horizontal="left" vertical="center" wrapText="1"/>
    </xf>
    <xf numFmtId="0" fontId="12" fillId="0" borderId="19" xfId="0" applyFont="1" applyBorder="1" applyAlignment="1">
      <alignment horizontal="left" vertical="center" wrapText="1"/>
    </xf>
    <xf numFmtId="0" fontId="12" fillId="0" borderId="19" xfId="0" applyFont="1" applyBorder="1" applyAlignment="1">
      <alignment horizontal="center" vertical="center" wrapText="1"/>
    </xf>
    <xf numFmtId="167" fontId="12" fillId="0" borderId="19" xfId="0" applyNumberFormat="1" applyFont="1" applyBorder="1" applyAlignment="1">
      <alignment vertical="center"/>
    </xf>
    <xf numFmtId="4" fontId="12" fillId="2" borderId="19" xfId="0" applyNumberFormat="1" applyFont="1" applyFill="1" applyBorder="1" applyAlignment="1" applyProtection="1">
      <alignment vertical="center"/>
      <protection locked="0"/>
    </xf>
    <xf numFmtId="4" fontId="12" fillId="0" borderId="19" xfId="0" applyNumberFormat="1" applyFont="1" applyBorder="1" applyAlignment="1">
      <alignment vertical="center"/>
    </xf>
    <xf numFmtId="0" fontId="16" fillId="2" borderId="17" xfId="0" applyFon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166" fontId="16" fillId="0" borderId="0" xfId="0" applyNumberFormat="1" applyFont="1" applyAlignment="1">
      <alignment vertical="center"/>
    </xf>
    <xf numFmtId="166" fontId="16" fillId="0" borderId="18" xfId="0" applyNumberFormat="1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5" fillId="0" borderId="19" xfId="0" applyFont="1" applyBorder="1" applyAlignment="1">
      <alignment horizontal="center" vertical="center"/>
    </xf>
    <xf numFmtId="49" fontId="25" fillId="0" borderId="19" xfId="0" applyNumberFormat="1" applyFont="1" applyBorder="1" applyAlignment="1">
      <alignment horizontal="left" vertical="center" wrapText="1"/>
    </xf>
    <xf numFmtId="0" fontId="25" fillId="0" borderId="19" xfId="0" applyFont="1" applyBorder="1" applyAlignment="1">
      <alignment horizontal="left" vertical="center" wrapText="1"/>
    </xf>
    <xf numFmtId="0" fontId="25" fillId="0" borderId="19" xfId="0" applyFont="1" applyBorder="1" applyAlignment="1">
      <alignment horizontal="center" vertical="center" wrapText="1"/>
    </xf>
    <xf numFmtId="167" fontId="25" fillId="0" borderId="19" xfId="0" applyNumberFormat="1" applyFont="1" applyBorder="1" applyAlignment="1">
      <alignment vertical="center"/>
    </xf>
    <xf numFmtId="4" fontId="25" fillId="2" borderId="19" xfId="0" applyNumberFormat="1" applyFont="1" applyFill="1" applyBorder="1" applyAlignment="1" applyProtection="1">
      <alignment vertical="center"/>
      <protection locked="0"/>
    </xf>
    <xf numFmtId="4" fontId="25" fillId="0" borderId="19" xfId="0" applyNumberFormat="1" applyFont="1" applyBorder="1" applyAlignment="1">
      <alignment vertical="center"/>
    </xf>
    <xf numFmtId="0" fontId="26" fillId="0" borderId="3" xfId="0" applyFont="1" applyBorder="1" applyAlignment="1">
      <alignment vertical="center"/>
    </xf>
    <xf numFmtId="0" fontId="25" fillId="2" borderId="17" xfId="0" applyFont="1" applyFill="1" applyBorder="1" applyAlignment="1" applyProtection="1">
      <alignment horizontal="left" vertical="center"/>
      <protection locked="0"/>
    </xf>
    <xf numFmtId="0" fontId="25" fillId="0" borderId="0" xfId="0" applyFont="1" applyAlignment="1">
      <alignment horizontal="center" vertical="center"/>
    </xf>
    <xf numFmtId="4" fontId="15" fillId="0" borderId="0" xfId="0" applyNumberFormat="1" applyFont="1" applyAlignment="1">
      <alignment vertical="center"/>
    </xf>
    <xf numFmtId="4" fontId="10" fillId="0" borderId="0" xfId="0" applyNumberFormat="1" applyFont="1" applyAlignment="1">
      <alignment vertical="center"/>
    </xf>
    <xf numFmtId="0" fontId="5" fillId="0" borderId="0" xfId="0" applyFont="1" applyAlignment="1">
      <alignment horizontal="left" vertical="center" wrapText="1"/>
    </xf>
    <xf numFmtId="0" fontId="0" fillId="0" borderId="0" xfId="0" applyAlignment="1">
      <alignment vertical="center"/>
    </xf>
    <xf numFmtId="0" fontId="0" fillId="0" borderId="0" xfId="0"/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6" fillId="2" borderId="0" xfId="0" applyFont="1" applyFill="1" applyAlignment="1" applyProtection="1">
      <alignment horizontal="left" vertical="center"/>
      <protection locked="0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microsoft.com/office/2017/10/relationships/person" Target="persons/person.xml" /><Relationship Id="rId5" Type="http://schemas.openxmlformats.org/officeDocument/2006/relationships/theme" Target="theme/theme1.xml" 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Motiv Office 2013–2022">
  <a:themeElements>
    <a:clrScheme name="Office 2013 –⁠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–⁠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–⁠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BM222"/>
  <sheetViews>
    <sheetView tabSelected="1" workbookViewId="0" topLeftCell="A119">
      <selection activeCell="F149" sqref="F149"/>
    </sheetView>
  </sheetViews>
  <sheetFormatPr defaultColWidth="9.140625" defaultRowHeight="15"/>
  <cols>
    <col min="1" max="1" width="6.8515625" style="0" customWidth="1"/>
    <col min="2" max="2" width="0.85546875" style="0" customWidth="1"/>
    <col min="3" max="3" width="3.421875" style="0" customWidth="1"/>
    <col min="4" max="4" width="3.57421875" style="0" customWidth="1"/>
    <col min="5" max="5" width="14.00390625" style="0" customWidth="1"/>
    <col min="6" max="6" width="82.421875" style="0" customWidth="1"/>
    <col min="7" max="7" width="6.140625" style="0" customWidth="1"/>
    <col min="8" max="8" width="11.421875" style="0" customWidth="1"/>
    <col min="9" max="9" width="12.8515625" style="0" customWidth="1"/>
    <col min="10" max="11" width="18.28125" style="0" customWidth="1"/>
    <col min="12" max="12" width="8.28125" style="0" customWidth="1"/>
    <col min="13" max="20" width="8.28125" style="0" hidden="1" customWidth="1"/>
    <col min="21" max="21" width="8.28125" style="0" customWidth="1"/>
    <col min="22" max="22" width="13.00390625" style="0" customWidth="1"/>
    <col min="23" max="23" width="13.421875" style="0" customWidth="1"/>
    <col min="24" max="24" width="10.140625" style="0" customWidth="1"/>
    <col min="25" max="25" width="12.28125" style="0" customWidth="1"/>
    <col min="26" max="26" width="9.00390625" style="0" customWidth="1"/>
    <col min="27" max="27" width="12.28125" style="0" customWidth="1"/>
    <col min="28" max="28" width="13.421875" style="0" customWidth="1"/>
    <col min="29" max="29" width="9.00390625" style="0" customWidth="1"/>
    <col min="30" max="30" width="12.28125" style="0" customWidth="1"/>
    <col min="31" max="31" width="13.421875" style="0" customWidth="1"/>
  </cols>
  <sheetData>
    <row r="2" spans="12:46" ht="36.95" customHeight="1"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AT2" s="1"/>
    </row>
    <row r="3" spans="2:46" ht="6.95" customHeight="1">
      <c r="B3" s="2"/>
      <c r="C3" s="3"/>
      <c r="D3" s="3"/>
      <c r="E3" s="3"/>
      <c r="F3" s="3"/>
      <c r="G3" s="3"/>
      <c r="H3" s="3"/>
      <c r="I3" s="3"/>
      <c r="J3" s="3"/>
      <c r="K3" s="3"/>
      <c r="L3" s="4"/>
      <c r="AT3" s="1"/>
    </row>
    <row r="4" spans="2:46" ht="24.95" customHeight="1">
      <c r="B4" s="4"/>
      <c r="D4" s="5" t="s">
        <v>0</v>
      </c>
      <c r="L4" s="4"/>
      <c r="M4" s="6" t="s">
        <v>1</v>
      </c>
      <c r="AT4" s="1"/>
    </row>
    <row r="5" spans="2:12" ht="6.95" customHeight="1">
      <c r="B5" s="4"/>
      <c r="L5" s="4"/>
    </row>
    <row r="6" spans="2:12" ht="12" customHeight="1">
      <c r="B6" s="4"/>
      <c r="D6" s="7" t="s">
        <v>2</v>
      </c>
      <c r="L6" s="4"/>
    </row>
    <row r="7" spans="2:12" ht="16.5" customHeight="1">
      <c r="B7" s="4"/>
      <c r="E7" s="151" t="s">
        <v>115</v>
      </c>
      <c r="F7" s="152"/>
      <c r="G7" s="152"/>
      <c r="H7" s="152"/>
      <c r="L7" s="4"/>
    </row>
    <row r="8" spans="2:12" ht="12" customHeight="1">
      <c r="B8" s="4"/>
      <c r="D8" s="7" t="s">
        <v>3</v>
      </c>
      <c r="L8" s="4"/>
    </row>
    <row r="9" spans="2:12" s="9" customFormat="1" ht="16.5" customHeight="1">
      <c r="B9" s="8"/>
      <c r="E9" s="151" t="s">
        <v>4</v>
      </c>
      <c r="F9" s="149"/>
      <c r="G9" s="149"/>
      <c r="H9" s="149"/>
      <c r="L9" s="8"/>
    </row>
    <row r="10" spans="2:12" s="9" customFormat="1" ht="12" customHeight="1">
      <c r="B10" s="8"/>
      <c r="D10" s="7" t="s">
        <v>5</v>
      </c>
      <c r="L10" s="8"/>
    </row>
    <row r="11" spans="2:12" s="9" customFormat="1" ht="16.5" customHeight="1">
      <c r="B11" s="8"/>
      <c r="E11" s="148" t="s">
        <v>6</v>
      </c>
      <c r="F11" s="149"/>
      <c r="G11" s="149"/>
      <c r="H11" s="149"/>
      <c r="L11" s="8"/>
    </row>
    <row r="12" spans="2:12" s="9" customFormat="1" ht="15">
      <c r="B12" s="8"/>
      <c r="L12" s="8"/>
    </row>
    <row r="13" spans="2:12" s="9" customFormat="1" ht="12" customHeight="1">
      <c r="B13" s="8"/>
      <c r="D13" s="7" t="s">
        <v>7</v>
      </c>
      <c r="F13" s="10" t="s">
        <v>8</v>
      </c>
      <c r="I13" s="7" t="s">
        <v>9</v>
      </c>
      <c r="J13" s="10" t="s">
        <v>8</v>
      </c>
      <c r="L13" s="8"/>
    </row>
    <row r="14" spans="2:12" s="9" customFormat="1" ht="12" customHeight="1">
      <c r="B14" s="8"/>
      <c r="D14" s="7" t="s">
        <v>10</v>
      </c>
      <c r="F14" s="10" t="s">
        <v>11</v>
      </c>
      <c r="I14" s="7" t="s">
        <v>12</v>
      </c>
      <c r="J14" s="11" t="s">
        <v>194</v>
      </c>
      <c r="L14" s="8"/>
    </row>
    <row r="15" spans="2:12" s="9" customFormat="1" ht="10.7" customHeight="1">
      <c r="B15" s="8"/>
      <c r="L15" s="8"/>
    </row>
    <row r="16" spans="2:12" s="9" customFormat="1" ht="12" customHeight="1">
      <c r="B16" s="8"/>
      <c r="D16" s="7" t="s">
        <v>13</v>
      </c>
      <c r="I16" s="7" t="s">
        <v>14</v>
      </c>
      <c r="J16" s="10" t="s">
        <v>8</v>
      </c>
      <c r="L16" s="8"/>
    </row>
    <row r="17" spans="2:12" s="9" customFormat="1" ht="18" customHeight="1">
      <c r="B17" s="8"/>
      <c r="E17" s="10" t="s">
        <v>15</v>
      </c>
      <c r="I17" s="7" t="s">
        <v>16</v>
      </c>
      <c r="J17" s="10" t="s">
        <v>8</v>
      </c>
      <c r="L17" s="8"/>
    </row>
    <row r="18" spans="2:12" s="9" customFormat="1" ht="6.95" customHeight="1">
      <c r="B18" s="8"/>
      <c r="L18" s="8"/>
    </row>
    <row r="19" spans="2:12" s="9" customFormat="1" ht="12" customHeight="1">
      <c r="B19" s="8"/>
      <c r="D19" s="7" t="s">
        <v>17</v>
      </c>
      <c r="I19" s="7" t="s">
        <v>14</v>
      </c>
      <c r="J19" s="12"/>
      <c r="L19" s="8"/>
    </row>
    <row r="20" spans="2:12" s="9" customFormat="1" ht="18" customHeight="1">
      <c r="B20" s="8"/>
      <c r="E20" s="153"/>
      <c r="F20" s="154"/>
      <c r="G20" s="154"/>
      <c r="H20" s="154"/>
      <c r="I20" s="7" t="s">
        <v>16</v>
      </c>
      <c r="J20" s="12"/>
      <c r="L20" s="8"/>
    </row>
    <row r="21" spans="2:12" s="9" customFormat="1" ht="6.95" customHeight="1">
      <c r="B21" s="8"/>
      <c r="L21" s="8"/>
    </row>
    <row r="22" spans="2:12" s="9" customFormat="1" ht="12" customHeight="1">
      <c r="B22" s="8"/>
      <c r="D22" s="7" t="s">
        <v>18</v>
      </c>
      <c r="I22" s="7" t="s">
        <v>14</v>
      </c>
      <c r="J22" s="10" t="s">
        <v>8</v>
      </c>
      <c r="L22" s="8"/>
    </row>
    <row r="23" spans="2:12" s="9" customFormat="1" ht="18" customHeight="1">
      <c r="B23" s="8"/>
      <c r="E23" s="10"/>
      <c r="I23" s="7" t="s">
        <v>16</v>
      </c>
      <c r="J23" s="10" t="s">
        <v>8</v>
      </c>
      <c r="L23" s="8"/>
    </row>
    <row r="24" spans="2:12" s="9" customFormat="1" ht="6.95" customHeight="1">
      <c r="B24" s="8"/>
      <c r="L24" s="8"/>
    </row>
    <row r="25" spans="2:12" s="9" customFormat="1" ht="12" customHeight="1">
      <c r="B25" s="8"/>
      <c r="D25" s="7" t="s">
        <v>19</v>
      </c>
      <c r="I25" s="7" t="s">
        <v>14</v>
      </c>
      <c r="J25" s="10" t="s">
        <v>8</v>
      </c>
      <c r="L25" s="8"/>
    </row>
    <row r="26" spans="2:12" s="9" customFormat="1" ht="18" customHeight="1">
      <c r="B26" s="8"/>
      <c r="E26" s="10" t="s">
        <v>195</v>
      </c>
      <c r="I26" s="7" t="s">
        <v>16</v>
      </c>
      <c r="J26" s="10" t="s">
        <v>8</v>
      </c>
      <c r="L26" s="8"/>
    </row>
    <row r="27" spans="2:12" s="9" customFormat="1" ht="6.95" customHeight="1">
      <c r="B27" s="8"/>
      <c r="L27" s="8"/>
    </row>
    <row r="28" spans="2:12" s="9" customFormat="1" ht="12" customHeight="1">
      <c r="B28" s="8"/>
      <c r="D28" s="7" t="s">
        <v>20</v>
      </c>
      <c r="L28" s="8"/>
    </row>
    <row r="29" spans="2:12" s="14" customFormat="1" ht="16.5" customHeight="1">
      <c r="B29" s="13"/>
      <c r="E29" s="155" t="s">
        <v>8</v>
      </c>
      <c r="F29" s="155"/>
      <c r="G29" s="155"/>
      <c r="H29" s="155"/>
      <c r="L29" s="13"/>
    </row>
    <row r="30" spans="2:12" s="9" customFormat="1" ht="6.95" customHeight="1">
      <c r="B30" s="8"/>
      <c r="L30" s="8"/>
    </row>
    <row r="31" spans="2:12" s="9" customFormat="1" ht="6.95" customHeight="1">
      <c r="B31" s="8"/>
      <c r="D31" s="16"/>
      <c r="E31" s="16"/>
      <c r="F31" s="16"/>
      <c r="G31" s="16"/>
      <c r="H31" s="16"/>
      <c r="I31" s="16"/>
      <c r="J31" s="16"/>
      <c r="K31" s="16"/>
      <c r="L31" s="8"/>
    </row>
    <row r="32" spans="2:12" s="9" customFormat="1" ht="25.35" customHeight="1">
      <c r="B32" s="8"/>
      <c r="D32" s="17" t="s">
        <v>21</v>
      </c>
      <c r="J32" s="18">
        <f>ROUND(J128,2)</f>
        <v>0</v>
      </c>
      <c r="L32" s="8"/>
    </row>
    <row r="33" spans="2:12" s="9" customFormat="1" ht="6.95" customHeight="1">
      <c r="B33" s="8"/>
      <c r="D33" s="16"/>
      <c r="E33" s="16"/>
      <c r="F33" s="16"/>
      <c r="G33" s="16"/>
      <c r="H33" s="16"/>
      <c r="I33" s="16"/>
      <c r="J33" s="16"/>
      <c r="K33" s="16"/>
      <c r="L33" s="8"/>
    </row>
    <row r="34" spans="2:12" s="9" customFormat="1" ht="14.45" customHeight="1">
      <c r="B34" s="8"/>
      <c r="F34" s="19" t="s">
        <v>22</v>
      </c>
      <c r="I34" s="19" t="s">
        <v>23</v>
      </c>
      <c r="J34" s="19" t="s">
        <v>24</v>
      </c>
      <c r="L34" s="8"/>
    </row>
    <row r="35" spans="2:12" s="9" customFormat="1" ht="14.45" customHeight="1">
      <c r="B35" s="8"/>
      <c r="D35" s="20" t="s">
        <v>25</v>
      </c>
      <c r="E35" s="7" t="s">
        <v>26</v>
      </c>
      <c r="F35" s="21">
        <f>ROUND((SUM(BE128:BE207)),2)</f>
        <v>0</v>
      </c>
      <c r="I35" s="22">
        <v>0.21</v>
      </c>
      <c r="J35" s="21">
        <f>ROUND(((SUM(BE128:BE207))*I35),2)</f>
        <v>0</v>
      </c>
      <c r="L35" s="8"/>
    </row>
    <row r="36" spans="2:12" s="9" customFormat="1" ht="14.45" customHeight="1">
      <c r="B36" s="8"/>
      <c r="E36" s="7" t="s">
        <v>27</v>
      </c>
      <c r="F36" s="21">
        <f>ROUND((SUM(BF128:BF207)),2)</f>
        <v>0</v>
      </c>
      <c r="I36" s="22">
        <v>0.15</v>
      </c>
      <c r="J36" s="21">
        <f>ROUND(((SUM(BF128:BF207))*I36),2)</f>
        <v>0</v>
      </c>
      <c r="L36" s="8"/>
    </row>
    <row r="37" spans="2:12" s="9" customFormat="1" ht="14.45" customHeight="1" hidden="1">
      <c r="B37" s="8"/>
      <c r="E37" s="7" t="s">
        <v>28</v>
      </c>
      <c r="F37" s="21">
        <f>ROUND((SUM(BG128:BG207)),2)</f>
        <v>0</v>
      </c>
      <c r="I37" s="22">
        <v>0.21</v>
      </c>
      <c r="J37" s="21">
        <f>0</f>
        <v>0</v>
      </c>
      <c r="L37" s="8"/>
    </row>
    <row r="38" spans="2:12" s="9" customFormat="1" ht="14.45" customHeight="1" hidden="1">
      <c r="B38" s="8"/>
      <c r="E38" s="7" t="s">
        <v>29</v>
      </c>
      <c r="F38" s="21">
        <f>ROUND((SUM(BH128:BH207)),2)</f>
        <v>0</v>
      </c>
      <c r="I38" s="22">
        <v>0.15</v>
      </c>
      <c r="J38" s="21">
        <f>0</f>
        <v>0</v>
      </c>
      <c r="L38" s="8"/>
    </row>
    <row r="39" spans="2:12" s="9" customFormat="1" ht="14.45" customHeight="1" hidden="1">
      <c r="B39" s="8"/>
      <c r="E39" s="7" t="s">
        <v>30</v>
      </c>
      <c r="F39" s="21">
        <f>ROUND((SUM(BI128:BI207)),2)</f>
        <v>0</v>
      </c>
      <c r="I39" s="22">
        <v>0</v>
      </c>
      <c r="J39" s="21">
        <f>0</f>
        <v>0</v>
      </c>
      <c r="L39" s="8"/>
    </row>
    <row r="40" spans="2:12" s="9" customFormat="1" ht="6.95" customHeight="1">
      <c r="B40" s="8"/>
      <c r="L40" s="8"/>
    </row>
    <row r="41" spans="2:12" s="9" customFormat="1" ht="25.35" customHeight="1">
      <c r="B41" s="8"/>
      <c r="C41" s="23"/>
      <c r="D41" s="24" t="s">
        <v>31</v>
      </c>
      <c r="E41" s="25"/>
      <c r="F41" s="25"/>
      <c r="G41" s="26" t="s">
        <v>32</v>
      </c>
      <c r="H41" s="27" t="s">
        <v>33</v>
      </c>
      <c r="I41" s="25"/>
      <c r="J41" s="28">
        <f>SUM(J32:J39)</f>
        <v>0</v>
      </c>
      <c r="K41" s="29"/>
      <c r="L41" s="8"/>
    </row>
    <row r="42" spans="2:12" s="9" customFormat="1" ht="14.45" customHeight="1">
      <c r="B42" s="8"/>
      <c r="L42" s="8"/>
    </row>
    <row r="43" spans="2:12" ht="14.45" customHeight="1">
      <c r="B43" s="4"/>
      <c r="L43" s="4"/>
    </row>
    <row r="44" spans="2:12" ht="14.45" customHeight="1">
      <c r="B44" s="4"/>
      <c r="L44" s="4"/>
    </row>
    <row r="45" spans="2:12" ht="14.45" customHeight="1">
      <c r="B45" s="4"/>
      <c r="L45" s="4"/>
    </row>
    <row r="46" spans="2:12" ht="14.45" customHeight="1">
      <c r="B46" s="4"/>
      <c r="L46" s="4"/>
    </row>
    <row r="47" spans="2:12" ht="14.45" customHeight="1">
      <c r="B47" s="4"/>
      <c r="L47" s="4"/>
    </row>
    <row r="48" spans="2:12" ht="14.45" customHeight="1">
      <c r="B48" s="4"/>
      <c r="L48" s="4"/>
    </row>
    <row r="49" spans="2:12" ht="14.45" customHeight="1">
      <c r="B49" s="4"/>
      <c r="L49" s="4"/>
    </row>
    <row r="50" spans="2:12" s="9" customFormat="1" ht="14.45" customHeight="1">
      <c r="B50" s="8"/>
      <c r="D50" s="30" t="s">
        <v>34</v>
      </c>
      <c r="E50" s="31"/>
      <c r="F50" s="31"/>
      <c r="G50" s="30" t="s">
        <v>35</v>
      </c>
      <c r="H50" s="31"/>
      <c r="I50" s="31"/>
      <c r="J50" s="31"/>
      <c r="K50" s="31"/>
      <c r="L50" s="8"/>
    </row>
    <row r="51" spans="2:12" ht="15">
      <c r="B51" s="4"/>
      <c r="L51" s="4"/>
    </row>
    <row r="52" spans="2:12" ht="15">
      <c r="B52" s="4"/>
      <c r="L52" s="4"/>
    </row>
    <row r="53" spans="2:12" ht="15">
      <c r="B53" s="4"/>
      <c r="L53" s="4"/>
    </row>
    <row r="54" spans="2:12" ht="15">
      <c r="B54" s="4"/>
      <c r="L54" s="4"/>
    </row>
    <row r="55" spans="2:12" ht="15">
      <c r="B55" s="4"/>
      <c r="L55" s="4"/>
    </row>
    <row r="56" spans="2:12" ht="15">
      <c r="B56" s="4"/>
      <c r="L56" s="4"/>
    </row>
    <row r="57" spans="2:12" ht="15">
      <c r="B57" s="4"/>
      <c r="L57" s="4"/>
    </row>
    <row r="58" spans="2:12" ht="15">
      <c r="B58" s="4"/>
      <c r="L58" s="4"/>
    </row>
    <row r="59" spans="2:12" ht="15">
      <c r="B59" s="4"/>
      <c r="L59" s="4"/>
    </row>
    <row r="60" spans="2:12" ht="15">
      <c r="B60" s="4"/>
      <c r="L60" s="4"/>
    </row>
    <row r="61" spans="2:12" s="9" customFormat="1" ht="15">
      <c r="B61" s="8"/>
      <c r="D61" s="32" t="s">
        <v>36</v>
      </c>
      <c r="E61" s="33"/>
      <c r="F61" s="34" t="s">
        <v>37</v>
      </c>
      <c r="G61" s="32" t="s">
        <v>36</v>
      </c>
      <c r="H61" s="33"/>
      <c r="I61" s="33"/>
      <c r="J61" s="35" t="s">
        <v>37</v>
      </c>
      <c r="K61" s="33"/>
      <c r="L61" s="8"/>
    </row>
    <row r="62" spans="2:12" ht="15">
      <c r="B62" s="4"/>
      <c r="L62" s="4"/>
    </row>
    <row r="63" spans="2:12" ht="15">
      <c r="B63" s="4"/>
      <c r="L63" s="4"/>
    </row>
    <row r="64" spans="2:12" ht="15">
      <c r="B64" s="4"/>
      <c r="L64" s="4"/>
    </row>
    <row r="65" spans="2:12" s="9" customFormat="1" ht="15">
      <c r="B65" s="8"/>
      <c r="D65" s="30" t="s">
        <v>38</v>
      </c>
      <c r="E65" s="31"/>
      <c r="F65" s="31"/>
      <c r="G65" s="30" t="s">
        <v>39</v>
      </c>
      <c r="H65" s="31"/>
      <c r="I65" s="31"/>
      <c r="J65" s="31"/>
      <c r="K65" s="31"/>
      <c r="L65" s="8"/>
    </row>
    <row r="66" spans="2:12" ht="15">
      <c r="B66" s="4"/>
      <c r="L66" s="4"/>
    </row>
    <row r="67" spans="2:12" ht="15">
      <c r="B67" s="4"/>
      <c r="L67" s="4"/>
    </row>
    <row r="68" spans="2:12" ht="15">
      <c r="B68" s="4"/>
      <c r="L68" s="4"/>
    </row>
    <row r="69" spans="2:12" ht="15">
      <c r="B69" s="4"/>
      <c r="L69" s="4"/>
    </row>
    <row r="70" spans="2:12" ht="15">
      <c r="B70" s="4"/>
      <c r="L70" s="4"/>
    </row>
    <row r="71" spans="2:12" ht="15">
      <c r="B71" s="4"/>
      <c r="L71" s="4"/>
    </row>
    <row r="72" spans="2:12" ht="15">
      <c r="B72" s="4"/>
      <c r="L72" s="4"/>
    </row>
    <row r="73" spans="2:12" ht="15">
      <c r="B73" s="4"/>
      <c r="L73" s="4"/>
    </row>
    <row r="74" spans="2:12" ht="15">
      <c r="B74" s="4"/>
      <c r="L74" s="4"/>
    </row>
    <row r="75" spans="2:12" ht="15">
      <c r="B75" s="4"/>
      <c r="L75" s="4"/>
    </row>
    <row r="76" spans="2:12" s="9" customFormat="1" ht="15">
      <c r="B76" s="8"/>
      <c r="D76" s="32" t="s">
        <v>36</v>
      </c>
      <c r="E76" s="33"/>
      <c r="F76" s="34" t="s">
        <v>37</v>
      </c>
      <c r="G76" s="32" t="s">
        <v>36</v>
      </c>
      <c r="H76" s="33"/>
      <c r="I76" s="33"/>
      <c r="J76" s="35" t="s">
        <v>37</v>
      </c>
      <c r="K76" s="33"/>
      <c r="L76" s="8"/>
    </row>
    <row r="77" spans="2:12" s="9" customFormat="1" ht="14.45" customHeight="1">
      <c r="B77" s="36"/>
      <c r="C77" s="37"/>
      <c r="D77" s="37"/>
      <c r="E77" s="37"/>
      <c r="F77" s="37"/>
      <c r="G77" s="37"/>
      <c r="H77" s="37"/>
      <c r="I77" s="37"/>
      <c r="J77" s="37"/>
      <c r="K77" s="37"/>
      <c r="L77" s="8"/>
    </row>
    <row r="81" spans="2:12" s="9" customFormat="1" ht="6.95" customHeight="1">
      <c r="B81" s="38"/>
      <c r="C81" s="39"/>
      <c r="D81" s="39"/>
      <c r="E81" s="39"/>
      <c r="F81" s="39"/>
      <c r="G81" s="39"/>
      <c r="H81" s="39"/>
      <c r="I81" s="39"/>
      <c r="J81" s="39"/>
      <c r="K81" s="39"/>
      <c r="L81" s="8"/>
    </row>
    <row r="82" spans="2:12" s="9" customFormat="1" ht="24.95" customHeight="1">
      <c r="B82" s="8"/>
      <c r="C82" s="5" t="s">
        <v>40</v>
      </c>
      <c r="L82" s="8"/>
    </row>
    <row r="83" spans="2:12" s="9" customFormat="1" ht="6.95" customHeight="1">
      <c r="B83" s="8"/>
      <c r="L83" s="8"/>
    </row>
    <row r="84" spans="2:12" s="9" customFormat="1" ht="12" customHeight="1">
      <c r="B84" s="8"/>
      <c r="C84" s="7" t="s">
        <v>2</v>
      </c>
      <c r="L84" s="8"/>
    </row>
    <row r="85" spans="2:12" s="9" customFormat="1" ht="16.5" customHeight="1">
      <c r="B85" s="8"/>
      <c r="E85" s="151" t="str">
        <f>E7</f>
        <v>Demolice lávky Nový Jičín</v>
      </c>
      <c r="F85" s="152"/>
      <c r="G85" s="152"/>
      <c r="H85" s="152"/>
      <c r="L85" s="8"/>
    </row>
    <row r="86" spans="2:12" ht="12" customHeight="1">
      <c r="B86" s="4"/>
      <c r="C86" s="7" t="s">
        <v>3</v>
      </c>
      <c r="L86" s="4"/>
    </row>
    <row r="87" spans="2:12" s="9" customFormat="1" ht="16.5" customHeight="1">
      <c r="B87" s="8"/>
      <c r="E87" s="151" t="s">
        <v>4</v>
      </c>
      <c r="F87" s="149"/>
      <c r="G87" s="149"/>
      <c r="H87" s="149"/>
      <c r="L87" s="8"/>
    </row>
    <row r="88" spans="2:12" s="9" customFormat="1" ht="12" customHeight="1">
      <c r="B88" s="8"/>
      <c r="C88" s="7" t="s">
        <v>5</v>
      </c>
      <c r="L88" s="8"/>
    </row>
    <row r="89" spans="2:12" s="9" customFormat="1" ht="16.5" customHeight="1">
      <c r="B89" s="8"/>
      <c r="E89" s="148" t="str">
        <f>E11</f>
        <v>001 - Bourací práce</v>
      </c>
      <c r="F89" s="149"/>
      <c r="G89" s="149"/>
      <c r="H89" s="149"/>
      <c r="L89" s="8"/>
    </row>
    <row r="90" spans="2:12" s="9" customFormat="1" ht="6.95" customHeight="1">
      <c r="B90" s="8"/>
      <c r="L90" s="8"/>
    </row>
    <row r="91" spans="2:12" s="9" customFormat="1" ht="12" customHeight="1">
      <c r="B91" s="8"/>
      <c r="C91" s="7" t="s">
        <v>10</v>
      </c>
      <c r="F91" s="10" t="str">
        <f>F14</f>
        <v>Nový Jičín</v>
      </c>
      <c r="I91" s="7" t="s">
        <v>12</v>
      </c>
      <c r="J91" s="11" t="str">
        <f>IF(J14="","",J14)</f>
        <v>2. 1. 2024</v>
      </c>
      <c r="L91" s="8"/>
    </row>
    <row r="92" spans="2:12" s="9" customFormat="1" ht="6.95" customHeight="1">
      <c r="B92" s="8"/>
      <c r="L92" s="8"/>
    </row>
    <row r="93" spans="2:12" s="9" customFormat="1" ht="15.2" customHeight="1">
      <c r="B93" s="8"/>
      <c r="C93" s="7" t="s">
        <v>13</v>
      </c>
      <c r="F93" s="10" t="str">
        <f>E17</f>
        <v>Město Nový Jičín</v>
      </c>
      <c r="I93" s="7" t="s">
        <v>18</v>
      </c>
      <c r="J93" s="15">
        <f>E23</f>
        <v>0</v>
      </c>
      <c r="L93" s="8"/>
    </row>
    <row r="94" spans="2:12" s="9" customFormat="1" ht="15.2" customHeight="1">
      <c r="B94" s="8"/>
      <c r="C94" s="7" t="s">
        <v>17</v>
      </c>
      <c r="F94" s="10" t="str">
        <f>IF(E20="","",E20)</f>
        <v/>
      </c>
      <c r="I94" s="7" t="s">
        <v>19</v>
      </c>
      <c r="J94" s="15" t="str">
        <f>E26</f>
        <v xml:space="preserve"> </v>
      </c>
      <c r="L94" s="8"/>
    </row>
    <row r="95" spans="2:12" s="9" customFormat="1" ht="10.35" customHeight="1">
      <c r="B95" s="8"/>
      <c r="L95" s="8"/>
    </row>
    <row r="96" spans="2:12" s="9" customFormat="1" ht="29.25" customHeight="1">
      <c r="B96" s="8"/>
      <c r="C96" s="40" t="s">
        <v>41</v>
      </c>
      <c r="D96" s="23"/>
      <c r="E96" s="23"/>
      <c r="F96" s="23"/>
      <c r="G96" s="23"/>
      <c r="H96" s="23"/>
      <c r="I96" s="23"/>
      <c r="J96" s="41" t="s">
        <v>42</v>
      </c>
      <c r="K96" s="23"/>
      <c r="L96" s="8"/>
    </row>
    <row r="97" spans="2:12" s="9" customFormat="1" ht="10.35" customHeight="1">
      <c r="B97" s="8"/>
      <c r="L97" s="8"/>
    </row>
    <row r="98" spans="2:47" s="9" customFormat="1" ht="22.7" customHeight="1">
      <c r="B98" s="8"/>
      <c r="C98" s="42" t="s">
        <v>43</v>
      </c>
      <c r="J98" s="18">
        <f>J128</f>
        <v>0</v>
      </c>
      <c r="L98" s="8"/>
      <c r="AU98" s="1"/>
    </row>
    <row r="99" spans="2:12" s="44" customFormat="1" ht="24.95" customHeight="1">
      <c r="B99" s="43"/>
      <c r="D99" s="45" t="s">
        <v>44</v>
      </c>
      <c r="E99" s="46"/>
      <c r="F99" s="46"/>
      <c r="G99" s="46"/>
      <c r="H99" s="46"/>
      <c r="I99" s="46"/>
      <c r="J99" s="47">
        <f>J129</f>
        <v>0</v>
      </c>
      <c r="L99" s="43"/>
    </row>
    <row r="100" spans="2:12" s="49" customFormat="1" ht="19.9" customHeight="1">
      <c r="B100" s="48"/>
      <c r="D100" s="50" t="s">
        <v>45</v>
      </c>
      <c r="E100" s="51"/>
      <c r="F100" s="51"/>
      <c r="G100" s="51"/>
      <c r="H100" s="51"/>
      <c r="I100" s="51"/>
      <c r="J100" s="52">
        <f>J130</f>
        <v>0</v>
      </c>
      <c r="L100" s="48"/>
    </row>
    <row r="101" spans="2:12" s="49" customFormat="1" ht="19.9" customHeight="1">
      <c r="B101" s="48"/>
      <c r="D101" s="50" t="s">
        <v>183</v>
      </c>
      <c r="F101" s="51"/>
      <c r="G101" s="51"/>
      <c r="H101" s="51"/>
      <c r="I101" s="51"/>
      <c r="J101" s="52">
        <f>J154</f>
        <v>0</v>
      </c>
      <c r="L101" s="48"/>
    </row>
    <row r="102" spans="2:12" s="49" customFormat="1" ht="19.9" customHeight="1">
      <c r="B102" s="48"/>
      <c r="D102" s="50" t="s">
        <v>46</v>
      </c>
      <c r="E102" s="51"/>
      <c r="F102" s="51"/>
      <c r="G102" s="51"/>
      <c r="H102" s="51"/>
      <c r="I102" s="51"/>
      <c r="J102" s="52">
        <f>J163</f>
        <v>0</v>
      </c>
      <c r="L102" s="48"/>
    </row>
    <row r="103" spans="2:12" s="49" customFormat="1" ht="19.9" customHeight="1">
      <c r="B103" s="48"/>
      <c r="D103" s="50" t="s">
        <v>47</v>
      </c>
      <c r="E103" s="51"/>
      <c r="F103" s="51"/>
      <c r="G103" s="51"/>
      <c r="H103" s="51"/>
      <c r="I103" s="51"/>
      <c r="J103" s="52">
        <f>J180</f>
        <v>0</v>
      </c>
      <c r="L103" s="48"/>
    </row>
    <row r="104" spans="2:12" s="49" customFormat="1" ht="19.9" customHeight="1">
      <c r="B104" s="48"/>
      <c r="D104" s="50" t="s">
        <v>48</v>
      </c>
      <c r="E104" s="51"/>
      <c r="F104" s="51"/>
      <c r="G104" s="51"/>
      <c r="H104" s="51"/>
      <c r="I104" s="51"/>
      <c r="J104" s="52">
        <f>J205</f>
        <v>0</v>
      </c>
      <c r="L104" s="48"/>
    </row>
    <row r="105" spans="2:12" s="49" customFormat="1" ht="19.9" customHeight="1">
      <c r="B105" s="48"/>
      <c r="D105" s="50" t="s">
        <v>184</v>
      </c>
      <c r="J105" s="146">
        <f>J208</f>
        <v>0</v>
      </c>
      <c r="L105" s="48"/>
    </row>
    <row r="106" spans="2:12" s="49" customFormat="1" ht="18.95" customHeight="1">
      <c r="B106" s="48"/>
      <c r="D106" s="50" t="s">
        <v>185</v>
      </c>
      <c r="J106" s="146">
        <f>J215</f>
        <v>0</v>
      </c>
      <c r="L106" s="48"/>
    </row>
    <row r="107" spans="2:12" s="49" customFormat="1" ht="19.9" customHeight="1">
      <c r="B107" s="48"/>
      <c r="D107" s="50"/>
      <c r="J107" s="146"/>
      <c r="L107" s="48"/>
    </row>
    <row r="108" spans="2:12" s="9" customFormat="1" ht="6.95" customHeight="1">
      <c r="B108" s="36"/>
      <c r="C108" s="37"/>
      <c r="D108" s="37"/>
      <c r="E108" s="37"/>
      <c r="F108" s="37"/>
      <c r="G108" s="37"/>
      <c r="H108" s="37"/>
      <c r="I108" s="37"/>
      <c r="J108" s="37"/>
      <c r="K108" s="37"/>
      <c r="L108" s="8"/>
    </row>
    <row r="112" spans="2:12" s="9" customFormat="1" ht="6.95" customHeight="1">
      <c r="B112" s="38"/>
      <c r="C112" s="39"/>
      <c r="D112" s="39"/>
      <c r="E112" s="39"/>
      <c r="F112" s="39"/>
      <c r="G112" s="39"/>
      <c r="H112" s="39"/>
      <c r="I112" s="39"/>
      <c r="J112" s="39"/>
      <c r="K112" s="39"/>
      <c r="L112" s="8"/>
    </row>
    <row r="113" spans="2:12" s="9" customFormat="1" ht="24.95" customHeight="1">
      <c r="B113" s="8"/>
      <c r="C113" s="5" t="s">
        <v>49</v>
      </c>
      <c r="L113" s="8"/>
    </row>
    <row r="114" spans="2:12" s="9" customFormat="1" ht="6.95" customHeight="1">
      <c r="B114" s="8"/>
      <c r="L114" s="8"/>
    </row>
    <row r="115" spans="2:12" s="9" customFormat="1" ht="12" customHeight="1">
      <c r="B115" s="8"/>
      <c r="C115" s="7" t="s">
        <v>2</v>
      </c>
      <c r="L115" s="8"/>
    </row>
    <row r="116" spans="2:12" s="9" customFormat="1" ht="16.5" customHeight="1">
      <c r="B116" s="8"/>
      <c r="E116" s="151" t="str">
        <f>E7</f>
        <v>Demolice lávky Nový Jičín</v>
      </c>
      <c r="F116" s="152"/>
      <c r="G116" s="152"/>
      <c r="H116" s="152"/>
      <c r="L116" s="8"/>
    </row>
    <row r="117" spans="2:12" ht="12" customHeight="1">
      <c r="B117" s="4"/>
      <c r="C117" s="7" t="s">
        <v>3</v>
      </c>
      <c r="L117" s="4"/>
    </row>
    <row r="118" spans="2:12" s="9" customFormat="1" ht="16.5" customHeight="1">
      <c r="B118" s="8"/>
      <c r="E118" s="151" t="s">
        <v>4</v>
      </c>
      <c r="F118" s="149"/>
      <c r="G118" s="149"/>
      <c r="H118" s="149"/>
      <c r="L118" s="8"/>
    </row>
    <row r="119" spans="2:12" s="9" customFormat="1" ht="12" customHeight="1">
      <c r="B119" s="8"/>
      <c r="C119" s="7" t="s">
        <v>5</v>
      </c>
      <c r="L119" s="8"/>
    </row>
    <row r="120" spans="2:12" s="9" customFormat="1" ht="16.5" customHeight="1">
      <c r="B120" s="8"/>
      <c r="E120" s="148" t="str">
        <f>E11</f>
        <v>001 - Bourací práce</v>
      </c>
      <c r="F120" s="149"/>
      <c r="G120" s="149"/>
      <c r="H120" s="149"/>
      <c r="L120" s="8"/>
    </row>
    <row r="121" spans="2:12" s="9" customFormat="1" ht="6.95" customHeight="1">
      <c r="B121" s="8"/>
      <c r="L121" s="8"/>
    </row>
    <row r="122" spans="2:12" s="9" customFormat="1" ht="12" customHeight="1">
      <c r="B122" s="8"/>
      <c r="C122" s="7" t="s">
        <v>10</v>
      </c>
      <c r="F122" s="10" t="str">
        <f>F14</f>
        <v>Nový Jičín</v>
      </c>
      <c r="I122" s="7" t="s">
        <v>12</v>
      </c>
      <c r="J122" s="11" t="str">
        <f>IF(J14="","",J14)</f>
        <v>2. 1. 2024</v>
      </c>
      <c r="L122" s="8"/>
    </row>
    <row r="123" spans="2:12" s="9" customFormat="1" ht="6.95" customHeight="1">
      <c r="B123" s="8"/>
      <c r="L123" s="8"/>
    </row>
    <row r="124" spans="2:12" s="9" customFormat="1" ht="15.2" customHeight="1">
      <c r="B124" s="8"/>
      <c r="C124" s="7" t="s">
        <v>13</v>
      </c>
      <c r="F124" s="10" t="str">
        <f>E17</f>
        <v>Město Nový Jičín</v>
      </c>
      <c r="I124" s="7" t="s">
        <v>18</v>
      </c>
      <c r="J124" s="15">
        <f>E23</f>
        <v>0</v>
      </c>
      <c r="L124" s="8"/>
    </row>
    <row r="125" spans="2:12" s="9" customFormat="1" ht="15.2" customHeight="1">
      <c r="B125" s="8"/>
      <c r="C125" s="7" t="s">
        <v>17</v>
      </c>
      <c r="F125" s="10" t="str">
        <f>IF(E20="","",E20)</f>
        <v/>
      </c>
      <c r="I125" s="7" t="s">
        <v>19</v>
      </c>
      <c r="J125" s="15" t="str">
        <f>E26</f>
        <v xml:space="preserve"> </v>
      </c>
      <c r="L125" s="8"/>
    </row>
    <row r="126" spans="2:12" s="9" customFormat="1" ht="10.35" customHeight="1">
      <c r="B126" s="8"/>
      <c r="L126" s="8"/>
    </row>
    <row r="127" spans="2:20" s="60" customFormat="1" ht="29.25" customHeight="1">
      <c r="B127" s="53"/>
      <c r="C127" s="54" t="s">
        <v>50</v>
      </c>
      <c r="D127" s="55" t="s">
        <v>51</v>
      </c>
      <c r="E127" s="55" t="s">
        <v>52</v>
      </c>
      <c r="F127" s="55" t="s">
        <v>53</v>
      </c>
      <c r="G127" s="55" t="s">
        <v>54</v>
      </c>
      <c r="H127" s="55" t="s">
        <v>55</v>
      </c>
      <c r="I127" s="55" t="s">
        <v>56</v>
      </c>
      <c r="J127" s="55" t="s">
        <v>42</v>
      </c>
      <c r="K127" s="56" t="s">
        <v>57</v>
      </c>
      <c r="L127" s="53"/>
      <c r="M127" s="57" t="s">
        <v>8</v>
      </c>
      <c r="N127" s="58" t="s">
        <v>25</v>
      </c>
      <c r="O127" s="58" t="s">
        <v>58</v>
      </c>
      <c r="P127" s="58" t="s">
        <v>59</v>
      </c>
      <c r="Q127" s="58" t="s">
        <v>60</v>
      </c>
      <c r="R127" s="58" t="s">
        <v>61</v>
      </c>
      <c r="S127" s="58" t="s">
        <v>62</v>
      </c>
      <c r="T127" s="59" t="s">
        <v>63</v>
      </c>
    </row>
    <row r="128" spans="2:63" s="9" customFormat="1" ht="22.7" customHeight="1">
      <c r="B128" s="8"/>
      <c r="C128" s="61" t="s">
        <v>64</v>
      </c>
      <c r="J128" s="147">
        <f>J131+J134+J137+J139+J141+J144+J147+J150+J152+J155+J157+J160+J164+J166+J171+J181+J177+J188+J191+J193+J196+J199+J202+J206+J209+J211+J213+J216+J218+J220</f>
        <v>0</v>
      </c>
      <c r="L128" s="8"/>
      <c r="M128" s="62"/>
      <c r="N128" s="16"/>
      <c r="O128" s="16"/>
      <c r="P128" s="63">
        <f>P129+P208+P215</f>
        <v>0</v>
      </c>
      <c r="Q128" s="16"/>
      <c r="R128" s="63">
        <f>R129+R208+R215</f>
        <v>8.7280555</v>
      </c>
      <c r="S128" s="16"/>
      <c r="T128" s="63">
        <f>T129+T208+T215</f>
        <v>84.85115</v>
      </c>
      <c r="AT128" s="1"/>
      <c r="AU128" s="1"/>
      <c r="BK128" s="64"/>
    </row>
    <row r="129" spans="2:63" s="66" customFormat="1" ht="25.9" customHeight="1">
      <c r="B129" s="65"/>
      <c r="D129" s="67" t="s">
        <v>65</v>
      </c>
      <c r="E129" s="68" t="s">
        <v>66</v>
      </c>
      <c r="F129" s="68" t="s">
        <v>67</v>
      </c>
      <c r="I129" s="69"/>
      <c r="J129" s="70">
        <f>J130+J154+J163+J180+J205</f>
        <v>0</v>
      </c>
      <c r="L129" s="65"/>
      <c r="M129" s="71"/>
      <c r="P129" s="72">
        <f>P130+P163+P180+P205+P154</f>
        <v>0</v>
      </c>
      <c r="R129" s="72">
        <f>R130+R163+R180+R205+R154</f>
        <v>8.7280555</v>
      </c>
      <c r="T129" s="72">
        <f>T130+T163+T180+T205+T154</f>
        <v>84.85115</v>
      </c>
      <c r="AR129" s="67"/>
      <c r="AT129" s="74"/>
      <c r="AU129" s="74"/>
      <c r="AY129" s="67"/>
      <c r="BK129" s="75"/>
    </row>
    <row r="130" spans="2:63" s="66" customFormat="1" ht="22.7" customHeight="1">
      <c r="B130" s="65"/>
      <c r="D130" s="67" t="s">
        <v>65</v>
      </c>
      <c r="E130" s="76" t="s">
        <v>68</v>
      </c>
      <c r="F130" s="76" t="s">
        <v>69</v>
      </c>
      <c r="I130" s="69"/>
      <c r="J130" s="77">
        <f>J131+J134+J137+J139+J141+J144+J147+J150+J152</f>
        <v>0</v>
      </c>
      <c r="L130" s="65"/>
      <c r="M130" s="71"/>
      <c r="P130" s="72">
        <f>SUM(P131:P153)</f>
        <v>0</v>
      </c>
      <c r="R130" s="72">
        <f>SUM(R131:R153)</f>
        <v>0.00628</v>
      </c>
      <c r="T130" s="72">
        <f>SUM(T131:T153)</f>
        <v>11.44</v>
      </c>
      <c r="AR130" s="67"/>
      <c r="AT130" s="74"/>
      <c r="AU130" s="74"/>
      <c r="AY130" s="67"/>
      <c r="BK130" s="75"/>
    </row>
    <row r="131" spans="2:65" s="9" customFormat="1" ht="21.75" customHeight="1">
      <c r="B131" s="8"/>
      <c r="C131" s="78">
        <v>1</v>
      </c>
      <c r="D131" s="78" t="s">
        <v>70</v>
      </c>
      <c r="E131" s="79" t="s">
        <v>134</v>
      </c>
      <c r="F131" s="80" t="s">
        <v>135</v>
      </c>
      <c r="G131" s="81" t="s">
        <v>81</v>
      </c>
      <c r="H131" s="82">
        <v>4.8</v>
      </c>
      <c r="I131" s="83"/>
      <c r="J131" s="84">
        <f>ROUND(I131*H131,2)</f>
        <v>0</v>
      </c>
      <c r="K131" s="80" t="s">
        <v>72</v>
      </c>
      <c r="L131" s="8"/>
      <c r="M131" s="85" t="s">
        <v>8</v>
      </c>
      <c r="N131" s="86" t="s">
        <v>26</v>
      </c>
      <c r="P131" s="87">
        <f>O131*H131</f>
        <v>0</v>
      </c>
      <c r="Q131" s="87">
        <v>0</v>
      </c>
      <c r="R131" s="87">
        <f>Q131*H131</f>
        <v>0</v>
      </c>
      <c r="S131" s="87">
        <v>0</v>
      </c>
      <c r="T131" s="88">
        <f>S131*H131</f>
        <v>0</v>
      </c>
      <c r="AR131" s="89"/>
      <c r="AT131" s="89"/>
      <c r="AU131" s="89"/>
      <c r="AY131" s="1"/>
      <c r="BE131" s="90"/>
      <c r="BF131" s="90"/>
      <c r="BG131" s="90"/>
      <c r="BH131" s="90"/>
      <c r="BI131" s="90"/>
      <c r="BJ131" s="1"/>
      <c r="BK131" s="90"/>
      <c r="BL131" s="1"/>
      <c r="BM131" s="89"/>
    </row>
    <row r="132" spans="2:47" s="9" customFormat="1" ht="15">
      <c r="B132" s="8"/>
      <c r="D132" s="91" t="s">
        <v>73</v>
      </c>
      <c r="F132" s="92" t="s">
        <v>136</v>
      </c>
      <c r="I132" s="93"/>
      <c r="L132" s="8"/>
      <c r="M132" s="94"/>
      <c r="T132" s="95"/>
      <c r="AT132" s="1"/>
      <c r="AU132" s="1"/>
    </row>
    <row r="133" spans="2:51" s="104" customFormat="1" ht="11.25">
      <c r="B133" s="103"/>
      <c r="D133" s="91" t="s">
        <v>74</v>
      </c>
      <c r="E133" s="105" t="s">
        <v>8</v>
      </c>
      <c r="F133" s="106" t="s">
        <v>137</v>
      </c>
      <c r="H133" s="107">
        <v>4.8</v>
      </c>
      <c r="I133" s="108"/>
      <c r="L133" s="103"/>
      <c r="M133" s="109"/>
      <c r="T133" s="110"/>
      <c r="AT133" s="105"/>
      <c r="AU133" s="105"/>
      <c r="AY133" s="105"/>
    </row>
    <row r="134" spans="2:65" s="9" customFormat="1" ht="16.5" customHeight="1">
      <c r="B134" s="8"/>
      <c r="C134" s="78">
        <v>2</v>
      </c>
      <c r="D134" s="78" t="s">
        <v>70</v>
      </c>
      <c r="E134" s="79" t="s">
        <v>156</v>
      </c>
      <c r="F134" s="80" t="s">
        <v>157</v>
      </c>
      <c r="G134" s="81" t="s">
        <v>71</v>
      </c>
      <c r="H134" s="82">
        <v>16</v>
      </c>
      <c r="I134" s="83"/>
      <c r="J134" s="84">
        <f>ROUND(I134*H134,2)</f>
        <v>0</v>
      </c>
      <c r="K134" s="80" t="s">
        <v>72</v>
      </c>
      <c r="L134" s="8"/>
      <c r="M134" s="85" t="s">
        <v>8</v>
      </c>
      <c r="N134" s="86" t="s">
        <v>26</v>
      </c>
      <c r="P134" s="87">
        <f>O134*H134</f>
        <v>0</v>
      </c>
      <c r="Q134" s="87">
        <v>0</v>
      </c>
      <c r="R134" s="87">
        <f>Q134*H134</f>
        <v>0</v>
      </c>
      <c r="S134" s="87">
        <v>0</v>
      </c>
      <c r="T134" s="88">
        <f>S134*H134</f>
        <v>0</v>
      </c>
      <c r="AR134" s="89"/>
      <c r="AT134" s="89"/>
      <c r="AU134" s="89"/>
      <c r="AY134" s="1"/>
      <c r="BE134" s="90"/>
      <c r="BF134" s="90"/>
      <c r="BG134" s="90"/>
      <c r="BH134" s="90"/>
      <c r="BI134" s="90"/>
      <c r="BJ134" s="1"/>
      <c r="BK134" s="90"/>
      <c r="BL134" s="1"/>
      <c r="BM134" s="89"/>
    </row>
    <row r="135" spans="2:47" s="9" customFormat="1" ht="15">
      <c r="B135" s="8"/>
      <c r="D135" s="91" t="s">
        <v>73</v>
      </c>
      <c r="F135" s="92" t="s">
        <v>158</v>
      </c>
      <c r="I135" s="93"/>
      <c r="L135" s="8"/>
      <c r="M135" s="94"/>
      <c r="T135" s="95"/>
      <c r="AT135" s="1"/>
      <c r="AU135" s="1"/>
    </row>
    <row r="136" spans="2:51" s="104" customFormat="1" ht="11.25">
      <c r="B136" s="103"/>
      <c r="D136" s="91" t="s">
        <v>74</v>
      </c>
      <c r="E136" s="105" t="s">
        <v>8</v>
      </c>
      <c r="F136" s="106" t="s">
        <v>162</v>
      </c>
      <c r="H136" s="107">
        <v>16</v>
      </c>
      <c r="I136" s="108"/>
      <c r="L136" s="103"/>
      <c r="M136" s="109"/>
      <c r="T136" s="110"/>
      <c r="AT136" s="105"/>
      <c r="AU136" s="105"/>
      <c r="AY136" s="105"/>
    </row>
    <row r="137" spans="2:65" s="9" customFormat="1" ht="16.5" customHeight="1">
      <c r="B137" s="8"/>
      <c r="C137" s="122">
        <v>3</v>
      </c>
      <c r="D137" s="122" t="s">
        <v>70</v>
      </c>
      <c r="E137" s="123" t="s">
        <v>122</v>
      </c>
      <c r="F137" s="124" t="s">
        <v>123</v>
      </c>
      <c r="G137" s="125" t="s">
        <v>81</v>
      </c>
      <c r="H137" s="126">
        <v>4</v>
      </c>
      <c r="I137" s="127"/>
      <c r="J137" s="128">
        <f>ROUND(I137*H137,2)</f>
        <v>0</v>
      </c>
      <c r="K137" s="124" t="s">
        <v>124</v>
      </c>
      <c r="L137" s="8"/>
      <c r="M137" s="129" t="s">
        <v>8</v>
      </c>
      <c r="N137" s="130" t="s">
        <v>26</v>
      </c>
      <c r="P137" s="131">
        <f>O137*H137</f>
        <v>0</v>
      </c>
      <c r="Q137" s="131">
        <v>0</v>
      </c>
      <c r="R137" s="131">
        <f>Q137*H137</f>
        <v>0</v>
      </c>
      <c r="S137" s="131">
        <v>0</v>
      </c>
      <c r="T137" s="132">
        <f>S137*H137</f>
        <v>0</v>
      </c>
      <c r="AR137" s="133"/>
      <c r="AT137" s="133"/>
      <c r="AU137" s="133"/>
      <c r="AY137" s="1"/>
      <c r="BE137" s="90"/>
      <c r="BF137" s="90"/>
      <c r="BG137" s="90"/>
      <c r="BH137" s="90"/>
      <c r="BI137" s="90"/>
      <c r="BJ137" s="1"/>
      <c r="BK137" s="90"/>
      <c r="BL137" s="1"/>
      <c r="BM137" s="133"/>
    </row>
    <row r="138" spans="2:47" s="9" customFormat="1" ht="19.5">
      <c r="B138" s="8"/>
      <c r="D138" s="134" t="s">
        <v>73</v>
      </c>
      <c r="F138" s="135" t="s">
        <v>125</v>
      </c>
      <c r="I138" s="93"/>
      <c r="L138" s="8"/>
      <c r="M138" s="94"/>
      <c r="T138" s="95"/>
      <c r="AT138" s="1"/>
      <c r="AU138" s="1"/>
    </row>
    <row r="139" spans="2:65" s="9" customFormat="1" ht="16.5" customHeight="1">
      <c r="B139" s="8"/>
      <c r="C139" s="136">
        <v>4</v>
      </c>
      <c r="D139" s="136" t="s">
        <v>131</v>
      </c>
      <c r="E139" s="137" t="s">
        <v>180</v>
      </c>
      <c r="F139" s="138" t="s">
        <v>181</v>
      </c>
      <c r="G139" s="139" t="s">
        <v>81</v>
      </c>
      <c r="H139" s="140">
        <v>4</v>
      </c>
      <c r="I139" s="141"/>
      <c r="J139" s="142">
        <f>ROUND(I139*H139,2)</f>
        <v>0</v>
      </c>
      <c r="K139" s="138" t="s">
        <v>72</v>
      </c>
      <c r="L139" s="143"/>
      <c r="M139" s="144" t="s">
        <v>8</v>
      </c>
      <c r="N139" s="145" t="s">
        <v>26</v>
      </c>
      <c r="P139" s="87">
        <f>O139*H139</f>
        <v>0</v>
      </c>
      <c r="Q139" s="87">
        <v>0.001</v>
      </c>
      <c r="R139" s="87">
        <f>Q139*H139</f>
        <v>0.004</v>
      </c>
      <c r="S139" s="87">
        <v>0</v>
      </c>
      <c r="T139" s="88">
        <f>S139*H139</f>
        <v>0</v>
      </c>
      <c r="AR139" s="89"/>
      <c r="AT139" s="89"/>
      <c r="AU139" s="89"/>
      <c r="AY139" s="1"/>
      <c r="BE139" s="90"/>
      <c r="BF139" s="90"/>
      <c r="BG139" s="90"/>
      <c r="BH139" s="90"/>
      <c r="BI139" s="90"/>
      <c r="BJ139" s="1"/>
      <c r="BK139" s="90"/>
      <c r="BL139" s="1"/>
      <c r="BM139" s="89"/>
    </row>
    <row r="140" spans="2:47" s="9" customFormat="1" ht="15">
      <c r="B140" s="8"/>
      <c r="D140" s="134" t="s">
        <v>73</v>
      </c>
      <c r="F140" s="135" t="s">
        <v>182</v>
      </c>
      <c r="I140" s="93"/>
      <c r="L140" s="8"/>
      <c r="M140" s="94"/>
      <c r="T140" s="95"/>
      <c r="AT140" s="1"/>
      <c r="AU140" s="1"/>
    </row>
    <row r="141" spans="2:65" s="9" customFormat="1" ht="16.5" customHeight="1">
      <c r="B141" s="8"/>
      <c r="C141" s="78">
        <v>5</v>
      </c>
      <c r="D141" s="78" t="s">
        <v>70</v>
      </c>
      <c r="E141" s="79" t="s">
        <v>126</v>
      </c>
      <c r="F141" s="80" t="s">
        <v>193</v>
      </c>
      <c r="G141" s="81" t="s">
        <v>71</v>
      </c>
      <c r="H141" s="82">
        <v>39</v>
      </c>
      <c r="I141" s="83"/>
      <c r="J141" s="84">
        <f>ROUND(I141*H141,2)</f>
        <v>0</v>
      </c>
      <c r="K141" s="80" t="s">
        <v>72</v>
      </c>
      <c r="L141" s="8"/>
      <c r="M141" s="85" t="s">
        <v>8</v>
      </c>
      <c r="N141" s="86" t="s">
        <v>26</v>
      </c>
      <c r="P141" s="87">
        <f>O141*H141</f>
        <v>0</v>
      </c>
      <c r="Q141" s="87">
        <v>0</v>
      </c>
      <c r="R141" s="87">
        <f>Q141*H141</f>
        <v>0</v>
      </c>
      <c r="S141" s="87">
        <v>0</v>
      </c>
      <c r="T141" s="88">
        <f>S141*H141</f>
        <v>0</v>
      </c>
      <c r="AR141" s="89"/>
      <c r="AT141" s="89"/>
      <c r="AU141" s="89"/>
      <c r="AY141" s="1"/>
      <c r="BE141" s="90"/>
      <c r="BF141" s="90"/>
      <c r="BG141" s="90"/>
      <c r="BH141" s="90"/>
      <c r="BI141" s="90"/>
      <c r="BJ141" s="1"/>
      <c r="BK141" s="90"/>
      <c r="BL141" s="1"/>
      <c r="BM141" s="89"/>
    </row>
    <row r="142" spans="2:47" s="9" customFormat="1" ht="15">
      <c r="B142" s="8"/>
      <c r="D142" s="91" t="s">
        <v>73</v>
      </c>
      <c r="F142" s="92" t="s">
        <v>127</v>
      </c>
      <c r="I142" s="93"/>
      <c r="L142" s="8"/>
      <c r="M142" s="94"/>
      <c r="T142" s="95"/>
      <c r="AT142" s="1"/>
      <c r="AU142" s="1"/>
    </row>
    <row r="143" spans="2:51" s="104" customFormat="1" ht="11.25">
      <c r="B143" s="103"/>
      <c r="D143" s="91" t="s">
        <v>74</v>
      </c>
      <c r="E143" s="105" t="s">
        <v>8</v>
      </c>
      <c r="F143" s="106" t="s">
        <v>196</v>
      </c>
      <c r="H143" s="107">
        <v>12</v>
      </c>
      <c r="I143" s="108"/>
      <c r="L143" s="103"/>
      <c r="M143" s="109"/>
      <c r="T143" s="110"/>
      <c r="AT143" s="105"/>
      <c r="AU143" s="105"/>
      <c r="AY143" s="105"/>
    </row>
    <row r="144" spans="2:65" s="9" customFormat="1" ht="16.5" customHeight="1">
      <c r="B144" s="8"/>
      <c r="C144" s="78">
        <v>6</v>
      </c>
      <c r="D144" s="78" t="s">
        <v>70</v>
      </c>
      <c r="E144" s="79" t="s">
        <v>128</v>
      </c>
      <c r="F144" s="80" t="s">
        <v>129</v>
      </c>
      <c r="G144" s="81" t="s">
        <v>71</v>
      </c>
      <c r="H144" s="82">
        <v>39</v>
      </c>
      <c r="I144" s="83"/>
      <c r="J144" s="84">
        <f>ROUND(I144*H144,2)</f>
        <v>0</v>
      </c>
      <c r="K144" s="80" t="s">
        <v>72</v>
      </c>
      <c r="L144" s="8"/>
      <c r="M144" s="85" t="s">
        <v>8</v>
      </c>
      <c r="N144" s="86" t="s">
        <v>26</v>
      </c>
      <c r="P144" s="87">
        <f>O144*H144</f>
        <v>0</v>
      </c>
      <c r="Q144" s="87">
        <v>0</v>
      </c>
      <c r="R144" s="87">
        <f>Q144*H144</f>
        <v>0</v>
      </c>
      <c r="S144" s="87">
        <v>0</v>
      </c>
      <c r="T144" s="88">
        <f>S144*H144</f>
        <v>0</v>
      </c>
      <c r="AR144" s="89"/>
      <c r="AT144" s="89"/>
      <c r="AU144" s="89"/>
      <c r="AY144" s="1"/>
      <c r="BE144" s="90"/>
      <c r="BF144" s="90"/>
      <c r="BG144" s="90"/>
      <c r="BH144" s="90"/>
      <c r="BI144" s="90"/>
      <c r="BJ144" s="1"/>
      <c r="BK144" s="90"/>
      <c r="BL144" s="1"/>
      <c r="BM144" s="89"/>
    </row>
    <row r="145" spans="2:47" s="9" customFormat="1" ht="19.5">
      <c r="B145" s="8"/>
      <c r="D145" s="91" t="s">
        <v>73</v>
      </c>
      <c r="F145" s="92" t="s">
        <v>130</v>
      </c>
      <c r="I145" s="93"/>
      <c r="L145" s="8"/>
      <c r="M145" s="94"/>
      <c r="T145" s="95"/>
      <c r="AT145" s="1"/>
      <c r="AU145" s="1"/>
    </row>
    <row r="146" spans="2:51" s="104" customFormat="1" ht="11.25">
      <c r="B146" s="103"/>
      <c r="D146" s="91" t="s">
        <v>74</v>
      </c>
      <c r="E146" s="105" t="s">
        <v>8</v>
      </c>
      <c r="F146" s="106" t="s">
        <v>199</v>
      </c>
      <c r="H146" s="107">
        <v>39</v>
      </c>
      <c r="I146" s="108"/>
      <c r="L146" s="103"/>
      <c r="M146" s="109"/>
      <c r="T146" s="110"/>
      <c r="AT146" s="105"/>
      <c r="AU146" s="105"/>
      <c r="AY146" s="105"/>
    </row>
    <row r="147" spans="2:65" s="9" customFormat="1" ht="16.5" customHeight="1">
      <c r="B147" s="8"/>
      <c r="C147" s="136">
        <v>7</v>
      </c>
      <c r="D147" s="136" t="s">
        <v>131</v>
      </c>
      <c r="E147" s="137" t="s">
        <v>132</v>
      </c>
      <c r="F147" s="138" t="s">
        <v>133</v>
      </c>
      <c r="G147" s="139" t="s">
        <v>85</v>
      </c>
      <c r="H147" s="140">
        <v>1</v>
      </c>
      <c r="I147" s="141"/>
      <c r="J147" s="142">
        <f>ROUND(I147*H147,2)</f>
        <v>0</v>
      </c>
      <c r="K147" s="138" t="s">
        <v>72</v>
      </c>
      <c r="L147" s="143"/>
      <c r="M147" s="144" t="s">
        <v>8</v>
      </c>
      <c r="N147" s="145" t="s">
        <v>26</v>
      </c>
      <c r="P147" s="87">
        <f>O147*H147</f>
        <v>0</v>
      </c>
      <c r="Q147" s="87">
        <v>0.001</v>
      </c>
      <c r="R147" s="87">
        <f>Q147*H147</f>
        <v>0.001</v>
      </c>
      <c r="S147" s="87">
        <v>0</v>
      </c>
      <c r="T147" s="88">
        <f>S147*H147</f>
        <v>0</v>
      </c>
      <c r="AR147" s="89"/>
      <c r="AT147" s="89"/>
      <c r="AU147" s="89"/>
      <c r="AY147" s="1"/>
      <c r="BE147" s="90"/>
      <c r="BF147" s="90"/>
      <c r="BG147" s="90"/>
      <c r="BH147" s="90"/>
      <c r="BI147" s="90"/>
      <c r="BJ147" s="1"/>
      <c r="BK147" s="90"/>
      <c r="BL147" s="1"/>
      <c r="BM147" s="89"/>
    </row>
    <row r="148" spans="2:47" s="9" customFormat="1" ht="15">
      <c r="B148" s="8"/>
      <c r="D148" s="91" t="s">
        <v>73</v>
      </c>
      <c r="F148" s="92" t="s">
        <v>133</v>
      </c>
      <c r="I148" s="93"/>
      <c r="L148" s="8"/>
      <c r="M148" s="94"/>
      <c r="T148" s="95"/>
      <c r="AT148" s="1"/>
      <c r="AU148" s="1"/>
    </row>
    <row r="149" spans="2:51" s="104" customFormat="1" ht="11.25">
      <c r="B149" s="103"/>
      <c r="D149" s="91" t="s">
        <v>74</v>
      </c>
      <c r="F149" s="106" t="s">
        <v>198</v>
      </c>
      <c r="H149" s="107">
        <v>1</v>
      </c>
      <c r="I149" s="108"/>
      <c r="L149" s="103"/>
      <c r="M149" s="109"/>
      <c r="T149" s="110"/>
      <c r="AT149" s="105"/>
      <c r="AU149" s="105"/>
      <c r="AY149" s="105"/>
    </row>
    <row r="150" spans="2:65" s="9" customFormat="1" ht="21.75" customHeight="1">
      <c r="B150" s="8"/>
      <c r="C150" s="78">
        <v>8</v>
      </c>
      <c r="D150" s="78" t="s">
        <v>70</v>
      </c>
      <c r="E150" s="79" t="s">
        <v>159</v>
      </c>
      <c r="F150" s="80" t="s">
        <v>160</v>
      </c>
      <c r="G150" s="81" t="s">
        <v>71</v>
      </c>
      <c r="H150" s="82">
        <v>16</v>
      </c>
      <c r="I150" s="83"/>
      <c r="J150" s="84">
        <f>ROUND(I150*H150,2)</f>
        <v>0</v>
      </c>
      <c r="K150" s="80" t="s">
        <v>72</v>
      </c>
      <c r="L150" s="8"/>
      <c r="M150" s="85" t="s">
        <v>8</v>
      </c>
      <c r="N150" s="86" t="s">
        <v>26</v>
      </c>
      <c r="P150" s="87">
        <f>O150*H150</f>
        <v>0</v>
      </c>
      <c r="Q150" s="87">
        <v>4E-05</v>
      </c>
      <c r="R150" s="87">
        <f>Q150*H150</f>
        <v>0.00064</v>
      </c>
      <c r="S150" s="87">
        <v>0.425</v>
      </c>
      <c r="T150" s="88">
        <f>S150*H150</f>
        <v>6.8</v>
      </c>
      <c r="AR150" s="89"/>
      <c r="AT150" s="89"/>
      <c r="AU150" s="89"/>
      <c r="AY150" s="1"/>
      <c r="BE150" s="90"/>
      <c r="BF150" s="90"/>
      <c r="BG150" s="90"/>
      <c r="BH150" s="90"/>
      <c r="BI150" s="90"/>
      <c r="BJ150" s="1"/>
      <c r="BK150" s="90"/>
      <c r="BL150" s="1"/>
      <c r="BM150" s="89"/>
    </row>
    <row r="151" spans="2:47" s="9" customFormat="1" ht="15">
      <c r="B151" s="8"/>
      <c r="D151" s="91" t="s">
        <v>73</v>
      </c>
      <c r="F151" s="106" t="s">
        <v>162</v>
      </c>
      <c r="I151" s="93"/>
      <c r="L151" s="8"/>
      <c r="M151" s="94"/>
      <c r="T151" s="95"/>
      <c r="AT151" s="1"/>
      <c r="AU151" s="1"/>
    </row>
    <row r="152" spans="2:65" s="9" customFormat="1" ht="21.75" customHeight="1">
      <c r="B152" s="8"/>
      <c r="C152" s="78">
        <v>9</v>
      </c>
      <c r="D152" s="78" t="s">
        <v>70</v>
      </c>
      <c r="E152" s="79" t="s">
        <v>161</v>
      </c>
      <c r="F152" s="80" t="s">
        <v>175</v>
      </c>
      <c r="G152" s="81" t="s">
        <v>71</v>
      </c>
      <c r="H152" s="82">
        <v>16</v>
      </c>
      <c r="I152" s="83"/>
      <c r="J152" s="84">
        <f>ROUND(I152*H152,2)</f>
        <v>0</v>
      </c>
      <c r="K152" s="80" t="s">
        <v>72</v>
      </c>
      <c r="L152" s="8"/>
      <c r="M152" s="85" t="s">
        <v>8</v>
      </c>
      <c r="N152" s="86" t="s">
        <v>26</v>
      </c>
      <c r="P152" s="87">
        <f>O152*H152</f>
        <v>0</v>
      </c>
      <c r="Q152" s="87">
        <v>4E-05</v>
      </c>
      <c r="R152" s="87">
        <f>Q152*H152</f>
        <v>0.00064</v>
      </c>
      <c r="S152" s="87">
        <v>0.29</v>
      </c>
      <c r="T152" s="88">
        <f>S152*H152</f>
        <v>4.64</v>
      </c>
      <c r="AR152" s="89"/>
      <c r="AT152" s="89"/>
      <c r="AU152" s="89"/>
      <c r="AY152" s="1"/>
      <c r="BE152" s="90"/>
      <c r="BF152" s="90"/>
      <c r="BG152" s="90"/>
      <c r="BH152" s="90"/>
      <c r="BI152" s="90"/>
      <c r="BJ152" s="1"/>
      <c r="BK152" s="90"/>
      <c r="BL152" s="1"/>
      <c r="BM152" s="89"/>
    </row>
    <row r="153" spans="2:51" s="104" customFormat="1" ht="11.25">
      <c r="B153" s="103"/>
      <c r="D153" s="91" t="s">
        <v>74</v>
      </c>
      <c r="E153" s="105" t="s">
        <v>8</v>
      </c>
      <c r="F153" s="106" t="s">
        <v>162</v>
      </c>
      <c r="H153" s="107">
        <v>15.898</v>
      </c>
      <c r="I153" s="108"/>
      <c r="L153" s="103"/>
      <c r="M153" s="109"/>
      <c r="T153" s="110"/>
      <c r="AT153" s="105"/>
      <c r="AU153" s="105"/>
      <c r="AY153" s="105"/>
    </row>
    <row r="154" spans="2:63" s="66" customFormat="1" ht="22.7" customHeight="1">
      <c r="B154" s="65"/>
      <c r="D154" s="67" t="s">
        <v>65</v>
      </c>
      <c r="E154" s="76" t="s">
        <v>78</v>
      </c>
      <c r="F154" s="76" t="s">
        <v>163</v>
      </c>
      <c r="I154" s="69"/>
      <c r="J154" s="77">
        <f>J155+J157+J160</f>
        <v>0</v>
      </c>
      <c r="L154" s="65"/>
      <c r="M154" s="71"/>
      <c r="P154" s="72">
        <f>SUM(P155:P160)</f>
        <v>0</v>
      </c>
      <c r="R154" s="72">
        <f>SUM(R155:R160)</f>
        <v>6.4032</v>
      </c>
      <c r="T154" s="72">
        <f>SUM(T155:T160)</f>
        <v>0</v>
      </c>
      <c r="AR154" s="67"/>
      <c r="AT154" s="74"/>
      <c r="AU154" s="74"/>
      <c r="AY154" s="67"/>
      <c r="BK154" s="75"/>
    </row>
    <row r="155" spans="2:65" s="9" customFormat="1" ht="16.5" customHeight="1">
      <c r="B155" s="8"/>
      <c r="C155" s="78">
        <v>10</v>
      </c>
      <c r="D155" s="78" t="s">
        <v>70</v>
      </c>
      <c r="E155" s="79" t="s">
        <v>166</v>
      </c>
      <c r="F155" s="80" t="s">
        <v>167</v>
      </c>
      <c r="G155" s="81" t="s">
        <v>71</v>
      </c>
      <c r="H155" s="82">
        <v>16</v>
      </c>
      <c r="I155" s="83"/>
      <c r="J155" s="84">
        <f>ROUND(I155*H155,2)</f>
        <v>0</v>
      </c>
      <c r="K155" s="80" t="s">
        <v>72</v>
      </c>
      <c r="L155" s="8"/>
      <c r="M155" s="85" t="s">
        <v>8</v>
      </c>
      <c r="N155" s="86" t="s">
        <v>26</v>
      </c>
      <c r="P155" s="87">
        <f>O155*H155</f>
        <v>0</v>
      </c>
      <c r="Q155" s="87">
        <v>0.292</v>
      </c>
      <c r="R155" s="87">
        <f>Q155*H155</f>
        <v>4.672</v>
      </c>
      <c r="S155" s="87">
        <v>0</v>
      </c>
      <c r="T155" s="88">
        <f>S155*H155</f>
        <v>0</v>
      </c>
      <c r="AR155" s="89"/>
      <c r="AT155" s="89"/>
      <c r="AU155" s="89"/>
      <c r="AY155" s="1"/>
      <c r="BE155" s="90"/>
      <c r="BF155" s="90"/>
      <c r="BG155" s="90"/>
      <c r="BH155" s="90"/>
      <c r="BI155" s="90"/>
      <c r="BJ155" s="1"/>
      <c r="BK155" s="90"/>
      <c r="BL155" s="1"/>
      <c r="BM155" s="89"/>
    </row>
    <row r="156" spans="2:47" s="9" customFormat="1" ht="15">
      <c r="B156" s="8"/>
      <c r="D156" s="91" t="s">
        <v>73</v>
      </c>
      <c r="F156" s="106" t="s">
        <v>162</v>
      </c>
      <c r="I156" s="93"/>
      <c r="L156" s="8"/>
      <c r="M156" s="94"/>
      <c r="T156" s="95"/>
      <c r="AT156" s="1"/>
      <c r="AU156" s="1"/>
    </row>
    <row r="157" spans="2:65" s="9" customFormat="1" ht="16.5" customHeight="1">
      <c r="B157" s="8"/>
      <c r="C157" s="78">
        <v>11</v>
      </c>
      <c r="D157" s="78" t="s">
        <v>70</v>
      </c>
      <c r="E157" s="79" t="s">
        <v>169</v>
      </c>
      <c r="F157" s="80" t="s">
        <v>170</v>
      </c>
      <c r="G157" s="81" t="s">
        <v>71</v>
      </c>
      <c r="H157" s="82">
        <v>16</v>
      </c>
      <c r="I157" s="83"/>
      <c r="J157" s="84">
        <f>ROUND(I157*H157,2)</f>
        <v>0</v>
      </c>
      <c r="K157" s="80" t="s">
        <v>72</v>
      </c>
      <c r="L157" s="8"/>
      <c r="M157" s="85" t="s">
        <v>8</v>
      </c>
      <c r="N157" s="86" t="s">
        <v>26</v>
      </c>
      <c r="P157" s="87">
        <f>O157*H157</f>
        <v>0</v>
      </c>
      <c r="Q157" s="87">
        <v>0.1082</v>
      </c>
      <c r="R157" s="87">
        <f>Q157*H157</f>
        <v>1.7312</v>
      </c>
      <c r="S157" s="87">
        <v>0</v>
      </c>
      <c r="T157" s="88">
        <f>S157*H157</f>
        <v>0</v>
      </c>
      <c r="AR157" s="89"/>
      <c r="AT157" s="89"/>
      <c r="AU157" s="89"/>
      <c r="AY157" s="1"/>
      <c r="BE157" s="90"/>
      <c r="BF157" s="90"/>
      <c r="BG157" s="90"/>
      <c r="BH157" s="90"/>
      <c r="BI157" s="90"/>
      <c r="BJ157" s="1"/>
      <c r="BK157" s="90"/>
      <c r="BL157" s="1"/>
      <c r="BM157" s="89"/>
    </row>
    <row r="158" spans="2:47" s="9" customFormat="1" ht="15">
      <c r="B158" s="8"/>
      <c r="D158" s="91" t="s">
        <v>73</v>
      </c>
      <c r="F158" s="92" t="s">
        <v>165</v>
      </c>
      <c r="I158" s="93"/>
      <c r="L158" s="8"/>
      <c r="M158" s="94"/>
      <c r="T158" s="95"/>
      <c r="AT158" s="1"/>
      <c r="AU158" s="1"/>
    </row>
    <row r="159" spans="2:51" s="104" customFormat="1" ht="11.25">
      <c r="B159" s="103"/>
      <c r="D159" s="91" t="s">
        <v>74</v>
      </c>
      <c r="E159" s="105" t="s">
        <v>8</v>
      </c>
      <c r="F159" s="106" t="s">
        <v>164</v>
      </c>
      <c r="H159" s="107">
        <v>85</v>
      </c>
      <c r="I159" s="108"/>
      <c r="L159" s="103"/>
      <c r="M159" s="109"/>
      <c r="T159" s="110"/>
      <c r="AT159" s="105"/>
      <c r="AU159" s="105"/>
      <c r="AY159" s="105"/>
    </row>
    <row r="160" spans="2:65" s="9" customFormat="1" ht="16.5" customHeight="1">
      <c r="B160" s="8"/>
      <c r="C160" s="78">
        <v>12</v>
      </c>
      <c r="D160" s="78" t="s">
        <v>70</v>
      </c>
      <c r="E160" s="79" t="s">
        <v>171</v>
      </c>
      <c r="F160" s="80" t="s">
        <v>172</v>
      </c>
      <c r="G160" s="81" t="s">
        <v>71</v>
      </c>
      <c r="H160" s="82">
        <v>16</v>
      </c>
      <c r="I160" s="83"/>
      <c r="J160" s="84">
        <f>ROUND(I160*H160,2)</f>
        <v>0</v>
      </c>
      <c r="K160" s="80" t="s">
        <v>72</v>
      </c>
      <c r="L160" s="8"/>
      <c r="M160" s="85" t="s">
        <v>8</v>
      </c>
      <c r="N160" s="86" t="s">
        <v>26</v>
      </c>
      <c r="P160" s="87">
        <f>O160*H160</f>
        <v>0</v>
      </c>
      <c r="Q160" s="87">
        <v>0</v>
      </c>
      <c r="R160" s="87">
        <f>Q160*H160</f>
        <v>0</v>
      </c>
      <c r="S160" s="87">
        <v>0</v>
      </c>
      <c r="T160" s="88">
        <f>S160*H160</f>
        <v>0</v>
      </c>
      <c r="AR160" s="89"/>
      <c r="AT160" s="89"/>
      <c r="AU160" s="89"/>
      <c r="AY160" s="1"/>
      <c r="BE160" s="90"/>
      <c r="BF160" s="90"/>
      <c r="BG160" s="90"/>
      <c r="BH160" s="90"/>
      <c r="BI160" s="90"/>
      <c r="BJ160" s="1"/>
      <c r="BK160" s="90"/>
      <c r="BL160" s="1"/>
      <c r="BM160" s="89"/>
    </row>
    <row r="161" spans="2:47" s="9" customFormat="1" ht="15">
      <c r="B161" s="8"/>
      <c r="D161" s="91" t="s">
        <v>73</v>
      </c>
      <c r="F161" s="92" t="s">
        <v>168</v>
      </c>
      <c r="I161" s="93"/>
      <c r="L161" s="8"/>
      <c r="M161" s="94"/>
      <c r="T161" s="95"/>
      <c r="AT161" s="1"/>
      <c r="AU161" s="1"/>
    </row>
    <row r="162" spans="2:51" s="104" customFormat="1" ht="11.25">
      <c r="B162" s="103"/>
      <c r="D162" s="91" t="s">
        <v>74</v>
      </c>
      <c r="E162" s="105" t="s">
        <v>8</v>
      </c>
      <c r="F162" s="106" t="s">
        <v>162</v>
      </c>
      <c r="H162" s="107">
        <v>135</v>
      </c>
      <c r="I162" s="108"/>
      <c r="L162" s="103"/>
      <c r="M162" s="109"/>
      <c r="T162" s="110"/>
      <c r="AT162" s="105"/>
      <c r="AU162" s="105"/>
      <c r="AY162" s="105"/>
    </row>
    <row r="163" spans="2:63" s="66" customFormat="1" ht="22.7" customHeight="1">
      <c r="B163" s="65"/>
      <c r="D163" s="67" t="s">
        <v>65</v>
      </c>
      <c r="E163" s="76" t="s">
        <v>76</v>
      </c>
      <c r="F163" s="76" t="s">
        <v>77</v>
      </c>
      <c r="I163" s="69"/>
      <c r="J163" s="77">
        <f>J164+J166+J171+J177</f>
        <v>0</v>
      </c>
      <c r="L163" s="65"/>
      <c r="M163" s="71"/>
      <c r="P163" s="72">
        <f>SUM(P164:P179)</f>
        <v>0</v>
      </c>
      <c r="R163" s="72">
        <f>SUM(R164:R179)</f>
        <v>2.3185755</v>
      </c>
      <c r="T163" s="72">
        <f>SUM(T164:T179)</f>
        <v>73.41115</v>
      </c>
      <c r="AR163" s="67"/>
      <c r="AT163" s="74"/>
      <c r="AU163" s="74"/>
      <c r="AY163" s="67"/>
      <c r="BK163" s="75"/>
    </row>
    <row r="164" spans="2:65" s="9" customFormat="1" ht="21.75" customHeight="1">
      <c r="B164" s="8"/>
      <c r="C164" s="78">
        <v>13</v>
      </c>
      <c r="D164" s="78" t="s">
        <v>70</v>
      </c>
      <c r="E164" s="79" t="s">
        <v>173</v>
      </c>
      <c r="F164" s="80" t="s">
        <v>174</v>
      </c>
      <c r="G164" s="81" t="s">
        <v>142</v>
      </c>
      <c r="H164" s="82">
        <v>1</v>
      </c>
      <c r="I164" s="83"/>
      <c r="J164" s="84">
        <f>ROUND(I164*H164,2)</f>
        <v>0</v>
      </c>
      <c r="K164" s="80" t="s">
        <v>8</v>
      </c>
      <c r="L164" s="8"/>
      <c r="M164" s="85" t="s">
        <v>8</v>
      </c>
      <c r="N164" s="86" t="s">
        <v>26</v>
      </c>
      <c r="P164" s="87">
        <f>O164*H164</f>
        <v>0</v>
      </c>
      <c r="Q164" s="87">
        <v>0</v>
      </c>
      <c r="R164" s="87">
        <f>Q164*H164</f>
        <v>0</v>
      </c>
      <c r="S164" s="87">
        <v>0</v>
      </c>
      <c r="T164" s="88">
        <f>S164*H164</f>
        <v>0</v>
      </c>
      <c r="AR164" s="89"/>
      <c r="AT164" s="89"/>
      <c r="AU164" s="89"/>
      <c r="AY164" s="1"/>
      <c r="BE164" s="90"/>
      <c r="BF164" s="90"/>
      <c r="BG164" s="90"/>
      <c r="BH164" s="90"/>
      <c r="BI164" s="90"/>
      <c r="BJ164" s="1"/>
      <c r="BK164" s="90"/>
      <c r="BL164" s="1"/>
      <c r="BM164" s="89"/>
    </row>
    <row r="165" spans="2:47" s="9" customFormat="1" ht="15">
      <c r="B165" s="8"/>
      <c r="D165" s="91" t="s">
        <v>73</v>
      </c>
      <c r="F165" s="92"/>
      <c r="I165" s="93"/>
      <c r="L165" s="8"/>
      <c r="M165" s="94"/>
      <c r="T165" s="95"/>
      <c r="AT165" s="1"/>
      <c r="AU165" s="1"/>
    </row>
    <row r="166" spans="2:65" s="9" customFormat="1" ht="16.5" customHeight="1">
      <c r="B166" s="8"/>
      <c r="C166" s="78">
        <v>14</v>
      </c>
      <c r="D166" s="78" t="s">
        <v>70</v>
      </c>
      <c r="E166" s="79" t="s">
        <v>79</v>
      </c>
      <c r="F166" s="80" t="s">
        <v>80</v>
      </c>
      <c r="G166" s="81" t="s">
        <v>81</v>
      </c>
      <c r="H166" s="82">
        <v>19.05</v>
      </c>
      <c r="I166" s="83"/>
      <c r="J166" s="84">
        <f>ROUND(I166*H166,2)</f>
        <v>0</v>
      </c>
      <c r="K166" s="80" t="s">
        <v>72</v>
      </c>
      <c r="L166" s="8"/>
      <c r="M166" s="85" t="s">
        <v>8</v>
      </c>
      <c r="N166" s="86" t="s">
        <v>26</v>
      </c>
      <c r="P166" s="87">
        <f>O166*H166</f>
        <v>0</v>
      </c>
      <c r="Q166" s="87">
        <v>0.12171</v>
      </c>
      <c r="R166" s="87">
        <f>Q166*H166</f>
        <v>2.3185755</v>
      </c>
      <c r="S166" s="87">
        <v>2.4</v>
      </c>
      <c r="T166" s="88">
        <f>S166*H166</f>
        <v>45.72</v>
      </c>
      <c r="AR166" s="89"/>
      <c r="AT166" s="89"/>
      <c r="AU166" s="89"/>
      <c r="AY166" s="1"/>
      <c r="BE166" s="90"/>
      <c r="BF166" s="90"/>
      <c r="BG166" s="90"/>
      <c r="BH166" s="90"/>
      <c r="BI166" s="90"/>
      <c r="BJ166" s="1"/>
      <c r="BK166" s="90"/>
      <c r="BL166" s="1"/>
      <c r="BM166" s="89"/>
    </row>
    <row r="167" spans="2:47" s="9" customFormat="1" ht="15">
      <c r="B167" s="8"/>
      <c r="D167" s="91" t="s">
        <v>73</v>
      </c>
      <c r="F167" s="92" t="s">
        <v>82</v>
      </c>
      <c r="I167" s="93"/>
      <c r="L167" s="8"/>
      <c r="M167" s="94"/>
      <c r="T167" s="95"/>
      <c r="AT167" s="1"/>
      <c r="AU167" s="1"/>
    </row>
    <row r="168" spans="2:51" s="104" customFormat="1" ht="11.25">
      <c r="B168" s="103"/>
      <c r="D168" s="91" t="s">
        <v>74</v>
      </c>
      <c r="E168" s="105" t="s">
        <v>8</v>
      </c>
      <c r="F168" s="106" t="s">
        <v>117</v>
      </c>
      <c r="H168" s="107">
        <v>14.04</v>
      </c>
      <c r="I168" s="108"/>
      <c r="L168" s="103"/>
      <c r="M168" s="109"/>
      <c r="T168" s="110"/>
      <c r="AT168" s="105"/>
      <c r="AU168" s="105"/>
      <c r="AY168" s="105"/>
    </row>
    <row r="169" spans="2:51" s="104" customFormat="1" ht="11.25">
      <c r="B169" s="103"/>
      <c r="D169" s="91" t="s">
        <v>74</v>
      </c>
      <c r="E169" s="105" t="s">
        <v>8</v>
      </c>
      <c r="F169" s="106" t="s">
        <v>118</v>
      </c>
      <c r="H169" s="107">
        <v>5.01</v>
      </c>
      <c r="I169" s="108"/>
      <c r="L169" s="103"/>
      <c r="M169" s="109"/>
      <c r="T169" s="110"/>
      <c r="AT169" s="105"/>
      <c r="AU169" s="105"/>
      <c r="AY169" s="105"/>
    </row>
    <row r="170" spans="2:51" s="112" customFormat="1" ht="11.25">
      <c r="B170" s="111"/>
      <c r="D170" s="91" t="s">
        <v>74</v>
      </c>
      <c r="E170" s="113" t="s">
        <v>8</v>
      </c>
      <c r="F170" s="114" t="s">
        <v>75</v>
      </c>
      <c r="H170" s="115">
        <v>19.05</v>
      </c>
      <c r="I170" s="116"/>
      <c r="L170" s="111"/>
      <c r="M170" s="117"/>
      <c r="T170" s="118"/>
      <c r="AT170" s="113"/>
      <c r="AU170" s="113"/>
      <c r="AY170" s="113"/>
    </row>
    <row r="171" spans="2:65" s="9" customFormat="1" ht="16.5" customHeight="1">
      <c r="B171" s="8"/>
      <c r="C171" s="78">
        <v>15</v>
      </c>
      <c r="D171" s="78" t="s">
        <v>70</v>
      </c>
      <c r="E171" s="79" t="s">
        <v>83</v>
      </c>
      <c r="F171" s="80" t="s">
        <v>84</v>
      </c>
      <c r="G171" s="81" t="s">
        <v>85</v>
      </c>
      <c r="H171" s="82">
        <v>24766.15</v>
      </c>
      <c r="I171" s="83"/>
      <c r="J171" s="84">
        <f>ROUND(I171*H171,2)</f>
        <v>0</v>
      </c>
      <c r="K171" s="80" t="s">
        <v>8</v>
      </c>
      <c r="L171" s="8"/>
      <c r="M171" s="85" t="s">
        <v>8</v>
      </c>
      <c r="N171" s="86" t="s">
        <v>26</v>
      </c>
      <c r="P171" s="87">
        <f>O171*H171</f>
        <v>0</v>
      </c>
      <c r="Q171" s="87">
        <v>0</v>
      </c>
      <c r="R171" s="87">
        <f>Q171*H171</f>
        <v>0</v>
      </c>
      <c r="S171" s="87">
        <v>0.001</v>
      </c>
      <c r="T171" s="88">
        <f>S171*H171</f>
        <v>24.766150000000003</v>
      </c>
      <c r="AR171" s="89"/>
      <c r="AT171" s="89"/>
      <c r="AU171" s="89"/>
      <c r="AY171" s="1"/>
      <c r="BE171" s="90"/>
      <c r="BF171" s="90"/>
      <c r="BG171" s="90"/>
      <c r="BH171" s="90"/>
      <c r="BI171" s="90"/>
      <c r="BJ171" s="1"/>
      <c r="BK171" s="90"/>
      <c r="BL171" s="1"/>
      <c r="BM171" s="89"/>
    </row>
    <row r="172" spans="2:47" s="9" customFormat="1" ht="15">
      <c r="B172" s="8"/>
      <c r="D172" s="91" t="s">
        <v>73</v>
      </c>
      <c r="F172" s="92" t="s">
        <v>84</v>
      </c>
      <c r="I172" s="93"/>
      <c r="L172" s="8"/>
      <c r="M172" s="94"/>
      <c r="T172" s="95"/>
      <c r="AT172" s="1"/>
      <c r="AU172" s="1"/>
    </row>
    <row r="173" spans="2:51" s="104" customFormat="1" ht="11.25">
      <c r="B173" s="103"/>
      <c r="D173" s="91" t="s">
        <v>74</v>
      </c>
      <c r="E173" s="105" t="s">
        <v>8</v>
      </c>
      <c r="F173" s="106" t="s">
        <v>119</v>
      </c>
      <c r="H173" s="107">
        <v>22320</v>
      </c>
      <c r="I173" s="108"/>
      <c r="L173" s="103"/>
      <c r="M173" s="109"/>
      <c r="T173" s="110"/>
      <c r="AT173" s="105"/>
      <c r="AU173" s="105"/>
      <c r="AY173" s="105"/>
    </row>
    <row r="174" spans="2:51" s="104" customFormat="1" ht="11.25">
      <c r="B174" s="103"/>
      <c r="D174" s="91" t="s">
        <v>74</v>
      </c>
      <c r="E174" s="105" t="s">
        <v>8</v>
      </c>
      <c r="F174" s="106" t="s">
        <v>120</v>
      </c>
      <c r="H174" s="107">
        <v>1526</v>
      </c>
      <c r="I174" s="108"/>
      <c r="L174" s="103"/>
      <c r="M174" s="109"/>
      <c r="T174" s="110"/>
      <c r="AT174" s="105"/>
      <c r="AU174" s="105"/>
      <c r="AY174" s="105"/>
    </row>
    <row r="175" spans="2:51" s="104" customFormat="1" ht="11.25">
      <c r="B175" s="103"/>
      <c r="D175" s="91"/>
      <c r="E175" s="105"/>
      <c r="F175" s="106" t="s">
        <v>121</v>
      </c>
      <c r="H175" s="107">
        <v>318.9</v>
      </c>
      <c r="I175" s="108"/>
      <c r="L175" s="103"/>
      <c r="M175" s="109"/>
      <c r="T175" s="110"/>
      <c r="AT175" s="105"/>
      <c r="AU175" s="105"/>
      <c r="AY175" s="105"/>
    </row>
    <row r="176" spans="2:51" s="104" customFormat="1" ht="11.25">
      <c r="B176" s="103"/>
      <c r="D176" s="91" t="s">
        <v>74</v>
      </c>
      <c r="E176" s="105" t="s">
        <v>8</v>
      </c>
      <c r="F176" s="106" t="s">
        <v>197</v>
      </c>
      <c r="H176" s="107">
        <v>601.25</v>
      </c>
      <c r="I176" s="108"/>
      <c r="L176" s="103"/>
      <c r="M176" s="109"/>
      <c r="T176" s="110"/>
      <c r="AT176" s="105"/>
      <c r="AU176" s="105"/>
      <c r="AY176" s="105"/>
    </row>
    <row r="177" spans="2:65" s="9" customFormat="1" ht="16.5" customHeight="1">
      <c r="B177" s="8"/>
      <c r="C177" s="78">
        <v>16</v>
      </c>
      <c r="D177" s="78" t="s">
        <v>70</v>
      </c>
      <c r="E177" s="79" t="s">
        <v>179</v>
      </c>
      <c r="F177" s="80" t="s">
        <v>178</v>
      </c>
      <c r="G177" s="81" t="s">
        <v>85</v>
      </c>
      <c r="H177" s="82">
        <v>2925</v>
      </c>
      <c r="I177" s="83"/>
      <c r="J177" s="84">
        <f>ROUND(I177*H177,2)</f>
        <v>0</v>
      </c>
      <c r="K177" s="80" t="s">
        <v>72</v>
      </c>
      <c r="L177" s="8"/>
      <c r="M177" s="85" t="s">
        <v>8</v>
      </c>
      <c r="N177" s="86" t="s">
        <v>26</v>
      </c>
      <c r="P177" s="87">
        <f>O177*H177</f>
        <v>0</v>
      </c>
      <c r="Q177" s="87">
        <v>0</v>
      </c>
      <c r="R177" s="87">
        <f>Q177*H177</f>
        <v>0</v>
      </c>
      <c r="S177" s="87">
        <v>0.001</v>
      </c>
      <c r="T177" s="88">
        <f>S177*H177</f>
        <v>2.9250000000000003</v>
      </c>
      <c r="AR177" s="89"/>
      <c r="AT177" s="89"/>
      <c r="AU177" s="89"/>
      <c r="AY177" s="1"/>
      <c r="BE177" s="90"/>
      <c r="BF177" s="90"/>
      <c r="BG177" s="90"/>
      <c r="BH177" s="90"/>
      <c r="BI177" s="90"/>
      <c r="BJ177" s="1"/>
      <c r="BK177" s="90"/>
      <c r="BL177" s="1"/>
      <c r="BM177" s="89"/>
    </row>
    <row r="178" spans="2:47" s="9" customFormat="1" ht="15">
      <c r="B178" s="8"/>
      <c r="D178" s="91" t="s">
        <v>73</v>
      </c>
      <c r="F178" s="92" t="s">
        <v>86</v>
      </c>
      <c r="I178" s="93"/>
      <c r="L178" s="8"/>
      <c r="M178" s="94"/>
      <c r="T178" s="95"/>
      <c r="AT178" s="1"/>
      <c r="AU178" s="1"/>
    </row>
    <row r="179" spans="2:51" s="104" customFormat="1" ht="11.25">
      <c r="B179" s="103"/>
      <c r="D179" s="91" t="s">
        <v>74</v>
      </c>
      <c r="E179" s="105" t="s">
        <v>8</v>
      </c>
      <c r="F179" s="106" t="s">
        <v>116</v>
      </c>
      <c r="H179" s="107">
        <v>2925</v>
      </c>
      <c r="I179" s="108"/>
      <c r="L179" s="103"/>
      <c r="M179" s="109"/>
      <c r="T179" s="110"/>
      <c r="AT179" s="105"/>
      <c r="AU179" s="105"/>
      <c r="AY179" s="105"/>
    </row>
    <row r="180" spans="2:63" s="66" customFormat="1" ht="22.7" customHeight="1">
      <c r="B180" s="65"/>
      <c r="D180" s="67" t="s">
        <v>65</v>
      </c>
      <c r="E180" s="76" t="s">
        <v>87</v>
      </c>
      <c r="F180" s="76" t="s">
        <v>88</v>
      </c>
      <c r="I180" s="69"/>
      <c r="J180" s="77">
        <f>J181+J188+J191+J193+J196+J199+J202</f>
        <v>0</v>
      </c>
      <c r="L180" s="65"/>
      <c r="M180" s="71"/>
      <c r="P180" s="72">
        <f>SUM(P181:P204)</f>
        <v>0</v>
      </c>
      <c r="R180" s="72">
        <f>SUM(R181:R204)</f>
        <v>0</v>
      </c>
      <c r="T180" s="73">
        <f>SUM(T181:T204)</f>
        <v>0</v>
      </c>
      <c r="AR180" s="67"/>
      <c r="AT180" s="74"/>
      <c r="AU180" s="74"/>
      <c r="AY180" s="67"/>
      <c r="BK180" s="75"/>
    </row>
    <row r="181" spans="2:65" s="9" customFormat="1" ht="24.2" customHeight="1">
      <c r="B181" s="8"/>
      <c r="C181" s="78">
        <v>17</v>
      </c>
      <c r="D181" s="78" t="s">
        <v>70</v>
      </c>
      <c r="E181" s="79" t="s">
        <v>89</v>
      </c>
      <c r="F181" s="80" t="s">
        <v>90</v>
      </c>
      <c r="G181" s="81" t="s">
        <v>91</v>
      </c>
      <c r="H181" s="82">
        <v>84.2499</v>
      </c>
      <c r="I181" s="83"/>
      <c r="J181" s="84">
        <f>ROUND(I181*H181,2)</f>
        <v>0</v>
      </c>
      <c r="K181" s="80" t="s">
        <v>8</v>
      </c>
      <c r="L181" s="8"/>
      <c r="M181" s="85" t="s">
        <v>8</v>
      </c>
      <c r="N181" s="86" t="s">
        <v>26</v>
      </c>
      <c r="P181" s="87">
        <f>O181*H181</f>
        <v>0</v>
      </c>
      <c r="Q181" s="87">
        <v>0</v>
      </c>
      <c r="R181" s="87">
        <f>Q181*H181</f>
        <v>0</v>
      </c>
      <c r="S181" s="87">
        <v>0</v>
      </c>
      <c r="T181" s="88">
        <f>S181*H181</f>
        <v>0</v>
      </c>
      <c r="AR181" s="89"/>
      <c r="AT181" s="89"/>
      <c r="AU181" s="89"/>
      <c r="AY181" s="1"/>
      <c r="BE181" s="90"/>
      <c r="BF181" s="90"/>
      <c r="BG181" s="90"/>
      <c r="BH181" s="90"/>
      <c r="BI181" s="90"/>
      <c r="BJ181" s="1"/>
      <c r="BK181" s="90"/>
      <c r="BL181" s="1"/>
      <c r="BM181" s="89"/>
    </row>
    <row r="182" spans="2:47" s="9" customFormat="1" ht="19.5">
      <c r="B182" s="8"/>
      <c r="D182" s="91" t="s">
        <v>73</v>
      </c>
      <c r="F182" s="92" t="s">
        <v>92</v>
      </c>
      <c r="I182" s="93"/>
      <c r="L182" s="8"/>
      <c r="M182" s="94"/>
      <c r="T182" s="95"/>
      <c r="AT182" s="1"/>
      <c r="AU182" s="1"/>
    </row>
    <row r="183" spans="2:51" s="97" customFormat="1" ht="11.25">
      <c r="B183" s="96"/>
      <c r="D183" s="91" t="s">
        <v>74</v>
      </c>
      <c r="E183" s="98" t="s">
        <v>8</v>
      </c>
      <c r="F183" s="99" t="s">
        <v>93</v>
      </c>
      <c r="H183" s="98" t="s">
        <v>8</v>
      </c>
      <c r="I183" s="100"/>
      <c r="L183" s="96"/>
      <c r="M183" s="101"/>
      <c r="T183" s="102"/>
      <c r="AT183" s="98"/>
      <c r="AU183" s="98"/>
      <c r="AY183" s="98"/>
    </row>
    <row r="184" spans="2:51" s="104" customFormat="1" ht="11.25">
      <c r="B184" s="103"/>
      <c r="D184" s="91" t="s">
        <v>74</v>
      </c>
      <c r="E184" s="105" t="s">
        <v>8</v>
      </c>
      <c r="F184" s="106" t="s">
        <v>189</v>
      </c>
      <c r="H184" s="107">
        <v>45.72</v>
      </c>
      <c r="I184" s="108"/>
      <c r="L184" s="103"/>
      <c r="M184" s="109"/>
      <c r="T184" s="110"/>
      <c r="AT184" s="105"/>
      <c r="AU184" s="105"/>
      <c r="AY184" s="105"/>
    </row>
    <row r="185" spans="2:51" s="104" customFormat="1" ht="11.25">
      <c r="B185" s="103"/>
      <c r="D185" s="91" t="s">
        <v>74</v>
      </c>
      <c r="E185" s="105" t="s">
        <v>8</v>
      </c>
      <c r="F185" s="106" t="s">
        <v>188</v>
      </c>
      <c r="H185" s="107">
        <v>27.09</v>
      </c>
      <c r="I185" s="108"/>
      <c r="L185" s="103"/>
      <c r="M185" s="109"/>
      <c r="T185" s="110"/>
      <c r="AT185" s="105"/>
      <c r="AU185" s="105"/>
      <c r="AY185" s="105"/>
    </row>
    <row r="186" spans="2:51" s="104" customFormat="1" ht="11.25">
      <c r="B186" s="103"/>
      <c r="D186" s="91" t="s">
        <v>74</v>
      </c>
      <c r="E186" s="105" t="s">
        <v>8</v>
      </c>
      <c r="F186" s="106" t="s">
        <v>191</v>
      </c>
      <c r="H186" s="107">
        <v>11.44</v>
      </c>
      <c r="I186" s="108"/>
      <c r="L186" s="103"/>
      <c r="M186" s="109"/>
      <c r="T186" s="110"/>
      <c r="AT186" s="105"/>
      <c r="AU186" s="105"/>
      <c r="AY186" s="105"/>
    </row>
    <row r="187" spans="2:51" s="112" customFormat="1" ht="11.25">
      <c r="B187" s="111"/>
      <c r="D187" s="91" t="s">
        <v>74</v>
      </c>
      <c r="E187" s="113" t="s">
        <v>8</v>
      </c>
      <c r="F187" s="114" t="s">
        <v>75</v>
      </c>
      <c r="H187" s="115">
        <v>84.25</v>
      </c>
      <c r="I187" s="116"/>
      <c r="L187" s="111"/>
      <c r="M187" s="117"/>
      <c r="T187" s="118"/>
      <c r="AT187" s="113"/>
      <c r="AU187" s="113"/>
      <c r="AY187" s="113"/>
    </row>
    <row r="188" spans="2:65" s="9" customFormat="1" ht="16.5" customHeight="1">
      <c r="B188" s="8"/>
      <c r="C188" s="78">
        <v>18</v>
      </c>
      <c r="D188" s="78" t="s">
        <v>70</v>
      </c>
      <c r="E188" s="79" t="s">
        <v>94</v>
      </c>
      <c r="F188" s="80" t="s">
        <v>95</v>
      </c>
      <c r="G188" s="81" t="s">
        <v>85</v>
      </c>
      <c r="H188" s="82">
        <v>-27089.93028</v>
      </c>
      <c r="I188" s="83"/>
      <c r="J188" s="84">
        <f>ROUND(I188*H188,2)</f>
        <v>0</v>
      </c>
      <c r="K188" s="80" t="s">
        <v>8</v>
      </c>
      <c r="L188" s="8"/>
      <c r="M188" s="85" t="s">
        <v>8</v>
      </c>
      <c r="N188" s="86" t="s">
        <v>26</v>
      </c>
      <c r="P188" s="87">
        <f>O188*H188</f>
        <v>0</v>
      </c>
      <c r="Q188" s="87">
        <v>0</v>
      </c>
      <c r="R188" s="87">
        <f>Q188*H188</f>
        <v>0</v>
      </c>
      <c r="S188" s="87">
        <v>0</v>
      </c>
      <c r="T188" s="88">
        <f>S188*H188</f>
        <v>0</v>
      </c>
      <c r="AR188" s="89"/>
      <c r="AT188" s="89"/>
      <c r="AU188" s="89"/>
      <c r="AY188" s="1"/>
      <c r="BE188" s="90"/>
      <c r="BF188" s="90"/>
      <c r="BG188" s="90"/>
      <c r="BH188" s="90"/>
      <c r="BI188" s="90"/>
      <c r="BJ188" s="1"/>
      <c r="BK188" s="90"/>
      <c r="BL188" s="1"/>
      <c r="BM188" s="89"/>
    </row>
    <row r="189" spans="2:47" s="9" customFormat="1" ht="15">
      <c r="B189" s="8"/>
      <c r="D189" s="91" t="s">
        <v>73</v>
      </c>
      <c r="F189" s="92" t="s">
        <v>95</v>
      </c>
      <c r="I189" s="93"/>
      <c r="L189" s="8"/>
      <c r="M189" s="94"/>
      <c r="T189" s="95"/>
      <c r="AT189" s="1"/>
      <c r="AU189" s="1"/>
    </row>
    <row r="190" spans="2:51" s="97" customFormat="1" ht="11.25">
      <c r="B190" s="96"/>
      <c r="D190" s="91" t="s">
        <v>74</v>
      </c>
      <c r="E190" s="98" t="s">
        <v>8</v>
      </c>
      <c r="F190" s="99" t="s">
        <v>96</v>
      </c>
      <c r="H190" s="98" t="s">
        <v>8</v>
      </c>
      <c r="I190" s="100"/>
      <c r="L190" s="96"/>
      <c r="M190" s="101"/>
      <c r="T190" s="102"/>
      <c r="AT190" s="98"/>
      <c r="AU190" s="98"/>
      <c r="AY190" s="98"/>
    </row>
    <row r="191" spans="2:65" s="9" customFormat="1" ht="16.5" customHeight="1">
      <c r="B191" s="8"/>
      <c r="C191" s="78">
        <v>19</v>
      </c>
      <c r="D191" s="78" t="s">
        <v>70</v>
      </c>
      <c r="E191" s="79" t="s">
        <v>186</v>
      </c>
      <c r="F191" s="80" t="s">
        <v>187</v>
      </c>
      <c r="G191" s="81" t="s">
        <v>91</v>
      </c>
      <c r="H191" s="82">
        <v>45.72</v>
      </c>
      <c r="I191" s="83"/>
      <c r="J191" s="84">
        <f>ROUND(I191*H191,2)</f>
        <v>0</v>
      </c>
      <c r="K191" s="80" t="s">
        <v>8</v>
      </c>
      <c r="L191" s="8"/>
      <c r="M191" s="85" t="s">
        <v>8</v>
      </c>
      <c r="N191" s="86" t="s">
        <v>26</v>
      </c>
      <c r="P191" s="87">
        <f>O191*H191</f>
        <v>0</v>
      </c>
      <c r="Q191" s="87">
        <v>0</v>
      </c>
      <c r="R191" s="87">
        <f>Q191*H191</f>
        <v>0</v>
      </c>
      <c r="S191" s="87">
        <v>0</v>
      </c>
      <c r="T191" s="88">
        <f>S191*H191</f>
        <v>0</v>
      </c>
      <c r="AR191" s="89"/>
      <c r="AT191" s="89"/>
      <c r="AU191" s="89"/>
      <c r="AY191" s="1"/>
      <c r="BE191" s="90"/>
      <c r="BF191" s="90"/>
      <c r="BG191" s="90"/>
      <c r="BH191" s="90"/>
      <c r="BI191" s="90"/>
      <c r="BJ191" s="1"/>
      <c r="BK191" s="90"/>
      <c r="BL191" s="1"/>
      <c r="BM191" s="89"/>
    </row>
    <row r="192" spans="2:47" s="9" customFormat="1" ht="15">
      <c r="B192" s="8"/>
      <c r="D192" s="91" t="s">
        <v>73</v>
      </c>
      <c r="F192" s="92" t="s">
        <v>192</v>
      </c>
      <c r="I192" s="93"/>
      <c r="L192" s="8"/>
      <c r="M192" s="94"/>
      <c r="T192" s="95"/>
      <c r="AT192" s="1"/>
      <c r="AU192" s="1"/>
    </row>
    <row r="193" spans="2:65" s="9" customFormat="1" ht="24.2" customHeight="1">
      <c r="B193" s="8"/>
      <c r="C193" s="78" t="s">
        <v>97</v>
      </c>
      <c r="D193" s="78" t="s">
        <v>70</v>
      </c>
      <c r="E193" s="79" t="s">
        <v>98</v>
      </c>
      <c r="F193" s="80" t="s">
        <v>99</v>
      </c>
      <c r="G193" s="81" t="s">
        <v>91</v>
      </c>
      <c r="H193" s="82">
        <v>36.12</v>
      </c>
      <c r="I193" s="83"/>
      <c r="J193" s="84">
        <f>ROUND(I193*H193,2)</f>
        <v>0</v>
      </c>
      <c r="K193" s="80" t="s">
        <v>72</v>
      </c>
      <c r="L193" s="8"/>
      <c r="M193" s="85" t="s">
        <v>8</v>
      </c>
      <c r="N193" s="86" t="s">
        <v>26</v>
      </c>
      <c r="P193" s="87">
        <f>O193*H193</f>
        <v>0</v>
      </c>
      <c r="Q193" s="87">
        <v>0</v>
      </c>
      <c r="R193" s="87">
        <f>Q193*H193</f>
        <v>0</v>
      </c>
      <c r="S193" s="87">
        <v>0</v>
      </c>
      <c r="T193" s="88">
        <f>S193*H193</f>
        <v>0</v>
      </c>
      <c r="AR193" s="89"/>
      <c r="AT193" s="89"/>
      <c r="AU193" s="89"/>
      <c r="AY193" s="1"/>
      <c r="BE193" s="90"/>
      <c r="BF193" s="90"/>
      <c r="BG193" s="90"/>
      <c r="BH193" s="90"/>
      <c r="BI193" s="90"/>
      <c r="BJ193" s="1"/>
      <c r="BK193" s="90"/>
      <c r="BL193" s="1"/>
      <c r="BM193" s="89"/>
    </row>
    <row r="194" spans="2:47" s="9" customFormat="1" ht="19.5">
      <c r="B194" s="8"/>
      <c r="D194" s="91" t="s">
        <v>73</v>
      </c>
      <c r="F194" s="92" t="s">
        <v>100</v>
      </c>
      <c r="I194" s="93"/>
      <c r="L194" s="8"/>
      <c r="M194" s="94"/>
      <c r="T194" s="95"/>
      <c r="AT194" s="1"/>
      <c r="AU194" s="1"/>
    </row>
    <row r="195" spans="2:51" s="104" customFormat="1" ht="11.25">
      <c r="B195" s="103"/>
      <c r="D195" s="91" t="s">
        <v>74</v>
      </c>
      <c r="E195" s="105" t="s">
        <v>8</v>
      </c>
      <c r="F195" s="106" t="s">
        <v>190</v>
      </c>
      <c r="H195" s="107">
        <v>36.12</v>
      </c>
      <c r="I195" s="108"/>
      <c r="L195" s="103"/>
      <c r="M195" s="109"/>
      <c r="T195" s="110"/>
      <c r="AT195" s="105"/>
      <c r="AU195" s="105"/>
      <c r="AY195" s="105"/>
    </row>
    <row r="196" spans="2:65" s="9" customFormat="1" ht="16.5" customHeight="1">
      <c r="B196" s="8"/>
      <c r="C196" s="78">
        <v>20</v>
      </c>
      <c r="D196" s="78" t="s">
        <v>70</v>
      </c>
      <c r="E196" s="79" t="s">
        <v>101</v>
      </c>
      <c r="F196" s="80" t="s">
        <v>102</v>
      </c>
      <c r="G196" s="81" t="s">
        <v>91</v>
      </c>
      <c r="H196" s="82">
        <v>84.25</v>
      </c>
      <c r="I196" s="83"/>
      <c r="J196" s="84">
        <f>ROUND(I196*H196,2)</f>
        <v>0</v>
      </c>
      <c r="K196" s="80" t="s">
        <v>72</v>
      </c>
      <c r="L196" s="8"/>
      <c r="M196" s="85" t="s">
        <v>8</v>
      </c>
      <c r="N196" s="86" t="s">
        <v>26</v>
      </c>
      <c r="P196" s="87">
        <f>O196*H196</f>
        <v>0</v>
      </c>
      <c r="Q196" s="87">
        <v>0</v>
      </c>
      <c r="R196" s="87">
        <f>Q196*H196</f>
        <v>0</v>
      </c>
      <c r="S196" s="87">
        <v>0</v>
      </c>
      <c r="T196" s="88">
        <f>S196*H196</f>
        <v>0</v>
      </c>
      <c r="AR196" s="89"/>
      <c r="AT196" s="89"/>
      <c r="AU196" s="89"/>
      <c r="AY196" s="1"/>
      <c r="BE196" s="90"/>
      <c r="BF196" s="90"/>
      <c r="BG196" s="90"/>
      <c r="BH196" s="90"/>
      <c r="BI196" s="90"/>
      <c r="BJ196" s="1"/>
      <c r="BK196" s="90"/>
      <c r="BL196" s="1"/>
      <c r="BM196" s="89"/>
    </row>
    <row r="197" spans="2:47" s="9" customFormat="1" ht="19.5">
      <c r="B197" s="8"/>
      <c r="D197" s="91" t="s">
        <v>73</v>
      </c>
      <c r="F197" s="92" t="s">
        <v>103</v>
      </c>
      <c r="I197" s="93"/>
      <c r="L197" s="8"/>
      <c r="M197" s="94"/>
      <c r="T197" s="95"/>
      <c r="AT197" s="1"/>
      <c r="AU197" s="1"/>
    </row>
    <row r="198" spans="2:51" s="112" customFormat="1" ht="11.25">
      <c r="B198" s="111"/>
      <c r="D198" s="91" t="s">
        <v>74</v>
      </c>
      <c r="E198" s="113" t="s">
        <v>8</v>
      </c>
      <c r="F198" s="114" t="s">
        <v>75</v>
      </c>
      <c r="H198" s="115">
        <v>74.17</v>
      </c>
      <c r="I198" s="116"/>
      <c r="L198" s="111"/>
      <c r="M198" s="117"/>
      <c r="T198" s="118"/>
      <c r="AT198" s="113"/>
      <c r="AU198" s="113"/>
      <c r="AY198" s="113"/>
    </row>
    <row r="199" spans="2:65" s="9" customFormat="1" ht="16.5" customHeight="1">
      <c r="B199" s="8"/>
      <c r="C199" s="78">
        <v>21</v>
      </c>
      <c r="D199" s="78" t="s">
        <v>70</v>
      </c>
      <c r="E199" s="79" t="s">
        <v>104</v>
      </c>
      <c r="F199" s="80" t="s">
        <v>105</v>
      </c>
      <c r="G199" s="81" t="s">
        <v>91</v>
      </c>
      <c r="H199" s="82">
        <v>4.64</v>
      </c>
      <c r="I199" s="83"/>
      <c r="J199" s="84">
        <f>ROUND(I199*H199,2)</f>
        <v>0</v>
      </c>
      <c r="K199" s="80" t="s">
        <v>8</v>
      </c>
      <c r="L199" s="8"/>
      <c r="M199" s="85" t="s">
        <v>8</v>
      </c>
      <c r="N199" s="86" t="s">
        <v>26</v>
      </c>
      <c r="P199" s="87">
        <f>O199*H199</f>
        <v>0</v>
      </c>
      <c r="Q199" s="87">
        <v>0</v>
      </c>
      <c r="R199" s="87">
        <f>Q199*H199</f>
        <v>0</v>
      </c>
      <c r="S199" s="87">
        <v>0</v>
      </c>
      <c r="T199" s="88">
        <f>S199*H199</f>
        <v>0</v>
      </c>
      <c r="AR199" s="89"/>
      <c r="AT199" s="89"/>
      <c r="AU199" s="89"/>
      <c r="AY199" s="1"/>
      <c r="BE199" s="90"/>
      <c r="BF199" s="90"/>
      <c r="BG199" s="90"/>
      <c r="BH199" s="90"/>
      <c r="BI199" s="90"/>
      <c r="BJ199" s="1"/>
      <c r="BK199" s="90"/>
      <c r="BL199" s="1"/>
      <c r="BM199" s="89"/>
    </row>
    <row r="200" spans="2:47" s="9" customFormat="1" ht="19.5">
      <c r="B200" s="8"/>
      <c r="D200" s="91" t="s">
        <v>73</v>
      </c>
      <c r="F200" s="92" t="s">
        <v>106</v>
      </c>
      <c r="I200" s="93"/>
      <c r="L200" s="8"/>
      <c r="M200" s="94"/>
      <c r="T200" s="95"/>
      <c r="AT200" s="1"/>
      <c r="AU200" s="1"/>
    </row>
    <row r="201" spans="2:51" s="104" customFormat="1" ht="11.25">
      <c r="B201" s="103"/>
      <c r="D201" s="91" t="s">
        <v>74</v>
      </c>
      <c r="E201" s="105" t="s">
        <v>8</v>
      </c>
      <c r="F201" s="106" t="s">
        <v>176</v>
      </c>
      <c r="H201" s="107">
        <v>4.64</v>
      </c>
      <c r="I201" s="108"/>
      <c r="L201" s="103"/>
      <c r="M201" s="109"/>
      <c r="T201" s="110"/>
      <c r="AT201" s="105"/>
      <c r="AU201" s="105"/>
      <c r="AY201" s="105"/>
    </row>
    <row r="202" spans="2:65" s="9" customFormat="1" ht="16.5" customHeight="1">
      <c r="B202" s="8"/>
      <c r="C202" s="78">
        <v>22</v>
      </c>
      <c r="D202" s="78" t="s">
        <v>70</v>
      </c>
      <c r="E202" s="79" t="s">
        <v>107</v>
      </c>
      <c r="F202" s="80" t="s">
        <v>108</v>
      </c>
      <c r="G202" s="81" t="s">
        <v>91</v>
      </c>
      <c r="H202" s="82">
        <v>6.8</v>
      </c>
      <c r="I202" s="83"/>
      <c r="J202" s="84">
        <f>ROUND(I202*H202,2)</f>
        <v>0</v>
      </c>
      <c r="K202" s="80" t="s">
        <v>8</v>
      </c>
      <c r="L202" s="8"/>
      <c r="M202" s="85" t="s">
        <v>8</v>
      </c>
      <c r="N202" s="86" t="s">
        <v>26</v>
      </c>
      <c r="P202" s="87">
        <f>O202*H202</f>
        <v>0</v>
      </c>
      <c r="Q202" s="87">
        <v>0</v>
      </c>
      <c r="R202" s="87">
        <f>Q202*H202</f>
        <v>0</v>
      </c>
      <c r="S202" s="87">
        <v>0</v>
      </c>
      <c r="T202" s="88">
        <f>S202*H202</f>
        <v>0</v>
      </c>
      <c r="AR202" s="89"/>
      <c r="AT202" s="89"/>
      <c r="AU202" s="89"/>
      <c r="AY202" s="1"/>
      <c r="BE202" s="90"/>
      <c r="BF202" s="90"/>
      <c r="BG202" s="90"/>
      <c r="BH202" s="90"/>
      <c r="BI202" s="90"/>
      <c r="BJ202" s="1"/>
      <c r="BK202" s="90"/>
      <c r="BL202" s="1"/>
      <c r="BM202" s="89"/>
    </row>
    <row r="203" spans="2:47" s="9" customFormat="1" ht="19.5">
      <c r="B203" s="8"/>
      <c r="D203" s="91" t="s">
        <v>73</v>
      </c>
      <c r="F203" s="92" t="s">
        <v>109</v>
      </c>
      <c r="I203" s="93"/>
      <c r="L203" s="8"/>
      <c r="M203" s="94"/>
      <c r="T203" s="95"/>
      <c r="AT203" s="1"/>
      <c r="AU203" s="1"/>
    </row>
    <row r="204" spans="2:51" s="104" customFormat="1" ht="11.25">
      <c r="B204" s="103"/>
      <c r="D204" s="91" t="s">
        <v>74</v>
      </c>
      <c r="E204" s="105" t="s">
        <v>8</v>
      </c>
      <c r="F204" s="106" t="s">
        <v>177</v>
      </c>
      <c r="H204" s="107">
        <v>6.8</v>
      </c>
      <c r="I204" s="108"/>
      <c r="L204" s="103"/>
      <c r="M204" s="109"/>
      <c r="T204" s="110"/>
      <c r="AT204" s="105"/>
      <c r="AU204" s="105"/>
      <c r="AY204" s="105"/>
    </row>
    <row r="205" spans="2:63" s="66" customFormat="1" ht="22.7" customHeight="1">
      <c r="B205" s="65"/>
      <c r="D205" s="67" t="s">
        <v>65</v>
      </c>
      <c r="E205" s="76" t="s">
        <v>110</v>
      </c>
      <c r="F205" s="76" t="s">
        <v>111</v>
      </c>
      <c r="I205" s="69"/>
      <c r="J205" s="77">
        <f>J206</f>
        <v>0</v>
      </c>
      <c r="L205" s="65"/>
      <c r="M205" s="71"/>
      <c r="P205" s="72">
        <f>SUM(P206:P207)</f>
        <v>0</v>
      </c>
      <c r="R205" s="72">
        <f>SUM(R206:R207)</f>
        <v>0</v>
      </c>
      <c r="T205" s="73">
        <f>SUM(T206:T207)</f>
        <v>0</v>
      </c>
      <c r="AR205" s="67"/>
      <c r="AT205" s="74"/>
      <c r="AU205" s="74"/>
      <c r="AY205" s="67"/>
      <c r="BK205" s="75"/>
    </row>
    <row r="206" spans="2:65" s="9" customFormat="1" ht="16.5" customHeight="1">
      <c r="B206" s="8"/>
      <c r="C206" s="78">
        <v>23</v>
      </c>
      <c r="D206" s="78" t="s">
        <v>70</v>
      </c>
      <c r="E206" s="79" t="s">
        <v>112</v>
      </c>
      <c r="F206" s="80" t="s">
        <v>113</v>
      </c>
      <c r="G206" s="81" t="s">
        <v>91</v>
      </c>
      <c r="H206" s="82">
        <v>8.727</v>
      </c>
      <c r="I206" s="83"/>
      <c r="J206" s="84">
        <f>ROUND(I206*H206,2)</f>
        <v>0</v>
      </c>
      <c r="K206" s="80" t="s">
        <v>72</v>
      </c>
      <c r="L206" s="8"/>
      <c r="M206" s="85" t="s">
        <v>8</v>
      </c>
      <c r="N206" s="86" t="s">
        <v>26</v>
      </c>
      <c r="P206" s="87">
        <f>O206*H206</f>
        <v>0</v>
      </c>
      <c r="Q206" s="87">
        <v>0</v>
      </c>
      <c r="R206" s="87">
        <f>Q206*H206</f>
        <v>0</v>
      </c>
      <c r="S206" s="87">
        <v>0</v>
      </c>
      <c r="T206" s="88">
        <f>S206*H206</f>
        <v>0</v>
      </c>
      <c r="AR206" s="89"/>
      <c r="AT206" s="89"/>
      <c r="AU206" s="89"/>
      <c r="AY206" s="1"/>
      <c r="BE206" s="90"/>
      <c r="BF206" s="90"/>
      <c r="BG206" s="90"/>
      <c r="BH206" s="90"/>
      <c r="BI206" s="90"/>
      <c r="BJ206" s="1"/>
      <c r="BK206" s="90"/>
      <c r="BL206" s="1"/>
      <c r="BM206" s="89"/>
    </row>
    <row r="207" spans="2:47" s="9" customFormat="1" ht="19.5">
      <c r="B207" s="8"/>
      <c r="D207" s="91" t="s">
        <v>73</v>
      </c>
      <c r="F207" s="92" t="s">
        <v>114</v>
      </c>
      <c r="I207" s="93"/>
      <c r="L207" s="8"/>
      <c r="M207" s="119"/>
      <c r="N207" s="120"/>
      <c r="O207" s="120"/>
      <c r="P207" s="120"/>
      <c r="Q207" s="120"/>
      <c r="R207" s="120"/>
      <c r="S207" s="120"/>
      <c r="T207" s="121"/>
      <c r="AT207" s="1"/>
      <c r="AU207" s="1"/>
    </row>
    <row r="208" spans="2:63" s="66" customFormat="1" ht="22.7" customHeight="1">
      <c r="B208" s="65"/>
      <c r="D208" s="67" t="s">
        <v>65</v>
      </c>
      <c r="E208" s="76" t="s">
        <v>138</v>
      </c>
      <c r="F208" s="76" t="s">
        <v>139</v>
      </c>
      <c r="I208" s="69"/>
      <c r="J208" s="77">
        <f>J209+J211+J213</f>
        <v>0</v>
      </c>
      <c r="L208" s="65"/>
      <c r="M208" s="71"/>
      <c r="P208" s="72">
        <f>SUM(P209:P214)</f>
        <v>0</v>
      </c>
      <c r="R208" s="72">
        <f>SUM(R209:R214)</f>
        <v>0</v>
      </c>
      <c r="T208" s="73">
        <f>SUM(T209:T214)</f>
        <v>0</v>
      </c>
      <c r="AR208" s="67"/>
      <c r="AT208" s="74"/>
      <c r="AU208" s="74"/>
      <c r="AY208" s="67"/>
      <c r="BK208" s="75"/>
    </row>
    <row r="209" spans="2:65" s="9" customFormat="1" ht="16.5" customHeight="1">
      <c r="B209" s="8"/>
      <c r="C209" s="78">
        <v>24</v>
      </c>
      <c r="D209" s="78" t="s">
        <v>70</v>
      </c>
      <c r="E209" s="79" t="s">
        <v>140</v>
      </c>
      <c r="F209" s="80" t="s">
        <v>141</v>
      </c>
      <c r="G209" s="81" t="s">
        <v>142</v>
      </c>
      <c r="H209" s="82">
        <v>1</v>
      </c>
      <c r="I209" s="83"/>
      <c r="J209" s="84">
        <f>ROUND(I209*H209,2)</f>
        <v>0</v>
      </c>
      <c r="K209" s="80" t="s">
        <v>8</v>
      </c>
      <c r="L209" s="8"/>
      <c r="M209" s="85" t="s">
        <v>8</v>
      </c>
      <c r="N209" s="86" t="s">
        <v>26</v>
      </c>
      <c r="P209" s="87">
        <f>O209*H209</f>
        <v>0</v>
      </c>
      <c r="Q209" s="87">
        <v>0</v>
      </c>
      <c r="R209" s="87">
        <f>Q209*H209</f>
        <v>0</v>
      </c>
      <c r="S209" s="87">
        <v>0</v>
      </c>
      <c r="T209" s="88">
        <f>S209*H209</f>
        <v>0</v>
      </c>
      <c r="AR209" s="89"/>
      <c r="AT209" s="89"/>
      <c r="AU209" s="89"/>
      <c r="AY209" s="1"/>
      <c r="BE209" s="90"/>
      <c r="BF209" s="90"/>
      <c r="BG209" s="90"/>
      <c r="BH209" s="90"/>
      <c r="BI209" s="90"/>
      <c r="BJ209" s="1"/>
      <c r="BK209" s="90"/>
      <c r="BL209" s="1"/>
      <c r="BM209" s="89"/>
    </row>
    <row r="210" spans="2:47" s="9" customFormat="1" ht="15">
      <c r="B210" s="8"/>
      <c r="D210" s="91" t="s">
        <v>73</v>
      </c>
      <c r="F210" s="92" t="s">
        <v>141</v>
      </c>
      <c r="I210" s="93"/>
      <c r="L210" s="8"/>
      <c r="M210" s="94"/>
      <c r="T210" s="95"/>
      <c r="AT210" s="1"/>
      <c r="AU210" s="1"/>
    </row>
    <row r="211" spans="2:65" s="9" customFormat="1" ht="16.5" customHeight="1">
      <c r="B211" s="8"/>
      <c r="C211" s="78">
        <v>25</v>
      </c>
      <c r="D211" s="78" t="s">
        <v>70</v>
      </c>
      <c r="E211" s="79" t="s">
        <v>143</v>
      </c>
      <c r="F211" s="80" t="s">
        <v>144</v>
      </c>
      <c r="G211" s="81" t="s">
        <v>145</v>
      </c>
      <c r="H211" s="82">
        <v>20</v>
      </c>
      <c r="I211" s="83"/>
      <c r="J211" s="84">
        <f>ROUND(I211*H211,2)</f>
        <v>0</v>
      </c>
      <c r="K211" s="80" t="s">
        <v>8</v>
      </c>
      <c r="L211" s="8"/>
      <c r="M211" s="85" t="s">
        <v>8</v>
      </c>
      <c r="N211" s="86" t="s">
        <v>26</v>
      </c>
      <c r="P211" s="87">
        <f>O211*H211</f>
        <v>0</v>
      </c>
      <c r="Q211" s="87">
        <v>0</v>
      </c>
      <c r="R211" s="87">
        <f>Q211*H211</f>
        <v>0</v>
      </c>
      <c r="S211" s="87">
        <v>0</v>
      </c>
      <c r="T211" s="88">
        <f>S211*H211</f>
        <v>0</v>
      </c>
      <c r="AR211" s="89"/>
      <c r="AT211" s="89"/>
      <c r="AU211" s="89"/>
      <c r="AY211" s="1"/>
      <c r="BE211" s="90"/>
      <c r="BF211" s="90"/>
      <c r="BG211" s="90"/>
      <c r="BH211" s="90"/>
      <c r="BI211" s="90"/>
      <c r="BJ211" s="1"/>
      <c r="BK211" s="90"/>
      <c r="BL211" s="1"/>
      <c r="BM211" s="89"/>
    </row>
    <row r="212" spans="2:47" s="9" customFormat="1" ht="15">
      <c r="B212" s="8"/>
      <c r="D212" s="91" t="s">
        <v>73</v>
      </c>
      <c r="F212" s="92" t="s">
        <v>144</v>
      </c>
      <c r="I212" s="93"/>
      <c r="L212" s="8"/>
      <c r="M212" s="94"/>
      <c r="T212" s="95"/>
      <c r="AT212" s="1"/>
      <c r="AU212" s="1"/>
    </row>
    <row r="213" spans="2:65" s="9" customFormat="1" ht="16.5" customHeight="1">
      <c r="B213" s="8"/>
      <c r="C213" s="78">
        <v>26</v>
      </c>
      <c r="D213" s="78" t="s">
        <v>70</v>
      </c>
      <c r="E213" s="79" t="s">
        <v>146</v>
      </c>
      <c r="F213" s="80" t="s">
        <v>147</v>
      </c>
      <c r="G213" s="81" t="s">
        <v>142</v>
      </c>
      <c r="H213" s="82">
        <v>1</v>
      </c>
      <c r="I213" s="83"/>
      <c r="J213" s="84">
        <f>ROUND(I213*H213,2)</f>
        <v>0</v>
      </c>
      <c r="K213" s="80" t="s">
        <v>8</v>
      </c>
      <c r="L213" s="8"/>
      <c r="M213" s="85" t="s">
        <v>8</v>
      </c>
      <c r="N213" s="86" t="s">
        <v>26</v>
      </c>
      <c r="P213" s="87">
        <f>O213*H213</f>
        <v>0</v>
      </c>
      <c r="Q213" s="87">
        <v>0</v>
      </c>
      <c r="R213" s="87">
        <f>Q213*H213</f>
        <v>0</v>
      </c>
      <c r="S213" s="87">
        <v>0</v>
      </c>
      <c r="T213" s="88">
        <f>S213*H213</f>
        <v>0</v>
      </c>
      <c r="AR213" s="89"/>
      <c r="AT213" s="89"/>
      <c r="AU213" s="89"/>
      <c r="AY213" s="1"/>
      <c r="BE213" s="90"/>
      <c r="BF213" s="90"/>
      <c r="BG213" s="90"/>
      <c r="BH213" s="90"/>
      <c r="BI213" s="90"/>
      <c r="BJ213" s="1"/>
      <c r="BK213" s="90"/>
      <c r="BL213" s="1"/>
      <c r="BM213" s="89"/>
    </row>
    <row r="214" spans="2:47" s="9" customFormat="1" ht="15">
      <c r="B214" s="8"/>
      <c r="D214" s="91" t="s">
        <v>73</v>
      </c>
      <c r="F214" s="92" t="s">
        <v>147</v>
      </c>
      <c r="I214" s="93"/>
      <c r="L214" s="8"/>
      <c r="M214" s="94"/>
      <c r="T214" s="95"/>
      <c r="AT214" s="1"/>
      <c r="AU214" s="1"/>
    </row>
    <row r="215" spans="2:63" s="66" customFormat="1" ht="22.7" customHeight="1">
      <c r="B215" s="65"/>
      <c r="D215" s="67" t="s">
        <v>65</v>
      </c>
      <c r="E215" s="76" t="s">
        <v>148</v>
      </c>
      <c r="F215" s="76" t="s">
        <v>149</v>
      </c>
      <c r="I215" s="69"/>
      <c r="J215" s="77">
        <f>J216+J218+J220</f>
        <v>0</v>
      </c>
      <c r="L215" s="65"/>
      <c r="M215" s="71"/>
      <c r="P215" s="72">
        <f>SUM(P216:P221)</f>
        <v>0</v>
      </c>
      <c r="R215" s="72">
        <f>SUM(R216:R221)</f>
        <v>0</v>
      </c>
      <c r="T215" s="73">
        <f>SUM(T216:T221)</f>
        <v>0</v>
      </c>
      <c r="AR215" s="67"/>
      <c r="AT215" s="74"/>
      <c r="AU215" s="74"/>
      <c r="AY215" s="67"/>
      <c r="BK215" s="75"/>
    </row>
    <row r="216" spans="2:65" s="9" customFormat="1" ht="16.5" customHeight="1">
      <c r="B216" s="8"/>
      <c r="C216" s="78">
        <v>27</v>
      </c>
      <c r="D216" s="78" t="s">
        <v>70</v>
      </c>
      <c r="E216" s="79" t="s">
        <v>150</v>
      </c>
      <c r="F216" s="80" t="s">
        <v>151</v>
      </c>
      <c r="G216" s="81" t="s">
        <v>142</v>
      </c>
      <c r="H216" s="82">
        <v>1</v>
      </c>
      <c r="I216" s="83"/>
      <c r="J216" s="84">
        <f>ROUND(I216*H216,2)</f>
        <v>0</v>
      </c>
      <c r="K216" s="80" t="s">
        <v>8</v>
      </c>
      <c r="L216" s="8"/>
      <c r="M216" s="85" t="s">
        <v>8</v>
      </c>
      <c r="N216" s="86" t="s">
        <v>26</v>
      </c>
      <c r="P216" s="87">
        <f>O216*H216</f>
        <v>0</v>
      </c>
      <c r="Q216" s="87">
        <v>0</v>
      </c>
      <c r="R216" s="87">
        <f>Q216*H216</f>
        <v>0</v>
      </c>
      <c r="S216" s="87">
        <v>0</v>
      </c>
      <c r="T216" s="88">
        <f>S216*H216</f>
        <v>0</v>
      </c>
      <c r="AR216" s="89"/>
      <c r="AT216" s="89"/>
      <c r="AU216" s="89"/>
      <c r="AY216" s="1"/>
      <c r="BE216" s="90"/>
      <c r="BF216" s="90"/>
      <c r="BG216" s="90"/>
      <c r="BH216" s="90"/>
      <c r="BI216" s="90"/>
      <c r="BJ216" s="1"/>
      <c r="BK216" s="90"/>
      <c r="BL216" s="1"/>
      <c r="BM216" s="89"/>
    </row>
    <row r="217" spans="2:47" s="9" customFormat="1" ht="15">
      <c r="B217" s="8"/>
      <c r="D217" s="91" t="s">
        <v>73</v>
      </c>
      <c r="F217" s="92" t="s">
        <v>151</v>
      </c>
      <c r="I217" s="93"/>
      <c r="L217" s="8"/>
      <c r="M217" s="94"/>
      <c r="T217" s="95"/>
      <c r="AT217" s="1"/>
      <c r="AU217" s="1"/>
    </row>
    <row r="218" spans="2:65" s="9" customFormat="1" ht="16.5" customHeight="1">
      <c r="B218" s="8"/>
      <c r="C218" s="78">
        <v>28</v>
      </c>
      <c r="D218" s="78" t="s">
        <v>70</v>
      </c>
      <c r="E218" s="79" t="s">
        <v>152</v>
      </c>
      <c r="F218" s="80" t="s">
        <v>153</v>
      </c>
      <c r="G218" s="81" t="s">
        <v>145</v>
      </c>
      <c r="H218" s="82">
        <v>20</v>
      </c>
      <c r="I218" s="83"/>
      <c r="J218" s="84">
        <f>ROUND(I218*H218,2)</f>
        <v>0</v>
      </c>
      <c r="K218" s="80" t="s">
        <v>8</v>
      </c>
      <c r="L218" s="8"/>
      <c r="M218" s="85" t="s">
        <v>8</v>
      </c>
      <c r="N218" s="86" t="s">
        <v>26</v>
      </c>
      <c r="P218" s="87">
        <f>O218*H218</f>
        <v>0</v>
      </c>
      <c r="Q218" s="87">
        <v>0</v>
      </c>
      <c r="R218" s="87">
        <f>Q218*H218</f>
        <v>0</v>
      </c>
      <c r="S218" s="87">
        <v>0</v>
      </c>
      <c r="T218" s="88">
        <f>S218*H218</f>
        <v>0</v>
      </c>
      <c r="AR218" s="89"/>
      <c r="AT218" s="89"/>
      <c r="AU218" s="89"/>
      <c r="AY218" s="1"/>
      <c r="BE218" s="90"/>
      <c r="BF218" s="90"/>
      <c r="BG218" s="90"/>
      <c r="BH218" s="90"/>
      <c r="BI218" s="90"/>
      <c r="BJ218" s="1"/>
      <c r="BK218" s="90"/>
      <c r="BL218" s="1"/>
      <c r="BM218" s="89"/>
    </row>
    <row r="219" spans="2:47" s="9" customFormat="1" ht="15">
      <c r="B219" s="8"/>
      <c r="D219" s="91" t="s">
        <v>73</v>
      </c>
      <c r="F219" s="92" t="s">
        <v>153</v>
      </c>
      <c r="I219" s="93"/>
      <c r="L219" s="8"/>
      <c r="M219" s="94"/>
      <c r="T219" s="95"/>
      <c r="AT219" s="1"/>
      <c r="AU219" s="1"/>
    </row>
    <row r="220" spans="2:65" s="9" customFormat="1" ht="16.5" customHeight="1">
      <c r="B220" s="8"/>
      <c r="C220" s="78">
        <v>29</v>
      </c>
      <c r="D220" s="78" t="s">
        <v>70</v>
      </c>
      <c r="E220" s="79" t="s">
        <v>154</v>
      </c>
      <c r="F220" s="80" t="s">
        <v>155</v>
      </c>
      <c r="G220" s="81" t="s">
        <v>142</v>
      </c>
      <c r="H220" s="82">
        <v>1</v>
      </c>
      <c r="I220" s="83"/>
      <c r="J220" s="84">
        <f>ROUND(I220*H220,2)</f>
        <v>0</v>
      </c>
      <c r="K220" s="80" t="s">
        <v>8</v>
      </c>
      <c r="L220" s="8"/>
      <c r="M220" s="85" t="s">
        <v>8</v>
      </c>
      <c r="N220" s="86" t="s">
        <v>26</v>
      </c>
      <c r="P220" s="87">
        <f>O220*H220</f>
        <v>0</v>
      </c>
      <c r="Q220" s="87">
        <v>0</v>
      </c>
      <c r="R220" s="87">
        <f>Q220*H220</f>
        <v>0</v>
      </c>
      <c r="S220" s="87">
        <v>0</v>
      </c>
      <c r="T220" s="88">
        <f>S220*H220</f>
        <v>0</v>
      </c>
      <c r="AR220" s="89"/>
      <c r="AT220" s="89"/>
      <c r="AU220" s="89"/>
      <c r="AY220" s="1"/>
      <c r="BE220" s="90"/>
      <c r="BF220" s="90"/>
      <c r="BG220" s="90"/>
      <c r="BH220" s="90"/>
      <c r="BI220" s="90"/>
      <c r="BJ220" s="1"/>
      <c r="BK220" s="90"/>
      <c r="BL220" s="1"/>
      <c r="BM220" s="89"/>
    </row>
    <row r="221" spans="2:47" s="9" customFormat="1" ht="15">
      <c r="B221" s="8"/>
      <c r="D221" s="91" t="s">
        <v>73</v>
      </c>
      <c r="F221" s="92" t="s">
        <v>155</v>
      </c>
      <c r="I221" s="93"/>
      <c r="L221" s="8"/>
      <c r="M221" s="94"/>
      <c r="T221" s="95"/>
      <c r="AT221" s="1"/>
      <c r="AU221" s="1"/>
    </row>
    <row r="222" spans="2:12" s="9" customFormat="1" ht="6.95" customHeight="1">
      <c r="B222" s="36"/>
      <c r="C222" s="37"/>
      <c r="D222" s="37"/>
      <c r="E222" s="37"/>
      <c r="F222" s="37"/>
      <c r="G222" s="37"/>
      <c r="H222" s="37"/>
      <c r="I222" s="37"/>
      <c r="J222" s="37"/>
      <c r="K222" s="37"/>
      <c r="L222" s="8"/>
    </row>
  </sheetData>
  <mergeCells count="12">
    <mergeCell ref="E120:H120"/>
    <mergeCell ref="L2:V2"/>
    <mergeCell ref="E7:H7"/>
    <mergeCell ref="E9:H9"/>
    <mergeCell ref="E11:H11"/>
    <mergeCell ref="E20:H20"/>
    <mergeCell ref="E29:H29"/>
    <mergeCell ref="E85:H85"/>
    <mergeCell ref="E87:H87"/>
    <mergeCell ref="E89:H89"/>
    <mergeCell ref="E116:H116"/>
    <mergeCell ref="E118:H118"/>
  </mergeCells>
  <printOptions/>
  <pageMargins left="0.7" right="0.7" top="0.787401575" bottom="0.787401575" header="0.3" footer="0.3"/>
  <pageSetup fitToHeight="0" fitToWidth="1" horizontalDpi="600" verticalDpi="600" orientation="portrait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Gabrlik Marek</dc:creator>
  <cp:keywords/>
  <dc:description/>
  <cp:lastModifiedBy>Vaclav Safar</cp:lastModifiedBy>
  <cp:lastPrinted>2024-04-19T11:37:51Z</cp:lastPrinted>
  <dcterms:created xsi:type="dcterms:W3CDTF">2024-04-11T10:23:43Z</dcterms:created>
  <dcterms:modified xsi:type="dcterms:W3CDTF">2024-04-22T18:11:30Z</dcterms:modified>
  <cp:category/>
  <cp:version/>
  <cp:contentType/>
  <cp:contentStatus/>
</cp:coreProperties>
</file>