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ůj disk\Rozpočty\2024\ČOV Straník\"/>
    </mc:Choice>
  </mc:AlternateContent>
  <xr:revisionPtr revIDLastSave="0" documentId="8_{BF10E4F5-53B9-4B05-91B3-F98F23A32BB5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Pol'!$A$1:$Y$108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1" i="1" l="1"/>
  <c r="I20" i="1" s="1"/>
  <c r="I60" i="1"/>
  <c r="I59" i="1"/>
  <c r="I58" i="1"/>
  <c r="I57" i="1"/>
  <c r="I56" i="1"/>
  <c r="I55" i="1"/>
  <c r="I16" i="1" s="1"/>
  <c r="I54" i="1"/>
  <c r="I53" i="1"/>
  <c r="G42" i="1"/>
  <c r="F42" i="1"/>
  <c r="I42" i="1" s="1"/>
  <c r="G41" i="1"/>
  <c r="F41" i="1"/>
  <c r="G39" i="1"/>
  <c r="G43" i="1" s="1"/>
  <c r="G25" i="1" s="1"/>
  <c r="F39" i="1"/>
  <c r="F43" i="1" s="1"/>
  <c r="G23" i="1" s="1"/>
  <c r="G107" i="12"/>
  <c r="BA105" i="12"/>
  <c r="BA103" i="12"/>
  <c r="BA101" i="12"/>
  <c r="BA99" i="12"/>
  <c r="BA97" i="12"/>
  <c r="BA94" i="12"/>
  <c r="BA90" i="12"/>
  <c r="BA56" i="12"/>
  <c r="BA44" i="12"/>
  <c r="BA40" i="12"/>
  <c r="BA35" i="12"/>
  <c r="BA24" i="12"/>
  <c r="BA22" i="12"/>
  <c r="BA20" i="12"/>
  <c r="BA18" i="12"/>
  <c r="BA14" i="12"/>
  <c r="BA10" i="12"/>
  <c r="G9" i="12"/>
  <c r="G8" i="12" s="1"/>
  <c r="I9" i="12"/>
  <c r="I8" i="12" s="1"/>
  <c r="K9" i="12"/>
  <c r="K8" i="12" s="1"/>
  <c r="M9" i="12"/>
  <c r="O9" i="12"/>
  <c r="O8" i="12" s="1"/>
  <c r="Q9" i="12"/>
  <c r="Q8" i="12" s="1"/>
  <c r="V9" i="12"/>
  <c r="V8" i="12" s="1"/>
  <c r="G11" i="12"/>
  <c r="AF107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Q15" i="12"/>
  <c r="V15" i="12"/>
  <c r="G17" i="12"/>
  <c r="I17" i="12"/>
  <c r="K17" i="12"/>
  <c r="M17" i="12"/>
  <c r="O17" i="12"/>
  <c r="Q17" i="12"/>
  <c r="V17" i="12"/>
  <c r="G19" i="12"/>
  <c r="I19" i="12"/>
  <c r="K19" i="12"/>
  <c r="M19" i="12"/>
  <c r="O19" i="12"/>
  <c r="Q19" i="12"/>
  <c r="V19" i="12"/>
  <c r="G21" i="12"/>
  <c r="I21" i="12"/>
  <c r="K21" i="12"/>
  <c r="M21" i="12"/>
  <c r="O21" i="12"/>
  <c r="Q21" i="12"/>
  <c r="V21" i="12"/>
  <c r="G23" i="12"/>
  <c r="I23" i="12"/>
  <c r="K23" i="12"/>
  <c r="M23" i="12"/>
  <c r="O23" i="12"/>
  <c r="Q23" i="12"/>
  <c r="V23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6" i="12"/>
  <c r="I36" i="12"/>
  <c r="K36" i="12"/>
  <c r="M36" i="12"/>
  <c r="O36" i="12"/>
  <c r="Q36" i="12"/>
  <c r="V36" i="12"/>
  <c r="G39" i="12"/>
  <c r="M39" i="12" s="1"/>
  <c r="I39" i="12"/>
  <c r="K39" i="12"/>
  <c r="O39" i="12"/>
  <c r="Q39" i="12"/>
  <c r="V39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5" i="12"/>
  <c r="I45" i="12"/>
  <c r="K45" i="12"/>
  <c r="M45" i="12"/>
  <c r="O45" i="12"/>
  <c r="Q45" i="12"/>
  <c r="V45" i="12"/>
  <c r="G47" i="12"/>
  <c r="M47" i="12" s="1"/>
  <c r="I47" i="12"/>
  <c r="K47" i="12"/>
  <c r="O47" i="12"/>
  <c r="Q47" i="12"/>
  <c r="V47" i="12"/>
  <c r="G48" i="12"/>
  <c r="I48" i="12"/>
  <c r="K48" i="12"/>
  <c r="M48" i="12"/>
  <c r="O48" i="12"/>
  <c r="Q48" i="12"/>
  <c r="V48" i="12"/>
  <c r="G49" i="12"/>
  <c r="I49" i="12"/>
  <c r="K49" i="12"/>
  <c r="M49" i="12"/>
  <c r="O49" i="12"/>
  <c r="G50" i="12"/>
  <c r="I50" i="12"/>
  <c r="K50" i="12"/>
  <c r="M50" i="12"/>
  <c r="O50" i="12"/>
  <c r="Q50" i="12"/>
  <c r="Q49" i="12" s="1"/>
  <c r="V50" i="12"/>
  <c r="V49" i="12" s="1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I57" i="12"/>
  <c r="G58" i="12"/>
  <c r="I58" i="12"/>
  <c r="K58" i="12"/>
  <c r="K57" i="12" s="1"/>
  <c r="M58" i="12"/>
  <c r="O58" i="12"/>
  <c r="O57" i="12" s="1"/>
  <c r="Q58" i="12"/>
  <c r="Q57" i="12" s="1"/>
  <c r="V58" i="12"/>
  <c r="V57" i="12" s="1"/>
  <c r="G60" i="12"/>
  <c r="I60" i="12"/>
  <c r="K60" i="12"/>
  <c r="M60" i="12"/>
  <c r="O60" i="12"/>
  <c r="Q60" i="12"/>
  <c r="V60" i="12"/>
  <c r="G62" i="12"/>
  <c r="I62" i="12"/>
  <c r="K62" i="12"/>
  <c r="M62" i="12"/>
  <c r="O62" i="12"/>
  <c r="Q62" i="12"/>
  <c r="V62" i="12"/>
  <c r="G64" i="12"/>
  <c r="I64" i="12"/>
  <c r="K64" i="12"/>
  <c r="M64" i="12"/>
  <c r="O64" i="12"/>
  <c r="Q64" i="12"/>
  <c r="V64" i="12"/>
  <c r="G65" i="12"/>
  <c r="M65" i="12" s="1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G57" i="12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I70" i="12"/>
  <c r="K70" i="12"/>
  <c r="M70" i="12"/>
  <c r="O70" i="12"/>
  <c r="Q70" i="12"/>
  <c r="V70" i="12"/>
  <c r="G71" i="12"/>
  <c r="I71" i="12"/>
  <c r="K71" i="12"/>
  <c r="M71" i="12"/>
  <c r="O71" i="12"/>
  <c r="Q71" i="12"/>
  <c r="V71" i="12"/>
  <c r="G72" i="12"/>
  <c r="I72" i="12"/>
  <c r="K72" i="12"/>
  <c r="M72" i="12"/>
  <c r="O72" i="12"/>
  <c r="Q72" i="12"/>
  <c r="V72" i="12"/>
  <c r="G73" i="12"/>
  <c r="I73" i="12"/>
  <c r="K73" i="12"/>
  <c r="M73" i="12"/>
  <c r="O73" i="12"/>
  <c r="Q73" i="12"/>
  <c r="V73" i="12"/>
  <c r="G74" i="12"/>
  <c r="I74" i="12"/>
  <c r="K74" i="12"/>
  <c r="M74" i="12"/>
  <c r="O74" i="12"/>
  <c r="Q74" i="12"/>
  <c r="V74" i="12"/>
  <c r="K75" i="12"/>
  <c r="O75" i="12"/>
  <c r="Q75" i="12"/>
  <c r="V75" i="12"/>
  <c r="G76" i="12"/>
  <c r="M76" i="12" s="1"/>
  <c r="M75" i="12" s="1"/>
  <c r="I76" i="12"/>
  <c r="I75" i="12" s="1"/>
  <c r="K76" i="12"/>
  <c r="O76" i="12"/>
  <c r="Q76" i="12"/>
  <c r="V76" i="12"/>
  <c r="V77" i="12"/>
  <c r="G78" i="12"/>
  <c r="G77" i="12" s="1"/>
  <c r="I78" i="12"/>
  <c r="I77" i="12" s="1"/>
  <c r="K78" i="12"/>
  <c r="K77" i="12" s="1"/>
  <c r="M78" i="12"/>
  <c r="O78" i="12"/>
  <c r="Q78" i="12"/>
  <c r="V78" i="12"/>
  <c r="G80" i="12"/>
  <c r="I80" i="12"/>
  <c r="K80" i="12"/>
  <c r="M80" i="12"/>
  <c r="O80" i="12"/>
  <c r="Q80" i="12"/>
  <c r="V80" i="12"/>
  <c r="G82" i="12"/>
  <c r="I82" i="12"/>
  <c r="K82" i="12"/>
  <c r="M82" i="12"/>
  <c r="O82" i="12"/>
  <c r="O77" i="12" s="1"/>
  <c r="Q82" i="12"/>
  <c r="Q77" i="12" s="1"/>
  <c r="V82" i="12"/>
  <c r="G83" i="12"/>
  <c r="M83" i="12" s="1"/>
  <c r="I83" i="12"/>
  <c r="K83" i="12"/>
  <c r="O83" i="12"/>
  <c r="Q83" i="12"/>
  <c r="V83" i="12"/>
  <c r="I84" i="12"/>
  <c r="K84" i="12"/>
  <c r="O84" i="12"/>
  <c r="Q84" i="12"/>
  <c r="V84" i="12"/>
  <c r="G85" i="12"/>
  <c r="G84" i="12" s="1"/>
  <c r="I85" i="12"/>
  <c r="K85" i="12"/>
  <c r="O85" i="12"/>
  <c r="Q85" i="12"/>
  <c r="V85" i="12"/>
  <c r="G86" i="12"/>
  <c r="I86" i="12"/>
  <c r="K86" i="12"/>
  <c r="M86" i="12"/>
  <c r="O86" i="12"/>
  <c r="Q86" i="12"/>
  <c r="V86" i="12"/>
  <c r="G87" i="12"/>
  <c r="I87" i="12"/>
  <c r="K87" i="12"/>
  <c r="G88" i="12"/>
  <c r="I88" i="12"/>
  <c r="K88" i="12"/>
  <c r="M88" i="12"/>
  <c r="M87" i="12" s="1"/>
  <c r="O88" i="12"/>
  <c r="O87" i="12" s="1"/>
  <c r="Q88" i="12"/>
  <c r="Q87" i="12" s="1"/>
  <c r="V88" i="12"/>
  <c r="V87" i="12" s="1"/>
  <c r="G89" i="12"/>
  <c r="I89" i="12"/>
  <c r="K89" i="12"/>
  <c r="M89" i="12"/>
  <c r="O89" i="12"/>
  <c r="Q89" i="12"/>
  <c r="V89" i="12"/>
  <c r="G91" i="12"/>
  <c r="I91" i="12"/>
  <c r="K91" i="12"/>
  <c r="M91" i="12"/>
  <c r="O91" i="12"/>
  <c r="Q91" i="12"/>
  <c r="V91" i="12"/>
  <c r="G93" i="12"/>
  <c r="I93" i="12"/>
  <c r="K93" i="12"/>
  <c r="M93" i="12"/>
  <c r="O93" i="12"/>
  <c r="Q93" i="12"/>
  <c r="V93" i="12"/>
  <c r="G96" i="12"/>
  <c r="G95" i="12" s="1"/>
  <c r="I96" i="12"/>
  <c r="I95" i="12" s="1"/>
  <c r="K96" i="12"/>
  <c r="K95" i="12" s="1"/>
  <c r="M96" i="12"/>
  <c r="O96" i="12"/>
  <c r="O95" i="12" s="1"/>
  <c r="Q96" i="12"/>
  <c r="Q95" i="12" s="1"/>
  <c r="V96" i="12"/>
  <c r="V95" i="12" s="1"/>
  <c r="G98" i="12"/>
  <c r="M98" i="12" s="1"/>
  <c r="I98" i="12"/>
  <c r="K98" i="12"/>
  <c r="O98" i="12"/>
  <c r="Q98" i="12"/>
  <c r="V98" i="12"/>
  <c r="G100" i="12"/>
  <c r="I100" i="12"/>
  <c r="K100" i="12"/>
  <c r="M100" i="12"/>
  <c r="O100" i="12"/>
  <c r="Q100" i="12"/>
  <c r="V100" i="12"/>
  <c r="G102" i="12"/>
  <c r="I102" i="12"/>
  <c r="K102" i="12"/>
  <c r="M102" i="12"/>
  <c r="O102" i="12"/>
  <c r="Q102" i="12"/>
  <c r="V102" i="12"/>
  <c r="G104" i="12"/>
  <c r="I104" i="12"/>
  <c r="K104" i="12"/>
  <c r="M104" i="12"/>
  <c r="O104" i="12"/>
  <c r="Q104" i="12"/>
  <c r="V104" i="12"/>
  <c r="AE107" i="12"/>
  <c r="I19" i="1"/>
  <c r="I18" i="1"/>
  <c r="I17" i="1"/>
  <c r="H43" i="1"/>
  <c r="I41" i="1"/>
  <c r="J28" i="1"/>
  <c r="J26" i="1"/>
  <c r="G38" i="1"/>
  <c r="F38" i="1"/>
  <c r="J23" i="1"/>
  <c r="J24" i="1"/>
  <c r="J25" i="1"/>
  <c r="J27" i="1"/>
  <c r="E24" i="1"/>
  <c r="G24" i="1"/>
  <c r="E26" i="1"/>
  <c r="G26" i="1"/>
  <c r="I62" i="1" l="1"/>
  <c r="J53" i="1"/>
  <c r="J57" i="1"/>
  <c r="J54" i="1"/>
  <c r="J55" i="1"/>
  <c r="A27" i="1"/>
  <c r="I39" i="1"/>
  <c r="I43" i="1" s="1"/>
  <c r="J42" i="1" s="1"/>
  <c r="M77" i="12"/>
  <c r="M95" i="12"/>
  <c r="G75" i="12"/>
  <c r="M85" i="12"/>
  <c r="M84" i="12" s="1"/>
  <c r="M67" i="12"/>
  <c r="M57" i="12" s="1"/>
  <c r="M11" i="12"/>
  <c r="M8" i="12" s="1"/>
  <c r="I21" i="1"/>
  <c r="J56" i="1" l="1"/>
  <c r="J61" i="1"/>
  <c r="J60" i="1"/>
  <c r="J59" i="1"/>
  <c r="J58" i="1"/>
  <c r="G28" i="1"/>
  <c r="G27" i="1" s="1"/>
  <c r="G29" i="1" s="1"/>
  <c r="A28" i="1"/>
  <c r="J41" i="1"/>
  <c r="J39" i="1"/>
  <c r="J43" i="1" s="1"/>
  <c r="J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 V</author>
  </authors>
  <commentList>
    <comment ref="S6" authorId="0" shapeId="0" xr:uid="{6D79DB50-1265-4384-9D3A-5FFE42A6DF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CB0161-D5D9-42A3-BFBC-632D2A2791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<sst xmlns="http://schemas.openxmlformats.org/spreadsheetml/2006/main" count="740" uniqueCount="282">
  <si>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</si>
  <si>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</si>
  <si>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</si>
  <si>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</si>
  <si>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</si>
  <si>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</si>
  <si>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</si>
  <si>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</si>
  <si>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</si>
  <si>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</si>
  <si>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</si>
  <si>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</si>
  <si>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</si>
  <si>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</si>
  <si>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</si>
  <si>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</si>
  <si>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</si>
  <si>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</si>
  <si>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</si>
  <si>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</si>
  <si>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</si>
  <si>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</si>
  <si>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</si>
  <si>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</si>
  <si>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</si>
  <si>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</si>
  <si>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</si>
  <si>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</si>
  <si>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</si>
  <si>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</si>
  <si>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</si>
  <si>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</si>
  <si>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</si>
  <si>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</si>
  <si>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</si>
  <si>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</si>
  <si>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</si>
  <si>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</si>
  <si>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</si>
  <si>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</si>
  <si>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</si>
  <si>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</si>
  <si>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</si>
  <si>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</si>
  <si>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 xml:space="preserve">Stavební </t>
  </si>
  <si>
    <t>SO01</t>
  </si>
  <si>
    <t xml:space="preserve">DČOV </t>
  </si>
  <si>
    <t>Objekt:</t>
  </si>
  <si>
    <t>Rozpočet:</t>
  </si>
  <si>
    <t>BV012/2024</t>
  </si>
  <si>
    <t xml:space="preserve">Odkanalizování objektu a stavby Straník DČOV č.p. 147, Nový Jičín Straník </t>
  </si>
  <si>
    <t>Město Nový Jičín</t>
  </si>
  <si>
    <t>Masarykovo nám. 1/1</t>
  </si>
  <si>
    <t>Nový Jičín</t>
  </si>
  <si>
    <t>74101</t>
  </si>
  <si>
    <t>00298212</t>
  </si>
  <si>
    <t>CZ00298212</t>
  </si>
  <si>
    <t>Stavba</t>
  </si>
  <si>
    <t>Stavební objekt</t>
  </si>
  <si>
    <t>Celkem za stavbu</t>
  </si>
  <si>
    <t>CZK</t>
  </si>
  <si>
    <t>#POPS</t>
  </si>
  <si>
    <t xml:space="preserve">Popis stavby: BV012/2024 - Odkanalizování objektu a stavby Straník DČOV č.p. 147, Nový Jičín Straník </t>
  </si>
  <si>
    <t>#POPO</t>
  </si>
  <si>
    <t xml:space="preserve">Popis objektu: SO01 - DČOV </t>
  </si>
  <si>
    <t>#POPR</t>
  </si>
  <si>
    <t xml:space="preserve">Popis rozpočtu: 1 - Stavební </t>
  </si>
  <si>
    <t>Rekapitulace dílů</t>
  </si>
  <si>
    <t>Typ dílu</t>
  </si>
  <si>
    <t>Zemní práce</t>
  </si>
  <si>
    <t>4</t>
  </si>
  <si>
    <t>Vodorovné konstrukce</t>
  </si>
  <si>
    <t>5</t>
  </si>
  <si>
    <t>Komunikace</t>
  </si>
  <si>
    <t>8</t>
  </si>
  <si>
    <t>Trubní vedení</t>
  </si>
  <si>
    <t>95</t>
  </si>
  <si>
    <t>Dokončovací konstrukce na pozemních stavbách</t>
  </si>
  <si>
    <t>M21</t>
  </si>
  <si>
    <t>Elektromontáže</t>
  </si>
  <si>
    <t>M22</t>
  </si>
  <si>
    <t>Montáž sdělovací a zabezp. techniky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</si>
  <si>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</si>
  <si>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</si>
  <si>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</si>
  <si>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</si>
  <si>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</si>
  <si>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</si>
  <si>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</si>
  <si>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</si>
  <si>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</si>
  <si>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</si>
  <si>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</si>
  <si>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</si>
  <si>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</si>
  <si>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</si>
  <si>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</si>
  <si>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</si>
  <si>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</si>
  <si>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</si>
  <si>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</si>
  <si>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</si>
  <si>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</si>
  <si>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</si>
  <si>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</si>
  <si>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</si>
  <si>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</si>
  <si>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</si>
  <si>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</si>
  <si>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</si>
  <si>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</si>
  <si>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</si>
  <si>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</si>
  <si>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111201101R00</t>
  </si>
  <si>
    <t>Odstranění křovin a stromů o průměru do 10 cm při celkové ploše do 1 000 m2</t>
  </si>
  <si>
    <t>m2</t>
  </si>
  <si>
    <t>800-1</t>
  </si>
  <si>
    <t>RTS 24/ I</t>
  </si>
  <si>
    <t>Práce</t>
  </si>
  <si>
    <t>Běžná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</si>
  <si>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</si>
  <si>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</si>
  <si>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</si>
  <si>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113106121R00</t>
  </si>
  <si>
    <t>Rozebrání komunikací pro pěší s jakýmkoliv ložem a výplní spár  z betonových nebo kameninových dlaždic nebo tvarovek</t>
  </si>
  <si>
    <t>822-1</t>
  </si>
  <si>
    <t>s přemístěním hmot na skládku na vzdálenost do 3 m nebo s naložením na dopravní prostředek</t>
  </si>
  <si>
    <t>121101103R00</t>
  </si>
  <si>
    <t>Sejmutí ornice s přemístěním na vzdálenost přes 100 do 250 m</t>
  </si>
  <si>
    <t>m3</t>
  </si>
  <si>
    <t>nebo lesní půdy, s vodorovným přemístěním na hromady v místě upotřebení nebo na dočasné či trvalé skládky se složením</t>
  </si>
  <si>
    <t>130901123RT1</t>
  </si>
  <si>
    <t>Bourání konstrukcí v hloubených vykopávkách z betonu, železového nebo z předpjatého, pneumatickým kladivem</t>
  </si>
  <si>
    <t>s přemístěním suti na hromady na vzdálenost do 20 m nebo s uložením na dopravní prostředek,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</si>
  <si>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</si>
  <si>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</si>
  <si>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</si>
  <si>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131301111R00</t>
  </si>
  <si>
    <t>Hloubení nezapažených jam a zářezů do 100 m3, v hornině 4, hloubení strojně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</si>
  <si>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</si>
  <si>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</si>
  <si>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</si>
  <si>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132301210R00</t>
  </si>
  <si>
    <t xml:space="preserve">Hloubení rýh šířky přes 60 do 200 cm do 50 m3, v hornině 4, hloubení strojně </t>
  </si>
  <si>
    <t>151811112R00</t>
  </si>
  <si>
    <t>Pažení pažicími boxy montáž, lehkého pažicího boxu, délky 3 m, šířky do 1 m, hloubky 1,95 m</t>
  </si>
  <si>
    <t>kus</t>
  </si>
  <si>
    <t>z mechanicky rozpínaných plnostěnných ocelových bočnic,</t>
  </si>
  <si>
    <t>151813112R00</t>
  </si>
  <si>
    <t>Pažení pažicími boxy demontáž, lehkého pažicího boxu, délky 3 m, šířky do 1 m, hloubky 1,95 m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</si>
  <si>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</si>
  <si>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</si>
  <si>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</si>
  <si>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</si>
  <si>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</si>
  <si>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167101152R00</t>
  </si>
  <si>
    <t>Nakládání, skládání, překládání neulehlého výkopku nakládání výkopku  přes 100 m3, z horniny 5 až 7</t>
  </si>
  <si>
    <t>171201101R00</t>
  </si>
  <si>
    <t>Uložení sypaniny do násypů nezhutněných</t>
  </si>
  <si>
    <t>Uložení sypaniny do násypů nebo na skládku s rozprostřením sypaniny ve vrstvách a s hrubým urovnáním.</t>
  </si>
  <si>
    <t>POP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</si>
  <si>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</si>
  <si>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</si>
  <si>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</si>
  <si>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</si>
  <si>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</si>
  <si>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</si>
  <si>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</si>
  <si>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180401212R00</t>
  </si>
  <si>
    <t>Založení trávníku luční trávník, výsevem, na svahu přes 1:5 do 1:2</t>
  </si>
  <si>
    <t>823-1</t>
  </si>
  <si>
    <t>na půdě předem připravené s pokosením, naložením, odvozem odpadu do 20 km a se složením,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</si>
  <si>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</si>
  <si>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</si>
  <si>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</si>
  <si>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199000002R00</t>
  </si>
  <si>
    <t>Poplatky za skládku horniny 1- 4, skupina 17 05 04 z Katalogu odpadů</t>
  </si>
  <si>
    <t>Cena dle Pískovny Černovice. www.piskovna-cernovice.cz</t>
  </si>
  <si>
    <t>00572465R</t>
  </si>
  <si>
    <t>směs travní standard</t>
  </si>
  <si>
    <t>kg</t>
  </si>
  <si>
    <t>SPCM</t>
  </si>
  <si>
    <t>Specifikace</t>
  </si>
  <si>
    <t>POL3_</t>
  </si>
  <si>
    <t>583320431R</t>
  </si>
  <si>
    <t>Kamenivo stanovené přírodní; těžené; 0/4; OH = 2,61 Mg/m3; štěrkopísek</t>
  </si>
  <si>
    <t>t</t>
  </si>
  <si>
    <t>451573111R00</t>
  </si>
  <si>
    <t>Lože pod potrubí, stoky a drobné objekty z písku a štěrkopísku  do 65 mm</t>
  </si>
  <si>
    <t>827-1</t>
  </si>
  <si>
    <t>v otevřeném výkopu,</t>
  </si>
  <si>
    <t>564231111R00</t>
  </si>
  <si>
    <t>Podklad nebo podsyp ze štěrkopísku tloušťka po zhutnění 100 mm</t>
  </si>
  <si>
    <t>s rozprostřením, vlhčením a zhutněním</t>
  </si>
  <si>
    <t>596811111RT6</t>
  </si>
  <si>
    <t>Kladení dlažby včetně dodávky dlaždic betonových barevných, rozměru 300 x 300 mm, tloušťky 40 mm, do lože z kameniva těženého</t>
  </si>
  <si>
    <t>komunikací pro pěší, z dlaždic betonových a teracových, do velikosti dlaždic 0,25 m2, s provedením lože do tl. 30 mm, s vyplněním spár a se smetením přebytečného materiálu na vzdálenost do 3 m</t>
  </si>
  <si>
    <t>871313121RU3</t>
  </si>
  <si>
    <t>Montáž potrubí z trub z plastů těsněných gumovým kroužkem  včetně dodávky trub hrdlových  D 150 mm, tloušťky stěny 4 mm, délky 5000 mm</t>
  </si>
  <si>
    <t>m</t>
  </si>
  <si>
    <t>v otevřeném výkopu ve sklonu do 20 %,</t>
  </si>
  <si>
    <t>877313122R00</t>
  </si>
  <si>
    <t>Montáž tvarovek na potrubí z trub z plastů těsněných gumovým kroužkem přesuvek DN 150 mm</t>
  </si>
  <si>
    <t>877313123R00</t>
  </si>
  <si>
    <t>Montáž tvarovek na potrubí z trub z plastů těsněných gumovým kroužkem jednoosých DN 150 mm</t>
  </si>
  <si>
    <t>892855112R00</t>
  </si>
  <si>
    <t>Kamerové prohlídky potrubí do 50 m</t>
  </si>
  <si>
    <t>894432112R00</t>
  </si>
  <si>
    <t>Osazení plastových šachet revizních průměr 425 mm</t>
  </si>
  <si>
    <t>899101111RT2</t>
  </si>
  <si>
    <t>Osazení poklopů litinových a ocelových včetně dodávky poklopu litinového s rámem   čtyřhranného 300 x 300 mm</t>
  </si>
  <si>
    <t>721290112R00</t>
  </si>
  <si>
    <t>Zkouška těsnosti kanalizace v objektech vodou, DN 200</t>
  </si>
  <si>
    <t>800-721</t>
  </si>
  <si>
    <t>8001</t>
  </si>
  <si>
    <t>D+M usazovací jímky U6+U2 a DČOV typ STMH 15</t>
  </si>
  <si>
    <t>kpl</t>
  </si>
  <si>
    <t>Vlastní</t>
  </si>
  <si>
    <t>Kalkul</t>
  </si>
  <si>
    <t>286506002R</t>
  </si>
  <si>
    <t>Koleno plastové pro venkovní kanalizaci typ: jednoznačné; spoj: hrdlový; potrubí: jednovrstvé; materiál: PVC-U; povrch: hladký; úhel = 30,0 °; DN/OD = 150; SDR 34,0</t>
  </si>
  <si>
    <t>28651858.AR</t>
  </si>
  <si>
    <t>Spojka plastová pro venkovní kanalizaci typ: přechodová; spoj: hrdlový; potrubí: jednovrstvé; materiál: PVC-U; povrch: hladký; DN2 = 150; SDR 41,0; SN 8</t>
  </si>
  <si>
    <t>286971402R</t>
  </si>
  <si>
    <t>trubka plastová kanalizační PVC-U; korugovaná; D = 476,0 mm; l = 1 500,0 mm</t>
  </si>
  <si>
    <t>286971471R</t>
  </si>
  <si>
    <t>kroužek těsnicí pryž; šachtové roury a teleskopu; DN = 425,0 mm</t>
  </si>
  <si>
    <t>286971673R</t>
  </si>
  <si>
    <t>dno šachetní s výkyvnými hrdly; průtočné; PP; úhel odpadu 30 °; DN = 478,0 mm; š = 478 mm; h = 611 mm; DN žlabu 160 mm</t>
  </si>
  <si>
    <t>286971675R</t>
  </si>
  <si>
    <t>dno šachetní s výkyvnými hrdly; průtočné; PP; úhel odpadu 90 °; DN = 478,0 mm; š = 478 mm; h = 611 mm; DN žlabu 160 mm</t>
  </si>
  <si>
    <t>952905121RV1</t>
  </si>
  <si>
    <t>Čerpání fekálií z jímek vč. odvozu a likvidace</t>
  </si>
  <si>
    <t>Indiv</t>
  </si>
  <si>
    <t>388996111R00</t>
  </si>
  <si>
    <t>Trubky tělesa trubkového kabelovodu chránička kabelu z HDPE, do DN 63 mm, v otevřeném výkopu</t>
  </si>
  <si>
    <t>828-1</t>
  </si>
  <si>
    <t>Včetně spojovacího materiálu.</t>
  </si>
  <si>
    <t>210120421R00</t>
  </si>
  <si>
    <t>Montáž jističe jednopólového</t>
  </si>
  <si>
    <t>modulárního, do rozvodné skříně</t>
  </si>
  <si>
    <t>M210001</t>
  </si>
  <si>
    <t>Provedení napojení ČOV vč. dodávky materiálů (kabely, spojky, svorky, lišty)</t>
  </si>
  <si>
    <t>35822003012R</t>
  </si>
  <si>
    <t>jistič modulární systém s instalací na lištu; jmen.proud 16,00 A; charakt. B; počet pólů 1; jmenovitá zkratová schopnost/230 V a.c. 10 kA; tepl.okolí -25 do + 55 °C; IP 20</t>
  </si>
  <si>
    <t>222111002R00</t>
  </si>
  <si>
    <t>Skříň rozvaděče do 20 p. na zeď</t>
  </si>
  <si>
    <t>357161601R</t>
  </si>
  <si>
    <t>rozvodnice bytová; nástěnná; termoplast samozhášivý; sestavení z svorkové bloky rozdělené na P E a N,zasunovací kovové přístr.U lišty,popis.tabulky,záslepky; barva bílá; otvírání dveří vlevo nebo vpravo; provedení dveří neprůhledné; počet řad 1; max.počet modulů v řadě 1 x 8; PE + N; osazené přístroje max.63 A, 520 V; IP 40</t>
  </si>
  <si>
    <t>00511 R</t>
  </si>
  <si>
    <t xml:space="preserve">Geodetické práce </t>
  </si>
  <si>
    <t>Soubor</t>
  </si>
  <si>
    <t>VRN</t>
  </si>
  <si>
    <t>POL99_8</t>
  </si>
  <si>
    <t>005111021R</t>
  </si>
  <si>
    <t>Vytyčení inženýrských sítí</t>
  </si>
  <si>
    <t>POL99_2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</si>
  <si>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</si>
  <si>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</si>
  <si>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</si>
  <si>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</si>
  <si>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</si>
  <si>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</si>
  <si>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</si>
  <si>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005123 R</t>
  </si>
  <si>
    <t>Územní vlivy</t>
  </si>
  <si>
    <t>POL99_1</t>
  </si>
  <si>
    <t>Náklady na ztížené podmínky provádění tam, kde se vyskytují omezující vlivy konkrétního prostředí, které mají prokazatelný vliv na provádění stavebních prací, Jedná se zejména o náklady související s extrémními podmínkami místa provádění.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</si>
  <si>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</si>
  <si>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</si>
  <si>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</si>
  <si>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005231010R</t>
  </si>
  <si>
    <t>Revize</t>
  </si>
  <si>
    <t>náklady spojené s provedením všech technickými normami předepsaných zkoušek a revizí stavebních konstrukcí nebo stavebních prací.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</si>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</sst>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I4fBmeesWodfWrQlzLLFHaOp0tI7QMEu3AQLPTsmC+64Ia1LXb3/9KT4frHe30/IkG1QJc/Ez90b6LdtB3CElQ==" saltValue="jYJAEHDzOpJpl3ZHwTV0+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abSelected="1" topLeftCell="B16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2870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SUMIF(F53:F61,A16,I53:I61)+SUMIF(F53:F61,"PSU",I53:I61)</f>
        <v>0</v>
      </c>
      <c r="J16" s="85"/>
    </row>
    <row r="17" spans="1:10" ht="23.25" customHeight="1" x14ac:dyDescent="0.2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SUMIF(F53:F61,A17,I53:I61)</f>
        <v>0</v>
      </c>
      <c r="J17" s="85"/>
    </row>
    <row r="18" spans="1:10" ht="23.25" customHeight="1" x14ac:dyDescent="0.2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SUMIF(F53:F61,A18,I53:I61)</f>
        <v>0</v>
      </c>
      <c r="J18" s="85"/>
    </row>
    <row r="19" spans="1:10" ht="23.25" customHeight="1" x14ac:dyDescent="0.2">
      <c r="A19" s="201" t="s">
        <v>82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SUMIF(F53:F61,A19,I53:I61)</f>
        <v>0</v>
      </c>
      <c r="J19" s="85"/>
    </row>
    <row r="20" spans="1:10" ht="23.25" customHeight="1" x14ac:dyDescent="0.2">
      <c r="A20" s="201" t="s">
        <v>83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SUMIF(F53:F61,A20,I53:I61)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70" t="s">
        <v>23</v>
      </c>
      <c r="C28" s="171"/>
      <c r="D28" s="171"/>
      <c r="E28" s="172"/>
      <c r="F28" s="173"/>
      <c r="G28" s="174">
        <f>A27</f>
        <v>0</v>
      </c>
      <c r="H28" s="174"/>
      <c r="I28" s="174"/>
      <c r="J28" s="175" t="str">
        <f t="shared" si="0"/>
        <v>CZK</v>
      </c>
    </row>
    <row r="29" spans="1:10" ht="27.75" hidden="1" customHeight="1" thickBot="1" x14ac:dyDescent="0.25">
      <c r="A29" s="2"/>
      <c r="B29" s="170" t="s">
        <v>35</v>
      </c>
      <c r="C29" s="176"/>
      <c r="D29" s="176"/>
      <c r="E29" s="176"/>
      <c r="F29" s="177"/>
      <c r="G29" s="178">
        <f>ZakladDPHSni+DPHSni+ZakladDPHZakl+DPHZakl+Zaokrouhleni</f>
        <v>0</v>
      </c>
      <c r="H29" s="178"/>
      <c r="I29" s="178"/>
      <c r="J29" s="179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7" t="s">
        <v>1</v>
      </c>
      <c r="J38" s="148" t="s">
        <v>0</v>
      </c>
    </row>
    <row r="39" spans="1:10" ht="25.5" hidden="1" customHeight="1" x14ac:dyDescent="0.2">
      <c r="A39" s="138">
        <v>1</v>
      </c>
      <c r="B39" s="149" t="s">
        <v>57</v>
      </c>
      <c r="C39" s="150"/>
      <c r="D39" s="150"/>
      <c r="E39" s="150"/>
      <c r="F39" s="151">
        <f>'SO01 1 Pol'!AE107</f>
        <v>0</v>
      </c>
      <c r="G39" s="152">
        <f>'SO01 1 Pol'!AF107</f>
        <v>0</v>
      </c>
      <c r="H39" s="153"/>
      <c r="I39" s="154">
        <f>F39+G39+H39</f>
        <v>0</v>
      </c>
      <c r="J39" s="155" t="str">
        <f>IF(_xlfn.SINGLE(CenaCelkemVypocet)=0,"",I39/_xlfn.SINGLE(CenaCelkemVypocet)*100)</f>
        <v/>
      </c>
    </row>
    <row r="40" spans="1:10" ht="25.5" hidden="1" customHeight="1" x14ac:dyDescent="0.2">
      <c r="A40" s="138">
        <v>2</v>
      </c>
      <c r="B40" s="156"/>
      <c r="C40" s="157" t="s">
        <v>58</v>
      </c>
      <c r="D40" s="157"/>
      <c r="E40" s="157"/>
      <c r="F40" s="158"/>
      <c r="G40" s="159"/>
      <c r="H40" s="159"/>
      <c r="I40" s="160"/>
      <c r="J40" s="161"/>
    </row>
    <row r="41" spans="1:10" ht="25.5" hidden="1" customHeight="1" x14ac:dyDescent="0.2">
      <c r="A41" s="138">
        <v>2</v>
      </c>
      <c r="B41" s="156" t="s">
        <v>45</v>
      </c>
      <c r="C41" s="157" t="s">
        <v>46</v>
      </c>
      <c r="D41" s="157"/>
      <c r="E41" s="157"/>
      <c r="F41" s="158">
        <f>'SO01 1 Pol'!AE107</f>
        <v>0</v>
      </c>
      <c r="G41" s="159">
        <f>'SO01 1 Pol'!AF107</f>
        <v>0</v>
      </c>
      <c r="H41" s="159"/>
      <c r="I41" s="160">
        <f>F41+G41+H41</f>
        <v>0</v>
      </c>
      <c r="J41" s="161" t="str">
        <f>IF(_xlfn.SINGLE(CenaCelkemVypocet)=0,"",I41/_xlfn.SINGLE(CenaCelkemVypocet)*100)</f>
        <v/>
      </c>
    </row>
    <row r="42" spans="1:10" ht="25.5" hidden="1" customHeight="1" x14ac:dyDescent="0.2">
      <c r="A42" s="138">
        <v>3</v>
      </c>
      <c r="B42" s="162" t="s">
        <v>43</v>
      </c>
      <c r="C42" s="150" t="s">
        <v>44</v>
      </c>
      <c r="D42" s="150"/>
      <c r="E42" s="150"/>
      <c r="F42" s="163">
        <f>'SO01 1 Pol'!AE107</f>
        <v>0</v>
      </c>
      <c r="G42" s="153">
        <f>'SO01 1 Pol'!AF107</f>
        <v>0</v>
      </c>
      <c r="H42" s="153"/>
      <c r="I42" s="154">
        <f>F42+G42+H42</f>
        <v>0</v>
      </c>
      <c r="J42" s="155" t="str">
        <f>IF(_xlfn.SINGLE(CenaCelkemVypocet)=0,"",I42/_xlfn.SINGLE(CenaCelkemVypocet)*100)</f>
        <v/>
      </c>
    </row>
    <row r="43" spans="1:10" ht="25.5" hidden="1" customHeight="1" x14ac:dyDescent="0.2">
      <c r="A43" s="138"/>
      <c r="B43" s="164" t="s">
        <v>59</v>
      </c>
      <c r="C43" s="165"/>
      <c r="D43" s="165"/>
      <c r="E43" s="165"/>
      <c r="F43" s="166">
        <f>SUMIF(A39:A42,"=1",F39:F42)</f>
        <v>0</v>
      </c>
      <c r="G43" s="167">
        <f>SUMIF(A39:A42,"=1",G39:G42)</f>
        <v>0</v>
      </c>
      <c r="H43" s="167">
        <f>SUMIF(A39:A42,"=1",H39:H42)</f>
        <v>0</v>
      </c>
      <c r="I43" s="168">
        <f>SUMIF(A39:A42,"=1",I39:I42)</f>
        <v>0</v>
      </c>
      <c r="J43" s="169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80" t="s">
        <v>67</v>
      </c>
    </row>
    <row r="52" spans="1:10" ht="25.5" customHeight="1" x14ac:dyDescent="0.2">
      <c r="A52" s="182"/>
      <c r="B52" s="185" t="s">
        <v>17</v>
      </c>
      <c r="C52" s="185" t="s">
        <v>5</v>
      </c>
      <c r="D52" s="186"/>
      <c r="E52" s="186"/>
      <c r="F52" s="187" t="s">
        <v>68</v>
      </c>
      <c r="G52" s="187"/>
      <c r="H52" s="187"/>
      <c r="I52" s="187" t="s">
        <v>29</v>
      </c>
      <c r="J52" s="187" t="s">
        <v>0</v>
      </c>
    </row>
    <row r="53" spans="1:10" ht="36.75" customHeight="1" x14ac:dyDescent="0.2">
      <c r="A53" s="183"/>
      <c r="B53" s="188" t="s">
        <v>43</v>
      </c>
      <c r="C53" s="189" t="s">
        <v>69</v>
      </c>
      <c r="D53" s="190"/>
      <c r="E53" s="190"/>
      <c r="F53" s="197" t="s">
        <v>24</v>
      </c>
      <c r="G53" s="198"/>
      <c r="H53" s="198"/>
      <c r="I53" s="198">
        <f>'SO01 1 Pol'!G8</f>
        <v>0</v>
      </c>
      <c r="J53" s="194" t="str">
        <f>IF(I62=0,"",I53/I62*100)</f>
        <v/>
      </c>
    </row>
    <row r="54" spans="1:10" ht="36.75" customHeight="1" x14ac:dyDescent="0.2">
      <c r="A54" s="183"/>
      <c r="B54" s="188" t="s">
        <v>70</v>
      </c>
      <c r="C54" s="189" t="s">
        <v>71</v>
      </c>
      <c r="D54" s="190"/>
      <c r="E54" s="190"/>
      <c r="F54" s="197" t="s">
        <v>24</v>
      </c>
      <c r="G54" s="198"/>
      <c r="H54" s="198"/>
      <c r="I54" s="198">
        <f>'SO01 1 Pol'!G49</f>
        <v>0</v>
      </c>
      <c r="J54" s="194" t="str">
        <f>IF(I62=0,"",I54/I62*100)</f>
        <v/>
      </c>
    </row>
    <row r="55" spans="1:10" ht="36.75" customHeight="1" x14ac:dyDescent="0.2">
      <c r="A55" s="183"/>
      <c r="B55" s="188" t="s">
        <v>72</v>
      </c>
      <c r="C55" s="189" t="s">
        <v>73</v>
      </c>
      <c r="D55" s="190"/>
      <c r="E55" s="190"/>
      <c r="F55" s="197" t="s">
        <v>24</v>
      </c>
      <c r="G55" s="198"/>
      <c r="H55" s="198"/>
      <c r="I55" s="198">
        <f>'SO01 1 Pol'!G52</f>
        <v>0</v>
      </c>
      <c r="J55" s="194" t="str">
        <f>IF(I62=0,"",I55/I62*100)</f>
        <v/>
      </c>
    </row>
    <row r="56" spans="1:10" ht="36.75" customHeight="1" x14ac:dyDescent="0.2">
      <c r="A56" s="183"/>
      <c r="B56" s="188" t="s">
        <v>74</v>
      </c>
      <c r="C56" s="189" t="s">
        <v>75</v>
      </c>
      <c r="D56" s="190"/>
      <c r="E56" s="190"/>
      <c r="F56" s="197" t="s">
        <v>24</v>
      </c>
      <c r="G56" s="198"/>
      <c r="H56" s="198"/>
      <c r="I56" s="198">
        <f>'SO01 1 Pol'!G57</f>
        <v>0</v>
      </c>
      <c r="J56" s="194" t="str">
        <f>IF(I62=0,"",I56/I62*100)</f>
        <v/>
      </c>
    </row>
    <row r="57" spans="1:10" ht="36.75" customHeight="1" x14ac:dyDescent="0.2">
      <c r="A57" s="183"/>
      <c r="B57" s="188" t="s">
        <v>76</v>
      </c>
      <c r="C57" s="189" t="s">
        <v>77</v>
      </c>
      <c r="D57" s="190"/>
      <c r="E57" s="190"/>
      <c r="F57" s="197" t="s">
        <v>24</v>
      </c>
      <c r="G57" s="198"/>
      <c r="H57" s="198"/>
      <c r="I57" s="198">
        <f>'SO01 1 Pol'!G75</f>
        <v>0</v>
      </c>
      <c r="J57" s="194" t="str">
        <f>IF(I62=0,"",I57/I62*100)</f>
        <v/>
      </c>
    </row>
    <row r="58" spans="1:10" ht="36.75" customHeight="1" x14ac:dyDescent="0.2">
      <c r="A58" s="183"/>
      <c r="B58" s="188" t="s">
        <v>78</v>
      </c>
      <c r="C58" s="189" t="s">
        <v>79</v>
      </c>
      <c r="D58" s="190"/>
      <c r="E58" s="190"/>
      <c r="F58" s="197" t="s">
        <v>26</v>
      </c>
      <c r="G58" s="198"/>
      <c r="H58" s="198"/>
      <c r="I58" s="198">
        <f>'SO01 1 Pol'!G77</f>
        <v>0</v>
      </c>
      <c r="J58" s="194" t="str">
        <f>IF(I62=0,"",I58/I62*100)</f>
        <v/>
      </c>
    </row>
    <row r="59" spans="1:10" ht="36.75" customHeight="1" x14ac:dyDescent="0.2">
      <c r="A59" s="183"/>
      <c r="B59" s="188" t="s">
        <v>80</v>
      </c>
      <c r="C59" s="189" t="s">
        <v>81</v>
      </c>
      <c r="D59" s="190"/>
      <c r="E59" s="190"/>
      <c r="F59" s="197" t="s">
        <v>26</v>
      </c>
      <c r="G59" s="198"/>
      <c r="H59" s="198"/>
      <c r="I59" s="198">
        <f>'SO01 1 Pol'!G84</f>
        <v>0</v>
      </c>
      <c r="J59" s="194" t="str">
        <f>IF(I62=0,"",I59/I62*100)</f>
        <v/>
      </c>
    </row>
    <row r="60" spans="1:10" ht="36.75" customHeight="1" x14ac:dyDescent="0.2">
      <c r="A60" s="183"/>
      <c r="B60" s="188" t="s">
        <v>82</v>
      </c>
      <c r="C60" s="189" t="s">
        <v>27</v>
      </c>
      <c r="D60" s="190"/>
      <c r="E60" s="190"/>
      <c r="F60" s="197" t="s">
        <v>82</v>
      </c>
      <c r="G60" s="198"/>
      <c r="H60" s="198"/>
      <c r="I60" s="198">
        <f>'SO01 1 Pol'!G87</f>
        <v>0</v>
      </c>
      <c r="J60" s="194" t="str">
        <f>IF(I62=0,"",I60/I62*100)</f>
        <v/>
      </c>
    </row>
    <row r="61" spans="1:10" ht="36.75" customHeight="1" x14ac:dyDescent="0.2">
      <c r="A61" s="183"/>
      <c r="B61" s="188" t="s">
        <v>83</v>
      </c>
      <c r="C61" s="189" t="s">
        <v>28</v>
      </c>
      <c r="D61" s="190"/>
      <c r="E61" s="190"/>
      <c r="F61" s="197" t="s">
        <v>83</v>
      </c>
      <c r="G61" s="198"/>
      <c r="H61" s="198"/>
      <c r="I61" s="198">
        <f>'SO01 1 Pol'!G95</f>
        <v>0</v>
      </c>
      <c r="J61" s="194" t="str">
        <f>IF(I62=0,"",I61/I62*100)</f>
        <v/>
      </c>
    </row>
    <row r="62" spans="1:10" ht="25.5" customHeight="1" x14ac:dyDescent="0.2">
      <c r="A62" s="184"/>
      <c r="B62" s="191" t="s">
        <v>1</v>
      </c>
      <c r="C62" s="192"/>
      <c r="D62" s="193"/>
      <c r="E62" s="193"/>
      <c r="F62" s="199"/>
      <c r="G62" s="200"/>
      <c r="H62" s="200"/>
      <c r="I62" s="200">
        <f>SUM(I53:I61)</f>
        <v>0</v>
      </c>
      <c r="J62" s="195">
        <f>SUM(J53:J61)</f>
        <v>0</v>
      </c>
    </row>
    <row r="63" spans="1:10" x14ac:dyDescent="0.2">
      <c r="F63" s="137"/>
      <c r="G63" s="137"/>
      <c r="H63" s="137"/>
      <c r="I63" s="137"/>
      <c r="J63" s="196"/>
    </row>
    <row r="64" spans="1:10" x14ac:dyDescent="0.2">
      <c r="F64" s="137"/>
      <c r="G64" s="137"/>
      <c r="H64" s="137"/>
      <c r="I64" s="137"/>
      <c r="J64" s="196"/>
    </row>
    <row r="65" spans="6:10" x14ac:dyDescent="0.2">
      <c r="F65" s="137"/>
      <c r="G65" s="137"/>
      <c r="H65" s="137"/>
      <c r="I65" s="137"/>
      <c r="J65" s="196"/>
    </row>
  </sheetData>
  <sheetProtection algorithmName="SHA-512" hashValue="X+V1QI4Pp2S6idgymk/sshfJ5CiOZV3XXv4TAmZG5q12Xcx7MGQi7/WVWWMVJ9VbsXxN7hK8UwUBGrjnIAqxCQ==" saltValue="SMWLaeF2z70CIbh6S9YeH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8:E58"/>
    <mergeCell ref="C59:E59"/>
    <mergeCell ref="C60:E60"/>
    <mergeCell ref="C61:E61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XA0Ovz+Tt8kvAsEhyHZnOypNYdp5901PuCVlsJkz6QRqthllvwMIvaJWdlwMBLSp8t+5cGuFcx0+cf1N5YoDCg==" saltValue="QHrf6WP4oTxkzxwjBf6HO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10E22-301E-4D4A-993D-FAFB7296AD7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81" customWidth="1"/>
    <col min="3" max="3" width="63.28515625" style="18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2" t="s">
        <v>84</v>
      </c>
      <c r="B1" s="202"/>
      <c r="C1" s="202"/>
      <c r="D1" s="202"/>
      <c r="E1" s="202"/>
      <c r="F1" s="202"/>
      <c r="G1" s="202"/>
      <c r="AG1" t="s">
        <v>85</v>
      </c>
    </row>
    <row r="2" spans="1:60" ht="24.95" customHeight="1" x14ac:dyDescent="0.2">
      <c r="A2" s="203" t="s">
        <v>7</v>
      </c>
      <c r="B2" s="49" t="s">
        <v>49</v>
      </c>
      <c r="C2" s="206" t="s">
        <v>50</v>
      </c>
      <c r="D2" s="204"/>
      <c r="E2" s="204"/>
      <c r="F2" s="204"/>
      <c r="G2" s="205"/>
      <c r="AG2" t="s">
        <v>86</v>
      </c>
    </row>
    <row r="3" spans="1:60" ht="24.95" customHeight="1" x14ac:dyDescent="0.2">
      <c r="A3" s="203" t="s">
        <v>8</v>
      </c>
      <c r="B3" s="49" t="s">
        <v>45</v>
      </c>
      <c r="C3" s="206" t="s">
        <v>46</v>
      </c>
      <c r="D3" s="204"/>
      <c r="E3" s="204"/>
      <c r="F3" s="204"/>
      <c r="G3" s="205"/>
      <c r="AC3" s="181" t="s">
        <v>86</v>
      </c>
      <c r="AG3" t="s">
        <v>87</v>
      </c>
    </row>
    <row r="4" spans="1:60" ht="24.95" customHeight="1" x14ac:dyDescent="0.2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88</v>
      </c>
    </row>
    <row r="5" spans="1:60" x14ac:dyDescent="0.2">
      <c r="D5" s="10"/>
    </row>
    <row r="6" spans="1:60" ht="38.25" x14ac:dyDescent="0.2">
      <c r="A6" s="213" t="s">
        <v>89</v>
      </c>
      <c r="B6" s="215" t="s">
        <v>90</v>
      </c>
      <c r="C6" s="215" t="s">
        <v>91</v>
      </c>
      <c r="D6" s="214" t="s">
        <v>92</v>
      </c>
      <c r="E6" s="213" t="s">
        <v>93</v>
      </c>
      <c r="F6" s="212" t="s">
        <v>94</v>
      </c>
      <c r="G6" s="213" t="s">
        <v>29</v>
      </c>
      <c r="H6" s="216" t="s">
        <v>30</v>
      </c>
      <c r="I6" s="216" t="s">
        <v>95</v>
      </c>
      <c r="J6" s="216" t="s">
        <v>31</v>
      </c>
      <c r="K6" s="216" t="s">
        <v>96</v>
      </c>
      <c r="L6" s="216" t="s">
        <v>97</v>
      </c>
      <c r="M6" s="216" t="s">
        <v>98</v>
      </c>
      <c r="N6" s="216" t="s">
        <v>99</v>
      </c>
      <c r="O6" s="216" t="s">
        <v>100</v>
      </c>
      <c r="P6" s="216" t="s">
        <v>101</v>
      </c>
      <c r="Q6" s="216" t="s">
        <v>102</v>
      </c>
      <c r="R6" s="216" t="s">
        <v>103</v>
      </c>
      <c r="S6" s="216" t="s">
        <v>104</v>
      </c>
      <c r="T6" s="216" t="s">
        <v>105</v>
      </c>
      <c r="U6" s="216" t="s">
        <v>106</v>
      </c>
      <c r="V6" s="216" t="s">
        <v>107</v>
      </c>
      <c r="W6" s="216" t="s">
        <v>108</v>
      </c>
      <c r="X6" s="216" t="s">
        <v>109</v>
      </c>
      <c r="Y6" s="216" t="s">
        <v>110</v>
      </c>
    </row>
    <row r="7" spans="1:60" hidden="1" x14ac:dyDescent="0.2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8"/>
      <c r="O7" s="218"/>
      <c r="P7" s="218"/>
      <c r="Q7" s="218"/>
      <c r="R7" s="219"/>
      <c r="S7" s="219"/>
      <c r="T7" s="219"/>
      <c r="U7" s="219"/>
      <c r="V7" s="219"/>
      <c r="W7" s="219"/>
      <c r="X7" s="219"/>
      <c r="Y7" s="219"/>
    </row>
    <row r="8" spans="1:60" x14ac:dyDescent="0.2">
      <c r="A8" s="229" t="s">
        <v>111</v>
      </c>
      <c r="B8" s="230" t="s">
        <v>43</v>
      </c>
      <c r="C8" s="254" t="s">
        <v>69</v>
      </c>
      <c r="D8" s="231"/>
      <c r="E8" s="232"/>
      <c r="F8" s="233"/>
      <c r="G8" s="233">
        <f>SUMIF(AG9:AG48,"&lt;&gt;NOR",G9:G48)</f>
        <v>0</v>
      </c>
      <c r="H8" s="233"/>
      <c r="I8" s="233">
        <f>SUM(I9:I48)</f>
        <v>0</v>
      </c>
      <c r="J8" s="233"/>
      <c r="K8" s="233">
        <f>SUM(K9:K48)</f>
        <v>0</v>
      </c>
      <c r="L8" s="233"/>
      <c r="M8" s="233">
        <f>SUM(M9:M48)</f>
        <v>0</v>
      </c>
      <c r="N8" s="232"/>
      <c r="O8" s="232">
        <f>SUM(O9:O48)</f>
        <v>2.2799999999999998</v>
      </c>
      <c r="P8" s="232"/>
      <c r="Q8" s="232">
        <f>SUM(Q9:Q48)</f>
        <v>2.9</v>
      </c>
      <c r="R8" s="233"/>
      <c r="S8" s="233"/>
      <c r="T8" s="234"/>
      <c r="U8" s="228"/>
      <c r="V8" s="228">
        <f>SUM(V9:V48)</f>
        <v>179.23</v>
      </c>
      <c r="W8" s="228"/>
      <c r="X8" s="228"/>
      <c r="Y8" s="228"/>
      <c r="AG8" t="s">
        <v>112</v>
      </c>
    </row>
    <row r="9" spans="1:60" outlineLevel="1" x14ac:dyDescent="0.2">
      <c r="A9" s="236">
        <v>1</v>
      </c>
      <c r="B9" s="237" t="s">
        <v>113</v>
      </c>
      <c r="C9" s="255" t="s">
        <v>114</v>
      </c>
      <c r="D9" s="238" t="s">
        <v>115</v>
      </c>
      <c r="E9" s="239">
        <v>30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0</v>
      </c>
      <c r="O9" s="239">
        <f>ROUND(E9*N9,2)</f>
        <v>0</v>
      </c>
      <c r="P9" s="239">
        <v>0</v>
      </c>
      <c r="Q9" s="239">
        <f>ROUND(E9*P9,2)</f>
        <v>0</v>
      </c>
      <c r="R9" s="241" t="s">
        <v>116</v>
      </c>
      <c r="S9" s="241" t="s">
        <v>117</v>
      </c>
      <c r="T9" s="242" t="s">
        <v>117</v>
      </c>
      <c r="U9" s="227">
        <v>0.17199999999999999</v>
      </c>
      <c r="V9" s="227">
        <f>ROUND(E9*U9,2)</f>
        <v>5.16</v>
      </c>
      <c r="W9" s="227"/>
      <c r="X9" s="227" t="s">
        <v>118</v>
      </c>
      <c r="Y9" s="227" t="s">
        <v>119</v>
      </c>
      <c r="Z9" s="217"/>
      <c r="AA9" s="217"/>
      <c r="AB9" s="217"/>
      <c r="AC9" s="217"/>
      <c r="AD9" s="217"/>
      <c r="AE9" s="217"/>
      <c r="AF9" s="217"/>
      <c r="AG9" s="217" t="s">
        <v>120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ht="22.5" outlineLevel="2" x14ac:dyDescent="0.2">
      <c r="A10" s="224"/>
      <c r="B10" s="225"/>
      <c r="C10" s="256" t="s">
        <v>121</v>
      </c>
      <c r="D10" s="244"/>
      <c r="E10" s="244"/>
      <c r="F10" s="244"/>
      <c r="G10" s="244"/>
      <c r="H10" s="227"/>
      <c r="I10" s="227"/>
      <c r="J10" s="227"/>
      <c r="K10" s="227"/>
      <c r="L10" s="227"/>
      <c r="M10" s="227"/>
      <c r="N10" s="226"/>
      <c r="O10" s="226"/>
      <c r="P10" s="226"/>
      <c r="Q10" s="226"/>
      <c r="R10" s="227"/>
      <c r="S10" s="227"/>
      <c r="T10" s="227"/>
      <c r="U10" s="227"/>
      <c r="V10" s="227"/>
      <c r="W10" s="227"/>
      <c r="X10" s="227"/>
      <c r="Y10" s="227"/>
      <c r="Z10" s="217"/>
      <c r="AA10" s="217"/>
      <c r="AB10" s="217"/>
      <c r="AC10" s="217"/>
      <c r="AD10" s="217"/>
      <c r="AE10" s="217"/>
      <c r="AF10" s="217"/>
      <c r="AG10" s="217" t="s">
        <v>122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43" t="str">
        <f>C10</f>
        <v>s odstraněním kořenů a s případným nutným odklizením křovin a stromů na hromady na vzdálenost do 50 m nebo s naložením na dopravní prostředek, do sklonu terénu 1 : 5,</v>
      </c>
      <c r="BB10" s="217"/>
      <c r="BC10" s="217"/>
      <c r="BD10" s="217"/>
      <c r="BE10" s="217"/>
      <c r="BF10" s="217"/>
      <c r="BG10" s="217"/>
      <c r="BH10" s="217"/>
    </row>
    <row r="11" spans="1:60" ht="22.5" outlineLevel="1" x14ac:dyDescent="0.2">
      <c r="A11" s="236">
        <v>2</v>
      </c>
      <c r="B11" s="237" t="s">
        <v>123</v>
      </c>
      <c r="C11" s="255" t="s">
        <v>124</v>
      </c>
      <c r="D11" s="238" t="s">
        <v>115</v>
      </c>
      <c r="E11" s="239">
        <v>21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39">
        <v>0</v>
      </c>
      <c r="O11" s="239">
        <f>ROUND(E11*N11,2)</f>
        <v>0</v>
      </c>
      <c r="P11" s="239">
        <v>0.13800000000000001</v>
      </c>
      <c r="Q11" s="239">
        <f>ROUND(E11*P11,2)</f>
        <v>2.9</v>
      </c>
      <c r="R11" s="241" t="s">
        <v>125</v>
      </c>
      <c r="S11" s="241" t="s">
        <v>117</v>
      </c>
      <c r="T11" s="242" t="s">
        <v>117</v>
      </c>
      <c r="U11" s="227">
        <v>0.16</v>
      </c>
      <c r="V11" s="227">
        <f>ROUND(E11*U11,2)</f>
        <v>3.36</v>
      </c>
      <c r="W11" s="227"/>
      <c r="X11" s="227" t="s">
        <v>118</v>
      </c>
      <c r="Y11" s="227" t="s">
        <v>119</v>
      </c>
      <c r="Z11" s="217"/>
      <c r="AA11" s="217"/>
      <c r="AB11" s="217"/>
      <c r="AC11" s="217"/>
      <c r="AD11" s="217"/>
      <c r="AE11" s="217"/>
      <c r="AF11" s="217"/>
      <c r="AG11" s="217" t="s">
        <v>120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2" x14ac:dyDescent="0.2">
      <c r="A12" s="224"/>
      <c r="B12" s="225"/>
      <c r="C12" s="256" t="s">
        <v>126</v>
      </c>
      <c r="D12" s="244"/>
      <c r="E12" s="244"/>
      <c r="F12" s="244"/>
      <c r="G12" s="244"/>
      <c r="H12" s="227"/>
      <c r="I12" s="227"/>
      <c r="J12" s="227"/>
      <c r="K12" s="227"/>
      <c r="L12" s="227"/>
      <c r="M12" s="227"/>
      <c r="N12" s="226"/>
      <c r="O12" s="226"/>
      <c r="P12" s="226"/>
      <c r="Q12" s="226"/>
      <c r="R12" s="227"/>
      <c r="S12" s="227"/>
      <c r="T12" s="227"/>
      <c r="U12" s="227"/>
      <c r="V12" s="227"/>
      <c r="W12" s="227"/>
      <c r="X12" s="227"/>
      <c r="Y12" s="227"/>
      <c r="Z12" s="217"/>
      <c r="AA12" s="217"/>
      <c r="AB12" s="217"/>
      <c r="AC12" s="217"/>
      <c r="AD12" s="217"/>
      <c r="AE12" s="217"/>
      <c r="AF12" s="217"/>
      <c r="AG12" s="217" t="s">
        <v>122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outlineLevel="1" x14ac:dyDescent="0.2">
      <c r="A13" s="236">
        <v>3</v>
      </c>
      <c r="B13" s="237" t="s">
        <v>127</v>
      </c>
      <c r="C13" s="255" t="s">
        <v>128</v>
      </c>
      <c r="D13" s="238" t="s">
        <v>129</v>
      </c>
      <c r="E13" s="239">
        <v>29.704999999999998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41" t="s">
        <v>116</v>
      </c>
      <c r="S13" s="241" t="s">
        <v>117</v>
      </c>
      <c r="T13" s="242" t="s">
        <v>117</v>
      </c>
      <c r="U13" s="227">
        <v>1.34E-2</v>
      </c>
      <c r="V13" s="227">
        <f>ROUND(E13*U13,2)</f>
        <v>0.4</v>
      </c>
      <c r="W13" s="227"/>
      <c r="X13" s="227" t="s">
        <v>118</v>
      </c>
      <c r="Y13" s="227" t="s">
        <v>119</v>
      </c>
      <c r="Z13" s="217"/>
      <c r="AA13" s="217"/>
      <c r="AB13" s="217"/>
      <c r="AC13" s="217"/>
      <c r="AD13" s="217"/>
      <c r="AE13" s="217"/>
      <c r="AF13" s="217"/>
      <c r="AG13" s="217" t="s">
        <v>120</v>
      </c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2" x14ac:dyDescent="0.2">
      <c r="A14" s="224"/>
      <c r="B14" s="225"/>
      <c r="C14" s="256" t="s">
        <v>130</v>
      </c>
      <c r="D14" s="244"/>
      <c r="E14" s="244"/>
      <c r="F14" s="244"/>
      <c r="G14" s="244"/>
      <c r="H14" s="227"/>
      <c r="I14" s="227"/>
      <c r="J14" s="227"/>
      <c r="K14" s="227"/>
      <c r="L14" s="227"/>
      <c r="M14" s="227"/>
      <c r="N14" s="226"/>
      <c r="O14" s="226"/>
      <c r="P14" s="226"/>
      <c r="Q14" s="226"/>
      <c r="R14" s="227"/>
      <c r="S14" s="227"/>
      <c r="T14" s="227"/>
      <c r="U14" s="227"/>
      <c r="V14" s="227"/>
      <c r="W14" s="227"/>
      <c r="X14" s="227"/>
      <c r="Y14" s="227"/>
      <c r="Z14" s="217"/>
      <c r="AA14" s="217"/>
      <c r="AB14" s="217"/>
      <c r="AC14" s="217"/>
      <c r="AD14" s="217"/>
      <c r="AE14" s="217"/>
      <c r="AF14" s="217"/>
      <c r="AG14" s="217" t="s">
        <v>122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43" t="str">
        <f>C14</f>
        <v>nebo lesní půdy, s vodorovným přemístěním na hromady v místě upotřebení nebo na dočasné či trvalé skládky se složením</v>
      </c>
      <c r="BB14" s="217"/>
      <c r="BC14" s="217"/>
      <c r="BD14" s="217"/>
      <c r="BE14" s="217"/>
      <c r="BF14" s="217"/>
      <c r="BG14" s="217"/>
      <c r="BH14" s="217"/>
    </row>
    <row r="15" spans="1:60" ht="22.5" outlineLevel="1" x14ac:dyDescent="0.2">
      <c r="A15" s="236">
        <v>4</v>
      </c>
      <c r="B15" s="237" t="s">
        <v>131</v>
      </c>
      <c r="C15" s="255" t="s">
        <v>132</v>
      </c>
      <c r="D15" s="238" t="s">
        <v>129</v>
      </c>
      <c r="E15" s="239">
        <v>3.0720000000000001</v>
      </c>
      <c r="F15" s="240"/>
      <c r="G15" s="241">
        <f>ROUND(E15*F15,2)</f>
        <v>0</v>
      </c>
      <c r="H15" s="240"/>
      <c r="I15" s="241">
        <f>ROUND(E15*H15,2)</f>
        <v>0</v>
      </c>
      <c r="J15" s="240"/>
      <c r="K15" s="241">
        <f>ROUND(E15*J15,2)</f>
        <v>0</v>
      </c>
      <c r="L15" s="241">
        <v>21</v>
      </c>
      <c r="M15" s="241">
        <f>G15*(1+L15/100)</f>
        <v>0</v>
      </c>
      <c r="N15" s="239">
        <v>0</v>
      </c>
      <c r="O15" s="239">
        <f>ROUND(E15*N15,2)</f>
        <v>0</v>
      </c>
      <c r="P15" s="239">
        <v>0</v>
      </c>
      <c r="Q15" s="239">
        <f>ROUND(E15*P15,2)</f>
        <v>0</v>
      </c>
      <c r="R15" s="241" t="s">
        <v>116</v>
      </c>
      <c r="S15" s="241" t="s">
        <v>117</v>
      </c>
      <c r="T15" s="242" t="s">
        <v>117</v>
      </c>
      <c r="U15" s="227">
        <v>30.439</v>
      </c>
      <c r="V15" s="227">
        <f>ROUND(E15*U15,2)</f>
        <v>93.51</v>
      </c>
      <c r="W15" s="227"/>
      <c r="X15" s="227" t="s">
        <v>118</v>
      </c>
      <c r="Y15" s="227" t="s">
        <v>119</v>
      </c>
      <c r="Z15" s="217"/>
      <c r="AA15" s="217"/>
      <c r="AB15" s="217"/>
      <c r="AC15" s="217"/>
      <c r="AD15" s="217"/>
      <c r="AE15" s="217"/>
      <c r="AF15" s="217"/>
      <c r="AG15" s="217" t="s">
        <v>120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</row>
    <row r="16" spans="1:60" outlineLevel="2" x14ac:dyDescent="0.2">
      <c r="A16" s="224"/>
      <c r="B16" s="225"/>
      <c r="C16" s="256" t="s">
        <v>133</v>
      </c>
      <c r="D16" s="244"/>
      <c r="E16" s="244"/>
      <c r="F16" s="244"/>
      <c r="G16" s="244"/>
      <c r="H16" s="227"/>
      <c r="I16" s="227"/>
      <c r="J16" s="227"/>
      <c r="K16" s="227"/>
      <c r="L16" s="227"/>
      <c r="M16" s="227"/>
      <c r="N16" s="226"/>
      <c r="O16" s="226"/>
      <c r="P16" s="226"/>
      <c r="Q16" s="226"/>
      <c r="R16" s="227"/>
      <c r="S16" s="227"/>
      <c r="T16" s="227"/>
      <c r="U16" s="227"/>
      <c r="V16" s="227"/>
      <c r="W16" s="227"/>
      <c r="X16" s="227"/>
      <c r="Y16" s="227"/>
      <c r="Z16" s="217"/>
      <c r="AA16" s="217"/>
      <c r="AB16" s="217"/>
      <c r="AC16" s="217"/>
      <c r="AD16" s="217"/>
      <c r="AE16" s="217"/>
      <c r="AF16" s="217"/>
      <c r="AG16" s="217" t="s">
        <v>122</v>
      </c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outlineLevel="1" x14ac:dyDescent="0.2">
      <c r="A17" s="236">
        <v>5</v>
      </c>
      <c r="B17" s="237" t="s">
        <v>134</v>
      </c>
      <c r="C17" s="255" t="s">
        <v>135</v>
      </c>
      <c r="D17" s="238" t="s">
        <v>129</v>
      </c>
      <c r="E17" s="239">
        <v>43.691200000000002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39">
        <v>0</v>
      </c>
      <c r="O17" s="239">
        <f>ROUND(E17*N17,2)</f>
        <v>0</v>
      </c>
      <c r="P17" s="239">
        <v>0</v>
      </c>
      <c r="Q17" s="239">
        <f>ROUND(E17*P17,2)</f>
        <v>0</v>
      </c>
      <c r="R17" s="241" t="s">
        <v>116</v>
      </c>
      <c r="S17" s="241" t="s">
        <v>117</v>
      </c>
      <c r="T17" s="242" t="s">
        <v>117</v>
      </c>
      <c r="U17" s="227">
        <v>0.12</v>
      </c>
      <c r="V17" s="227">
        <f>ROUND(E17*U17,2)</f>
        <v>5.24</v>
      </c>
      <c r="W17" s="227"/>
      <c r="X17" s="227" t="s">
        <v>118</v>
      </c>
      <c r="Y17" s="227" t="s">
        <v>119</v>
      </c>
      <c r="Z17" s="217"/>
      <c r="AA17" s="217"/>
      <c r="AB17" s="217"/>
      <c r="AC17" s="217"/>
      <c r="AD17" s="217"/>
      <c r="AE17" s="217"/>
      <c r="AF17" s="217"/>
      <c r="AG17" s="217" t="s">
        <v>120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ht="33.75" outlineLevel="2" x14ac:dyDescent="0.2">
      <c r="A18" s="224"/>
      <c r="B18" s="225"/>
      <c r="C18" s="256" t="s">
        <v>136</v>
      </c>
      <c r="D18" s="244"/>
      <c r="E18" s="244"/>
      <c r="F18" s="244"/>
      <c r="G18" s="244"/>
      <c r="H18" s="227"/>
      <c r="I18" s="227"/>
      <c r="J18" s="227"/>
      <c r="K18" s="227"/>
      <c r="L18" s="227"/>
      <c r="M18" s="227"/>
      <c r="N18" s="226"/>
      <c r="O18" s="226"/>
      <c r="P18" s="226"/>
      <c r="Q18" s="226"/>
      <c r="R18" s="227"/>
      <c r="S18" s="227"/>
      <c r="T18" s="227"/>
      <c r="U18" s="227"/>
      <c r="V18" s="227"/>
      <c r="W18" s="227"/>
      <c r="X18" s="227"/>
      <c r="Y18" s="227"/>
      <c r="Z18" s="217"/>
      <c r="AA18" s="217"/>
      <c r="AB18" s="217"/>
      <c r="AC18" s="217"/>
      <c r="AD18" s="217"/>
      <c r="AE18" s="217"/>
      <c r="AF18" s="217"/>
      <c r="AG18" s="217" t="s">
        <v>122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43" t="str">
        <f>C18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8" s="217"/>
      <c r="BC18" s="217"/>
      <c r="BD18" s="217"/>
      <c r="BE18" s="217"/>
      <c r="BF18" s="217"/>
      <c r="BG18" s="217"/>
      <c r="BH18" s="217"/>
    </row>
    <row r="19" spans="1:60" outlineLevel="1" x14ac:dyDescent="0.2">
      <c r="A19" s="236">
        <v>6</v>
      </c>
      <c r="B19" s="237" t="s">
        <v>137</v>
      </c>
      <c r="C19" s="255" t="s">
        <v>138</v>
      </c>
      <c r="D19" s="238" t="s">
        <v>129</v>
      </c>
      <c r="E19" s="239">
        <v>36.138199999999998</v>
      </c>
      <c r="F19" s="240"/>
      <c r="G19" s="241">
        <f>ROUND(E19*F19,2)</f>
        <v>0</v>
      </c>
      <c r="H19" s="240"/>
      <c r="I19" s="241">
        <f>ROUND(E19*H19,2)</f>
        <v>0</v>
      </c>
      <c r="J19" s="240"/>
      <c r="K19" s="241">
        <f>ROUND(E19*J19,2)</f>
        <v>0</v>
      </c>
      <c r="L19" s="241">
        <v>21</v>
      </c>
      <c r="M19" s="241">
        <f>G19*(1+L19/100)</f>
        <v>0</v>
      </c>
      <c r="N19" s="239">
        <v>0</v>
      </c>
      <c r="O19" s="239">
        <f>ROUND(E19*N19,2)</f>
        <v>0</v>
      </c>
      <c r="P19" s="239">
        <v>0</v>
      </c>
      <c r="Q19" s="239">
        <f>ROUND(E19*P19,2)</f>
        <v>0</v>
      </c>
      <c r="R19" s="241" t="s">
        <v>116</v>
      </c>
      <c r="S19" s="241" t="s">
        <v>117</v>
      </c>
      <c r="T19" s="242" t="s">
        <v>117</v>
      </c>
      <c r="U19" s="227">
        <v>0.19</v>
      </c>
      <c r="V19" s="227">
        <f>ROUND(E19*U19,2)</f>
        <v>6.87</v>
      </c>
      <c r="W19" s="227"/>
      <c r="X19" s="227" t="s">
        <v>118</v>
      </c>
      <c r="Y19" s="227" t="s">
        <v>119</v>
      </c>
      <c r="Z19" s="217"/>
      <c r="AA19" s="217"/>
      <c r="AB19" s="217"/>
      <c r="AC19" s="217"/>
      <c r="AD19" s="217"/>
      <c r="AE19" s="217"/>
      <c r="AF19" s="217"/>
      <c r="AG19" s="217" t="s">
        <v>120</v>
      </c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ht="33.75" outlineLevel="2" x14ac:dyDescent="0.2">
      <c r="A20" s="224"/>
      <c r="B20" s="225"/>
      <c r="C20" s="256" t="s">
        <v>136</v>
      </c>
      <c r="D20" s="244"/>
      <c r="E20" s="244"/>
      <c r="F20" s="244"/>
      <c r="G20" s="244"/>
      <c r="H20" s="227"/>
      <c r="I20" s="227"/>
      <c r="J20" s="227"/>
      <c r="K20" s="227"/>
      <c r="L20" s="227"/>
      <c r="M20" s="227"/>
      <c r="N20" s="226"/>
      <c r="O20" s="226"/>
      <c r="P20" s="226"/>
      <c r="Q20" s="226"/>
      <c r="R20" s="227"/>
      <c r="S20" s="227"/>
      <c r="T20" s="227"/>
      <c r="U20" s="227"/>
      <c r="V20" s="227"/>
      <c r="W20" s="227"/>
      <c r="X20" s="227"/>
      <c r="Y20" s="227"/>
      <c r="Z20" s="217"/>
      <c r="AA20" s="217"/>
      <c r="AB20" s="217"/>
      <c r="AC20" s="217"/>
      <c r="AD20" s="217"/>
      <c r="AE20" s="217"/>
      <c r="AF20" s="217"/>
      <c r="AG20" s="217" t="s">
        <v>122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43" t="str">
        <f>C20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0" s="217"/>
      <c r="BC20" s="217"/>
      <c r="BD20" s="217"/>
      <c r="BE20" s="217"/>
      <c r="BF20" s="217"/>
      <c r="BG20" s="217"/>
      <c r="BH20" s="217"/>
    </row>
    <row r="21" spans="1:60" outlineLevel="1" x14ac:dyDescent="0.2">
      <c r="A21" s="236">
        <v>7</v>
      </c>
      <c r="B21" s="237" t="s">
        <v>139</v>
      </c>
      <c r="C21" s="255" t="s">
        <v>140</v>
      </c>
      <c r="D21" s="238" t="s">
        <v>129</v>
      </c>
      <c r="E21" s="239">
        <v>4.1280000000000001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 t="s">
        <v>116</v>
      </c>
      <c r="S21" s="241" t="s">
        <v>117</v>
      </c>
      <c r="T21" s="242" t="s">
        <v>117</v>
      </c>
      <c r="U21" s="227">
        <v>0.36499999999999999</v>
      </c>
      <c r="V21" s="227">
        <f>ROUND(E21*U21,2)</f>
        <v>1.51</v>
      </c>
      <c r="W21" s="227"/>
      <c r="X21" s="227" t="s">
        <v>118</v>
      </c>
      <c r="Y21" s="227" t="s">
        <v>119</v>
      </c>
      <c r="Z21" s="217"/>
      <c r="AA21" s="217"/>
      <c r="AB21" s="217"/>
      <c r="AC21" s="217"/>
      <c r="AD21" s="217"/>
      <c r="AE21" s="217"/>
      <c r="AF21" s="217"/>
      <c r="AG21" s="217" t="s">
        <v>120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ht="33.75" outlineLevel="2" x14ac:dyDescent="0.2">
      <c r="A22" s="224"/>
      <c r="B22" s="225"/>
      <c r="C22" s="256" t="s">
        <v>141</v>
      </c>
      <c r="D22" s="244"/>
      <c r="E22" s="244"/>
      <c r="F22" s="244"/>
      <c r="G22" s="244"/>
      <c r="H22" s="227"/>
      <c r="I22" s="227"/>
      <c r="J22" s="227"/>
      <c r="K22" s="227"/>
      <c r="L22" s="227"/>
      <c r="M22" s="227"/>
      <c r="N22" s="226"/>
      <c r="O22" s="226"/>
      <c r="P22" s="226"/>
      <c r="Q22" s="226"/>
      <c r="R22" s="227"/>
      <c r="S22" s="227"/>
      <c r="T22" s="227"/>
      <c r="U22" s="227"/>
      <c r="V22" s="227"/>
      <c r="W22" s="227"/>
      <c r="X22" s="227"/>
      <c r="Y22" s="227"/>
      <c r="Z22" s="217"/>
      <c r="AA22" s="217"/>
      <c r="AB22" s="217"/>
      <c r="AC22" s="217"/>
      <c r="AD22" s="217"/>
      <c r="AE22" s="217"/>
      <c r="AF22" s="217"/>
      <c r="AG22" s="217" t="s">
        <v>122</v>
      </c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43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" s="217"/>
      <c r="BC22" s="217"/>
      <c r="BD22" s="217"/>
      <c r="BE22" s="217"/>
      <c r="BF22" s="217"/>
      <c r="BG22" s="217"/>
      <c r="BH22" s="217"/>
    </row>
    <row r="23" spans="1:60" outlineLevel="1" x14ac:dyDescent="0.2">
      <c r="A23" s="236">
        <v>8</v>
      </c>
      <c r="B23" s="237" t="s">
        <v>142</v>
      </c>
      <c r="C23" s="255" t="s">
        <v>143</v>
      </c>
      <c r="D23" s="238" t="s">
        <v>129</v>
      </c>
      <c r="E23" s="239">
        <v>4.1280000000000001</v>
      </c>
      <c r="F23" s="240"/>
      <c r="G23" s="241">
        <f>ROUND(E23*F23,2)</f>
        <v>0</v>
      </c>
      <c r="H23" s="240"/>
      <c r="I23" s="241">
        <f>ROUND(E23*H23,2)</f>
        <v>0</v>
      </c>
      <c r="J23" s="240"/>
      <c r="K23" s="241">
        <f>ROUND(E23*J23,2)</f>
        <v>0</v>
      </c>
      <c r="L23" s="241">
        <v>21</v>
      </c>
      <c r="M23" s="241">
        <f>G23*(1+L23/100)</f>
        <v>0</v>
      </c>
      <c r="N23" s="239">
        <v>0</v>
      </c>
      <c r="O23" s="239">
        <f>ROUND(E23*N23,2)</f>
        <v>0</v>
      </c>
      <c r="P23" s="239">
        <v>0</v>
      </c>
      <c r="Q23" s="239">
        <f>ROUND(E23*P23,2)</f>
        <v>0</v>
      </c>
      <c r="R23" s="241" t="s">
        <v>116</v>
      </c>
      <c r="S23" s="241" t="s">
        <v>117</v>
      </c>
      <c r="T23" s="242" t="s">
        <v>117</v>
      </c>
      <c r="U23" s="227">
        <v>0.48499999999999999</v>
      </c>
      <c r="V23" s="227">
        <f>ROUND(E23*U23,2)</f>
        <v>2</v>
      </c>
      <c r="W23" s="227"/>
      <c r="X23" s="227" t="s">
        <v>118</v>
      </c>
      <c r="Y23" s="227" t="s">
        <v>119</v>
      </c>
      <c r="Z23" s="217"/>
      <c r="AA23" s="217"/>
      <c r="AB23" s="217"/>
      <c r="AC23" s="217"/>
      <c r="AD23" s="217"/>
      <c r="AE23" s="217"/>
      <c r="AF23" s="217"/>
      <c r="AG23" s="217" t="s">
        <v>120</v>
      </c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ht="33.75" outlineLevel="2" x14ac:dyDescent="0.2">
      <c r="A24" s="224"/>
      <c r="B24" s="225"/>
      <c r="C24" s="256" t="s">
        <v>141</v>
      </c>
      <c r="D24" s="244"/>
      <c r="E24" s="244"/>
      <c r="F24" s="244"/>
      <c r="G24" s="244"/>
      <c r="H24" s="227"/>
      <c r="I24" s="227"/>
      <c r="J24" s="227"/>
      <c r="K24" s="227"/>
      <c r="L24" s="227"/>
      <c r="M24" s="227"/>
      <c r="N24" s="226"/>
      <c r="O24" s="226"/>
      <c r="P24" s="226"/>
      <c r="Q24" s="226"/>
      <c r="R24" s="227"/>
      <c r="S24" s="227"/>
      <c r="T24" s="227"/>
      <c r="U24" s="227"/>
      <c r="V24" s="227"/>
      <c r="W24" s="227"/>
      <c r="X24" s="227"/>
      <c r="Y24" s="227"/>
      <c r="Z24" s="217"/>
      <c r="AA24" s="217"/>
      <c r="AB24" s="217"/>
      <c r="AC24" s="217"/>
      <c r="AD24" s="217"/>
      <c r="AE24" s="217"/>
      <c r="AF24" s="217"/>
      <c r="AG24" s="217" t="s">
        <v>122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43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217"/>
      <c r="BC24" s="217"/>
      <c r="BD24" s="217"/>
      <c r="BE24" s="217"/>
      <c r="BF24" s="217"/>
      <c r="BG24" s="217"/>
      <c r="BH24" s="217"/>
    </row>
    <row r="25" spans="1:60" ht="22.5" outlineLevel="1" x14ac:dyDescent="0.2">
      <c r="A25" s="236">
        <v>9</v>
      </c>
      <c r="B25" s="237" t="s">
        <v>144</v>
      </c>
      <c r="C25" s="255" t="s">
        <v>145</v>
      </c>
      <c r="D25" s="238" t="s">
        <v>146</v>
      </c>
      <c r="E25" s="239">
        <v>5</v>
      </c>
      <c r="F25" s="240"/>
      <c r="G25" s="241">
        <f>ROUND(E25*F25,2)</f>
        <v>0</v>
      </c>
      <c r="H25" s="240"/>
      <c r="I25" s="241">
        <f>ROUND(E25*H25,2)</f>
        <v>0</v>
      </c>
      <c r="J25" s="240"/>
      <c r="K25" s="241">
        <f>ROUND(E25*J25,2)</f>
        <v>0</v>
      </c>
      <c r="L25" s="241">
        <v>21</v>
      </c>
      <c r="M25" s="241">
        <f>G25*(1+L25/100)</f>
        <v>0</v>
      </c>
      <c r="N25" s="239">
        <v>0</v>
      </c>
      <c r="O25" s="239">
        <f>ROUND(E25*N25,2)</f>
        <v>0</v>
      </c>
      <c r="P25" s="239">
        <v>0</v>
      </c>
      <c r="Q25" s="239">
        <f>ROUND(E25*P25,2)</f>
        <v>0</v>
      </c>
      <c r="R25" s="241" t="s">
        <v>116</v>
      </c>
      <c r="S25" s="241" t="s">
        <v>117</v>
      </c>
      <c r="T25" s="242" t="s">
        <v>117</v>
      </c>
      <c r="U25" s="227">
        <v>0.9748</v>
      </c>
      <c r="V25" s="227">
        <f>ROUND(E25*U25,2)</f>
        <v>4.87</v>
      </c>
      <c r="W25" s="227"/>
      <c r="X25" s="227" t="s">
        <v>118</v>
      </c>
      <c r="Y25" s="227" t="s">
        <v>119</v>
      </c>
      <c r="Z25" s="217"/>
      <c r="AA25" s="217"/>
      <c r="AB25" s="217"/>
      <c r="AC25" s="217"/>
      <c r="AD25" s="217"/>
      <c r="AE25" s="217"/>
      <c r="AF25" s="217"/>
      <c r="AG25" s="217" t="s">
        <v>120</v>
      </c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outlineLevel="2" x14ac:dyDescent="0.2">
      <c r="A26" s="224"/>
      <c r="B26" s="225"/>
      <c r="C26" s="256" t="s">
        <v>147</v>
      </c>
      <c r="D26" s="244"/>
      <c r="E26" s="244"/>
      <c r="F26" s="244"/>
      <c r="G26" s="244"/>
      <c r="H26" s="227"/>
      <c r="I26" s="227"/>
      <c r="J26" s="227"/>
      <c r="K26" s="227"/>
      <c r="L26" s="227"/>
      <c r="M26" s="227"/>
      <c r="N26" s="226"/>
      <c r="O26" s="226"/>
      <c r="P26" s="226"/>
      <c r="Q26" s="226"/>
      <c r="R26" s="227"/>
      <c r="S26" s="227"/>
      <c r="T26" s="227"/>
      <c r="U26" s="227"/>
      <c r="V26" s="227"/>
      <c r="W26" s="227"/>
      <c r="X26" s="227"/>
      <c r="Y26" s="227"/>
      <c r="Z26" s="217"/>
      <c r="AA26" s="217"/>
      <c r="AB26" s="217"/>
      <c r="AC26" s="217"/>
      <c r="AD26" s="217"/>
      <c r="AE26" s="217"/>
      <c r="AF26" s="217"/>
      <c r="AG26" s="217" t="s">
        <v>122</v>
      </c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ht="22.5" outlineLevel="1" x14ac:dyDescent="0.2">
      <c r="A27" s="236">
        <v>10</v>
      </c>
      <c r="B27" s="237" t="s">
        <v>148</v>
      </c>
      <c r="C27" s="255" t="s">
        <v>149</v>
      </c>
      <c r="D27" s="238" t="s">
        <v>146</v>
      </c>
      <c r="E27" s="239">
        <v>5</v>
      </c>
      <c r="F27" s="240"/>
      <c r="G27" s="241">
        <f>ROUND(E27*F27,2)</f>
        <v>0</v>
      </c>
      <c r="H27" s="240"/>
      <c r="I27" s="241">
        <f>ROUND(E27*H27,2)</f>
        <v>0</v>
      </c>
      <c r="J27" s="240"/>
      <c r="K27" s="241">
        <f>ROUND(E27*J27,2)</f>
        <v>0</v>
      </c>
      <c r="L27" s="241">
        <v>21</v>
      </c>
      <c r="M27" s="241">
        <f>G27*(1+L27/100)</f>
        <v>0</v>
      </c>
      <c r="N27" s="239">
        <v>0</v>
      </c>
      <c r="O27" s="239">
        <f>ROUND(E27*N27,2)</f>
        <v>0</v>
      </c>
      <c r="P27" s="239">
        <v>0</v>
      </c>
      <c r="Q27" s="239">
        <f>ROUND(E27*P27,2)</f>
        <v>0</v>
      </c>
      <c r="R27" s="241" t="s">
        <v>116</v>
      </c>
      <c r="S27" s="241" t="s">
        <v>117</v>
      </c>
      <c r="T27" s="242" t="s">
        <v>117</v>
      </c>
      <c r="U27" s="227">
        <v>0.95879999999999999</v>
      </c>
      <c r="V27" s="227">
        <f>ROUND(E27*U27,2)</f>
        <v>4.79</v>
      </c>
      <c r="W27" s="227"/>
      <c r="X27" s="227" t="s">
        <v>118</v>
      </c>
      <c r="Y27" s="227" t="s">
        <v>119</v>
      </c>
      <c r="Z27" s="217"/>
      <c r="AA27" s="217"/>
      <c r="AB27" s="217"/>
      <c r="AC27" s="217"/>
      <c r="AD27" s="217"/>
      <c r="AE27" s="217"/>
      <c r="AF27" s="217"/>
      <c r="AG27" s="217" t="s">
        <v>120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outlineLevel="2" x14ac:dyDescent="0.2">
      <c r="A28" s="224"/>
      <c r="B28" s="225"/>
      <c r="C28" s="256" t="s">
        <v>147</v>
      </c>
      <c r="D28" s="244"/>
      <c r="E28" s="244"/>
      <c r="F28" s="244"/>
      <c r="G28" s="244"/>
      <c r="H28" s="227"/>
      <c r="I28" s="227"/>
      <c r="J28" s="227"/>
      <c r="K28" s="227"/>
      <c r="L28" s="227"/>
      <c r="M28" s="227"/>
      <c r="N28" s="226"/>
      <c r="O28" s="226"/>
      <c r="P28" s="226"/>
      <c r="Q28" s="226"/>
      <c r="R28" s="227"/>
      <c r="S28" s="227"/>
      <c r="T28" s="227"/>
      <c r="U28" s="227"/>
      <c r="V28" s="227"/>
      <c r="W28" s="227"/>
      <c r="X28" s="227"/>
      <c r="Y28" s="227"/>
      <c r="Z28" s="217"/>
      <c r="AA28" s="217"/>
      <c r="AB28" s="217"/>
      <c r="AC28" s="217"/>
      <c r="AD28" s="217"/>
      <c r="AE28" s="217"/>
      <c r="AF28" s="217"/>
      <c r="AG28" s="217" t="s">
        <v>122</v>
      </c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ht="22.5" outlineLevel="1" x14ac:dyDescent="0.2">
      <c r="A29" s="236">
        <v>11</v>
      </c>
      <c r="B29" s="237" t="s">
        <v>150</v>
      </c>
      <c r="C29" s="255" t="s">
        <v>151</v>
      </c>
      <c r="D29" s="238" t="s">
        <v>129</v>
      </c>
      <c r="E29" s="239">
        <v>17.363600000000002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39">
        <v>0</v>
      </c>
      <c r="O29" s="239">
        <f>ROUND(E29*N29,2)</f>
        <v>0</v>
      </c>
      <c r="P29" s="239">
        <v>0</v>
      </c>
      <c r="Q29" s="239">
        <f>ROUND(E29*P29,2)</f>
        <v>0</v>
      </c>
      <c r="R29" s="241" t="s">
        <v>116</v>
      </c>
      <c r="S29" s="241" t="s">
        <v>117</v>
      </c>
      <c r="T29" s="242" t="s">
        <v>117</v>
      </c>
      <c r="U29" s="227">
        <v>1.0999999999999999E-2</v>
      </c>
      <c r="V29" s="227">
        <f>ROUND(E29*U29,2)</f>
        <v>0.19</v>
      </c>
      <c r="W29" s="227"/>
      <c r="X29" s="227" t="s">
        <v>118</v>
      </c>
      <c r="Y29" s="227" t="s">
        <v>119</v>
      </c>
      <c r="Z29" s="217"/>
      <c r="AA29" s="217"/>
      <c r="AB29" s="217"/>
      <c r="AC29" s="217"/>
      <c r="AD29" s="217"/>
      <c r="AE29" s="217"/>
      <c r="AF29" s="217"/>
      <c r="AG29" s="217" t="s">
        <v>120</v>
      </c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outlineLevel="2" x14ac:dyDescent="0.2">
      <c r="A30" s="224"/>
      <c r="B30" s="225"/>
      <c r="C30" s="256" t="s">
        <v>152</v>
      </c>
      <c r="D30" s="244"/>
      <c r="E30" s="244"/>
      <c r="F30" s="244"/>
      <c r="G30" s="244"/>
      <c r="H30" s="227"/>
      <c r="I30" s="227"/>
      <c r="J30" s="227"/>
      <c r="K30" s="227"/>
      <c r="L30" s="227"/>
      <c r="M30" s="227"/>
      <c r="N30" s="226"/>
      <c r="O30" s="226"/>
      <c r="P30" s="226"/>
      <c r="Q30" s="226"/>
      <c r="R30" s="227"/>
      <c r="S30" s="227"/>
      <c r="T30" s="227"/>
      <c r="U30" s="227"/>
      <c r="V30" s="227"/>
      <c r="W30" s="227"/>
      <c r="X30" s="227"/>
      <c r="Y30" s="227"/>
      <c r="Z30" s="217"/>
      <c r="AA30" s="217"/>
      <c r="AB30" s="217"/>
      <c r="AC30" s="217"/>
      <c r="AD30" s="217"/>
      <c r="AE30" s="217"/>
      <c r="AF30" s="217"/>
      <c r="AG30" s="217" t="s">
        <v>122</v>
      </c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ht="22.5" outlineLevel="1" x14ac:dyDescent="0.2">
      <c r="A31" s="236">
        <v>12</v>
      </c>
      <c r="B31" s="237" t="s">
        <v>153</v>
      </c>
      <c r="C31" s="255" t="s">
        <v>154</v>
      </c>
      <c r="D31" s="238" t="s">
        <v>129</v>
      </c>
      <c r="E31" s="239">
        <v>173.636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0</v>
      </c>
      <c r="O31" s="239">
        <f>ROUND(E31*N31,2)</f>
        <v>0</v>
      </c>
      <c r="P31" s="239">
        <v>0</v>
      </c>
      <c r="Q31" s="239">
        <f>ROUND(E31*P31,2)</f>
        <v>0</v>
      </c>
      <c r="R31" s="241" t="s">
        <v>116</v>
      </c>
      <c r="S31" s="241" t="s">
        <v>117</v>
      </c>
      <c r="T31" s="242" t="s">
        <v>117</v>
      </c>
      <c r="U31" s="227">
        <v>0</v>
      </c>
      <c r="V31" s="227">
        <f>ROUND(E31*U31,2)</f>
        <v>0</v>
      </c>
      <c r="W31" s="227"/>
      <c r="X31" s="227" t="s">
        <v>118</v>
      </c>
      <c r="Y31" s="227" t="s">
        <v>119</v>
      </c>
      <c r="Z31" s="217"/>
      <c r="AA31" s="217"/>
      <c r="AB31" s="217"/>
      <c r="AC31" s="217"/>
      <c r="AD31" s="217"/>
      <c r="AE31" s="217"/>
      <c r="AF31" s="217"/>
      <c r="AG31" s="217" t="s">
        <v>120</v>
      </c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outlineLevel="2" x14ac:dyDescent="0.2">
      <c r="A32" s="224"/>
      <c r="B32" s="225"/>
      <c r="C32" s="256" t="s">
        <v>152</v>
      </c>
      <c r="D32" s="244"/>
      <c r="E32" s="244"/>
      <c r="F32" s="244"/>
      <c r="G32" s="244"/>
      <c r="H32" s="227"/>
      <c r="I32" s="227"/>
      <c r="J32" s="227"/>
      <c r="K32" s="227"/>
      <c r="L32" s="227"/>
      <c r="M32" s="227"/>
      <c r="N32" s="226"/>
      <c r="O32" s="226"/>
      <c r="P32" s="226"/>
      <c r="Q32" s="226"/>
      <c r="R32" s="227"/>
      <c r="S32" s="227"/>
      <c r="T32" s="227"/>
      <c r="U32" s="227"/>
      <c r="V32" s="227"/>
      <c r="W32" s="227"/>
      <c r="X32" s="227"/>
      <c r="Y32" s="227"/>
      <c r="Z32" s="217"/>
      <c r="AA32" s="217"/>
      <c r="AB32" s="217"/>
      <c r="AC32" s="217"/>
      <c r="AD32" s="217"/>
      <c r="AE32" s="217"/>
      <c r="AF32" s="217"/>
      <c r="AG32" s="217" t="s">
        <v>122</v>
      </c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ht="22.5" outlineLevel="1" x14ac:dyDescent="0.2">
      <c r="A33" s="245">
        <v>13</v>
      </c>
      <c r="B33" s="246" t="s">
        <v>155</v>
      </c>
      <c r="C33" s="257" t="s">
        <v>156</v>
      </c>
      <c r="D33" s="247" t="s">
        <v>129</v>
      </c>
      <c r="E33" s="248">
        <v>17.363600000000002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0</v>
      </c>
      <c r="O33" s="248">
        <f>ROUND(E33*N33,2)</f>
        <v>0</v>
      </c>
      <c r="P33" s="248">
        <v>0</v>
      </c>
      <c r="Q33" s="248">
        <f>ROUND(E33*P33,2)</f>
        <v>0</v>
      </c>
      <c r="R33" s="250" t="s">
        <v>116</v>
      </c>
      <c r="S33" s="250" t="s">
        <v>117</v>
      </c>
      <c r="T33" s="251" t="s">
        <v>117</v>
      </c>
      <c r="U33" s="227">
        <v>6.0999999999999999E-2</v>
      </c>
      <c r="V33" s="227">
        <f>ROUND(E33*U33,2)</f>
        <v>1.06</v>
      </c>
      <c r="W33" s="227"/>
      <c r="X33" s="227" t="s">
        <v>118</v>
      </c>
      <c r="Y33" s="227" t="s">
        <v>119</v>
      </c>
      <c r="Z33" s="217"/>
      <c r="AA33" s="217"/>
      <c r="AB33" s="217"/>
      <c r="AC33" s="217"/>
      <c r="AD33" s="217"/>
      <c r="AE33" s="217"/>
      <c r="AF33" s="217"/>
      <c r="AG33" s="217" t="s">
        <v>120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outlineLevel="1" x14ac:dyDescent="0.2">
      <c r="A34" s="236">
        <v>14</v>
      </c>
      <c r="B34" s="237" t="s">
        <v>157</v>
      </c>
      <c r="C34" s="255" t="s">
        <v>158</v>
      </c>
      <c r="D34" s="238" t="s">
        <v>129</v>
      </c>
      <c r="E34" s="239">
        <v>70.721800000000002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39">
        <v>0</v>
      </c>
      <c r="O34" s="239">
        <f>ROUND(E34*N34,2)</f>
        <v>0</v>
      </c>
      <c r="P34" s="239">
        <v>0</v>
      </c>
      <c r="Q34" s="239">
        <f>ROUND(E34*P34,2)</f>
        <v>0</v>
      </c>
      <c r="R34" s="241" t="s">
        <v>116</v>
      </c>
      <c r="S34" s="241" t="s">
        <v>117</v>
      </c>
      <c r="T34" s="242" t="s">
        <v>117</v>
      </c>
      <c r="U34" s="227">
        <v>3.1E-2</v>
      </c>
      <c r="V34" s="227">
        <f>ROUND(E34*U34,2)</f>
        <v>2.19</v>
      </c>
      <c r="W34" s="227"/>
      <c r="X34" s="227" t="s">
        <v>118</v>
      </c>
      <c r="Y34" s="227" t="s">
        <v>119</v>
      </c>
      <c r="Z34" s="217"/>
      <c r="AA34" s="217"/>
      <c r="AB34" s="217"/>
      <c r="AC34" s="217"/>
      <c r="AD34" s="217"/>
      <c r="AE34" s="217"/>
      <c r="AF34" s="217"/>
      <c r="AG34" s="217" t="s">
        <v>120</v>
      </c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outlineLevel="2" x14ac:dyDescent="0.2">
      <c r="A35" s="224"/>
      <c r="B35" s="225"/>
      <c r="C35" s="258" t="s">
        <v>159</v>
      </c>
      <c r="D35" s="252"/>
      <c r="E35" s="252"/>
      <c r="F35" s="252"/>
      <c r="G35" s="252"/>
      <c r="H35" s="227"/>
      <c r="I35" s="227"/>
      <c r="J35" s="227"/>
      <c r="K35" s="227"/>
      <c r="L35" s="227"/>
      <c r="M35" s="227"/>
      <c r="N35" s="226"/>
      <c r="O35" s="226"/>
      <c r="P35" s="226"/>
      <c r="Q35" s="226"/>
      <c r="R35" s="227"/>
      <c r="S35" s="227"/>
      <c r="T35" s="227"/>
      <c r="U35" s="227"/>
      <c r="V35" s="227"/>
      <c r="W35" s="227"/>
      <c r="X35" s="227"/>
      <c r="Y35" s="227"/>
      <c r="Z35" s="217"/>
      <c r="AA35" s="217"/>
      <c r="AB35" s="217"/>
      <c r="AC35" s="217"/>
      <c r="AD35" s="217"/>
      <c r="AE35" s="217"/>
      <c r="AF35" s="217"/>
      <c r="AG35" s="217" t="s">
        <v>160</v>
      </c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43" t="str">
        <f>C35</f>
        <v>Uložení sypaniny do násypů nebo na skládku s rozprostřením sypaniny ve vrstvách a s hrubým urovnáním.</v>
      </c>
      <c r="BB35" s="217"/>
      <c r="BC35" s="217"/>
      <c r="BD35" s="217"/>
      <c r="BE35" s="217"/>
      <c r="BF35" s="217"/>
      <c r="BG35" s="217"/>
      <c r="BH35" s="217"/>
    </row>
    <row r="36" spans="1:60" ht="22.5" outlineLevel="1" x14ac:dyDescent="0.2">
      <c r="A36" s="236">
        <v>15</v>
      </c>
      <c r="B36" s="237" t="s">
        <v>161</v>
      </c>
      <c r="C36" s="255" t="s">
        <v>162</v>
      </c>
      <c r="D36" s="238" t="s">
        <v>129</v>
      </c>
      <c r="E36" s="239">
        <v>70.721800000000002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39">
        <v>0</v>
      </c>
      <c r="O36" s="239">
        <f>ROUND(E36*N36,2)</f>
        <v>0</v>
      </c>
      <c r="P36" s="239">
        <v>0</v>
      </c>
      <c r="Q36" s="239">
        <f>ROUND(E36*P36,2)</f>
        <v>0</v>
      </c>
      <c r="R36" s="241" t="s">
        <v>116</v>
      </c>
      <c r="S36" s="241" t="s">
        <v>117</v>
      </c>
      <c r="T36" s="242" t="s">
        <v>117</v>
      </c>
      <c r="U36" s="227">
        <v>0.20200000000000001</v>
      </c>
      <c r="V36" s="227">
        <f>ROUND(E36*U36,2)</f>
        <v>14.29</v>
      </c>
      <c r="W36" s="227"/>
      <c r="X36" s="227" t="s">
        <v>118</v>
      </c>
      <c r="Y36" s="227" t="s">
        <v>119</v>
      </c>
      <c r="Z36" s="217"/>
      <c r="AA36" s="217"/>
      <c r="AB36" s="217"/>
      <c r="AC36" s="217"/>
      <c r="AD36" s="217"/>
      <c r="AE36" s="217"/>
      <c r="AF36" s="217"/>
      <c r="AG36" s="217" t="s">
        <v>120</v>
      </c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2" x14ac:dyDescent="0.2">
      <c r="A37" s="224"/>
      <c r="B37" s="225"/>
      <c r="C37" s="256" t="s">
        <v>163</v>
      </c>
      <c r="D37" s="244"/>
      <c r="E37" s="244"/>
      <c r="F37" s="244"/>
      <c r="G37" s="244"/>
      <c r="H37" s="227"/>
      <c r="I37" s="227"/>
      <c r="J37" s="227"/>
      <c r="K37" s="227"/>
      <c r="L37" s="227"/>
      <c r="M37" s="227"/>
      <c r="N37" s="226"/>
      <c r="O37" s="226"/>
      <c r="P37" s="226"/>
      <c r="Q37" s="226"/>
      <c r="R37" s="227"/>
      <c r="S37" s="227"/>
      <c r="T37" s="227"/>
      <c r="U37" s="227"/>
      <c r="V37" s="227"/>
      <c r="W37" s="227"/>
      <c r="X37" s="227"/>
      <c r="Y37" s="227"/>
      <c r="Z37" s="217"/>
      <c r="AA37" s="217"/>
      <c r="AB37" s="217"/>
      <c r="AC37" s="217"/>
      <c r="AD37" s="217"/>
      <c r="AE37" s="217"/>
      <c r="AF37" s="217"/>
      <c r="AG37" s="217" t="s">
        <v>122</v>
      </c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outlineLevel="2" x14ac:dyDescent="0.2">
      <c r="A38" s="224"/>
      <c r="B38" s="225"/>
      <c r="C38" s="259" t="s">
        <v>164</v>
      </c>
      <c r="D38" s="253"/>
      <c r="E38" s="253"/>
      <c r="F38" s="253"/>
      <c r="G38" s="253"/>
      <c r="H38" s="227"/>
      <c r="I38" s="227"/>
      <c r="J38" s="227"/>
      <c r="K38" s="227"/>
      <c r="L38" s="227"/>
      <c r="M38" s="227"/>
      <c r="N38" s="226"/>
      <c r="O38" s="226"/>
      <c r="P38" s="226"/>
      <c r="Q38" s="226"/>
      <c r="R38" s="227"/>
      <c r="S38" s="227"/>
      <c r="T38" s="227"/>
      <c r="U38" s="227"/>
      <c r="V38" s="227"/>
      <c r="W38" s="227"/>
      <c r="X38" s="227"/>
      <c r="Y38" s="227"/>
      <c r="Z38" s="217"/>
      <c r="AA38" s="217"/>
      <c r="AB38" s="217"/>
      <c r="AC38" s="217"/>
      <c r="AD38" s="217"/>
      <c r="AE38" s="217"/>
      <c r="AF38" s="217"/>
      <c r="AG38" s="217" t="s">
        <v>160</v>
      </c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outlineLevel="1" x14ac:dyDescent="0.2">
      <c r="A39" s="236">
        <v>16</v>
      </c>
      <c r="B39" s="237" t="s">
        <v>165</v>
      </c>
      <c r="C39" s="255" t="s">
        <v>166</v>
      </c>
      <c r="D39" s="238" t="s">
        <v>129</v>
      </c>
      <c r="E39" s="239">
        <v>2.3220000000000001</v>
      </c>
      <c r="F39" s="240"/>
      <c r="G39" s="241">
        <f>ROUND(E39*F39,2)</f>
        <v>0</v>
      </c>
      <c r="H39" s="240"/>
      <c r="I39" s="241">
        <f>ROUND(E39*H39,2)</f>
        <v>0</v>
      </c>
      <c r="J39" s="240"/>
      <c r="K39" s="241">
        <f>ROUND(E39*J39,2)</f>
        <v>0</v>
      </c>
      <c r="L39" s="241">
        <v>21</v>
      </c>
      <c r="M39" s="241">
        <f>G39*(1+L39/100)</f>
        <v>0</v>
      </c>
      <c r="N39" s="239">
        <v>0</v>
      </c>
      <c r="O39" s="239">
        <f>ROUND(E39*N39,2)</f>
        <v>0</v>
      </c>
      <c r="P39" s="239">
        <v>0</v>
      </c>
      <c r="Q39" s="239">
        <f>ROUND(E39*P39,2)</f>
        <v>0</v>
      </c>
      <c r="R39" s="241" t="s">
        <v>116</v>
      </c>
      <c r="S39" s="241" t="s">
        <v>117</v>
      </c>
      <c r="T39" s="242" t="s">
        <v>117</v>
      </c>
      <c r="U39" s="227">
        <v>1.587</v>
      </c>
      <c r="V39" s="227">
        <f>ROUND(E39*U39,2)</f>
        <v>3.69</v>
      </c>
      <c r="W39" s="227"/>
      <c r="X39" s="227" t="s">
        <v>118</v>
      </c>
      <c r="Y39" s="227" t="s">
        <v>119</v>
      </c>
      <c r="Z39" s="217"/>
      <c r="AA39" s="217"/>
      <c r="AB39" s="217"/>
      <c r="AC39" s="217"/>
      <c r="AD39" s="217"/>
      <c r="AE39" s="217"/>
      <c r="AF39" s="217"/>
      <c r="AG39" s="217" t="s">
        <v>120</v>
      </c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ht="22.5" outlineLevel="2" x14ac:dyDescent="0.2">
      <c r="A40" s="224"/>
      <c r="B40" s="225"/>
      <c r="C40" s="256" t="s">
        <v>167</v>
      </c>
      <c r="D40" s="244"/>
      <c r="E40" s="244"/>
      <c r="F40" s="244"/>
      <c r="G40" s="244"/>
      <c r="H40" s="227"/>
      <c r="I40" s="227"/>
      <c r="J40" s="227"/>
      <c r="K40" s="227"/>
      <c r="L40" s="227"/>
      <c r="M40" s="227"/>
      <c r="N40" s="226"/>
      <c r="O40" s="226"/>
      <c r="P40" s="226"/>
      <c r="Q40" s="226"/>
      <c r="R40" s="227"/>
      <c r="S40" s="227"/>
      <c r="T40" s="227"/>
      <c r="U40" s="227"/>
      <c r="V40" s="227"/>
      <c r="W40" s="227"/>
      <c r="X40" s="227"/>
      <c r="Y40" s="227"/>
      <c r="Z40" s="217"/>
      <c r="AA40" s="217"/>
      <c r="AB40" s="217"/>
      <c r="AC40" s="217"/>
      <c r="AD40" s="217"/>
      <c r="AE40" s="217"/>
      <c r="AF40" s="217"/>
      <c r="AG40" s="217" t="s">
        <v>122</v>
      </c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43" t="str">
        <f>C40</f>
        <v>sypaninou z vhodných hornin tř. 1 - 4 nebo materiálem připraveným podél výkopu ve vzdálenosti do 3 m od jeho kraje, pro jakoukoliv hloubku výkopu a jakoukoliv míru zhutnění,</v>
      </c>
      <c r="BB40" s="217"/>
      <c r="BC40" s="217"/>
      <c r="BD40" s="217"/>
      <c r="BE40" s="217"/>
      <c r="BF40" s="217"/>
      <c r="BG40" s="217"/>
      <c r="BH40" s="217"/>
    </row>
    <row r="41" spans="1:60" outlineLevel="1" x14ac:dyDescent="0.2">
      <c r="A41" s="236">
        <v>17</v>
      </c>
      <c r="B41" s="237" t="s">
        <v>168</v>
      </c>
      <c r="C41" s="255" t="s">
        <v>169</v>
      </c>
      <c r="D41" s="238" t="s">
        <v>115</v>
      </c>
      <c r="E41" s="239">
        <v>100</v>
      </c>
      <c r="F41" s="240"/>
      <c r="G41" s="241">
        <f>ROUND(E41*F41,2)</f>
        <v>0</v>
      </c>
      <c r="H41" s="240"/>
      <c r="I41" s="241">
        <f>ROUND(E41*H41,2)</f>
        <v>0</v>
      </c>
      <c r="J41" s="240"/>
      <c r="K41" s="241">
        <f>ROUND(E41*J41,2)</f>
        <v>0</v>
      </c>
      <c r="L41" s="241">
        <v>21</v>
      </c>
      <c r="M41" s="241">
        <f>G41*(1+L41/100)</f>
        <v>0</v>
      </c>
      <c r="N41" s="239">
        <v>0</v>
      </c>
      <c r="O41" s="239">
        <f>ROUND(E41*N41,2)</f>
        <v>0</v>
      </c>
      <c r="P41" s="239">
        <v>0</v>
      </c>
      <c r="Q41" s="239">
        <f>ROUND(E41*P41,2)</f>
        <v>0</v>
      </c>
      <c r="R41" s="241" t="s">
        <v>170</v>
      </c>
      <c r="S41" s="241" t="s">
        <v>117</v>
      </c>
      <c r="T41" s="242" t="s">
        <v>117</v>
      </c>
      <c r="U41" s="227">
        <v>4.7E-2</v>
      </c>
      <c r="V41" s="227">
        <f>ROUND(E41*U41,2)</f>
        <v>4.7</v>
      </c>
      <c r="W41" s="227"/>
      <c r="X41" s="227" t="s">
        <v>118</v>
      </c>
      <c r="Y41" s="227" t="s">
        <v>119</v>
      </c>
      <c r="Z41" s="217"/>
      <c r="AA41" s="217"/>
      <c r="AB41" s="217"/>
      <c r="AC41" s="217"/>
      <c r="AD41" s="217"/>
      <c r="AE41" s="217"/>
      <c r="AF41" s="217"/>
      <c r="AG41" s="217" t="s">
        <v>120</v>
      </c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2" x14ac:dyDescent="0.2">
      <c r="A42" s="224"/>
      <c r="B42" s="225"/>
      <c r="C42" s="256" t="s">
        <v>171</v>
      </c>
      <c r="D42" s="244"/>
      <c r="E42" s="244"/>
      <c r="F42" s="244"/>
      <c r="G42" s="244"/>
      <c r="H42" s="227"/>
      <c r="I42" s="227"/>
      <c r="J42" s="227"/>
      <c r="K42" s="227"/>
      <c r="L42" s="227"/>
      <c r="M42" s="227"/>
      <c r="N42" s="226"/>
      <c r="O42" s="226"/>
      <c r="P42" s="226"/>
      <c r="Q42" s="226"/>
      <c r="R42" s="227"/>
      <c r="S42" s="227"/>
      <c r="T42" s="227"/>
      <c r="U42" s="227"/>
      <c r="V42" s="227"/>
      <c r="W42" s="227"/>
      <c r="X42" s="227"/>
      <c r="Y42" s="227"/>
      <c r="Z42" s="217"/>
      <c r="AA42" s="217"/>
      <c r="AB42" s="217"/>
      <c r="AC42" s="217"/>
      <c r="AD42" s="217"/>
      <c r="AE42" s="217"/>
      <c r="AF42" s="217"/>
      <c r="AG42" s="217" t="s">
        <v>122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ht="22.5" outlineLevel="1" x14ac:dyDescent="0.2">
      <c r="A43" s="236">
        <v>18</v>
      </c>
      <c r="B43" s="237" t="s">
        <v>172</v>
      </c>
      <c r="C43" s="255" t="s">
        <v>173</v>
      </c>
      <c r="D43" s="238" t="s">
        <v>115</v>
      </c>
      <c r="E43" s="239">
        <v>100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0</v>
      </c>
      <c r="O43" s="239">
        <f>ROUND(E43*N43,2)</f>
        <v>0</v>
      </c>
      <c r="P43" s="239">
        <v>0</v>
      </c>
      <c r="Q43" s="239">
        <f>ROUND(E43*P43,2)</f>
        <v>0</v>
      </c>
      <c r="R43" s="241" t="s">
        <v>116</v>
      </c>
      <c r="S43" s="241" t="s">
        <v>117</v>
      </c>
      <c r="T43" s="242" t="s">
        <v>117</v>
      </c>
      <c r="U43" s="227">
        <v>0.254</v>
      </c>
      <c r="V43" s="227">
        <f>ROUND(E43*U43,2)</f>
        <v>25.4</v>
      </c>
      <c r="W43" s="227"/>
      <c r="X43" s="227" t="s">
        <v>118</v>
      </c>
      <c r="Y43" s="227" t="s">
        <v>119</v>
      </c>
      <c r="Z43" s="217"/>
      <c r="AA43" s="217"/>
      <c r="AB43" s="217"/>
      <c r="AC43" s="217"/>
      <c r="AD43" s="217"/>
      <c r="AE43" s="217"/>
      <c r="AF43" s="217"/>
      <c r="AG43" s="217" t="s">
        <v>120</v>
      </c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ht="22.5" outlineLevel="2" x14ac:dyDescent="0.2">
      <c r="A44" s="224"/>
      <c r="B44" s="225"/>
      <c r="C44" s="256" t="s">
        <v>174</v>
      </c>
      <c r="D44" s="244"/>
      <c r="E44" s="244"/>
      <c r="F44" s="244"/>
      <c r="G44" s="244"/>
      <c r="H44" s="227"/>
      <c r="I44" s="227"/>
      <c r="J44" s="227"/>
      <c r="K44" s="227"/>
      <c r="L44" s="227"/>
      <c r="M44" s="227"/>
      <c r="N44" s="226"/>
      <c r="O44" s="226"/>
      <c r="P44" s="226"/>
      <c r="Q44" s="226"/>
      <c r="R44" s="227"/>
      <c r="S44" s="227"/>
      <c r="T44" s="227"/>
      <c r="U44" s="227"/>
      <c r="V44" s="227"/>
      <c r="W44" s="227"/>
      <c r="X44" s="227"/>
      <c r="Y44" s="227"/>
      <c r="Z44" s="217"/>
      <c r="AA44" s="217"/>
      <c r="AB44" s="217"/>
      <c r="AC44" s="217"/>
      <c r="AD44" s="217"/>
      <c r="AE44" s="217"/>
      <c r="AF44" s="217"/>
      <c r="AG44" s="217" t="s">
        <v>122</v>
      </c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43" t="str">
        <f>C44</f>
        <v>s případným nutným přemístěním hromad nebo dočasných skládek na místo potřeby ze vzdálenosti do 30 m, v rovině nebo ve svahu do 1 : 5,</v>
      </c>
      <c r="BB44" s="217"/>
      <c r="BC44" s="217"/>
      <c r="BD44" s="217"/>
      <c r="BE44" s="217"/>
      <c r="BF44" s="217"/>
      <c r="BG44" s="217"/>
      <c r="BH44" s="217"/>
    </row>
    <row r="45" spans="1:60" outlineLevel="1" x14ac:dyDescent="0.2">
      <c r="A45" s="236">
        <v>19</v>
      </c>
      <c r="B45" s="237" t="s">
        <v>175</v>
      </c>
      <c r="C45" s="255" t="s">
        <v>176</v>
      </c>
      <c r="D45" s="238" t="s">
        <v>129</v>
      </c>
      <c r="E45" s="239">
        <v>17.363600000000002</v>
      </c>
      <c r="F45" s="240"/>
      <c r="G45" s="241">
        <f>ROUND(E45*F45,2)</f>
        <v>0</v>
      </c>
      <c r="H45" s="240"/>
      <c r="I45" s="241">
        <f>ROUND(E45*H45,2)</f>
        <v>0</v>
      </c>
      <c r="J45" s="240"/>
      <c r="K45" s="241">
        <f>ROUND(E45*J45,2)</f>
        <v>0</v>
      </c>
      <c r="L45" s="241">
        <v>21</v>
      </c>
      <c r="M45" s="241">
        <f>G45*(1+L45/100)</f>
        <v>0</v>
      </c>
      <c r="N45" s="239">
        <v>0</v>
      </c>
      <c r="O45" s="239">
        <f>ROUND(E45*N45,2)</f>
        <v>0</v>
      </c>
      <c r="P45" s="239">
        <v>0</v>
      </c>
      <c r="Q45" s="239">
        <f>ROUND(E45*P45,2)</f>
        <v>0</v>
      </c>
      <c r="R45" s="241" t="s">
        <v>116</v>
      </c>
      <c r="S45" s="241" t="s">
        <v>117</v>
      </c>
      <c r="T45" s="242" t="s">
        <v>117</v>
      </c>
      <c r="U45" s="227">
        <v>0</v>
      </c>
      <c r="V45" s="227">
        <f>ROUND(E45*U45,2)</f>
        <v>0</v>
      </c>
      <c r="W45" s="227"/>
      <c r="X45" s="227" t="s">
        <v>118</v>
      </c>
      <c r="Y45" s="227" t="s">
        <v>119</v>
      </c>
      <c r="Z45" s="217"/>
      <c r="AA45" s="217"/>
      <c r="AB45" s="217"/>
      <c r="AC45" s="217"/>
      <c r="AD45" s="217"/>
      <c r="AE45" s="217"/>
      <c r="AF45" s="217"/>
      <c r="AG45" s="217" t="s">
        <v>120</v>
      </c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outlineLevel="2" x14ac:dyDescent="0.2">
      <c r="A46" s="224"/>
      <c r="B46" s="225"/>
      <c r="C46" s="258" t="s">
        <v>177</v>
      </c>
      <c r="D46" s="252"/>
      <c r="E46" s="252"/>
      <c r="F46" s="252"/>
      <c r="G46" s="252"/>
      <c r="H46" s="227"/>
      <c r="I46" s="227"/>
      <c r="J46" s="227"/>
      <c r="K46" s="227"/>
      <c r="L46" s="227"/>
      <c r="M46" s="227"/>
      <c r="N46" s="226"/>
      <c r="O46" s="226"/>
      <c r="P46" s="226"/>
      <c r="Q46" s="226"/>
      <c r="R46" s="227"/>
      <c r="S46" s="227"/>
      <c r="T46" s="227"/>
      <c r="U46" s="227"/>
      <c r="V46" s="227"/>
      <c r="W46" s="227"/>
      <c r="X46" s="227"/>
      <c r="Y46" s="227"/>
      <c r="Z46" s="217"/>
      <c r="AA46" s="217"/>
      <c r="AB46" s="217"/>
      <c r="AC46" s="217"/>
      <c r="AD46" s="217"/>
      <c r="AE46" s="217"/>
      <c r="AF46" s="217"/>
      <c r="AG46" s="217" t="s">
        <v>160</v>
      </c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 outlineLevel="1" x14ac:dyDescent="0.2">
      <c r="A47" s="245">
        <v>20</v>
      </c>
      <c r="B47" s="246" t="s">
        <v>178</v>
      </c>
      <c r="C47" s="257" t="s">
        <v>179</v>
      </c>
      <c r="D47" s="247" t="s">
        <v>180</v>
      </c>
      <c r="E47" s="248">
        <v>5</v>
      </c>
      <c r="F47" s="249"/>
      <c r="G47" s="250">
        <f>ROUND(E47*F47,2)</f>
        <v>0</v>
      </c>
      <c r="H47" s="249"/>
      <c r="I47" s="250">
        <f>ROUND(E47*H47,2)</f>
        <v>0</v>
      </c>
      <c r="J47" s="249"/>
      <c r="K47" s="250">
        <f>ROUND(E47*J47,2)</f>
        <v>0</v>
      </c>
      <c r="L47" s="250">
        <v>21</v>
      </c>
      <c r="M47" s="250">
        <f>G47*(1+L47/100)</f>
        <v>0</v>
      </c>
      <c r="N47" s="248">
        <v>1E-3</v>
      </c>
      <c r="O47" s="248">
        <f>ROUND(E47*N47,2)</f>
        <v>0.01</v>
      </c>
      <c r="P47" s="248">
        <v>0</v>
      </c>
      <c r="Q47" s="248">
        <f>ROUND(E47*P47,2)</f>
        <v>0</v>
      </c>
      <c r="R47" s="250" t="s">
        <v>181</v>
      </c>
      <c r="S47" s="250" t="s">
        <v>117</v>
      </c>
      <c r="T47" s="251" t="s">
        <v>117</v>
      </c>
      <c r="U47" s="227">
        <v>0</v>
      </c>
      <c r="V47" s="227">
        <f>ROUND(E47*U47,2)</f>
        <v>0</v>
      </c>
      <c r="W47" s="227"/>
      <c r="X47" s="227" t="s">
        <v>182</v>
      </c>
      <c r="Y47" s="227" t="s">
        <v>119</v>
      </c>
      <c r="Z47" s="217"/>
      <c r="AA47" s="217"/>
      <c r="AB47" s="217"/>
      <c r="AC47" s="217"/>
      <c r="AD47" s="217"/>
      <c r="AE47" s="217"/>
      <c r="AF47" s="217"/>
      <c r="AG47" s="217" t="s">
        <v>183</v>
      </c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outlineLevel="1" x14ac:dyDescent="0.2">
      <c r="A48" s="245">
        <v>21</v>
      </c>
      <c r="B48" s="246" t="s">
        <v>184</v>
      </c>
      <c r="C48" s="257" t="s">
        <v>185</v>
      </c>
      <c r="D48" s="247" t="s">
        <v>186</v>
      </c>
      <c r="E48" s="248">
        <v>2.2704</v>
      </c>
      <c r="F48" s="249"/>
      <c r="G48" s="250">
        <f>ROUND(E48*F48,2)</f>
        <v>0</v>
      </c>
      <c r="H48" s="249"/>
      <c r="I48" s="250">
        <f>ROUND(E48*H48,2)</f>
        <v>0</v>
      </c>
      <c r="J48" s="249"/>
      <c r="K48" s="250">
        <f>ROUND(E48*J48,2)</f>
        <v>0</v>
      </c>
      <c r="L48" s="250">
        <v>21</v>
      </c>
      <c r="M48" s="250">
        <f>G48*(1+L48/100)</f>
        <v>0</v>
      </c>
      <c r="N48" s="248">
        <v>1</v>
      </c>
      <c r="O48" s="248">
        <f>ROUND(E48*N48,2)</f>
        <v>2.27</v>
      </c>
      <c r="P48" s="248">
        <v>0</v>
      </c>
      <c r="Q48" s="248">
        <f>ROUND(E48*P48,2)</f>
        <v>0</v>
      </c>
      <c r="R48" s="250" t="s">
        <v>181</v>
      </c>
      <c r="S48" s="250" t="s">
        <v>117</v>
      </c>
      <c r="T48" s="251" t="s">
        <v>117</v>
      </c>
      <c r="U48" s="227">
        <v>0</v>
      </c>
      <c r="V48" s="227">
        <f>ROUND(E48*U48,2)</f>
        <v>0</v>
      </c>
      <c r="W48" s="227"/>
      <c r="X48" s="227" t="s">
        <v>182</v>
      </c>
      <c r="Y48" s="227" t="s">
        <v>119</v>
      </c>
      <c r="Z48" s="217"/>
      <c r="AA48" s="217"/>
      <c r="AB48" s="217"/>
      <c r="AC48" s="217"/>
      <c r="AD48" s="217"/>
      <c r="AE48" s="217"/>
      <c r="AF48" s="217"/>
      <c r="AG48" s="217" t="s">
        <v>183</v>
      </c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x14ac:dyDescent="0.2">
      <c r="A49" s="229" t="s">
        <v>111</v>
      </c>
      <c r="B49" s="230" t="s">
        <v>70</v>
      </c>
      <c r="C49" s="254" t="s">
        <v>71</v>
      </c>
      <c r="D49" s="231"/>
      <c r="E49" s="232"/>
      <c r="F49" s="233"/>
      <c r="G49" s="233">
        <f>SUMIF(AG50:AG51,"&lt;&gt;NOR",G50:G51)</f>
        <v>0</v>
      </c>
      <c r="H49" s="233"/>
      <c r="I49" s="233">
        <f>SUM(I50:I51)</f>
        <v>0</v>
      </c>
      <c r="J49" s="233"/>
      <c r="K49" s="233">
        <f>SUM(K50:K51)</f>
        <v>0</v>
      </c>
      <c r="L49" s="233"/>
      <c r="M49" s="233">
        <f>SUM(M50:M51)</f>
        <v>0</v>
      </c>
      <c r="N49" s="232"/>
      <c r="O49" s="232">
        <f>SUM(O50:O51)</f>
        <v>1.46</v>
      </c>
      <c r="P49" s="232"/>
      <c r="Q49" s="232">
        <f>SUM(Q50:Q51)</f>
        <v>0</v>
      </c>
      <c r="R49" s="233"/>
      <c r="S49" s="233"/>
      <c r="T49" s="234"/>
      <c r="U49" s="228"/>
      <c r="V49" s="228">
        <f>SUM(V50:V51)</f>
        <v>1.02</v>
      </c>
      <c r="W49" s="228"/>
      <c r="X49" s="228"/>
      <c r="Y49" s="228"/>
      <c r="AG49" t="s">
        <v>112</v>
      </c>
    </row>
    <row r="50" spans="1:60" outlineLevel="1" x14ac:dyDescent="0.2">
      <c r="A50" s="236">
        <v>22</v>
      </c>
      <c r="B50" s="237" t="s">
        <v>187</v>
      </c>
      <c r="C50" s="255" t="s">
        <v>188</v>
      </c>
      <c r="D50" s="238" t="s">
        <v>129</v>
      </c>
      <c r="E50" s="239">
        <v>0.77400000000000002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39">
        <v>1.8907700000000001</v>
      </c>
      <c r="O50" s="239">
        <f>ROUND(E50*N50,2)</f>
        <v>1.46</v>
      </c>
      <c r="P50" s="239">
        <v>0</v>
      </c>
      <c r="Q50" s="239">
        <f>ROUND(E50*P50,2)</f>
        <v>0</v>
      </c>
      <c r="R50" s="241" t="s">
        <v>189</v>
      </c>
      <c r="S50" s="241" t="s">
        <v>117</v>
      </c>
      <c r="T50" s="242" t="s">
        <v>117</v>
      </c>
      <c r="U50" s="227">
        <v>1.3169999999999999</v>
      </c>
      <c r="V50" s="227">
        <f>ROUND(E50*U50,2)</f>
        <v>1.02</v>
      </c>
      <c r="W50" s="227"/>
      <c r="X50" s="227" t="s">
        <v>118</v>
      </c>
      <c r="Y50" s="227" t="s">
        <v>119</v>
      </c>
      <c r="Z50" s="217"/>
      <c r="AA50" s="217"/>
      <c r="AB50" s="217"/>
      <c r="AC50" s="217"/>
      <c r="AD50" s="217"/>
      <c r="AE50" s="217"/>
      <c r="AF50" s="217"/>
      <c r="AG50" s="217" t="s">
        <v>120</v>
      </c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outlineLevel="2" x14ac:dyDescent="0.2">
      <c r="A51" s="224"/>
      <c r="B51" s="225"/>
      <c r="C51" s="256" t="s">
        <v>190</v>
      </c>
      <c r="D51" s="244"/>
      <c r="E51" s="244"/>
      <c r="F51" s="244"/>
      <c r="G51" s="244"/>
      <c r="H51" s="227"/>
      <c r="I51" s="227"/>
      <c r="J51" s="227"/>
      <c r="K51" s="227"/>
      <c r="L51" s="227"/>
      <c r="M51" s="227"/>
      <c r="N51" s="226"/>
      <c r="O51" s="226"/>
      <c r="P51" s="226"/>
      <c r="Q51" s="226"/>
      <c r="R51" s="227"/>
      <c r="S51" s="227"/>
      <c r="T51" s="227"/>
      <c r="U51" s="227"/>
      <c r="V51" s="227"/>
      <c r="W51" s="227"/>
      <c r="X51" s="227"/>
      <c r="Y51" s="227"/>
      <c r="Z51" s="217"/>
      <c r="AA51" s="217"/>
      <c r="AB51" s="217"/>
      <c r="AC51" s="217"/>
      <c r="AD51" s="217"/>
      <c r="AE51" s="217"/>
      <c r="AF51" s="217"/>
      <c r="AG51" s="217" t="s">
        <v>122</v>
      </c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x14ac:dyDescent="0.2">
      <c r="A52" s="229" t="s">
        <v>111</v>
      </c>
      <c r="B52" s="230" t="s">
        <v>72</v>
      </c>
      <c r="C52" s="254" t="s">
        <v>73</v>
      </c>
      <c r="D52" s="231"/>
      <c r="E52" s="232"/>
      <c r="F52" s="233"/>
      <c r="G52" s="233">
        <f>SUMIF(AG53:AG56,"&lt;&gt;NOR",G53:G56)</f>
        <v>0</v>
      </c>
      <c r="H52" s="233"/>
      <c r="I52" s="233">
        <f>SUM(I53:I56)</f>
        <v>0</v>
      </c>
      <c r="J52" s="233"/>
      <c r="K52" s="233">
        <f>SUM(K53:K56)</f>
        <v>0</v>
      </c>
      <c r="L52" s="233"/>
      <c r="M52" s="233">
        <f>SUM(M53:M56)</f>
        <v>0</v>
      </c>
      <c r="N52" s="232"/>
      <c r="O52" s="232">
        <f>SUM(O53:O56)</f>
        <v>7.6099999999999994</v>
      </c>
      <c r="P52" s="232"/>
      <c r="Q52" s="232">
        <f>SUM(Q53:Q56)</f>
        <v>0</v>
      </c>
      <c r="R52" s="233"/>
      <c r="S52" s="233"/>
      <c r="T52" s="234"/>
      <c r="U52" s="228"/>
      <c r="V52" s="228">
        <f>SUM(V53:V56)</f>
        <v>8.43</v>
      </c>
      <c r="W52" s="228"/>
      <c r="X52" s="228"/>
      <c r="Y52" s="228"/>
      <c r="AG52" t="s">
        <v>112</v>
      </c>
    </row>
    <row r="53" spans="1:60" outlineLevel="1" x14ac:dyDescent="0.2">
      <c r="A53" s="236">
        <v>23</v>
      </c>
      <c r="B53" s="237" t="s">
        <v>191</v>
      </c>
      <c r="C53" s="255" t="s">
        <v>192</v>
      </c>
      <c r="D53" s="238" t="s">
        <v>115</v>
      </c>
      <c r="E53" s="239">
        <v>21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39">
        <v>0.2024</v>
      </c>
      <c r="O53" s="239">
        <f>ROUND(E53*N53,2)</f>
        <v>4.25</v>
      </c>
      <c r="P53" s="239">
        <v>0</v>
      </c>
      <c r="Q53" s="239">
        <f>ROUND(E53*P53,2)</f>
        <v>0</v>
      </c>
      <c r="R53" s="241" t="s">
        <v>125</v>
      </c>
      <c r="S53" s="241" t="s">
        <v>117</v>
      </c>
      <c r="T53" s="242" t="s">
        <v>117</v>
      </c>
      <c r="U53" s="227">
        <v>2.5999999999999999E-2</v>
      </c>
      <c r="V53" s="227">
        <f>ROUND(E53*U53,2)</f>
        <v>0.55000000000000004</v>
      </c>
      <c r="W53" s="227"/>
      <c r="X53" s="227" t="s">
        <v>118</v>
      </c>
      <c r="Y53" s="227" t="s">
        <v>119</v>
      </c>
      <c r="Z53" s="217"/>
      <c r="AA53" s="217"/>
      <c r="AB53" s="217"/>
      <c r="AC53" s="217"/>
      <c r="AD53" s="217"/>
      <c r="AE53" s="217"/>
      <c r="AF53" s="217"/>
      <c r="AG53" s="217" t="s">
        <v>120</v>
      </c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outlineLevel="2" x14ac:dyDescent="0.2">
      <c r="A54" s="224"/>
      <c r="B54" s="225"/>
      <c r="C54" s="256" t="s">
        <v>193</v>
      </c>
      <c r="D54" s="244"/>
      <c r="E54" s="244"/>
      <c r="F54" s="244"/>
      <c r="G54" s="244"/>
      <c r="H54" s="227"/>
      <c r="I54" s="227"/>
      <c r="J54" s="227"/>
      <c r="K54" s="227"/>
      <c r="L54" s="227"/>
      <c r="M54" s="227"/>
      <c r="N54" s="226"/>
      <c r="O54" s="226"/>
      <c r="P54" s="226"/>
      <c r="Q54" s="226"/>
      <c r="R54" s="227"/>
      <c r="S54" s="227"/>
      <c r="T54" s="227"/>
      <c r="U54" s="227"/>
      <c r="V54" s="227"/>
      <c r="W54" s="227"/>
      <c r="X54" s="227"/>
      <c r="Y54" s="227"/>
      <c r="Z54" s="217"/>
      <c r="AA54" s="217"/>
      <c r="AB54" s="217"/>
      <c r="AC54" s="217"/>
      <c r="AD54" s="217"/>
      <c r="AE54" s="217"/>
      <c r="AF54" s="217"/>
      <c r="AG54" s="217" t="s">
        <v>122</v>
      </c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</row>
    <row r="55" spans="1:60" ht="22.5" outlineLevel="1" x14ac:dyDescent="0.2">
      <c r="A55" s="236">
        <v>24</v>
      </c>
      <c r="B55" s="237" t="s">
        <v>194</v>
      </c>
      <c r="C55" s="255" t="s">
        <v>195</v>
      </c>
      <c r="D55" s="238" t="s">
        <v>115</v>
      </c>
      <c r="E55" s="239">
        <v>21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0.15987000000000001</v>
      </c>
      <c r="O55" s="239">
        <f>ROUND(E55*N55,2)</f>
        <v>3.36</v>
      </c>
      <c r="P55" s="239">
        <v>0</v>
      </c>
      <c r="Q55" s="239">
        <f>ROUND(E55*P55,2)</f>
        <v>0</v>
      </c>
      <c r="R55" s="241" t="s">
        <v>125</v>
      </c>
      <c r="S55" s="241" t="s">
        <v>117</v>
      </c>
      <c r="T55" s="242" t="s">
        <v>117</v>
      </c>
      <c r="U55" s="227">
        <v>0.375</v>
      </c>
      <c r="V55" s="227">
        <f>ROUND(E55*U55,2)</f>
        <v>7.88</v>
      </c>
      <c r="W55" s="227"/>
      <c r="X55" s="227" t="s">
        <v>118</v>
      </c>
      <c r="Y55" s="227" t="s">
        <v>119</v>
      </c>
      <c r="Z55" s="217"/>
      <c r="AA55" s="217"/>
      <c r="AB55" s="217"/>
      <c r="AC55" s="217"/>
      <c r="AD55" s="217"/>
      <c r="AE55" s="217"/>
      <c r="AF55" s="217"/>
      <c r="AG55" s="217" t="s">
        <v>120</v>
      </c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ht="22.5" outlineLevel="2" x14ac:dyDescent="0.2">
      <c r="A56" s="224"/>
      <c r="B56" s="225"/>
      <c r="C56" s="256" t="s">
        <v>196</v>
      </c>
      <c r="D56" s="244"/>
      <c r="E56" s="244"/>
      <c r="F56" s="244"/>
      <c r="G56" s="244"/>
      <c r="H56" s="227"/>
      <c r="I56" s="227"/>
      <c r="J56" s="227"/>
      <c r="K56" s="227"/>
      <c r="L56" s="227"/>
      <c r="M56" s="227"/>
      <c r="N56" s="226"/>
      <c r="O56" s="226"/>
      <c r="P56" s="226"/>
      <c r="Q56" s="226"/>
      <c r="R56" s="227"/>
      <c r="S56" s="227"/>
      <c r="T56" s="227"/>
      <c r="U56" s="227"/>
      <c r="V56" s="227"/>
      <c r="W56" s="227"/>
      <c r="X56" s="227"/>
      <c r="Y56" s="227"/>
      <c r="Z56" s="217"/>
      <c r="AA56" s="217"/>
      <c r="AB56" s="217"/>
      <c r="AC56" s="217"/>
      <c r="AD56" s="217"/>
      <c r="AE56" s="217"/>
      <c r="AF56" s="217"/>
      <c r="AG56" s="217" t="s">
        <v>122</v>
      </c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43" t="str">
        <f>C56</f>
        <v>komunikací pro pěší, z dlaždic betonových a teracových, do velikosti dlaždic 0,25 m2, s provedením lože do tl. 30 mm, s vyplněním spár a se smetením přebytečného materiálu na vzdálenost do 3 m</v>
      </c>
      <c r="BB56" s="217"/>
      <c r="BC56" s="217"/>
      <c r="BD56" s="217"/>
      <c r="BE56" s="217"/>
      <c r="BF56" s="217"/>
      <c r="BG56" s="217"/>
      <c r="BH56" s="217"/>
    </row>
    <row r="57" spans="1:60" x14ac:dyDescent="0.2">
      <c r="A57" s="229" t="s">
        <v>111</v>
      </c>
      <c r="B57" s="230" t="s">
        <v>74</v>
      </c>
      <c r="C57" s="254" t="s">
        <v>75</v>
      </c>
      <c r="D57" s="231"/>
      <c r="E57" s="232"/>
      <c r="F57" s="233"/>
      <c r="G57" s="233">
        <f>SUMIF(AG58:AG74,"&lt;&gt;NOR",G58:G74)</f>
        <v>0</v>
      </c>
      <c r="H57" s="233"/>
      <c r="I57" s="233">
        <f>SUM(I58:I74)</f>
        <v>0</v>
      </c>
      <c r="J57" s="233"/>
      <c r="K57" s="233">
        <f>SUM(K58:K74)</f>
        <v>0</v>
      </c>
      <c r="L57" s="233"/>
      <c r="M57" s="233">
        <f>SUM(M58:M74)</f>
        <v>0</v>
      </c>
      <c r="N57" s="232"/>
      <c r="O57" s="232">
        <f>SUM(O58:O74)</f>
        <v>2.1099999999999994</v>
      </c>
      <c r="P57" s="232"/>
      <c r="Q57" s="232">
        <f>SUM(Q58:Q74)</f>
        <v>0</v>
      </c>
      <c r="R57" s="233"/>
      <c r="S57" s="233"/>
      <c r="T57" s="234"/>
      <c r="U57" s="228"/>
      <c r="V57" s="228">
        <f>SUM(V58:V74)</f>
        <v>7.830000000000001</v>
      </c>
      <c r="W57" s="228"/>
      <c r="X57" s="228"/>
      <c r="Y57" s="228"/>
      <c r="AG57" t="s">
        <v>112</v>
      </c>
    </row>
    <row r="58" spans="1:60" ht="22.5" outlineLevel="1" x14ac:dyDescent="0.2">
      <c r="A58" s="236">
        <v>25</v>
      </c>
      <c r="B58" s="237" t="s">
        <v>197</v>
      </c>
      <c r="C58" s="255" t="s">
        <v>198</v>
      </c>
      <c r="D58" s="238" t="s">
        <v>199</v>
      </c>
      <c r="E58" s="239">
        <v>15.9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39">
        <v>2.64E-3</v>
      </c>
      <c r="O58" s="239">
        <f>ROUND(E58*N58,2)</f>
        <v>0.04</v>
      </c>
      <c r="P58" s="239">
        <v>0</v>
      </c>
      <c r="Q58" s="239">
        <f>ROUND(E58*P58,2)</f>
        <v>0</v>
      </c>
      <c r="R58" s="241" t="s">
        <v>189</v>
      </c>
      <c r="S58" s="241" t="s">
        <v>117</v>
      </c>
      <c r="T58" s="242" t="s">
        <v>117</v>
      </c>
      <c r="U58" s="227">
        <v>6.6000000000000003E-2</v>
      </c>
      <c r="V58" s="227">
        <f>ROUND(E58*U58,2)</f>
        <v>1.05</v>
      </c>
      <c r="W58" s="227"/>
      <c r="X58" s="227" t="s">
        <v>118</v>
      </c>
      <c r="Y58" s="227" t="s">
        <v>119</v>
      </c>
      <c r="Z58" s="217"/>
      <c r="AA58" s="217"/>
      <c r="AB58" s="217"/>
      <c r="AC58" s="217"/>
      <c r="AD58" s="217"/>
      <c r="AE58" s="217"/>
      <c r="AF58" s="217"/>
      <c r="AG58" s="217" t="s">
        <v>120</v>
      </c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2" x14ac:dyDescent="0.2">
      <c r="A59" s="224"/>
      <c r="B59" s="225"/>
      <c r="C59" s="256" t="s">
        <v>200</v>
      </c>
      <c r="D59" s="244"/>
      <c r="E59" s="244"/>
      <c r="F59" s="244"/>
      <c r="G59" s="244"/>
      <c r="H59" s="227"/>
      <c r="I59" s="227"/>
      <c r="J59" s="227"/>
      <c r="K59" s="227"/>
      <c r="L59" s="227"/>
      <c r="M59" s="227"/>
      <c r="N59" s="226"/>
      <c r="O59" s="226"/>
      <c r="P59" s="226"/>
      <c r="Q59" s="226"/>
      <c r="R59" s="227"/>
      <c r="S59" s="227"/>
      <c r="T59" s="227"/>
      <c r="U59" s="227"/>
      <c r="V59" s="227"/>
      <c r="W59" s="227"/>
      <c r="X59" s="227"/>
      <c r="Y59" s="227"/>
      <c r="Z59" s="217"/>
      <c r="AA59" s="217"/>
      <c r="AB59" s="217"/>
      <c r="AC59" s="217"/>
      <c r="AD59" s="217"/>
      <c r="AE59" s="217"/>
      <c r="AF59" s="217"/>
      <c r="AG59" s="217" t="s">
        <v>122</v>
      </c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 ht="22.5" outlineLevel="1" x14ac:dyDescent="0.2">
      <c r="A60" s="236">
        <v>26</v>
      </c>
      <c r="B60" s="237" t="s">
        <v>201</v>
      </c>
      <c r="C60" s="255" t="s">
        <v>202</v>
      </c>
      <c r="D60" s="238" t="s">
        <v>146</v>
      </c>
      <c r="E60" s="239">
        <v>1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39">
        <v>3.0000000000000001E-5</v>
      </c>
      <c r="O60" s="239">
        <f>ROUND(E60*N60,2)</f>
        <v>0</v>
      </c>
      <c r="P60" s="239">
        <v>0</v>
      </c>
      <c r="Q60" s="239">
        <f>ROUND(E60*P60,2)</f>
        <v>0</v>
      </c>
      <c r="R60" s="241" t="s">
        <v>189</v>
      </c>
      <c r="S60" s="241" t="s">
        <v>117</v>
      </c>
      <c r="T60" s="242" t="s">
        <v>117</v>
      </c>
      <c r="U60" s="227">
        <v>0.3</v>
      </c>
      <c r="V60" s="227">
        <f>ROUND(E60*U60,2)</f>
        <v>0.3</v>
      </c>
      <c r="W60" s="227"/>
      <c r="X60" s="227" t="s">
        <v>118</v>
      </c>
      <c r="Y60" s="227" t="s">
        <v>119</v>
      </c>
      <c r="Z60" s="217"/>
      <c r="AA60" s="217"/>
      <c r="AB60" s="217"/>
      <c r="AC60" s="217"/>
      <c r="AD60" s="217"/>
      <c r="AE60" s="217"/>
      <c r="AF60" s="217"/>
      <c r="AG60" s="217" t="s">
        <v>120</v>
      </c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</row>
    <row r="61" spans="1:60" outlineLevel="2" x14ac:dyDescent="0.2">
      <c r="A61" s="224"/>
      <c r="B61" s="225"/>
      <c r="C61" s="256" t="s">
        <v>190</v>
      </c>
      <c r="D61" s="244"/>
      <c r="E61" s="244"/>
      <c r="F61" s="244"/>
      <c r="G61" s="244"/>
      <c r="H61" s="227"/>
      <c r="I61" s="227"/>
      <c r="J61" s="227"/>
      <c r="K61" s="227"/>
      <c r="L61" s="227"/>
      <c r="M61" s="227"/>
      <c r="N61" s="226"/>
      <c r="O61" s="226"/>
      <c r="P61" s="226"/>
      <c r="Q61" s="226"/>
      <c r="R61" s="227"/>
      <c r="S61" s="227"/>
      <c r="T61" s="227"/>
      <c r="U61" s="227"/>
      <c r="V61" s="227"/>
      <c r="W61" s="227"/>
      <c r="X61" s="227"/>
      <c r="Y61" s="227"/>
      <c r="Z61" s="217"/>
      <c r="AA61" s="217"/>
      <c r="AB61" s="217"/>
      <c r="AC61" s="217"/>
      <c r="AD61" s="217"/>
      <c r="AE61" s="217"/>
      <c r="AF61" s="217"/>
      <c r="AG61" s="217" t="s">
        <v>122</v>
      </c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ht="22.5" outlineLevel="1" x14ac:dyDescent="0.2">
      <c r="A62" s="236">
        <v>27</v>
      </c>
      <c r="B62" s="237" t="s">
        <v>203</v>
      </c>
      <c r="C62" s="255" t="s">
        <v>204</v>
      </c>
      <c r="D62" s="238" t="s">
        <v>146</v>
      </c>
      <c r="E62" s="239">
        <v>6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39">
        <v>1.0000000000000001E-5</v>
      </c>
      <c r="O62" s="239">
        <f>ROUND(E62*N62,2)</f>
        <v>0</v>
      </c>
      <c r="P62" s="239">
        <v>0</v>
      </c>
      <c r="Q62" s="239">
        <f>ROUND(E62*P62,2)</f>
        <v>0</v>
      </c>
      <c r="R62" s="241" t="s">
        <v>189</v>
      </c>
      <c r="S62" s="241" t="s">
        <v>117</v>
      </c>
      <c r="T62" s="242" t="s">
        <v>117</v>
      </c>
      <c r="U62" s="227">
        <v>0.17599999999999999</v>
      </c>
      <c r="V62" s="227">
        <f>ROUND(E62*U62,2)</f>
        <v>1.06</v>
      </c>
      <c r="W62" s="227"/>
      <c r="X62" s="227" t="s">
        <v>118</v>
      </c>
      <c r="Y62" s="227" t="s">
        <v>119</v>
      </c>
      <c r="Z62" s="217"/>
      <c r="AA62" s="217"/>
      <c r="AB62" s="217"/>
      <c r="AC62" s="217"/>
      <c r="AD62" s="217"/>
      <c r="AE62" s="217"/>
      <c r="AF62" s="217"/>
      <c r="AG62" s="217" t="s">
        <v>120</v>
      </c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</row>
    <row r="63" spans="1:60" outlineLevel="2" x14ac:dyDescent="0.2">
      <c r="A63" s="224"/>
      <c r="B63" s="225"/>
      <c r="C63" s="256" t="s">
        <v>190</v>
      </c>
      <c r="D63" s="244"/>
      <c r="E63" s="244"/>
      <c r="F63" s="244"/>
      <c r="G63" s="244"/>
      <c r="H63" s="227"/>
      <c r="I63" s="227"/>
      <c r="J63" s="227"/>
      <c r="K63" s="227"/>
      <c r="L63" s="227"/>
      <c r="M63" s="227"/>
      <c r="N63" s="226"/>
      <c r="O63" s="226"/>
      <c r="P63" s="226"/>
      <c r="Q63" s="226"/>
      <c r="R63" s="227"/>
      <c r="S63" s="227"/>
      <c r="T63" s="227"/>
      <c r="U63" s="227"/>
      <c r="V63" s="227"/>
      <c r="W63" s="227"/>
      <c r="X63" s="227"/>
      <c r="Y63" s="227"/>
      <c r="Z63" s="217"/>
      <c r="AA63" s="217"/>
      <c r="AB63" s="217"/>
      <c r="AC63" s="217"/>
      <c r="AD63" s="217"/>
      <c r="AE63" s="217"/>
      <c r="AF63" s="217"/>
      <c r="AG63" s="217" t="s">
        <v>122</v>
      </c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1" x14ac:dyDescent="0.2">
      <c r="A64" s="245">
        <v>28</v>
      </c>
      <c r="B64" s="246" t="s">
        <v>205</v>
      </c>
      <c r="C64" s="257" t="s">
        <v>206</v>
      </c>
      <c r="D64" s="247" t="s">
        <v>199</v>
      </c>
      <c r="E64" s="248">
        <v>15.9</v>
      </c>
      <c r="F64" s="249"/>
      <c r="G64" s="250">
        <f>ROUND(E64*F64,2)</f>
        <v>0</v>
      </c>
      <c r="H64" s="249"/>
      <c r="I64" s="250">
        <f>ROUND(E64*H64,2)</f>
        <v>0</v>
      </c>
      <c r="J64" s="249"/>
      <c r="K64" s="250">
        <f>ROUND(E64*J64,2)</f>
        <v>0</v>
      </c>
      <c r="L64" s="250">
        <v>21</v>
      </c>
      <c r="M64" s="250">
        <f>G64*(1+L64/100)</f>
        <v>0</v>
      </c>
      <c r="N64" s="248">
        <v>0</v>
      </c>
      <c r="O64" s="248">
        <f>ROUND(E64*N64,2)</f>
        <v>0</v>
      </c>
      <c r="P64" s="248">
        <v>0</v>
      </c>
      <c r="Q64" s="248">
        <f>ROUND(E64*P64,2)</f>
        <v>0</v>
      </c>
      <c r="R64" s="250" t="s">
        <v>189</v>
      </c>
      <c r="S64" s="250" t="s">
        <v>117</v>
      </c>
      <c r="T64" s="251" t="s">
        <v>117</v>
      </c>
      <c r="U64" s="227">
        <v>0.06</v>
      </c>
      <c r="V64" s="227">
        <f>ROUND(E64*U64,2)</f>
        <v>0.95</v>
      </c>
      <c r="W64" s="227"/>
      <c r="X64" s="227" t="s">
        <v>118</v>
      </c>
      <c r="Y64" s="227" t="s">
        <v>119</v>
      </c>
      <c r="Z64" s="217"/>
      <c r="AA64" s="217"/>
      <c r="AB64" s="217"/>
      <c r="AC64" s="217"/>
      <c r="AD64" s="217"/>
      <c r="AE64" s="217"/>
      <c r="AF64" s="217"/>
      <c r="AG64" s="217" t="s">
        <v>120</v>
      </c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 outlineLevel="1" x14ac:dyDescent="0.2">
      <c r="A65" s="245">
        <v>29</v>
      </c>
      <c r="B65" s="246" t="s">
        <v>207</v>
      </c>
      <c r="C65" s="257" t="s">
        <v>208</v>
      </c>
      <c r="D65" s="247" t="s">
        <v>146</v>
      </c>
      <c r="E65" s="248">
        <v>2</v>
      </c>
      <c r="F65" s="249"/>
      <c r="G65" s="250">
        <f>ROUND(E65*F65,2)</f>
        <v>0</v>
      </c>
      <c r="H65" s="249"/>
      <c r="I65" s="250">
        <f>ROUND(E65*H65,2)</f>
        <v>0</v>
      </c>
      <c r="J65" s="249"/>
      <c r="K65" s="250">
        <f>ROUND(E65*J65,2)</f>
        <v>0</v>
      </c>
      <c r="L65" s="250">
        <v>21</v>
      </c>
      <c r="M65" s="250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50" t="s">
        <v>189</v>
      </c>
      <c r="S65" s="250" t="s">
        <v>117</v>
      </c>
      <c r="T65" s="251" t="s">
        <v>117</v>
      </c>
      <c r="U65" s="227">
        <v>1.3</v>
      </c>
      <c r="V65" s="227">
        <f>ROUND(E65*U65,2)</f>
        <v>2.6</v>
      </c>
      <c r="W65" s="227"/>
      <c r="X65" s="227" t="s">
        <v>118</v>
      </c>
      <c r="Y65" s="227" t="s">
        <v>119</v>
      </c>
      <c r="Z65" s="217"/>
      <c r="AA65" s="217"/>
      <c r="AB65" s="217"/>
      <c r="AC65" s="217"/>
      <c r="AD65" s="217"/>
      <c r="AE65" s="217"/>
      <c r="AF65" s="217"/>
      <c r="AG65" s="217" t="s">
        <v>120</v>
      </c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</row>
    <row r="66" spans="1:60" ht="22.5" outlineLevel="1" x14ac:dyDescent="0.2">
      <c r="A66" s="245">
        <v>30</v>
      </c>
      <c r="B66" s="246" t="s">
        <v>209</v>
      </c>
      <c r="C66" s="257" t="s">
        <v>210</v>
      </c>
      <c r="D66" s="247" t="s">
        <v>146</v>
      </c>
      <c r="E66" s="248">
        <v>2</v>
      </c>
      <c r="F66" s="249"/>
      <c r="G66" s="250">
        <f>ROUND(E66*F66,2)</f>
        <v>0</v>
      </c>
      <c r="H66" s="249"/>
      <c r="I66" s="250">
        <f>ROUND(E66*H66,2)</f>
        <v>0</v>
      </c>
      <c r="J66" s="249"/>
      <c r="K66" s="250">
        <f>ROUND(E66*J66,2)</f>
        <v>0</v>
      </c>
      <c r="L66" s="250">
        <v>21</v>
      </c>
      <c r="M66" s="250">
        <f>G66*(1+L66/100)</f>
        <v>0</v>
      </c>
      <c r="N66" s="248">
        <v>1.7479999999999999E-2</v>
      </c>
      <c r="O66" s="248">
        <f>ROUND(E66*N66,2)</f>
        <v>0.03</v>
      </c>
      <c r="P66" s="248">
        <v>0</v>
      </c>
      <c r="Q66" s="248">
        <f>ROUND(E66*P66,2)</f>
        <v>0</v>
      </c>
      <c r="R66" s="250" t="s">
        <v>189</v>
      </c>
      <c r="S66" s="250" t="s">
        <v>117</v>
      </c>
      <c r="T66" s="251" t="s">
        <v>117</v>
      </c>
      <c r="U66" s="227">
        <v>0.68</v>
      </c>
      <c r="V66" s="227">
        <f>ROUND(E66*U66,2)</f>
        <v>1.36</v>
      </c>
      <c r="W66" s="227"/>
      <c r="X66" s="227" t="s">
        <v>118</v>
      </c>
      <c r="Y66" s="227" t="s">
        <v>119</v>
      </c>
      <c r="Z66" s="217"/>
      <c r="AA66" s="217"/>
      <c r="AB66" s="217"/>
      <c r="AC66" s="217"/>
      <c r="AD66" s="217"/>
      <c r="AE66" s="217"/>
      <c r="AF66" s="217"/>
      <c r="AG66" s="217" t="s">
        <v>120</v>
      </c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</row>
    <row r="67" spans="1:60" outlineLevel="1" x14ac:dyDescent="0.2">
      <c r="A67" s="245">
        <v>31</v>
      </c>
      <c r="B67" s="246" t="s">
        <v>211</v>
      </c>
      <c r="C67" s="257" t="s">
        <v>212</v>
      </c>
      <c r="D67" s="247" t="s">
        <v>199</v>
      </c>
      <c r="E67" s="248">
        <v>8.6</v>
      </c>
      <c r="F67" s="249"/>
      <c r="G67" s="250">
        <f>ROUND(E67*F67,2)</f>
        <v>0</v>
      </c>
      <c r="H67" s="249"/>
      <c r="I67" s="250">
        <f>ROUND(E67*H67,2)</f>
        <v>0</v>
      </c>
      <c r="J67" s="249"/>
      <c r="K67" s="250">
        <f>ROUND(E67*J67,2)</f>
        <v>0</v>
      </c>
      <c r="L67" s="250">
        <v>21</v>
      </c>
      <c r="M67" s="250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50" t="s">
        <v>213</v>
      </c>
      <c r="S67" s="250" t="s">
        <v>117</v>
      </c>
      <c r="T67" s="251" t="s">
        <v>117</v>
      </c>
      <c r="U67" s="227">
        <v>5.8999999999999997E-2</v>
      </c>
      <c r="V67" s="227">
        <f>ROUND(E67*U67,2)</f>
        <v>0.51</v>
      </c>
      <c r="W67" s="227"/>
      <c r="X67" s="227" t="s">
        <v>118</v>
      </c>
      <c r="Y67" s="227" t="s">
        <v>119</v>
      </c>
      <c r="Z67" s="217"/>
      <c r="AA67" s="217"/>
      <c r="AB67" s="217"/>
      <c r="AC67" s="217"/>
      <c r="AD67" s="217"/>
      <c r="AE67" s="217"/>
      <c r="AF67" s="217"/>
      <c r="AG67" s="217" t="s">
        <v>120</v>
      </c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outlineLevel="1" x14ac:dyDescent="0.2">
      <c r="A68" s="245">
        <v>32</v>
      </c>
      <c r="B68" s="246" t="s">
        <v>214</v>
      </c>
      <c r="C68" s="257" t="s">
        <v>215</v>
      </c>
      <c r="D68" s="247" t="s">
        <v>216</v>
      </c>
      <c r="E68" s="248">
        <v>1</v>
      </c>
      <c r="F68" s="249"/>
      <c r="G68" s="250">
        <f>ROUND(E68*F68,2)</f>
        <v>0</v>
      </c>
      <c r="H68" s="249"/>
      <c r="I68" s="250">
        <f>ROUND(E68*H68,2)</f>
        <v>0</v>
      </c>
      <c r="J68" s="249"/>
      <c r="K68" s="250">
        <f>ROUND(E68*J68,2)</f>
        <v>0</v>
      </c>
      <c r="L68" s="250">
        <v>21</v>
      </c>
      <c r="M68" s="250">
        <f>G68*(1+L68/100)</f>
        <v>0</v>
      </c>
      <c r="N68" s="248">
        <v>2</v>
      </c>
      <c r="O68" s="248">
        <f>ROUND(E68*N68,2)</f>
        <v>2</v>
      </c>
      <c r="P68" s="248">
        <v>0</v>
      </c>
      <c r="Q68" s="248">
        <f>ROUND(E68*P68,2)</f>
        <v>0</v>
      </c>
      <c r="R68" s="250"/>
      <c r="S68" s="250" t="s">
        <v>217</v>
      </c>
      <c r="T68" s="251" t="s">
        <v>218</v>
      </c>
      <c r="U68" s="227">
        <v>0</v>
      </c>
      <c r="V68" s="227">
        <f>ROUND(E68*U68,2)</f>
        <v>0</v>
      </c>
      <c r="W68" s="227"/>
      <c r="X68" s="227" t="s">
        <v>118</v>
      </c>
      <c r="Y68" s="227" t="s">
        <v>119</v>
      </c>
      <c r="Z68" s="217"/>
      <c r="AA68" s="217"/>
      <c r="AB68" s="217"/>
      <c r="AC68" s="217"/>
      <c r="AD68" s="217"/>
      <c r="AE68" s="217"/>
      <c r="AF68" s="217"/>
      <c r="AG68" s="217" t="s">
        <v>120</v>
      </c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</row>
    <row r="69" spans="1:60" ht="22.5" outlineLevel="1" x14ac:dyDescent="0.2">
      <c r="A69" s="245">
        <v>33</v>
      </c>
      <c r="B69" s="246" t="s">
        <v>219</v>
      </c>
      <c r="C69" s="257" t="s">
        <v>220</v>
      </c>
      <c r="D69" s="247" t="s">
        <v>146</v>
      </c>
      <c r="E69" s="248">
        <v>6</v>
      </c>
      <c r="F69" s="249"/>
      <c r="G69" s="250">
        <f>ROUND(E69*F69,2)</f>
        <v>0</v>
      </c>
      <c r="H69" s="249"/>
      <c r="I69" s="250">
        <f>ROUND(E69*H69,2)</f>
        <v>0</v>
      </c>
      <c r="J69" s="249"/>
      <c r="K69" s="250">
        <f>ROUND(E69*J69,2)</f>
        <v>0</v>
      </c>
      <c r="L69" s="250">
        <v>21</v>
      </c>
      <c r="M69" s="250">
        <f>G69*(1+L69/100)</f>
        <v>0</v>
      </c>
      <c r="N69" s="248">
        <v>4.0000000000000002E-4</v>
      </c>
      <c r="O69" s="248">
        <f>ROUND(E69*N69,2)</f>
        <v>0</v>
      </c>
      <c r="P69" s="248">
        <v>0</v>
      </c>
      <c r="Q69" s="248">
        <f>ROUND(E69*P69,2)</f>
        <v>0</v>
      </c>
      <c r="R69" s="250" t="s">
        <v>181</v>
      </c>
      <c r="S69" s="250" t="s">
        <v>117</v>
      </c>
      <c r="T69" s="251" t="s">
        <v>117</v>
      </c>
      <c r="U69" s="227">
        <v>0</v>
      </c>
      <c r="V69" s="227">
        <f>ROUND(E69*U69,2)</f>
        <v>0</v>
      </c>
      <c r="W69" s="227"/>
      <c r="X69" s="227" t="s">
        <v>182</v>
      </c>
      <c r="Y69" s="227" t="s">
        <v>119</v>
      </c>
      <c r="Z69" s="217"/>
      <c r="AA69" s="217"/>
      <c r="AB69" s="217"/>
      <c r="AC69" s="217"/>
      <c r="AD69" s="217"/>
      <c r="AE69" s="217"/>
      <c r="AF69" s="217"/>
      <c r="AG69" s="217" t="s">
        <v>183</v>
      </c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ht="22.5" outlineLevel="1" x14ac:dyDescent="0.2">
      <c r="A70" s="245">
        <v>34</v>
      </c>
      <c r="B70" s="246" t="s">
        <v>221</v>
      </c>
      <c r="C70" s="257" t="s">
        <v>222</v>
      </c>
      <c r="D70" s="247" t="s">
        <v>146</v>
      </c>
      <c r="E70" s="248">
        <v>1</v>
      </c>
      <c r="F70" s="249"/>
      <c r="G70" s="250">
        <f>ROUND(E70*F70,2)</f>
        <v>0</v>
      </c>
      <c r="H70" s="249"/>
      <c r="I70" s="250">
        <f>ROUND(E70*H70,2)</f>
        <v>0</v>
      </c>
      <c r="J70" s="249"/>
      <c r="K70" s="250">
        <f>ROUND(E70*J70,2)</f>
        <v>0</v>
      </c>
      <c r="L70" s="250">
        <v>21</v>
      </c>
      <c r="M70" s="250">
        <f>G70*(1+L70/100)</f>
        <v>0</v>
      </c>
      <c r="N70" s="248">
        <v>8.8999999999999995E-4</v>
      </c>
      <c r="O70" s="248">
        <f>ROUND(E70*N70,2)</f>
        <v>0</v>
      </c>
      <c r="P70" s="248">
        <v>0</v>
      </c>
      <c r="Q70" s="248">
        <f>ROUND(E70*P70,2)</f>
        <v>0</v>
      </c>
      <c r="R70" s="250" t="s">
        <v>181</v>
      </c>
      <c r="S70" s="250" t="s">
        <v>117</v>
      </c>
      <c r="T70" s="251" t="s">
        <v>117</v>
      </c>
      <c r="U70" s="227">
        <v>0</v>
      </c>
      <c r="V70" s="227">
        <f>ROUND(E70*U70,2)</f>
        <v>0</v>
      </c>
      <c r="W70" s="227"/>
      <c r="X70" s="227" t="s">
        <v>182</v>
      </c>
      <c r="Y70" s="227" t="s">
        <v>119</v>
      </c>
      <c r="Z70" s="217"/>
      <c r="AA70" s="217"/>
      <c r="AB70" s="217"/>
      <c r="AC70" s="217"/>
      <c r="AD70" s="217"/>
      <c r="AE70" s="217"/>
      <c r="AF70" s="217"/>
      <c r="AG70" s="217" t="s">
        <v>183</v>
      </c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outlineLevel="1" x14ac:dyDescent="0.2">
      <c r="A71" s="245">
        <v>35</v>
      </c>
      <c r="B71" s="246" t="s">
        <v>223</v>
      </c>
      <c r="C71" s="257" t="s">
        <v>224</v>
      </c>
      <c r="D71" s="247" t="s">
        <v>146</v>
      </c>
      <c r="E71" s="248">
        <v>2</v>
      </c>
      <c r="F71" s="249"/>
      <c r="G71" s="250">
        <f>ROUND(E71*F71,2)</f>
        <v>0</v>
      </c>
      <c r="H71" s="249"/>
      <c r="I71" s="250">
        <f>ROUND(E71*H71,2)</f>
        <v>0</v>
      </c>
      <c r="J71" s="249"/>
      <c r="K71" s="250">
        <f>ROUND(E71*J71,2)</f>
        <v>0</v>
      </c>
      <c r="L71" s="250">
        <v>21</v>
      </c>
      <c r="M71" s="250">
        <f>G71*(1+L71/100)</f>
        <v>0</v>
      </c>
      <c r="N71" s="248">
        <v>1.2E-2</v>
      </c>
      <c r="O71" s="248">
        <f>ROUND(E71*N71,2)</f>
        <v>0.02</v>
      </c>
      <c r="P71" s="248">
        <v>0</v>
      </c>
      <c r="Q71" s="248">
        <f>ROUND(E71*P71,2)</f>
        <v>0</v>
      </c>
      <c r="R71" s="250" t="s">
        <v>181</v>
      </c>
      <c r="S71" s="250" t="s">
        <v>117</v>
      </c>
      <c r="T71" s="251" t="s">
        <v>117</v>
      </c>
      <c r="U71" s="227">
        <v>0</v>
      </c>
      <c r="V71" s="227">
        <f>ROUND(E71*U71,2)</f>
        <v>0</v>
      </c>
      <c r="W71" s="227"/>
      <c r="X71" s="227" t="s">
        <v>182</v>
      </c>
      <c r="Y71" s="227" t="s">
        <v>119</v>
      </c>
      <c r="Z71" s="217"/>
      <c r="AA71" s="217"/>
      <c r="AB71" s="217"/>
      <c r="AC71" s="217"/>
      <c r="AD71" s="217"/>
      <c r="AE71" s="217"/>
      <c r="AF71" s="217"/>
      <c r="AG71" s="217" t="s">
        <v>183</v>
      </c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outlineLevel="1" x14ac:dyDescent="0.2">
      <c r="A72" s="245">
        <v>36</v>
      </c>
      <c r="B72" s="246" t="s">
        <v>225</v>
      </c>
      <c r="C72" s="257" t="s">
        <v>226</v>
      </c>
      <c r="D72" s="247" t="s">
        <v>146</v>
      </c>
      <c r="E72" s="248">
        <v>1</v>
      </c>
      <c r="F72" s="249"/>
      <c r="G72" s="250">
        <f>ROUND(E72*F72,2)</f>
        <v>0</v>
      </c>
      <c r="H72" s="249"/>
      <c r="I72" s="250">
        <f>ROUND(E72*H72,2)</f>
        <v>0</v>
      </c>
      <c r="J72" s="249"/>
      <c r="K72" s="250">
        <f>ROUND(E72*J72,2)</f>
        <v>0</v>
      </c>
      <c r="L72" s="250">
        <v>21</v>
      </c>
      <c r="M72" s="250">
        <f>G72*(1+L72/100)</f>
        <v>0</v>
      </c>
      <c r="N72" s="248">
        <v>1E-3</v>
      </c>
      <c r="O72" s="248">
        <f>ROUND(E72*N72,2)</f>
        <v>0</v>
      </c>
      <c r="P72" s="248">
        <v>0</v>
      </c>
      <c r="Q72" s="248">
        <f>ROUND(E72*P72,2)</f>
        <v>0</v>
      </c>
      <c r="R72" s="250" t="s">
        <v>181</v>
      </c>
      <c r="S72" s="250" t="s">
        <v>117</v>
      </c>
      <c r="T72" s="251" t="s">
        <v>117</v>
      </c>
      <c r="U72" s="227">
        <v>0</v>
      </c>
      <c r="V72" s="227">
        <f>ROUND(E72*U72,2)</f>
        <v>0</v>
      </c>
      <c r="W72" s="227"/>
      <c r="X72" s="227" t="s">
        <v>182</v>
      </c>
      <c r="Y72" s="227" t="s">
        <v>119</v>
      </c>
      <c r="Z72" s="217"/>
      <c r="AA72" s="217"/>
      <c r="AB72" s="217"/>
      <c r="AC72" s="217"/>
      <c r="AD72" s="217"/>
      <c r="AE72" s="217"/>
      <c r="AF72" s="217"/>
      <c r="AG72" s="217" t="s">
        <v>183</v>
      </c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</row>
    <row r="73" spans="1:60" ht="22.5" outlineLevel="1" x14ac:dyDescent="0.2">
      <c r="A73" s="245">
        <v>37</v>
      </c>
      <c r="B73" s="246" t="s">
        <v>227</v>
      </c>
      <c r="C73" s="257" t="s">
        <v>228</v>
      </c>
      <c r="D73" s="247" t="s">
        <v>146</v>
      </c>
      <c r="E73" s="248">
        <v>1</v>
      </c>
      <c r="F73" s="249"/>
      <c r="G73" s="250">
        <f>ROUND(E73*F73,2)</f>
        <v>0</v>
      </c>
      <c r="H73" s="249"/>
      <c r="I73" s="250">
        <f>ROUND(E73*H73,2)</f>
        <v>0</v>
      </c>
      <c r="J73" s="249"/>
      <c r="K73" s="250">
        <f>ROUND(E73*J73,2)</f>
        <v>0</v>
      </c>
      <c r="L73" s="250">
        <v>21</v>
      </c>
      <c r="M73" s="250">
        <f>G73*(1+L73/100)</f>
        <v>0</v>
      </c>
      <c r="N73" s="248">
        <v>6.1999999999999998E-3</v>
      </c>
      <c r="O73" s="248">
        <f>ROUND(E73*N73,2)</f>
        <v>0.01</v>
      </c>
      <c r="P73" s="248">
        <v>0</v>
      </c>
      <c r="Q73" s="248">
        <f>ROUND(E73*P73,2)</f>
        <v>0</v>
      </c>
      <c r="R73" s="250" t="s">
        <v>181</v>
      </c>
      <c r="S73" s="250" t="s">
        <v>117</v>
      </c>
      <c r="T73" s="251" t="s">
        <v>117</v>
      </c>
      <c r="U73" s="227">
        <v>0</v>
      </c>
      <c r="V73" s="227">
        <f>ROUND(E73*U73,2)</f>
        <v>0</v>
      </c>
      <c r="W73" s="227"/>
      <c r="X73" s="227" t="s">
        <v>182</v>
      </c>
      <c r="Y73" s="227" t="s">
        <v>119</v>
      </c>
      <c r="Z73" s="217"/>
      <c r="AA73" s="217"/>
      <c r="AB73" s="217"/>
      <c r="AC73" s="217"/>
      <c r="AD73" s="217"/>
      <c r="AE73" s="217"/>
      <c r="AF73" s="217"/>
      <c r="AG73" s="217" t="s">
        <v>183</v>
      </c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ht="22.5" outlineLevel="1" x14ac:dyDescent="0.2">
      <c r="A74" s="245">
        <v>38</v>
      </c>
      <c r="B74" s="246" t="s">
        <v>229</v>
      </c>
      <c r="C74" s="257" t="s">
        <v>230</v>
      </c>
      <c r="D74" s="247" t="s">
        <v>146</v>
      </c>
      <c r="E74" s="248">
        <v>1</v>
      </c>
      <c r="F74" s="249"/>
      <c r="G74" s="250">
        <f>ROUND(E74*F74,2)</f>
        <v>0</v>
      </c>
      <c r="H74" s="249"/>
      <c r="I74" s="250">
        <f>ROUND(E74*H74,2)</f>
        <v>0</v>
      </c>
      <c r="J74" s="249"/>
      <c r="K74" s="250">
        <f>ROUND(E74*J74,2)</f>
        <v>0</v>
      </c>
      <c r="L74" s="250">
        <v>21</v>
      </c>
      <c r="M74" s="250">
        <f>G74*(1+L74/100)</f>
        <v>0</v>
      </c>
      <c r="N74" s="248">
        <v>6.1999999999999998E-3</v>
      </c>
      <c r="O74" s="248">
        <f>ROUND(E74*N74,2)</f>
        <v>0.01</v>
      </c>
      <c r="P74" s="248">
        <v>0</v>
      </c>
      <c r="Q74" s="248">
        <f>ROUND(E74*P74,2)</f>
        <v>0</v>
      </c>
      <c r="R74" s="250" t="s">
        <v>181</v>
      </c>
      <c r="S74" s="250" t="s">
        <v>117</v>
      </c>
      <c r="T74" s="251" t="s">
        <v>117</v>
      </c>
      <c r="U74" s="227">
        <v>0</v>
      </c>
      <c r="V74" s="227">
        <f>ROUND(E74*U74,2)</f>
        <v>0</v>
      </c>
      <c r="W74" s="227"/>
      <c r="X74" s="227" t="s">
        <v>182</v>
      </c>
      <c r="Y74" s="227" t="s">
        <v>119</v>
      </c>
      <c r="Z74" s="217"/>
      <c r="AA74" s="217"/>
      <c r="AB74" s="217"/>
      <c r="AC74" s="217"/>
      <c r="AD74" s="217"/>
      <c r="AE74" s="217"/>
      <c r="AF74" s="217"/>
      <c r="AG74" s="217" t="s">
        <v>183</v>
      </c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</row>
    <row r="75" spans="1:60" x14ac:dyDescent="0.2">
      <c r="A75" s="229" t="s">
        <v>111</v>
      </c>
      <c r="B75" s="230" t="s">
        <v>76</v>
      </c>
      <c r="C75" s="254" t="s">
        <v>77</v>
      </c>
      <c r="D75" s="231"/>
      <c r="E75" s="232"/>
      <c r="F75" s="233"/>
      <c r="G75" s="233">
        <f>SUMIF(AG76:AG76,"&lt;&gt;NOR",G76:G76)</f>
        <v>0</v>
      </c>
      <c r="H75" s="233"/>
      <c r="I75" s="233">
        <f>SUM(I76:I76)</f>
        <v>0</v>
      </c>
      <c r="J75" s="233"/>
      <c r="K75" s="233">
        <f>SUM(K76:K76)</f>
        <v>0</v>
      </c>
      <c r="L75" s="233"/>
      <c r="M75" s="233">
        <f>SUM(M76:M76)</f>
        <v>0</v>
      </c>
      <c r="N75" s="232"/>
      <c r="O75" s="232">
        <f>SUM(O76:O76)</f>
        <v>0</v>
      </c>
      <c r="P75" s="232"/>
      <c r="Q75" s="232">
        <f>SUM(Q76:Q76)</f>
        <v>0.05</v>
      </c>
      <c r="R75" s="233"/>
      <c r="S75" s="233"/>
      <c r="T75" s="234"/>
      <c r="U75" s="228"/>
      <c r="V75" s="228">
        <f>SUM(V76:V76)</f>
        <v>0.35</v>
      </c>
      <c r="W75" s="228"/>
      <c r="X75" s="228"/>
      <c r="Y75" s="228"/>
      <c r="AG75" t="s">
        <v>112</v>
      </c>
    </row>
    <row r="76" spans="1:60" outlineLevel="1" x14ac:dyDescent="0.2">
      <c r="A76" s="245">
        <v>39</v>
      </c>
      <c r="B76" s="246" t="s">
        <v>231</v>
      </c>
      <c r="C76" s="257" t="s">
        <v>232</v>
      </c>
      <c r="D76" s="247" t="s">
        <v>216</v>
      </c>
      <c r="E76" s="248">
        <v>1</v>
      </c>
      <c r="F76" s="249"/>
      <c r="G76" s="250">
        <f>ROUND(E76*F76,2)</f>
        <v>0</v>
      </c>
      <c r="H76" s="249"/>
      <c r="I76" s="250">
        <f>ROUND(E76*H76,2)</f>
        <v>0</v>
      </c>
      <c r="J76" s="249"/>
      <c r="K76" s="250">
        <f>ROUND(E76*J76,2)</f>
        <v>0</v>
      </c>
      <c r="L76" s="250">
        <v>21</v>
      </c>
      <c r="M76" s="250">
        <f>G76*(1+L76/100)</f>
        <v>0</v>
      </c>
      <c r="N76" s="248">
        <v>0</v>
      </c>
      <c r="O76" s="248">
        <f>ROUND(E76*N76,2)</f>
        <v>0</v>
      </c>
      <c r="P76" s="248">
        <v>0.05</v>
      </c>
      <c r="Q76" s="248">
        <f>ROUND(E76*P76,2)</f>
        <v>0.05</v>
      </c>
      <c r="R76" s="250"/>
      <c r="S76" s="250" t="s">
        <v>217</v>
      </c>
      <c r="T76" s="251" t="s">
        <v>233</v>
      </c>
      <c r="U76" s="227">
        <v>0.35</v>
      </c>
      <c r="V76" s="227">
        <f>ROUND(E76*U76,2)</f>
        <v>0.35</v>
      </c>
      <c r="W76" s="227"/>
      <c r="X76" s="227" t="s">
        <v>118</v>
      </c>
      <c r="Y76" s="227" t="s">
        <v>119</v>
      </c>
      <c r="Z76" s="217"/>
      <c r="AA76" s="217"/>
      <c r="AB76" s="217"/>
      <c r="AC76" s="217"/>
      <c r="AD76" s="217"/>
      <c r="AE76" s="217"/>
      <c r="AF76" s="217"/>
      <c r="AG76" s="217" t="s">
        <v>120</v>
      </c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x14ac:dyDescent="0.2">
      <c r="A77" s="229" t="s">
        <v>111</v>
      </c>
      <c r="B77" s="230" t="s">
        <v>78</v>
      </c>
      <c r="C77" s="254" t="s">
        <v>79</v>
      </c>
      <c r="D77" s="231"/>
      <c r="E77" s="232"/>
      <c r="F77" s="233"/>
      <c r="G77" s="233">
        <f>SUMIF(AG78:AG83,"&lt;&gt;NOR",G78:G83)</f>
        <v>0</v>
      </c>
      <c r="H77" s="233"/>
      <c r="I77" s="233">
        <f>SUM(I78:I83)</f>
        <v>0</v>
      </c>
      <c r="J77" s="233"/>
      <c r="K77" s="233">
        <f>SUM(K78:K83)</f>
        <v>0</v>
      </c>
      <c r="L77" s="233"/>
      <c r="M77" s="233">
        <f>SUM(M78:M83)</f>
        <v>0</v>
      </c>
      <c r="N77" s="232"/>
      <c r="O77" s="232">
        <f>SUM(O78:O83)</f>
        <v>0</v>
      </c>
      <c r="P77" s="232"/>
      <c r="Q77" s="232">
        <f>SUM(Q78:Q83)</f>
        <v>0</v>
      </c>
      <c r="R77" s="233"/>
      <c r="S77" s="233"/>
      <c r="T77" s="234"/>
      <c r="U77" s="228"/>
      <c r="V77" s="228">
        <f>SUM(V78:V83)</f>
        <v>2.3499999999999996</v>
      </c>
      <c r="W77" s="228"/>
      <c r="X77" s="228"/>
      <c r="Y77" s="228"/>
      <c r="AG77" t="s">
        <v>112</v>
      </c>
    </row>
    <row r="78" spans="1:60" ht="22.5" outlineLevel="1" x14ac:dyDescent="0.2">
      <c r="A78" s="236">
        <v>40</v>
      </c>
      <c r="B78" s="237" t="s">
        <v>234</v>
      </c>
      <c r="C78" s="255" t="s">
        <v>235</v>
      </c>
      <c r="D78" s="238" t="s">
        <v>199</v>
      </c>
      <c r="E78" s="239">
        <v>15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39">
        <v>3.3E-4</v>
      </c>
      <c r="O78" s="239">
        <f>ROUND(E78*N78,2)</f>
        <v>0</v>
      </c>
      <c r="P78" s="239">
        <v>0</v>
      </c>
      <c r="Q78" s="239">
        <f>ROUND(E78*P78,2)</f>
        <v>0</v>
      </c>
      <c r="R78" s="241" t="s">
        <v>236</v>
      </c>
      <c r="S78" s="241" t="s">
        <v>117</v>
      </c>
      <c r="T78" s="242" t="s">
        <v>117</v>
      </c>
      <c r="U78" s="227">
        <v>9.7000000000000003E-2</v>
      </c>
      <c r="V78" s="227">
        <f>ROUND(E78*U78,2)</f>
        <v>1.46</v>
      </c>
      <c r="W78" s="227"/>
      <c r="X78" s="227" t="s">
        <v>118</v>
      </c>
      <c r="Y78" s="227" t="s">
        <v>119</v>
      </c>
      <c r="Z78" s="217"/>
      <c r="AA78" s="217"/>
      <c r="AB78" s="217"/>
      <c r="AC78" s="217"/>
      <c r="AD78" s="217"/>
      <c r="AE78" s="217"/>
      <c r="AF78" s="217"/>
      <c r="AG78" s="217" t="s">
        <v>120</v>
      </c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</row>
    <row r="79" spans="1:60" outlineLevel="2" x14ac:dyDescent="0.2">
      <c r="A79" s="224"/>
      <c r="B79" s="225"/>
      <c r="C79" s="258" t="s">
        <v>237</v>
      </c>
      <c r="D79" s="252"/>
      <c r="E79" s="252"/>
      <c r="F79" s="252"/>
      <c r="G79" s="252"/>
      <c r="H79" s="227"/>
      <c r="I79" s="227"/>
      <c r="J79" s="227"/>
      <c r="K79" s="227"/>
      <c r="L79" s="227"/>
      <c r="M79" s="227"/>
      <c r="N79" s="226"/>
      <c r="O79" s="226"/>
      <c r="P79" s="226"/>
      <c r="Q79" s="226"/>
      <c r="R79" s="227"/>
      <c r="S79" s="227"/>
      <c r="T79" s="227"/>
      <c r="U79" s="227"/>
      <c r="V79" s="227"/>
      <c r="W79" s="227"/>
      <c r="X79" s="227"/>
      <c r="Y79" s="227"/>
      <c r="Z79" s="217"/>
      <c r="AA79" s="217"/>
      <c r="AB79" s="217"/>
      <c r="AC79" s="217"/>
      <c r="AD79" s="217"/>
      <c r="AE79" s="217"/>
      <c r="AF79" s="217"/>
      <c r="AG79" s="217" t="s">
        <v>160</v>
      </c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</row>
    <row r="80" spans="1:60" outlineLevel="1" x14ac:dyDescent="0.2">
      <c r="A80" s="236">
        <v>41</v>
      </c>
      <c r="B80" s="237" t="s">
        <v>238</v>
      </c>
      <c r="C80" s="255" t="s">
        <v>239</v>
      </c>
      <c r="D80" s="238" t="s">
        <v>146</v>
      </c>
      <c r="E80" s="239">
        <v>2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39">
        <v>0</v>
      </c>
      <c r="O80" s="239">
        <f>ROUND(E80*N80,2)</f>
        <v>0</v>
      </c>
      <c r="P80" s="239">
        <v>0</v>
      </c>
      <c r="Q80" s="239">
        <f>ROUND(E80*P80,2)</f>
        <v>0</v>
      </c>
      <c r="R80" s="241" t="s">
        <v>78</v>
      </c>
      <c r="S80" s="241" t="s">
        <v>117</v>
      </c>
      <c r="T80" s="242" t="s">
        <v>117</v>
      </c>
      <c r="U80" s="227">
        <v>0.42</v>
      </c>
      <c r="V80" s="227">
        <f>ROUND(E80*U80,2)</f>
        <v>0.84</v>
      </c>
      <c r="W80" s="227"/>
      <c r="X80" s="227" t="s">
        <v>118</v>
      </c>
      <c r="Y80" s="227" t="s">
        <v>119</v>
      </c>
      <c r="Z80" s="217"/>
      <c r="AA80" s="217"/>
      <c r="AB80" s="217"/>
      <c r="AC80" s="217"/>
      <c r="AD80" s="217"/>
      <c r="AE80" s="217"/>
      <c r="AF80" s="217"/>
      <c r="AG80" s="217" t="s">
        <v>120</v>
      </c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</row>
    <row r="81" spans="1:60" outlineLevel="2" x14ac:dyDescent="0.2">
      <c r="A81" s="224"/>
      <c r="B81" s="225"/>
      <c r="C81" s="256" t="s">
        <v>240</v>
      </c>
      <c r="D81" s="244"/>
      <c r="E81" s="244"/>
      <c r="F81" s="244"/>
      <c r="G81" s="244"/>
      <c r="H81" s="227"/>
      <c r="I81" s="227"/>
      <c r="J81" s="227"/>
      <c r="K81" s="227"/>
      <c r="L81" s="227"/>
      <c r="M81" s="227"/>
      <c r="N81" s="226"/>
      <c r="O81" s="226"/>
      <c r="P81" s="226"/>
      <c r="Q81" s="226"/>
      <c r="R81" s="227"/>
      <c r="S81" s="227"/>
      <c r="T81" s="227"/>
      <c r="U81" s="227"/>
      <c r="V81" s="227"/>
      <c r="W81" s="227"/>
      <c r="X81" s="227"/>
      <c r="Y81" s="227"/>
      <c r="Z81" s="217"/>
      <c r="AA81" s="217"/>
      <c r="AB81" s="217"/>
      <c r="AC81" s="217"/>
      <c r="AD81" s="217"/>
      <c r="AE81" s="217"/>
      <c r="AF81" s="217"/>
      <c r="AG81" s="217" t="s">
        <v>122</v>
      </c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</row>
    <row r="82" spans="1:60" outlineLevel="1" x14ac:dyDescent="0.2">
      <c r="A82" s="245">
        <v>42</v>
      </c>
      <c r="B82" s="246" t="s">
        <v>241</v>
      </c>
      <c r="C82" s="257" t="s">
        <v>242</v>
      </c>
      <c r="D82" s="247" t="s">
        <v>216</v>
      </c>
      <c r="E82" s="248">
        <v>1</v>
      </c>
      <c r="F82" s="249"/>
      <c r="G82" s="250">
        <f>ROUND(E82*F82,2)</f>
        <v>0</v>
      </c>
      <c r="H82" s="249"/>
      <c r="I82" s="250">
        <f>ROUND(E82*H82,2)</f>
        <v>0</v>
      </c>
      <c r="J82" s="249"/>
      <c r="K82" s="250">
        <f>ROUND(E82*J82,2)</f>
        <v>0</v>
      </c>
      <c r="L82" s="250">
        <v>21</v>
      </c>
      <c r="M82" s="250">
        <f>G82*(1+L82/100)</f>
        <v>0</v>
      </c>
      <c r="N82" s="248">
        <v>2.1000000000000001E-4</v>
      </c>
      <c r="O82" s="248">
        <f>ROUND(E82*N82,2)</f>
        <v>0</v>
      </c>
      <c r="P82" s="248">
        <v>0</v>
      </c>
      <c r="Q82" s="248">
        <f>ROUND(E82*P82,2)</f>
        <v>0</v>
      </c>
      <c r="R82" s="250"/>
      <c r="S82" s="250" t="s">
        <v>217</v>
      </c>
      <c r="T82" s="251" t="s">
        <v>233</v>
      </c>
      <c r="U82" s="227">
        <v>5.0959999999999998E-2</v>
      </c>
      <c r="V82" s="227">
        <f>ROUND(E82*U82,2)</f>
        <v>0.05</v>
      </c>
      <c r="W82" s="227"/>
      <c r="X82" s="227" t="s">
        <v>118</v>
      </c>
      <c r="Y82" s="227" t="s">
        <v>119</v>
      </c>
      <c r="Z82" s="217"/>
      <c r="AA82" s="217"/>
      <c r="AB82" s="217"/>
      <c r="AC82" s="217"/>
      <c r="AD82" s="217"/>
      <c r="AE82" s="217"/>
      <c r="AF82" s="217"/>
      <c r="AG82" s="217" t="s">
        <v>120</v>
      </c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</row>
    <row r="83" spans="1:60" ht="22.5" outlineLevel="1" x14ac:dyDescent="0.2">
      <c r="A83" s="245">
        <v>43</v>
      </c>
      <c r="B83" s="246" t="s">
        <v>243</v>
      </c>
      <c r="C83" s="257" t="s">
        <v>244</v>
      </c>
      <c r="D83" s="247" t="s">
        <v>146</v>
      </c>
      <c r="E83" s="248">
        <v>2</v>
      </c>
      <c r="F83" s="249"/>
      <c r="G83" s="250">
        <f>ROUND(E83*F83,2)</f>
        <v>0</v>
      </c>
      <c r="H83" s="249"/>
      <c r="I83" s="250">
        <f>ROUND(E83*H83,2)</f>
        <v>0</v>
      </c>
      <c r="J83" s="249"/>
      <c r="K83" s="250">
        <f>ROUND(E83*J83,2)</f>
        <v>0</v>
      </c>
      <c r="L83" s="250">
        <v>21</v>
      </c>
      <c r="M83" s="250">
        <f>G83*(1+L83/100)</f>
        <v>0</v>
      </c>
      <c r="N83" s="248">
        <v>2.9999999999999997E-4</v>
      </c>
      <c r="O83" s="248">
        <f>ROUND(E83*N83,2)</f>
        <v>0</v>
      </c>
      <c r="P83" s="248">
        <v>0</v>
      </c>
      <c r="Q83" s="248">
        <f>ROUND(E83*P83,2)</f>
        <v>0</v>
      </c>
      <c r="R83" s="250" t="s">
        <v>181</v>
      </c>
      <c r="S83" s="250" t="s">
        <v>117</v>
      </c>
      <c r="T83" s="251" t="s">
        <v>117</v>
      </c>
      <c r="U83" s="227">
        <v>0</v>
      </c>
      <c r="V83" s="227">
        <f>ROUND(E83*U83,2)</f>
        <v>0</v>
      </c>
      <c r="W83" s="227"/>
      <c r="X83" s="227" t="s">
        <v>182</v>
      </c>
      <c r="Y83" s="227" t="s">
        <v>119</v>
      </c>
      <c r="Z83" s="217"/>
      <c r="AA83" s="217"/>
      <c r="AB83" s="217"/>
      <c r="AC83" s="217"/>
      <c r="AD83" s="217"/>
      <c r="AE83" s="217"/>
      <c r="AF83" s="217"/>
      <c r="AG83" s="217" t="s">
        <v>183</v>
      </c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</row>
    <row r="84" spans="1:60" x14ac:dyDescent="0.2">
      <c r="A84" s="229" t="s">
        <v>111</v>
      </c>
      <c r="B84" s="230" t="s">
        <v>80</v>
      </c>
      <c r="C84" s="254" t="s">
        <v>81</v>
      </c>
      <c r="D84" s="231"/>
      <c r="E84" s="232"/>
      <c r="F84" s="233"/>
      <c r="G84" s="233">
        <f>SUMIF(AG85:AG86,"&lt;&gt;NOR",G85:G86)</f>
        <v>0</v>
      </c>
      <c r="H84" s="233"/>
      <c r="I84" s="233">
        <f>SUM(I85:I86)</f>
        <v>0</v>
      </c>
      <c r="J84" s="233"/>
      <c r="K84" s="233">
        <f>SUM(K85:K86)</f>
        <v>0</v>
      </c>
      <c r="L84" s="233"/>
      <c r="M84" s="233">
        <f>SUM(M85:M86)</f>
        <v>0</v>
      </c>
      <c r="N84" s="232"/>
      <c r="O84" s="232">
        <f>SUM(O85:O86)</f>
        <v>0</v>
      </c>
      <c r="P84" s="232"/>
      <c r="Q84" s="232">
        <f>SUM(Q85:Q86)</f>
        <v>0</v>
      </c>
      <c r="R84" s="233"/>
      <c r="S84" s="233"/>
      <c r="T84" s="234"/>
      <c r="U84" s="228"/>
      <c r="V84" s="228">
        <f>SUM(V85:V86)</f>
        <v>0.44</v>
      </c>
      <c r="W84" s="228"/>
      <c r="X84" s="228"/>
      <c r="Y84" s="228"/>
      <c r="AG84" t="s">
        <v>112</v>
      </c>
    </row>
    <row r="85" spans="1:60" outlineLevel="1" x14ac:dyDescent="0.2">
      <c r="A85" s="245">
        <v>44</v>
      </c>
      <c r="B85" s="246" t="s">
        <v>245</v>
      </c>
      <c r="C85" s="257" t="s">
        <v>246</v>
      </c>
      <c r="D85" s="247" t="s">
        <v>146</v>
      </c>
      <c r="E85" s="248">
        <v>1</v>
      </c>
      <c r="F85" s="249"/>
      <c r="G85" s="250">
        <f>ROUND(E85*F85,2)</f>
        <v>0</v>
      </c>
      <c r="H85" s="249"/>
      <c r="I85" s="250">
        <f>ROUND(E85*H85,2)</f>
        <v>0</v>
      </c>
      <c r="J85" s="249"/>
      <c r="K85" s="250">
        <f>ROUND(E85*J85,2)</f>
        <v>0</v>
      </c>
      <c r="L85" s="250">
        <v>21</v>
      </c>
      <c r="M85" s="250">
        <f>G85*(1+L85/100)</f>
        <v>0</v>
      </c>
      <c r="N85" s="248">
        <v>0</v>
      </c>
      <c r="O85" s="248">
        <f>ROUND(E85*N85,2)</f>
        <v>0</v>
      </c>
      <c r="P85" s="248">
        <v>0</v>
      </c>
      <c r="Q85" s="248">
        <f>ROUND(E85*P85,2)</f>
        <v>0</v>
      </c>
      <c r="R85" s="250"/>
      <c r="S85" s="250" t="s">
        <v>117</v>
      </c>
      <c r="T85" s="251" t="s">
        <v>117</v>
      </c>
      <c r="U85" s="227">
        <v>0.43517</v>
      </c>
      <c r="V85" s="227">
        <f>ROUND(E85*U85,2)</f>
        <v>0.44</v>
      </c>
      <c r="W85" s="227"/>
      <c r="X85" s="227" t="s">
        <v>118</v>
      </c>
      <c r="Y85" s="227" t="s">
        <v>119</v>
      </c>
      <c r="Z85" s="217"/>
      <c r="AA85" s="217"/>
      <c r="AB85" s="217"/>
      <c r="AC85" s="217"/>
      <c r="AD85" s="217"/>
      <c r="AE85" s="217"/>
      <c r="AF85" s="217"/>
      <c r="AG85" s="217" t="s">
        <v>120</v>
      </c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</row>
    <row r="86" spans="1:60" ht="45" outlineLevel="1" x14ac:dyDescent="0.2">
      <c r="A86" s="245">
        <v>45</v>
      </c>
      <c r="B86" s="246" t="s">
        <v>247</v>
      </c>
      <c r="C86" s="257" t="s">
        <v>248</v>
      </c>
      <c r="D86" s="247" t="s">
        <v>146</v>
      </c>
      <c r="E86" s="248">
        <v>1</v>
      </c>
      <c r="F86" s="249"/>
      <c r="G86" s="250">
        <f>ROUND(E86*F86,2)</f>
        <v>0</v>
      </c>
      <c r="H86" s="249"/>
      <c r="I86" s="250">
        <f>ROUND(E86*H86,2)</f>
        <v>0</v>
      </c>
      <c r="J86" s="249"/>
      <c r="K86" s="250">
        <f>ROUND(E86*J86,2)</f>
        <v>0</v>
      </c>
      <c r="L86" s="250">
        <v>21</v>
      </c>
      <c r="M86" s="250">
        <f>G86*(1+L86/100)</f>
        <v>0</v>
      </c>
      <c r="N86" s="248">
        <v>9.5E-4</v>
      </c>
      <c r="O86" s="248">
        <f>ROUND(E86*N86,2)</f>
        <v>0</v>
      </c>
      <c r="P86" s="248">
        <v>0</v>
      </c>
      <c r="Q86" s="248">
        <f>ROUND(E86*P86,2)</f>
        <v>0</v>
      </c>
      <c r="R86" s="250" t="s">
        <v>181</v>
      </c>
      <c r="S86" s="250" t="s">
        <v>117</v>
      </c>
      <c r="T86" s="251" t="s">
        <v>117</v>
      </c>
      <c r="U86" s="227">
        <v>0</v>
      </c>
      <c r="V86" s="227">
        <f>ROUND(E86*U86,2)</f>
        <v>0</v>
      </c>
      <c r="W86" s="227"/>
      <c r="X86" s="227" t="s">
        <v>182</v>
      </c>
      <c r="Y86" s="227" t="s">
        <v>119</v>
      </c>
      <c r="Z86" s="217"/>
      <c r="AA86" s="217"/>
      <c r="AB86" s="217"/>
      <c r="AC86" s="217"/>
      <c r="AD86" s="217"/>
      <c r="AE86" s="217"/>
      <c r="AF86" s="217"/>
      <c r="AG86" s="217" t="s">
        <v>183</v>
      </c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</row>
    <row r="87" spans="1:60" x14ac:dyDescent="0.2">
      <c r="A87" s="229" t="s">
        <v>111</v>
      </c>
      <c r="B87" s="230" t="s">
        <v>82</v>
      </c>
      <c r="C87" s="254" t="s">
        <v>27</v>
      </c>
      <c r="D87" s="231"/>
      <c r="E87" s="232"/>
      <c r="F87" s="233"/>
      <c r="G87" s="233">
        <f>SUMIF(AG88:AG94,"&lt;&gt;NOR",G88:G94)</f>
        <v>0</v>
      </c>
      <c r="H87" s="233"/>
      <c r="I87" s="233">
        <f>SUM(I88:I94)</f>
        <v>0</v>
      </c>
      <c r="J87" s="233"/>
      <c r="K87" s="233">
        <f>SUM(K88:K94)</f>
        <v>0</v>
      </c>
      <c r="L87" s="233"/>
      <c r="M87" s="233">
        <f>SUM(M88:M94)</f>
        <v>0</v>
      </c>
      <c r="N87" s="232"/>
      <c r="O87" s="232">
        <f>SUM(O88:O94)</f>
        <v>0</v>
      </c>
      <c r="P87" s="232"/>
      <c r="Q87" s="232">
        <f>SUM(Q88:Q94)</f>
        <v>0</v>
      </c>
      <c r="R87" s="233"/>
      <c r="S87" s="233"/>
      <c r="T87" s="234"/>
      <c r="U87" s="228"/>
      <c r="V87" s="228">
        <f>SUM(V88:V94)</f>
        <v>0</v>
      </c>
      <c r="W87" s="228"/>
      <c r="X87" s="228"/>
      <c r="Y87" s="228"/>
      <c r="AG87" t="s">
        <v>112</v>
      </c>
    </row>
    <row r="88" spans="1:60" outlineLevel="1" x14ac:dyDescent="0.2">
      <c r="A88" s="245">
        <v>46</v>
      </c>
      <c r="B88" s="246" t="s">
        <v>249</v>
      </c>
      <c r="C88" s="257" t="s">
        <v>250</v>
      </c>
      <c r="D88" s="247" t="s">
        <v>251</v>
      </c>
      <c r="E88" s="248">
        <v>1</v>
      </c>
      <c r="F88" s="249"/>
      <c r="G88" s="250">
        <f>ROUND(E88*F88,2)</f>
        <v>0</v>
      </c>
      <c r="H88" s="249"/>
      <c r="I88" s="250">
        <f>ROUND(E88*H88,2)</f>
        <v>0</v>
      </c>
      <c r="J88" s="249"/>
      <c r="K88" s="250">
        <f>ROUND(E88*J88,2)</f>
        <v>0</v>
      </c>
      <c r="L88" s="250">
        <v>21</v>
      </c>
      <c r="M88" s="250">
        <f>G88*(1+L88/100)</f>
        <v>0</v>
      </c>
      <c r="N88" s="248">
        <v>0</v>
      </c>
      <c r="O88" s="248">
        <f>ROUND(E88*N88,2)</f>
        <v>0</v>
      </c>
      <c r="P88" s="248">
        <v>0</v>
      </c>
      <c r="Q88" s="248">
        <f>ROUND(E88*P88,2)</f>
        <v>0</v>
      </c>
      <c r="R88" s="250"/>
      <c r="S88" s="250" t="s">
        <v>117</v>
      </c>
      <c r="T88" s="251" t="s">
        <v>233</v>
      </c>
      <c r="U88" s="227">
        <v>0</v>
      </c>
      <c r="V88" s="227">
        <f>ROUND(E88*U88,2)</f>
        <v>0</v>
      </c>
      <c r="W88" s="227"/>
      <c r="X88" s="227" t="s">
        <v>252</v>
      </c>
      <c r="Y88" s="227" t="s">
        <v>119</v>
      </c>
      <c r="Z88" s="217"/>
      <c r="AA88" s="217"/>
      <c r="AB88" s="217"/>
      <c r="AC88" s="217"/>
      <c r="AD88" s="217"/>
      <c r="AE88" s="217"/>
      <c r="AF88" s="217"/>
      <c r="AG88" s="217" t="s">
        <v>253</v>
      </c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</row>
    <row r="89" spans="1:60" outlineLevel="1" x14ac:dyDescent="0.2">
      <c r="A89" s="236">
        <v>47</v>
      </c>
      <c r="B89" s="237" t="s">
        <v>254</v>
      </c>
      <c r="C89" s="255" t="s">
        <v>255</v>
      </c>
      <c r="D89" s="238" t="s">
        <v>251</v>
      </c>
      <c r="E89" s="239">
        <v>1</v>
      </c>
      <c r="F89" s="240"/>
      <c r="G89" s="241">
        <f>ROUND(E89*F89,2)</f>
        <v>0</v>
      </c>
      <c r="H89" s="240"/>
      <c r="I89" s="241">
        <f>ROUND(E89*H89,2)</f>
        <v>0</v>
      </c>
      <c r="J89" s="240"/>
      <c r="K89" s="241">
        <f>ROUND(E89*J89,2)</f>
        <v>0</v>
      </c>
      <c r="L89" s="241">
        <v>21</v>
      </c>
      <c r="M89" s="241">
        <f>G89*(1+L89/100)</f>
        <v>0</v>
      </c>
      <c r="N89" s="239">
        <v>0</v>
      </c>
      <c r="O89" s="239">
        <f>ROUND(E89*N89,2)</f>
        <v>0</v>
      </c>
      <c r="P89" s="239">
        <v>0</v>
      </c>
      <c r="Q89" s="239">
        <f>ROUND(E89*P89,2)</f>
        <v>0</v>
      </c>
      <c r="R89" s="241"/>
      <c r="S89" s="241" t="s">
        <v>117</v>
      </c>
      <c r="T89" s="242" t="s">
        <v>233</v>
      </c>
      <c r="U89" s="227">
        <v>0</v>
      </c>
      <c r="V89" s="227">
        <f>ROUND(E89*U89,2)</f>
        <v>0</v>
      </c>
      <c r="W89" s="227"/>
      <c r="X89" s="227" t="s">
        <v>252</v>
      </c>
      <c r="Y89" s="227" t="s">
        <v>119</v>
      </c>
      <c r="Z89" s="217"/>
      <c r="AA89" s="217"/>
      <c r="AB89" s="217"/>
      <c r="AC89" s="217"/>
      <c r="AD89" s="217"/>
      <c r="AE89" s="217"/>
      <c r="AF89" s="217"/>
      <c r="AG89" s="217" t="s">
        <v>256</v>
      </c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</row>
    <row r="90" spans="1:60" outlineLevel="2" x14ac:dyDescent="0.2">
      <c r="A90" s="224"/>
      <c r="B90" s="225"/>
      <c r="C90" s="258" t="s">
        <v>257</v>
      </c>
      <c r="D90" s="252"/>
      <c r="E90" s="252"/>
      <c r="F90" s="252"/>
      <c r="G90" s="252"/>
      <c r="H90" s="227"/>
      <c r="I90" s="227"/>
      <c r="J90" s="227"/>
      <c r="K90" s="227"/>
      <c r="L90" s="227"/>
      <c r="M90" s="227"/>
      <c r="N90" s="226"/>
      <c r="O90" s="226"/>
      <c r="P90" s="226"/>
      <c r="Q90" s="226"/>
      <c r="R90" s="227"/>
      <c r="S90" s="227"/>
      <c r="T90" s="227"/>
      <c r="U90" s="227"/>
      <c r="V90" s="227"/>
      <c r="W90" s="227"/>
      <c r="X90" s="227"/>
      <c r="Y90" s="227"/>
      <c r="Z90" s="217"/>
      <c r="AA90" s="217"/>
      <c r="AB90" s="217"/>
      <c r="AC90" s="217"/>
      <c r="AD90" s="217"/>
      <c r="AE90" s="217"/>
      <c r="AF90" s="217"/>
      <c r="AG90" s="217" t="s">
        <v>160</v>
      </c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43" t="str">
        <f>C90</f>
        <v>Zaměření a vytýčení stávajících inženýrských sítí v místě stavby z hlediska jejich ochrany při provádění stavby.</v>
      </c>
      <c r="BB90" s="217"/>
      <c r="BC90" s="217"/>
      <c r="BD90" s="217"/>
      <c r="BE90" s="217"/>
      <c r="BF90" s="217"/>
      <c r="BG90" s="217"/>
      <c r="BH90" s="217"/>
    </row>
    <row r="91" spans="1:60" outlineLevel="1" x14ac:dyDescent="0.2">
      <c r="A91" s="236">
        <v>48</v>
      </c>
      <c r="B91" s="237" t="s">
        <v>258</v>
      </c>
      <c r="C91" s="255" t="s">
        <v>259</v>
      </c>
      <c r="D91" s="238" t="s">
        <v>251</v>
      </c>
      <c r="E91" s="239">
        <v>1</v>
      </c>
      <c r="F91" s="240"/>
      <c r="G91" s="241">
        <f>ROUND(E91*F91,2)</f>
        <v>0</v>
      </c>
      <c r="H91" s="240"/>
      <c r="I91" s="241">
        <f>ROUND(E91*H91,2)</f>
        <v>0</v>
      </c>
      <c r="J91" s="240"/>
      <c r="K91" s="241">
        <f>ROUND(E91*J91,2)</f>
        <v>0</v>
      </c>
      <c r="L91" s="241">
        <v>21</v>
      </c>
      <c r="M91" s="241">
        <f>G91*(1+L91/100)</f>
        <v>0</v>
      </c>
      <c r="N91" s="239">
        <v>0</v>
      </c>
      <c r="O91" s="239">
        <f>ROUND(E91*N91,2)</f>
        <v>0</v>
      </c>
      <c r="P91" s="239">
        <v>0</v>
      </c>
      <c r="Q91" s="239">
        <f>ROUND(E91*P91,2)</f>
        <v>0</v>
      </c>
      <c r="R91" s="241"/>
      <c r="S91" s="241" t="s">
        <v>117</v>
      </c>
      <c r="T91" s="242" t="s">
        <v>233</v>
      </c>
      <c r="U91" s="227">
        <v>0</v>
      </c>
      <c r="V91" s="227">
        <f>ROUND(E91*U91,2)</f>
        <v>0</v>
      </c>
      <c r="W91" s="227"/>
      <c r="X91" s="227" t="s">
        <v>252</v>
      </c>
      <c r="Y91" s="227" t="s">
        <v>119</v>
      </c>
      <c r="Z91" s="217"/>
      <c r="AA91" s="217"/>
      <c r="AB91" s="217"/>
      <c r="AC91" s="217"/>
      <c r="AD91" s="217"/>
      <c r="AE91" s="217"/>
      <c r="AF91" s="217"/>
      <c r="AG91" s="217" t="s">
        <v>256</v>
      </c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</row>
    <row r="92" spans="1:60" outlineLevel="2" x14ac:dyDescent="0.2">
      <c r="A92" s="224"/>
      <c r="B92" s="225"/>
      <c r="C92" s="258" t="s">
        <v>260</v>
      </c>
      <c r="D92" s="252"/>
      <c r="E92" s="252"/>
      <c r="F92" s="252"/>
      <c r="G92" s="252"/>
      <c r="H92" s="227"/>
      <c r="I92" s="227"/>
      <c r="J92" s="227"/>
      <c r="K92" s="227"/>
      <c r="L92" s="227"/>
      <c r="M92" s="227"/>
      <c r="N92" s="226"/>
      <c r="O92" s="226"/>
      <c r="P92" s="226"/>
      <c r="Q92" s="226"/>
      <c r="R92" s="227"/>
      <c r="S92" s="227"/>
      <c r="T92" s="227"/>
      <c r="U92" s="227"/>
      <c r="V92" s="227"/>
      <c r="W92" s="227"/>
      <c r="X92" s="227"/>
      <c r="Y92" s="227"/>
      <c r="Z92" s="217"/>
      <c r="AA92" s="217"/>
      <c r="AB92" s="217"/>
      <c r="AC92" s="217"/>
      <c r="AD92" s="217"/>
      <c r="AE92" s="217"/>
      <c r="AF92" s="217"/>
      <c r="AG92" s="217" t="s">
        <v>160</v>
      </c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</row>
    <row r="93" spans="1:60" outlineLevel="1" x14ac:dyDescent="0.2">
      <c r="A93" s="236">
        <v>49</v>
      </c>
      <c r="B93" s="237" t="s">
        <v>261</v>
      </c>
      <c r="C93" s="255" t="s">
        <v>262</v>
      </c>
      <c r="D93" s="238" t="s">
        <v>251</v>
      </c>
      <c r="E93" s="239">
        <v>1</v>
      </c>
      <c r="F93" s="240"/>
      <c r="G93" s="241">
        <f>ROUND(E93*F93,2)</f>
        <v>0</v>
      </c>
      <c r="H93" s="240"/>
      <c r="I93" s="241">
        <f>ROUND(E93*H93,2)</f>
        <v>0</v>
      </c>
      <c r="J93" s="240"/>
      <c r="K93" s="241">
        <f>ROUND(E93*J93,2)</f>
        <v>0</v>
      </c>
      <c r="L93" s="241">
        <v>21</v>
      </c>
      <c r="M93" s="241">
        <f>G93*(1+L93/100)</f>
        <v>0</v>
      </c>
      <c r="N93" s="239">
        <v>0</v>
      </c>
      <c r="O93" s="239">
        <f>ROUND(E93*N93,2)</f>
        <v>0</v>
      </c>
      <c r="P93" s="239">
        <v>0</v>
      </c>
      <c r="Q93" s="239">
        <f>ROUND(E93*P93,2)</f>
        <v>0</v>
      </c>
      <c r="R93" s="241"/>
      <c r="S93" s="241" t="s">
        <v>117</v>
      </c>
      <c r="T93" s="242" t="s">
        <v>233</v>
      </c>
      <c r="U93" s="227">
        <v>0</v>
      </c>
      <c r="V93" s="227">
        <f>ROUND(E93*U93,2)</f>
        <v>0</v>
      </c>
      <c r="W93" s="227"/>
      <c r="X93" s="227" t="s">
        <v>252</v>
      </c>
      <c r="Y93" s="227" t="s">
        <v>119</v>
      </c>
      <c r="Z93" s="217"/>
      <c r="AA93" s="217"/>
      <c r="AB93" s="217"/>
      <c r="AC93" s="217"/>
      <c r="AD93" s="217"/>
      <c r="AE93" s="217"/>
      <c r="AF93" s="217"/>
      <c r="AG93" s="217" t="s">
        <v>256</v>
      </c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</row>
    <row r="94" spans="1:60" ht="33.75" outlineLevel="2" x14ac:dyDescent="0.2">
      <c r="A94" s="224"/>
      <c r="B94" s="225"/>
      <c r="C94" s="258" t="s">
        <v>263</v>
      </c>
      <c r="D94" s="252"/>
      <c r="E94" s="252"/>
      <c r="F94" s="252"/>
      <c r="G94" s="252"/>
      <c r="H94" s="227"/>
      <c r="I94" s="227"/>
      <c r="J94" s="227"/>
      <c r="K94" s="227"/>
      <c r="L94" s="227"/>
      <c r="M94" s="227"/>
      <c r="N94" s="226"/>
      <c r="O94" s="226"/>
      <c r="P94" s="226"/>
      <c r="Q94" s="226"/>
      <c r="R94" s="227"/>
      <c r="S94" s="227"/>
      <c r="T94" s="227"/>
      <c r="U94" s="227"/>
      <c r="V94" s="227"/>
      <c r="W94" s="227"/>
      <c r="X94" s="227"/>
      <c r="Y94" s="227"/>
      <c r="Z94" s="217"/>
      <c r="AA94" s="217"/>
      <c r="AB94" s="217"/>
      <c r="AC94" s="217"/>
      <c r="AD94" s="217"/>
      <c r="AE94" s="217"/>
      <c r="AF94" s="217"/>
      <c r="AG94" s="217" t="s">
        <v>160</v>
      </c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43" t="str">
        <f>C94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94" s="217"/>
      <c r="BC94" s="217"/>
      <c r="BD94" s="217"/>
      <c r="BE94" s="217"/>
      <c r="BF94" s="217"/>
      <c r="BG94" s="217"/>
      <c r="BH94" s="217"/>
    </row>
    <row r="95" spans="1:60" x14ac:dyDescent="0.2">
      <c r="A95" s="229" t="s">
        <v>111</v>
      </c>
      <c r="B95" s="230" t="s">
        <v>83</v>
      </c>
      <c r="C95" s="254" t="s">
        <v>28</v>
      </c>
      <c r="D95" s="231"/>
      <c r="E95" s="232"/>
      <c r="F95" s="233"/>
      <c r="G95" s="233">
        <f>SUMIF(AG96:AG105,"&lt;&gt;NOR",G96:G105)</f>
        <v>0</v>
      </c>
      <c r="H95" s="233"/>
      <c r="I95" s="233">
        <f>SUM(I96:I105)</f>
        <v>0</v>
      </c>
      <c r="J95" s="233"/>
      <c r="K95" s="233">
        <f>SUM(K96:K105)</f>
        <v>0</v>
      </c>
      <c r="L95" s="233"/>
      <c r="M95" s="233">
        <f>SUM(M96:M105)</f>
        <v>0</v>
      </c>
      <c r="N95" s="232"/>
      <c r="O95" s="232">
        <f>SUM(O96:O105)</f>
        <v>0</v>
      </c>
      <c r="P95" s="232"/>
      <c r="Q95" s="232">
        <f>SUM(Q96:Q105)</f>
        <v>0</v>
      </c>
      <c r="R95" s="233"/>
      <c r="S95" s="233"/>
      <c r="T95" s="234"/>
      <c r="U95" s="228"/>
      <c r="V95" s="228">
        <f>SUM(V96:V105)</f>
        <v>0</v>
      </c>
      <c r="W95" s="228"/>
      <c r="X95" s="228"/>
      <c r="Y95" s="228"/>
      <c r="AG95" t="s">
        <v>112</v>
      </c>
    </row>
    <row r="96" spans="1:60" outlineLevel="1" x14ac:dyDescent="0.2">
      <c r="A96" s="236">
        <v>50</v>
      </c>
      <c r="B96" s="237" t="s">
        <v>264</v>
      </c>
      <c r="C96" s="255" t="s">
        <v>265</v>
      </c>
      <c r="D96" s="238" t="s">
        <v>251</v>
      </c>
      <c r="E96" s="239">
        <v>1</v>
      </c>
      <c r="F96" s="240"/>
      <c r="G96" s="241">
        <f>ROUND(E96*F96,2)</f>
        <v>0</v>
      </c>
      <c r="H96" s="240"/>
      <c r="I96" s="241">
        <f>ROUND(E96*H96,2)</f>
        <v>0</v>
      </c>
      <c r="J96" s="240"/>
      <c r="K96" s="241">
        <f>ROUND(E96*J96,2)</f>
        <v>0</v>
      </c>
      <c r="L96" s="241">
        <v>21</v>
      </c>
      <c r="M96" s="241">
        <f>G96*(1+L96/100)</f>
        <v>0</v>
      </c>
      <c r="N96" s="239">
        <v>0</v>
      </c>
      <c r="O96" s="239">
        <f>ROUND(E96*N96,2)</f>
        <v>0</v>
      </c>
      <c r="P96" s="239">
        <v>0</v>
      </c>
      <c r="Q96" s="239">
        <f>ROUND(E96*P96,2)</f>
        <v>0</v>
      </c>
      <c r="R96" s="241"/>
      <c r="S96" s="241" t="s">
        <v>117</v>
      </c>
      <c r="T96" s="242" t="s">
        <v>233</v>
      </c>
      <c r="U96" s="227">
        <v>0</v>
      </c>
      <c r="V96" s="227">
        <f>ROUND(E96*U96,2)</f>
        <v>0</v>
      </c>
      <c r="W96" s="227"/>
      <c r="X96" s="227" t="s">
        <v>252</v>
      </c>
      <c r="Y96" s="227" t="s">
        <v>119</v>
      </c>
      <c r="Z96" s="217"/>
      <c r="AA96" s="217"/>
      <c r="AB96" s="217"/>
      <c r="AC96" s="217"/>
      <c r="AD96" s="217"/>
      <c r="AE96" s="217"/>
      <c r="AF96" s="217"/>
      <c r="AG96" s="217" t="s">
        <v>266</v>
      </c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</row>
    <row r="97" spans="1:60" ht="22.5" outlineLevel="2" x14ac:dyDescent="0.2">
      <c r="A97" s="224"/>
      <c r="B97" s="225"/>
      <c r="C97" s="258" t="s">
        <v>267</v>
      </c>
      <c r="D97" s="252"/>
      <c r="E97" s="252"/>
      <c r="F97" s="252"/>
      <c r="G97" s="252"/>
      <c r="H97" s="227"/>
      <c r="I97" s="227"/>
      <c r="J97" s="227"/>
      <c r="K97" s="227"/>
      <c r="L97" s="227"/>
      <c r="M97" s="227"/>
      <c r="N97" s="226"/>
      <c r="O97" s="226"/>
      <c r="P97" s="226"/>
      <c r="Q97" s="226"/>
      <c r="R97" s="227"/>
      <c r="S97" s="227"/>
      <c r="T97" s="227"/>
      <c r="U97" s="227"/>
      <c r="V97" s="227"/>
      <c r="W97" s="227"/>
      <c r="X97" s="227"/>
      <c r="Y97" s="227"/>
      <c r="Z97" s="217"/>
      <c r="AA97" s="217"/>
      <c r="AB97" s="217"/>
      <c r="AC97" s="217"/>
      <c r="AD97" s="217"/>
      <c r="AE97" s="217"/>
      <c r="AF97" s="217"/>
      <c r="AG97" s="217" t="s">
        <v>160</v>
      </c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43" t="str">
        <f>C97</f>
        <v>Náklady na ztížené podmínky provádění tam, kde se vyskytují omezující vlivy konkrétního prostředí, které mají prokazatelný vliv na provádění stavebních prací, Jedná se zejména o náklady související s extrémními podmínkami místa provádění.</v>
      </c>
      <c r="BB97" s="217"/>
      <c r="BC97" s="217"/>
      <c r="BD97" s="217"/>
      <c r="BE97" s="217"/>
      <c r="BF97" s="217"/>
      <c r="BG97" s="217"/>
      <c r="BH97" s="217"/>
    </row>
    <row r="98" spans="1:60" outlineLevel="1" x14ac:dyDescent="0.2">
      <c r="A98" s="236">
        <v>51</v>
      </c>
      <c r="B98" s="237" t="s">
        <v>268</v>
      </c>
      <c r="C98" s="255" t="s">
        <v>269</v>
      </c>
      <c r="D98" s="238" t="s">
        <v>251</v>
      </c>
      <c r="E98" s="239">
        <v>1</v>
      </c>
      <c r="F98" s="240"/>
      <c r="G98" s="241">
        <f>ROUND(E98*F98,2)</f>
        <v>0</v>
      </c>
      <c r="H98" s="240"/>
      <c r="I98" s="241">
        <f>ROUND(E98*H98,2)</f>
        <v>0</v>
      </c>
      <c r="J98" s="240"/>
      <c r="K98" s="241">
        <f>ROUND(E98*J98,2)</f>
        <v>0</v>
      </c>
      <c r="L98" s="241">
        <v>21</v>
      </c>
      <c r="M98" s="241">
        <f>G98*(1+L98/100)</f>
        <v>0</v>
      </c>
      <c r="N98" s="239">
        <v>0</v>
      </c>
      <c r="O98" s="239">
        <f>ROUND(E98*N98,2)</f>
        <v>0</v>
      </c>
      <c r="P98" s="239">
        <v>0</v>
      </c>
      <c r="Q98" s="239">
        <f>ROUND(E98*P98,2)</f>
        <v>0</v>
      </c>
      <c r="R98" s="241"/>
      <c r="S98" s="241" t="s">
        <v>117</v>
      </c>
      <c r="T98" s="242" t="s">
        <v>233</v>
      </c>
      <c r="U98" s="227">
        <v>0</v>
      </c>
      <c r="V98" s="227">
        <f>ROUND(E98*U98,2)</f>
        <v>0</v>
      </c>
      <c r="W98" s="227"/>
      <c r="X98" s="227" t="s">
        <v>252</v>
      </c>
      <c r="Y98" s="227" t="s">
        <v>119</v>
      </c>
      <c r="Z98" s="217"/>
      <c r="AA98" s="217"/>
      <c r="AB98" s="217"/>
      <c r="AC98" s="217"/>
      <c r="AD98" s="217"/>
      <c r="AE98" s="217"/>
      <c r="AF98" s="217"/>
      <c r="AG98" s="217" t="s">
        <v>256</v>
      </c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</row>
    <row r="99" spans="1:60" ht="33.75" outlineLevel="2" x14ac:dyDescent="0.2">
      <c r="A99" s="224"/>
      <c r="B99" s="225"/>
      <c r="C99" s="258" t="s">
        <v>270</v>
      </c>
      <c r="D99" s="252"/>
      <c r="E99" s="252"/>
      <c r="F99" s="252"/>
      <c r="G99" s="252"/>
      <c r="H99" s="227"/>
      <c r="I99" s="227"/>
      <c r="J99" s="227"/>
      <c r="K99" s="227"/>
      <c r="L99" s="227"/>
      <c r="M99" s="227"/>
      <c r="N99" s="226"/>
      <c r="O99" s="226"/>
      <c r="P99" s="226"/>
      <c r="Q99" s="226"/>
      <c r="R99" s="227"/>
      <c r="S99" s="227"/>
      <c r="T99" s="227"/>
      <c r="U99" s="227"/>
      <c r="V99" s="227"/>
      <c r="W99" s="227"/>
      <c r="X99" s="227"/>
      <c r="Y99" s="227"/>
      <c r="Z99" s="217"/>
      <c r="AA99" s="217"/>
      <c r="AB99" s="217"/>
      <c r="AC99" s="217"/>
      <c r="AD99" s="217"/>
      <c r="AE99" s="217"/>
      <c r="AF99" s="217"/>
      <c r="AG99" s="217" t="s">
        <v>160</v>
      </c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43" t="str">
        <f>C99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99" s="217"/>
      <c r="BC99" s="217"/>
      <c r="BD99" s="217"/>
      <c r="BE99" s="217"/>
      <c r="BF99" s="217"/>
      <c r="BG99" s="217"/>
      <c r="BH99" s="217"/>
    </row>
    <row r="100" spans="1:60" outlineLevel="1" x14ac:dyDescent="0.2">
      <c r="A100" s="236">
        <v>52</v>
      </c>
      <c r="B100" s="237" t="s">
        <v>271</v>
      </c>
      <c r="C100" s="255" t="s">
        <v>272</v>
      </c>
      <c r="D100" s="238" t="s">
        <v>251</v>
      </c>
      <c r="E100" s="239">
        <v>1</v>
      </c>
      <c r="F100" s="240"/>
      <c r="G100" s="241">
        <f>ROUND(E100*F100,2)</f>
        <v>0</v>
      </c>
      <c r="H100" s="240"/>
      <c r="I100" s="241">
        <f>ROUND(E100*H100,2)</f>
        <v>0</v>
      </c>
      <c r="J100" s="240"/>
      <c r="K100" s="241">
        <f>ROUND(E100*J100,2)</f>
        <v>0</v>
      </c>
      <c r="L100" s="241">
        <v>21</v>
      </c>
      <c r="M100" s="241">
        <f>G100*(1+L100/100)</f>
        <v>0</v>
      </c>
      <c r="N100" s="239">
        <v>0</v>
      </c>
      <c r="O100" s="239">
        <f>ROUND(E100*N100,2)</f>
        <v>0</v>
      </c>
      <c r="P100" s="239">
        <v>0</v>
      </c>
      <c r="Q100" s="239">
        <f>ROUND(E100*P100,2)</f>
        <v>0</v>
      </c>
      <c r="R100" s="241"/>
      <c r="S100" s="241" t="s">
        <v>117</v>
      </c>
      <c r="T100" s="242" t="s">
        <v>233</v>
      </c>
      <c r="U100" s="227">
        <v>0</v>
      </c>
      <c r="V100" s="227">
        <f>ROUND(E100*U100,2)</f>
        <v>0</v>
      </c>
      <c r="W100" s="227"/>
      <c r="X100" s="227" t="s">
        <v>252</v>
      </c>
      <c r="Y100" s="227" t="s">
        <v>119</v>
      </c>
      <c r="Z100" s="217"/>
      <c r="AA100" s="217"/>
      <c r="AB100" s="217"/>
      <c r="AC100" s="217"/>
      <c r="AD100" s="217"/>
      <c r="AE100" s="217"/>
      <c r="AF100" s="217"/>
      <c r="AG100" s="217" t="s">
        <v>256</v>
      </c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</row>
    <row r="101" spans="1:60" outlineLevel="2" x14ac:dyDescent="0.2">
      <c r="A101" s="224"/>
      <c r="B101" s="225"/>
      <c r="C101" s="258" t="s">
        <v>273</v>
      </c>
      <c r="D101" s="252"/>
      <c r="E101" s="252"/>
      <c r="F101" s="252"/>
      <c r="G101" s="252"/>
      <c r="H101" s="227"/>
      <c r="I101" s="227"/>
      <c r="J101" s="227"/>
      <c r="K101" s="227"/>
      <c r="L101" s="227"/>
      <c r="M101" s="227"/>
      <c r="N101" s="226"/>
      <c r="O101" s="226"/>
      <c r="P101" s="226"/>
      <c r="Q101" s="226"/>
      <c r="R101" s="227"/>
      <c r="S101" s="227"/>
      <c r="T101" s="227"/>
      <c r="U101" s="227"/>
      <c r="V101" s="227"/>
      <c r="W101" s="227"/>
      <c r="X101" s="227"/>
      <c r="Y101" s="227"/>
      <c r="Z101" s="217"/>
      <c r="AA101" s="217"/>
      <c r="AB101" s="217"/>
      <c r="AC101" s="217"/>
      <c r="AD101" s="217"/>
      <c r="AE101" s="217"/>
      <c r="AF101" s="217"/>
      <c r="AG101" s="217" t="s">
        <v>160</v>
      </c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43" t="str">
        <f>C101</f>
        <v>náklady spojené s provedením všech technickými normami předepsaných zkoušek a revizí stavebních konstrukcí nebo stavebních prací.</v>
      </c>
      <c r="BB101" s="217"/>
      <c r="BC101" s="217"/>
      <c r="BD101" s="217"/>
      <c r="BE101" s="217"/>
      <c r="BF101" s="217"/>
      <c r="BG101" s="217"/>
      <c r="BH101" s="217"/>
    </row>
    <row r="102" spans="1:60" outlineLevel="1" x14ac:dyDescent="0.2">
      <c r="A102" s="236">
        <v>53</v>
      </c>
      <c r="B102" s="237" t="s">
        <v>274</v>
      </c>
      <c r="C102" s="255" t="s">
        <v>275</v>
      </c>
      <c r="D102" s="238" t="s">
        <v>251</v>
      </c>
      <c r="E102" s="239">
        <v>1</v>
      </c>
      <c r="F102" s="240"/>
      <c r="G102" s="241">
        <f>ROUND(E102*F102,2)</f>
        <v>0</v>
      </c>
      <c r="H102" s="240"/>
      <c r="I102" s="241">
        <f>ROUND(E102*H102,2)</f>
        <v>0</v>
      </c>
      <c r="J102" s="240"/>
      <c r="K102" s="241">
        <f>ROUND(E102*J102,2)</f>
        <v>0</v>
      </c>
      <c r="L102" s="241">
        <v>21</v>
      </c>
      <c r="M102" s="241">
        <f>G102*(1+L102/100)</f>
        <v>0</v>
      </c>
      <c r="N102" s="239">
        <v>0</v>
      </c>
      <c r="O102" s="239">
        <f>ROUND(E102*N102,2)</f>
        <v>0</v>
      </c>
      <c r="P102" s="239">
        <v>0</v>
      </c>
      <c r="Q102" s="239">
        <f>ROUND(E102*P102,2)</f>
        <v>0</v>
      </c>
      <c r="R102" s="241"/>
      <c r="S102" s="241" t="s">
        <v>117</v>
      </c>
      <c r="T102" s="242" t="s">
        <v>233</v>
      </c>
      <c r="U102" s="227">
        <v>0</v>
      </c>
      <c r="V102" s="227">
        <f>ROUND(E102*U102,2)</f>
        <v>0</v>
      </c>
      <c r="W102" s="227"/>
      <c r="X102" s="227" t="s">
        <v>252</v>
      </c>
      <c r="Y102" s="227" t="s">
        <v>119</v>
      </c>
      <c r="Z102" s="217"/>
      <c r="AA102" s="217"/>
      <c r="AB102" s="217"/>
      <c r="AC102" s="217"/>
      <c r="AD102" s="217"/>
      <c r="AE102" s="217"/>
      <c r="AF102" s="217"/>
      <c r="AG102" s="217" t="s">
        <v>256</v>
      </c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</row>
    <row r="103" spans="1:60" outlineLevel="2" x14ac:dyDescent="0.2">
      <c r="A103" s="224"/>
      <c r="B103" s="225"/>
      <c r="C103" s="258" t="s">
        <v>276</v>
      </c>
      <c r="D103" s="252"/>
      <c r="E103" s="252"/>
      <c r="F103" s="252"/>
      <c r="G103" s="252"/>
      <c r="H103" s="227"/>
      <c r="I103" s="227"/>
      <c r="J103" s="227"/>
      <c r="K103" s="227"/>
      <c r="L103" s="227"/>
      <c r="M103" s="227"/>
      <c r="N103" s="226"/>
      <c r="O103" s="226"/>
      <c r="P103" s="226"/>
      <c r="Q103" s="226"/>
      <c r="R103" s="227"/>
      <c r="S103" s="227"/>
      <c r="T103" s="227"/>
      <c r="U103" s="227"/>
      <c r="V103" s="227"/>
      <c r="W103" s="227"/>
      <c r="X103" s="227"/>
      <c r="Y103" s="227"/>
      <c r="Z103" s="217"/>
      <c r="AA103" s="217"/>
      <c r="AB103" s="217"/>
      <c r="AC103" s="217"/>
      <c r="AD103" s="217"/>
      <c r="AE103" s="217"/>
      <c r="AF103" s="217"/>
      <c r="AG103" s="217" t="s">
        <v>160</v>
      </c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43" t="str">
        <f>C103</f>
        <v>Náklady na individuální zkoušky dodaných a smontovaných technologických zařízení včetně komplexního vyzkoušení.</v>
      </c>
      <c r="BB103" s="217"/>
      <c r="BC103" s="217"/>
      <c r="BD103" s="217"/>
      <c r="BE103" s="217"/>
      <c r="BF103" s="217"/>
      <c r="BG103" s="217"/>
      <c r="BH103" s="217"/>
    </row>
    <row r="104" spans="1:60" outlineLevel="1" x14ac:dyDescent="0.2">
      <c r="A104" s="236">
        <v>54</v>
      </c>
      <c r="B104" s="237" t="s">
        <v>277</v>
      </c>
      <c r="C104" s="255" t="s">
        <v>278</v>
      </c>
      <c r="D104" s="238" t="s">
        <v>251</v>
      </c>
      <c r="E104" s="239">
        <v>1</v>
      </c>
      <c r="F104" s="240"/>
      <c r="G104" s="241">
        <f>ROUND(E104*F104,2)</f>
        <v>0</v>
      </c>
      <c r="H104" s="240"/>
      <c r="I104" s="241">
        <f>ROUND(E104*H104,2)</f>
        <v>0</v>
      </c>
      <c r="J104" s="240"/>
      <c r="K104" s="241">
        <f>ROUND(E104*J104,2)</f>
        <v>0</v>
      </c>
      <c r="L104" s="241">
        <v>21</v>
      </c>
      <c r="M104" s="241">
        <f>G104*(1+L104/100)</f>
        <v>0</v>
      </c>
      <c r="N104" s="239">
        <v>0</v>
      </c>
      <c r="O104" s="239">
        <f>ROUND(E104*N104,2)</f>
        <v>0</v>
      </c>
      <c r="P104" s="239">
        <v>0</v>
      </c>
      <c r="Q104" s="239">
        <f>ROUND(E104*P104,2)</f>
        <v>0</v>
      </c>
      <c r="R104" s="241"/>
      <c r="S104" s="241" t="s">
        <v>117</v>
      </c>
      <c r="T104" s="242" t="s">
        <v>233</v>
      </c>
      <c r="U104" s="227">
        <v>0</v>
      </c>
      <c r="V104" s="227">
        <f>ROUND(E104*U104,2)</f>
        <v>0</v>
      </c>
      <c r="W104" s="227"/>
      <c r="X104" s="227" t="s">
        <v>252</v>
      </c>
      <c r="Y104" s="227" t="s">
        <v>119</v>
      </c>
      <c r="Z104" s="217"/>
      <c r="AA104" s="217"/>
      <c r="AB104" s="217"/>
      <c r="AC104" s="217"/>
      <c r="AD104" s="217"/>
      <c r="AE104" s="217"/>
      <c r="AF104" s="217"/>
      <c r="AG104" s="217" t="s">
        <v>256</v>
      </c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</row>
    <row r="105" spans="1:60" outlineLevel="2" x14ac:dyDescent="0.2">
      <c r="A105" s="224"/>
      <c r="B105" s="225"/>
      <c r="C105" s="258" t="s">
        <v>279</v>
      </c>
      <c r="D105" s="252"/>
      <c r="E105" s="252"/>
      <c r="F105" s="252"/>
      <c r="G105" s="252"/>
      <c r="H105" s="227"/>
      <c r="I105" s="227"/>
      <c r="J105" s="227"/>
      <c r="K105" s="227"/>
      <c r="L105" s="227"/>
      <c r="M105" s="227"/>
      <c r="N105" s="226"/>
      <c r="O105" s="226"/>
      <c r="P105" s="226"/>
      <c r="Q105" s="226"/>
      <c r="R105" s="227"/>
      <c r="S105" s="227"/>
      <c r="T105" s="227"/>
      <c r="U105" s="227"/>
      <c r="V105" s="227"/>
      <c r="W105" s="227"/>
      <c r="X105" s="227"/>
      <c r="Y105" s="227"/>
      <c r="Z105" s="217"/>
      <c r="AA105" s="217"/>
      <c r="AB105" s="217"/>
      <c r="AC105" s="217"/>
      <c r="AD105" s="217"/>
      <c r="AE105" s="217"/>
      <c r="AF105" s="217"/>
      <c r="AG105" s="217" t="s">
        <v>160</v>
      </c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43" t="str">
        <f>C105</f>
        <v>Náklady na vyhotovení dokumentace skutečného provedení stavby a její předání objednateli v požadované formě a požadovaném počtu.</v>
      </c>
      <c r="BB105" s="217"/>
      <c r="BC105" s="217"/>
      <c r="BD105" s="217"/>
      <c r="BE105" s="217"/>
      <c r="BF105" s="217"/>
      <c r="BG105" s="217"/>
      <c r="BH105" s="217"/>
    </row>
    <row r="106" spans="1:60" x14ac:dyDescent="0.2">
      <c r="A106" s="3"/>
      <c r="B106" s="4"/>
      <c r="C106" s="260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E106">
        <v>12</v>
      </c>
      <c r="AF106">
        <v>21</v>
      </c>
      <c r="AG106" t="s">
        <v>97</v>
      </c>
    </row>
    <row r="107" spans="1:60" x14ac:dyDescent="0.2">
      <c r="A107" s="220"/>
      <c r="B107" s="221" t="s">
        <v>29</v>
      </c>
      <c r="C107" s="261"/>
      <c r="D107" s="222"/>
      <c r="E107" s="223"/>
      <c r="F107" s="223"/>
      <c r="G107" s="235">
        <f>G8+G49+G52+G57+G75+G77+G84+G87+G95</f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f>SUMIF(L7:L105,AE106,G7:G105)</f>
        <v>0</v>
      </c>
      <c r="AF107">
        <f>SUMIF(L7:L105,AF106,G7:G105)</f>
        <v>0</v>
      </c>
      <c r="AG107" t="s">
        <v>280</v>
      </c>
    </row>
    <row r="108" spans="1:60" x14ac:dyDescent="0.2">
      <c r="C108" s="262"/>
      <c r="D108" s="10"/>
      <c r="AG108" t="s">
        <v>281</v>
      </c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s6KZDtHnoL6qFAfGB6uEfjHKw7e8RNuaD0BtSJkgr4xJNwvyx90XdkFwQhDrrWKulxRQd3IE2I5616i2sxvXg==" saltValue="IwZ6BA6xsaetPL/jBZsqcw==" spinCount="100000" sheet="1" formatRows="0"/>
  <mergeCells count="39">
    <mergeCell ref="C101:G101"/>
    <mergeCell ref="C103:G103"/>
    <mergeCell ref="C105:G105"/>
    <mergeCell ref="C81:G81"/>
    <mergeCell ref="C90:G90"/>
    <mergeCell ref="C92:G92"/>
    <mergeCell ref="C94:G94"/>
    <mergeCell ref="C97:G97"/>
    <mergeCell ref="C99:G99"/>
    <mergeCell ref="C54:G54"/>
    <mergeCell ref="C56:G56"/>
    <mergeCell ref="C59:G59"/>
    <mergeCell ref="C61:G61"/>
    <mergeCell ref="C63:G63"/>
    <mergeCell ref="C79:G79"/>
    <mergeCell ref="C38:G38"/>
    <mergeCell ref="C40:G40"/>
    <mergeCell ref="C42:G42"/>
    <mergeCell ref="C44:G44"/>
    <mergeCell ref="C46:G46"/>
    <mergeCell ref="C51:G51"/>
    <mergeCell ref="C26:G26"/>
    <mergeCell ref="C28:G28"/>
    <mergeCell ref="C30:G30"/>
    <mergeCell ref="C32:G32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V</dc:creator>
  <cp:lastModifiedBy>Bob V</cp:lastModifiedBy>
  <cp:lastPrinted>2019-03-19T12:27:02Z</cp:lastPrinted>
  <dcterms:created xsi:type="dcterms:W3CDTF">2009-04-08T07:15:50Z</dcterms:created>
  <dcterms:modified xsi:type="dcterms:W3CDTF">2024-07-10T13:37:00Z</dcterms:modified>
</cp:coreProperties>
</file>