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Sdílené disky\MP Pro s.r.o\Projekty\Venkovní Bazén NJ\!!!!!!!!!!!!!!!!!!!!!!!!!!Výběrovka\!Finální rozpočet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Stavební úpravy" sheetId="3" r:id="rId3"/>
    <sheet name="03 - Dlažba" sheetId="4" r:id="rId4"/>
    <sheet name="04.1 - Nerezový bazén, Te..." sheetId="5" r:id="rId5"/>
    <sheet name="04.2 - Dětské brouzdališt..." sheetId="6" r:id="rId6"/>
    <sheet name="04.3 - Vířivka č.1, Techn..." sheetId="7" r:id="rId7"/>
    <sheet name="04.4 - Vířivka č. 2, Tech..." sheetId="8" r:id="rId8"/>
    <sheet name="04.5 - Doplnění chlorovny" sheetId="9" r:id="rId9"/>
    <sheet name="04.6 - MaR - Elektro" sheetId="10" r:id="rId10"/>
    <sheet name="05 - Vodní skluzavka" sheetId="11" r:id="rId11"/>
    <sheet name="06 - Optika" sheetId="12" r:id="rId12"/>
    <sheet name="07 - Vybavení" sheetId="13" r:id="rId13"/>
    <sheet name="08 - Elektro" sheetId="14" r:id="rId14"/>
    <sheet name="09 - ZTI-ÚT-VZT" sheetId="15" r:id="rId15"/>
    <sheet name="10 - VRN" sheetId="16" r:id="rId16"/>
    <sheet name="Pokyny pro vyplnění" sheetId="17" r:id="rId17"/>
  </sheets>
  <definedNames>
    <definedName name="_xlnm.Print_Area" localSheetId="0">'Rekapitulace stavby'!$D$4:$AO$36,'Rekapitulace stavby'!$C$42:$AQ$71</definedName>
    <definedName name="_xlnm.Print_Titles" localSheetId="0">'Rekapitulace stavby'!$52:$52</definedName>
    <definedName name="_xlnm._FilterDatabase" localSheetId="1" hidden="1">'01 - Bourací práce'!$C$84:$K$131</definedName>
    <definedName name="_xlnm.Print_Area" localSheetId="1">'01 - Bourací práce'!$C$4:$J$39,'01 - Bourací práce'!$C$45:$J$66,'01 - Bourací práce'!$C$72:$K$131</definedName>
    <definedName name="_xlnm.Print_Titles" localSheetId="1">'01 - Bourací práce'!$84:$84</definedName>
    <definedName name="_xlnm._FilterDatabase" localSheetId="2" hidden="1">'02 - Stavební úpravy'!$C$95:$K$517</definedName>
    <definedName name="_xlnm.Print_Area" localSheetId="2">'02 - Stavební úpravy'!$C$4:$J$39,'02 - Stavební úpravy'!$C$45:$J$77,'02 - Stavební úpravy'!$C$83:$K$517</definedName>
    <definedName name="_xlnm.Print_Titles" localSheetId="2">'02 - Stavební úpravy'!$95:$95</definedName>
    <definedName name="_xlnm._FilterDatabase" localSheetId="3" hidden="1">'03 - Dlažba'!$C$80:$K$102</definedName>
    <definedName name="_xlnm.Print_Area" localSheetId="3">'03 - Dlažba'!$C$4:$J$39,'03 - Dlažba'!$C$45:$J$62,'03 - Dlažba'!$C$68:$K$102</definedName>
    <definedName name="_xlnm.Print_Titles" localSheetId="3">'03 - Dlažba'!$80:$80</definedName>
    <definedName name="_xlnm._FilterDatabase" localSheetId="4" hidden="1">'04.1 - Nerezový bazén, Te...'!$C$86:$K$143</definedName>
    <definedName name="_xlnm.Print_Area" localSheetId="4">'04.1 - Nerezový bazén, Te...'!$C$4:$J$41,'04.1 - Nerezový bazén, Te...'!$C$47:$J$66,'04.1 - Nerezový bazén, Te...'!$C$72:$K$143</definedName>
    <definedName name="_xlnm.Print_Titles" localSheetId="4">'04.1 - Nerezový bazén, Te...'!$86:$86</definedName>
    <definedName name="_xlnm._FilterDatabase" localSheetId="5" hidden="1">'04.2 - Dětské brouzdališt...'!$C$86:$K$136</definedName>
    <definedName name="_xlnm.Print_Area" localSheetId="5">'04.2 - Dětské brouzdališt...'!$C$4:$J$41,'04.2 - Dětské brouzdališt...'!$C$47:$J$66,'04.2 - Dětské brouzdališt...'!$C$72:$K$136</definedName>
    <definedName name="_xlnm.Print_Titles" localSheetId="5">'04.2 - Dětské brouzdališt...'!$86:$86</definedName>
    <definedName name="_xlnm._FilterDatabase" localSheetId="6" hidden="1">'04.3 - Vířivka č.1, Techn...'!$C$85:$K$134</definedName>
    <definedName name="_xlnm.Print_Area" localSheetId="6">'04.3 - Vířivka č.1, Techn...'!$C$4:$J$41,'04.3 - Vířivka č.1, Techn...'!$C$47:$J$65,'04.3 - Vířivka č.1, Techn...'!$C$71:$K$134</definedName>
    <definedName name="_xlnm.Print_Titles" localSheetId="6">'04.3 - Vířivka č.1, Techn...'!$85:$85</definedName>
    <definedName name="_xlnm._FilterDatabase" localSheetId="7" hidden="1">'04.4 - Vířivka č. 2, Tech...'!$C$85:$K$134</definedName>
    <definedName name="_xlnm.Print_Area" localSheetId="7">'04.4 - Vířivka č. 2, Tech...'!$C$4:$J$41,'04.4 - Vířivka č. 2, Tech...'!$C$47:$J$65,'04.4 - Vířivka č. 2, Tech...'!$C$71:$K$134</definedName>
    <definedName name="_xlnm.Print_Titles" localSheetId="7">'04.4 - Vířivka č. 2, Tech...'!$85:$85</definedName>
    <definedName name="_xlnm._FilterDatabase" localSheetId="8" hidden="1">'04.5 - Doplnění chlorovny'!$C$84:$K$99</definedName>
    <definedName name="_xlnm.Print_Area" localSheetId="8">'04.5 - Doplnění chlorovny'!$C$4:$J$41,'04.5 - Doplnění chlorovny'!$C$47:$J$64,'04.5 - Doplnění chlorovny'!$C$70:$K$99</definedName>
    <definedName name="_xlnm.Print_Titles" localSheetId="8">'04.5 - Doplnění chlorovny'!$84:$84</definedName>
    <definedName name="_xlnm._FilterDatabase" localSheetId="9" hidden="1">'04.6 - MaR - Elektro'!$C$84:$K$147</definedName>
    <definedName name="_xlnm.Print_Area" localSheetId="9">'04.6 - MaR - Elektro'!$C$4:$J$41,'04.6 - MaR - Elektro'!$C$47:$J$64,'04.6 - MaR - Elektro'!$C$70:$K$147</definedName>
    <definedName name="_xlnm.Print_Titles" localSheetId="9">'04.6 - MaR - Elektro'!$84:$84</definedName>
    <definedName name="_xlnm._FilterDatabase" localSheetId="10" hidden="1">'05 - Vodní skluzavka'!$C$79:$K$90</definedName>
    <definedName name="_xlnm.Print_Area" localSheetId="10">'05 - Vodní skluzavka'!$C$4:$J$39,'05 - Vodní skluzavka'!$C$45:$J$61,'05 - Vodní skluzavka'!$C$67:$K$90</definedName>
    <definedName name="_xlnm.Print_Titles" localSheetId="10">'05 - Vodní skluzavka'!$79:$79</definedName>
    <definedName name="_xlnm._FilterDatabase" localSheetId="11" hidden="1">'06 - Optika'!$C$78:$K$88</definedName>
    <definedName name="_xlnm.Print_Area" localSheetId="11">'06 - Optika'!$C$4:$J$39,'06 - Optika'!$C$45:$J$60,'06 - Optika'!$C$66:$K$88</definedName>
    <definedName name="_xlnm.Print_Titles" localSheetId="11">'06 - Optika'!$78:$78</definedName>
    <definedName name="_xlnm._FilterDatabase" localSheetId="12" hidden="1">'07 - Vybavení'!$C$78:$K$101</definedName>
    <definedName name="_xlnm.Print_Area" localSheetId="12">'07 - Vybavení'!$C$4:$J$39,'07 - Vybavení'!$C$45:$J$60,'07 - Vybavení'!$C$66:$K$101</definedName>
    <definedName name="_xlnm.Print_Titles" localSheetId="12">'07 - Vybavení'!$78:$78</definedName>
    <definedName name="_xlnm._FilterDatabase" localSheetId="13" hidden="1">'08 - Elektro'!$C$85:$K$185</definedName>
    <definedName name="_xlnm.Print_Area" localSheetId="13">'08 - Elektro'!$C$4:$J$39,'08 - Elektro'!$C$45:$J$67,'08 - Elektro'!$C$73:$K$185</definedName>
    <definedName name="_xlnm.Print_Titles" localSheetId="13">'08 - Elektro'!$85:$85</definedName>
    <definedName name="_xlnm._FilterDatabase" localSheetId="14" hidden="1">'09 - ZTI-ÚT-VZT'!$C$93:$K$283</definedName>
    <definedName name="_xlnm.Print_Area" localSheetId="14">'09 - ZTI-ÚT-VZT'!$C$4:$J$39,'09 - ZTI-ÚT-VZT'!$C$45:$J$75,'09 - ZTI-ÚT-VZT'!$C$81:$K$283</definedName>
    <definedName name="_xlnm.Print_Titles" localSheetId="14">'09 - ZTI-ÚT-VZT'!$93:$93</definedName>
    <definedName name="_xlnm._FilterDatabase" localSheetId="15" hidden="1">'10 - VRN'!$C$83:$K$113</definedName>
    <definedName name="_xlnm.Print_Area" localSheetId="15">'10 - VRN'!$C$4:$J$39,'10 - VRN'!$C$45:$J$65,'10 - VRN'!$C$71:$K$113</definedName>
    <definedName name="_xlnm.Print_Titles" localSheetId="15">'10 - VRN'!$83:$83</definedName>
    <definedName name="_xlnm.Print_Area" localSheetId="1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6" l="1" r="J37"/>
  <c r="J36"/>
  <c i="1" r="AY70"/>
  <c i="16" r="J35"/>
  <c i="1" r="AX70"/>
  <c i="16" r="BI111"/>
  <c r="BH111"/>
  <c r="BG111"/>
  <c r="BF111"/>
  <c r="T111"/>
  <c r="T110"/>
  <c r="R111"/>
  <c r="R110"/>
  <c r="P111"/>
  <c r="P110"/>
  <c r="BI107"/>
  <c r="BH107"/>
  <c r="BG107"/>
  <c r="BF107"/>
  <c r="T107"/>
  <c r="T106"/>
  <c r="R107"/>
  <c r="R106"/>
  <c r="P107"/>
  <c r="P106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F78"/>
  <c r="E76"/>
  <c r="J55"/>
  <c r="F52"/>
  <c r="E50"/>
  <c r="J21"/>
  <c r="E21"/>
  <c r="J54"/>
  <c r="J20"/>
  <c r="J18"/>
  <c r="E18"/>
  <c r="F81"/>
  <c r="J17"/>
  <c r="J15"/>
  <c r="E15"/>
  <c r="F80"/>
  <c r="J14"/>
  <c r="J12"/>
  <c r="J78"/>
  <c r="E7"/>
  <c r="E74"/>
  <c i="15" r="J37"/>
  <c r="J36"/>
  <c i="1" r="AY69"/>
  <c i="15" r="J35"/>
  <c i="1" r="AX69"/>
  <c i="15"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T114"/>
  <c r="R115"/>
  <c r="R114"/>
  <c r="P115"/>
  <c r="P114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J91"/>
  <c r="F88"/>
  <c r="E86"/>
  <c r="J55"/>
  <c r="F52"/>
  <c r="E50"/>
  <c r="J21"/>
  <c r="E21"/>
  <c r="J54"/>
  <c r="J20"/>
  <c r="J18"/>
  <c r="E18"/>
  <c r="F91"/>
  <c r="J17"/>
  <c r="J15"/>
  <c r="E15"/>
  <c r="F90"/>
  <c r="J14"/>
  <c r="J12"/>
  <c r="J88"/>
  <c r="E7"/>
  <c r="E48"/>
  <c i="14" r="J37"/>
  <c r="J36"/>
  <c i="1" r="AY68"/>
  <c i="14" r="J35"/>
  <c i="1" r="AX68"/>
  <c i="14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3"/>
  <c r="F80"/>
  <c r="E78"/>
  <c r="J55"/>
  <c r="F52"/>
  <c r="E50"/>
  <c r="J21"/>
  <c r="E21"/>
  <c r="J82"/>
  <c r="J20"/>
  <c r="J18"/>
  <c r="E18"/>
  <c r="F55"/>
  <c r="J17"/>
  <c r="J15"/>
  <c r="E15"/>
  <c r="F82"/>
  <c r="J14"/>
  <c r="J12"/>
  <c r="J80"/>
  <c r="E7"/>
  <c r="E76"/>
  <c i="13" r="J37"/>
  <c r="J36"/>
  <c i="1" r="AY67"/>
  <c i="13" r="J35"/>
  <c i="1" r="AX67"/>
  <c i="13"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J76"/>
  <c r="F73"/>
  <c r="E71"/>
  <c r="J55"/>
  <c r="F52"/>
  <c r="E50"/>
  <c r="J21"/>
  <c r="E21"/>
  <c r="J54"/>
  <c r="J20"/>
  <c r="J18"/>
  <c r="E18"/>
  <c r="F76"/>
  <c r="J17"/>
  <c r="J15"/>
  <c r="E15"/>
  <c r="F54"/>
  <c r="J14"/>
  <c r="J12"/>
  <c r="J52"/>
  <c r="E7"/>
  <c r="E48"/>
  <c i="12" r="J37"/>
  <c r="J36"/>
  <c i="1" r="AY66"/>
  <c i="12" r="J35"/>
  <c i="1" r="AX66"/>
  <c i="12"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J76"/>
  <c r="F73"/>
  <c r="E71"/>
  <c r="J55"/>
  <c r="F52"/>
  <c r="E50"/>
  <c r="J21"/>
  <c r="E21"/>
  <c r="J75"/>
  <c r="J20"/>
  <c r="J18"/>
  <c r="E18"/>
  <c r="F55"/>
  <c r="J17"/>
  <c r="J15"/>
  <c r="E15"/>
  <c r="F54"/>
  <c r="J14"/>
  <c r="J12"/>
  <c r="J73"/>
  <c r="E7"/>
  <c r="E48"/>
  <c i="11" r="J37"/>
  <c r="J36"/>
  <c i="1" r="AY65"/>
  <c i="11" r="J35"/>
  <c i="1" r="AX65"/>
  <c i="11"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F74"/>
  <c r="E72"/>
  <c r="J55"/>
  <c r="F52"/>
  <c r="E50"/>
  <c r="J21"/>
  <c r="E21"/>
  <c r="J54"/>
  <c r="J20"/>
  <c r="J18"/>
  <c r="E18"/>
  <c r="F55"/>
  <c r="J17"/>
  <c r="J15"/>
  <c r="E15"/>
  <c r="F54"/>
  <c r="J14"/>
  <c r="J12"/>
  <c r="J52"/>
  <c r="E7"/>
  <c r="E48"/>
  <c i="10" r="J39"/>
  <c r="J38"/>
  <c i="1" r="AY64"/>
  <c i="10" r="J37"/>
  <c i="1" r="AX64"/>
  <c i="10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2"/>
  <c r="F79"/>
  <c r="E77"/>
  <c r="J59"/>
  <c r="F56"/>
  <c r="E54"/>
  <c r="J23"/>
  <c r="E23"/>
  <c r="J58"/>
  <c r="J22"/>
  <c r="J20"/>
  <c r="E20"/>
  <c r="F82"/>
  <c r="J19"/>
  <c r="J17"/>
  <c r="E17"/>
  <c r="F58"/>
  <c r="J16"/>
  <c r="J14"/>
  <c r="J79"/>
  <c r="E7"/>
  <c r="E50"/>
  <c i="9" r="J39"/>
  <c r="J38"/>
  <c i="1" r="AY63"/>
  <c i="9" r="J37"/>
  <c i="1" r="AX63"/>
  <c i="9"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2"/>
  <c r="F79"/>
  <c r="E77"/>
  <c r="J59"/>
  <c r="F56"/>
  <c r="E54"/>
  <c r="J23"/>
  <c r="E23"/>
  <c r="J81"/>
  <c r="J22"/>
  <c r="J20"/>
  <c r="E20"/>
  <c r="F59"/>
  <c r="J19"/>
  <c r="J17"/>
  <c r="E17"/>
  <c r="F58"/>
  <c r="J16"/>
  <c r="J14"/>
  <c r="J79"/>
  <c r="E7"/>
  <c r="E73"/>
  <c i="8" r="J39"/>
  <c r="J38"/>
  <c i="1" r="AY62"/>
  <c i="8" r="J37"/>
  <c i="1" r="AX62"/>
  <c i="8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3"/>
  <c r="F80"/>
  <c r="E78"/>
  <c r="J59"/>
  <c r="F56"/>
  <c r="E54"/>
  <c r="J23"/>
  <c r="E23"/>
  <c r="J58"/>
  <c r="J22"/>
  <c r="J20"/>
  <c r="E20"/>
  <c r="F83"/>
  <c r="J19"/>
  <c r="J17"/>
  <c r="E17"/>
  <c r="F82"/>
  <c r="J16"/>
  <c r="J14"/>
  <c r="J56"/>
  <c r="E7"/>
  <c r="E50"/>
  <c i="7" r="J39"/>
  <c r="J38"/>
  <c i="1" r="AY61"/>
  <c i="7" r="J37"/>
  <c i="1" r="AX61"/>
  <c i="7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3"/>
  <c r="F80"/>
  <c r="E78"/>
  <c r="J59"/>
  <c r="F56"/>
  <c r="E54"/>
  <c r="J23"/>
  <c r="E23"/>
  <c r="J58"/>
  <c r="J22"/>
  <c r="J20"/>
  <c r="E20"/>
  <c r="F83"/>
  <c r="J19"/>
  <c r="J17"/>
  <c r="E17"/>
  <c r="F82"/>
  <c r="J16"/>
  <c r="J14"/>
  <c r="J80"/>
  <c r="E7"/>
  <c r="E50"/>
  <c i="6" r="J39"/>
  <c r="J38"/>
  <c i="1" r="AY60"/>
  <c i="6" r="J37"/>
  <c i="1" r="AX60"/>
  <c i="6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4"/>
  <c r="F81"/>
  <c r="E79"/>
  <c r="J59"/>
  <c r="F56"/>
  <c r="E54"/>
  <c r="J23"/>
  <c r="E23"/>
  <c r="J58"/>
  <c r="J22"/>
  <c r="J20"/>
  <c r="E20"/>
  <c r="F84"/>
  <c r="J19"/>
  <c r="J17"/>
  <c r="E17"/>
  <c r="F83"/>
  <c r="J16"/>
  <c r="J14"/>
  <c r="J81"/>
  <c r="E7"/>
  <c r="E75"/>
  <c i="5" r="J39"/>
  <c r="J38"/>
  <c i="1" r="AY59"/>
  <c i="5" r="J37"/>
  <c i="1" r="AX59"/>
  <c i="5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4"/>
  <c r="F81"/>
  <c r="E79"/>
  <c r="J59"/>
  <c r="F56"/>
  <c r="E54"/>
  <c r="J23"/>
  <c r="E23"/>
  <c r="J83"/>
  <c r="J22"/>
  <c r="J20"/>
  <c r="E20"/>
  <c r="F84"/>
  <c r="J19"/>
  <c r="J17"/>
  <c r="E17"/>
  <c r="F83"/>
  <c r="J16"/>
  <c r="J14"/>
  <c r="J56"/>
  <c r="E7"/>
  <c r="E75"/>
  <c i="4" r="J37"/>
  <c r="J36"/>
  <c i="1" r="AY57"/>
  <c i="4" r="J35"/>
  <c i="1" r="AX57"/>
  <c i="4"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F75"/>
  <c r="E73"/>
  <c r="J55"/>
  <c r="F52"/>
  <c r="E50"/>
  <c r="J21"/>
  <c r="E21"/>
  <c r="J54"/>
  <c r="J20"/>
  <c r="J18"/>
  <c r="E18"/>
  <c r="F55"/>
  <c r="J17"/>
  <c r="J15"/>
  <c r="E15"/>
  <c r="F54"/>
  <c r="J14"/>
  <c r="J12"/>
  <c r="J75"/>
  <c r="E7"/>
  <c r="E48"/>
  <c i="3" r="J37"/>
  <c r="J36"/>
  <c i="1" r="AY56"/>
  <c i="3" r="J35"/>
  <c i="1" r="AX56"/>
  <c i="3" r="BI516"/>
  <c r="BH516"/>
  <c r="BG516"/>
  <c r="BF516"/>
  <c r="T516"/>
  <c r="R516"/>
  <c r="P516"/>
  <c r="BI513"/>
  <c r="BH513"/>
  <c r="BG513"/>
  <c r="BF513"/>
  <c r="T513"/>
  <c r="R513"/>
  <c r="P513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2"/>
  <c r="BH472"/>
  <c r="BG472"/>
  <c r="BF472"/>
  <c r="T472"/>
  <c r="R472"/>
  <c r="P472"/>
  <c r="BI470"/>
  <c r="BH470"/>
  <c r="BG470"/>
  <c r="BF470"/>
  <c r="T470"/>
  <c r="R470"/>
  <c r="P470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0"/>
  <c r="BH440"/>
  <c r="BG440"/>
  <c r="BF440"/>
  <c r="T440"/>
  <c r="R440"/>
  <c r="P440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0"/>
  <c r="BH140"/>
  <c r="BG140"/>
  <c r="BF140"/>
  <c r="T140"/>
  <c r="R140"/>
  <c r="P140"/>
  <c r="BI134"/>
  <c r="BH134"/>
  <c r="BG134"/>
  <c r="BF134"/>
  <c r="T134"/>
  <c r="R134"/>
  <c r="P134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J93"/>
  <c r="F90"/>
  <c r="E88"/>
  <c r="J55"/>
  <c r="F52"/>
  <c r="E50"/>
  <c r="J21"/>
  <c r="E21"/>
  <c r="J54"/>
  <c r="J20"/>
  <c r="J18"/>
  <c r="E18"/>
  <c r="F55"/>
  <c r="J17"/>
  <c r="J15"/>
  <c r="E15"/>
  <c r="F92"/>
  <c r="J14"/>
  <c r="J12"/>
  <c r="J90"/>
  <c r="E7"/>
  <c r="E48"/>
  <c i="2" r="J37"/>
  <c r="J36"/>
  <c i="1" r="AY55"/>
  <c i="2" r="J35"/>
  <c i="1" r="AX55"/>
  <c i="2" r="BI129"/>
  <c r="BH129"/>
  <c r="BG129"/>
  <c r="BF129"/>
  <c r="T129"/>
  <c r="T128"/>
  <c r="T127"/>
  <c r="R129"/>
  <c r="R128"/>
  <c r="R127"/>
  <c r="P129"/>
  <c r="P128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88"/>
  <c r="BH88"/>
  <c r="BG88"/>
  <c r="BF88"/>
  <c r="T88"/>
  <c r="T87"/>
  <c r="R88"/>
  <c r="R87"/>
  <c r="P88"/>
  <c r="P87"/>
  <c r="J82"/>
  <c r="F79"/>
  <c r="E77"/>
  <c r="J55"/>
  <c r="F52"/>
  <c r="E50"/>
  <c r="J21"/>
  <c r="E21"/>
  <c r="J81"/>
  <c r="J20"/>
  <c r="J18"/>
  <c r="E18"/>
  <c r="F82"/>
  <c r="J17"/>
  <c r="J15"/>
  <c r="E15"/>
  <c r="F81"/>
  <c r="J14"/>
  <c r="J12"/>
  <c r="J79"/>
  <c r="E7"/>
  <c r="E75"/>
  <c i="1" r="L50"/>
  <c r="AM50"/>
  <c r="AM49"/>
  <c r="L49"/>
  <c r="AM47"/>
  <c r="L47"/>
  <c r="L45"/>
  <c r="L44"/>
  <c i="3" r="J335"/>
  <c r="BK472"/>
  <c r="BK101"/>
  <c r="J123"/>
  <c r="BK251"/>
  <c r="BK455"/>
  <c r="J281"/>
  <c r="J258"/>
  <c i="5" r="J136"/>
  <c r="BK97"/>
  <c i="6" r="J125"/>
  <c r="BK89"/>
  <c i="7" r="J118"/>
  <c r="BK120"/>
  <c i="8" r="BK107"/>
  <c r="BK112"/>
  <c r="BK111"/>
  <c i="10" r="J140"/>
  <c r="J103"/>
  <c i="11" r="BK84"/>
  <c i="13" r="BK97"/>
  <c i="14" r="J163"/>
  <c r="J90"/>
  <c r="J136"/>
  <c r="BK173"/>
  <c i="15" r="J100"/>
  <c r="J191"/>
  <c r="J134"/>
  <c r="BK126"/>
  <c i="16" r="BK93"/>
  <c i="3" r="J499"/>
  <c r="BK236"/>
  <c r="BK198"/>
  <c r="BK290"/>
  <c r="BK301"/>
  <c r="J355"/>
  <c r="J256"/>
  <c i="4" r="BK87"/>
  <c i="5" r="J125"/>
  <c r="J96"/>
  <c i="6" r="J131"/>
  <c r="J124"/>
  <c i="7" r="BK91"/>
  <c r="J128"/>
  <c i="8" r="J93"/>
  <c r="J124"/>
  <c i="9" r="BK94"/>
  <c i="10" r="BK101"/>
  <c r="J116"/>
  <c r="BK128"/>
  <c i="12" r="BK82"/>
  <c i="13" r="J93"/>
  <c i="14" r="J115"/>
  <c r="BK121"/>
  <c r="BK109"/>
  <c r="J95"/>
  <c r="BK178"/>
  <c r="J125"/>
  <c i="15" r="BK276"/>
  <c r="J265"/>
  <c r="J268"/>
  <c r="J242"/>
  <c r="J181"/>
  <c i="16" r="BK100"/>
  <c i="2" r="BK100"/>
  <c i="3" r="J495"/>
  <c r="BK312"/>
  <c r="J473"/>
  <c r="BK192"/>
  <c r="J168"/>
  <c r="BK317"/>
  <c r="BK230"/>
  <c r="BK357"/>
  <c r="BK479"/>
  <c r="BK460"/>
  <c i="4" r="BK100"/>
  <c i="5" r="J89"/>
  <c r="BK134"/>
  <c r="J112"/>
  <c i="6" r="J120"/>
  <c r="BK123"/>
  <c i="7" r="BK129"/>
  <c r="BK117"/>
  <c r="J101"/>
  <c i="8" r="J109"/>
  <c r="J118"/>
  <c r="BK124"/>
  <c i="10" r="J123"/>
  <c r="BK135"/>
  <c r="BK103"/>
  <c r="J147"/>
  <c i="12" r="J85"/>
  <c i="13" r="J98"/>
  <c r="BK90"/>
  <c i="14" r="J97"/>
  <c r="J153"/>
  <c r="BK179"/>
  <c r="J173"/>
  <c r="J106"/>
  <c i="15" r="BK230"/>
  <c r="J262"/>
  <c r="J189"/>
  <c r="J197"/>
  <c r="BK225"/>
  <c i="16" r="BK111"/>
  <c i="2" r="F36"/>
  <c i="3" r="J376"/>
  <c r="J438"/>
  <c r="J287"/>
  <c r="J357"/>
  <c i="4" r="J87"/>
  <c i="5" r="J139"/>
  <c r="BK107"/>
  <c i="6" r="J134"/>
  <c r="J126"/>
  <c r="J128"/>
  <c r="J130"/>
  <c i="7" r="BK104"/>
  <c r="J97"/>
  <c r="BK119"/>
  <c i="8" r="J92"/>
  <c r="BK115"/>
  <c r="BK89"/>
  <c r="J91"/>
  <c i="10" r="BK115"/>
  <c r="BK125"/>
  <c r="J144"/>
  <c r="BK145"/>
  <c i="11" r="BK83"/>
  <c i="14" r="J174"/>
  <c r="BK103"/>
  <c r="J172"/>
  <c r="BK174"/>
  <c r="J178"/>
  <c r="J182"/>
  <c i="15" r="BK257"/>
  <c r="BK223"/>
  <c r="BK197"/>
  <c r="BK239"/>
  <c r="J272"/>
  <c i="16" r="J100"/>
  <c i="2" r="BK103"/>
  <c i="3" r="BK295"/>
  <c r="BK447"/>
  <c r="J316"/>
  <c r="J455"/>
  <c r="J184"/>
  <c r="BK326"/>
  <c r="J236"/>
  <c r="J367"/>
  <c r="BK398"/>
  <c r="J319"/>
  <c i="5" r="BK139"/>
  <c r="BK119"/>
  <c r="BK112"/>
  <c r="BK121"/>
  <c i="6" r="BK133"/>
  <c r="J108"/>
  <c r="J117"/>
  <c i="7" r="J122"/>
  <c r="J103"/>
  <c r="J91"/>
  <c i="8" r="BK118"/>
  <c r="BK96"/>
  <c r="BK114"/>
  <c i="9" r="J93"/>
  <c i="10" r="J145"/>
  <c r="J146"/>
  <c r="BK107"/>
  <c r="J110"/>
  <c i="12" r="J87"/>
  <c i="13" r="BK83"/>
  <c i="14" r="BK125"/>
  <c r="J146"/>
  <c r="J107"/>
  <c r="BK111"/>
  <c i="15" r="BK234"/>
  <c r="BK248"/>
  <c r="J169"/>
  <c r="J251"/>
  <c r="BK280"/>
  <c i="2" r="BK122"/>
  <c i="3" r="J301"/>
  <c r="BK396"/>
  <c r="BK484"/>
  <c r="BK487"/>
  <c r="J516"/>
  <c r="BK347"/>
  <c r="J396"/>
  <c r="BK503"/>
  <c i="5" r="J99"/>
  <c r="BK130"/>
  <c r="BK133"/>
  <c i="6" r="BK101"/>
  <c r="BK128"/>
  <c i="7" r="J131"/>
  <c r="BK93"/>
  <c i="8" r="BK116"/>
  <c r="J104"/>
  <c i="10" r="J90"/>
  <c r="BK94"/>
  <c r="J106"/>
  <c i="11" r="BK87"/>
  <c i="12" r="BK80"/>
  <c i="13" r="BK93"/>
  <c r="J99"/>
  <c i="14" r="BK92"/>
  <c r="BK129"/>
  <c r="BK118"/>
  <c r="J92"/>
  <c i="15" r="BK245"/>
  <c r="J140"/>
  <c r="BK202"/>
  <c r="BK219"/>
  <c r="BK187"/>
  <c i="2" r="J120"/>
  <c i="3" r="BK476"/>
  <c r="BK293"/>
  <c r="J470"/>
  <c r="BK445"/>
  <c r="J243"/>
  <c r="BK505"/>
  <c r="BK443"/>
  <c r="J254"/>
  <c r="J210"/>
  <c i="5" r="J138"/>
  <c r="BK114"/>
  <c r="BK98"/>
  <c i="6" r="J95"/>
  <c r="J102"/>
  <c i="7" r="J120"/>
  <c r="BK97"/>
  <c i="8" r="BK121"/>
  <c r="J103"/>
  <c r="J87"/>
  <c i="9" r="J89"/>
  <c i="10" r="BK98"/>
  <c r="BK100"/>
  <c r="J129"/>
  <c i="11" r="J88"/>
  <c i="13" r="J94"/>
  <c r="J92"/>
  <c i="14" r="BK131"/>
  <c r="J168"/>
  <c r="J141"/>
  <c r="J120"/>
  <c r="BK112"/>
  <c i="15" r="BK200"/>
  <c r="J174"/>
  <c r="J244"/>
  <c r="BK150"/>
  <c i="16" r="J93"/>
  <c i="2" r="J97"/>
  <c i="3" r="BK434"/>
  <c r="BK419"/>
  <c r="BK304"/>
  <c r="BK203"/>
  <c r="BK112"/>
  <c r="BK328"/>
  <c r="BK170"/>
  <c r="BK385"/>
  <c r="BK499"/>
  <c r="J416"/>
  <c r="BK222"/>
  <c r="J492"/>
  <c r="BK200"/>
  <c r="BK359"/>
  <c r="J436"/>
  <c r="J298"/>
  <c i="4" r="J84"/>
  <c i="5" r="J102"/>
  <c r="J126"/>
  <c r="J114"/>
  <c r="BK106"/>
  <c i="6" r="BK117"/>
  <c r="BK97"/>
  <c i="7" r="J116"/>
  <c r="J117"/>
  <c r="BK114"/>
  <c i="8" r="BK97"/>
  <c r="BK132"/>
  <c r="J132"/>
  <c r="J126"/>
  <c i="9" r="BK95"/>
  <c i="10" r="J98"/>
  <c r="BK144"/>
  <c r="J115"/>
  <c r="BK96"/>
  <c r="BK126"/>
  <c r="J94"/>
  <c r="J139"/>
  <c i="11" r="J85"/>
  <c i="13" r="BK101"/>
  <c r="BK80"/>
  <c i="14" r="BK161"/>
  <c r="BK126"/>
  <c r="BK144"/>
  <c r="J142"/>
  <c r="J175"/>
  <c r="BK171"/>
  <c r="BK183"/>
  <c r="J127"/>
  <c i="15" r="J128"/>
  <c r="J97"/>
  <c r="BK161"/>
  <c r="BK185"/>
  <c r="BK256"/>
  <c r="BK148"/>
  <c r="J250"/>
  <c i="16" r="BK87"/>
  <c i="2" r="BK120"/>
  <c i="3" r="J241"/>
  <c r="J379"/>
  <c r="BK220"/>
  <c r="BK316"/>
  <c r="BK207"/>
  <c r="BK339"/>
  <c r="BK457"/>
  <c r="J116"/>
  <c r="J147"/>
  <c i="4" r="BK84"/>
  <c i="5" r="J142"/>
  <c i="6" r="BK125"/>
  <c r="J113"/>
  <c r="BK127"/>
  <c i="7" r="J87"/>
  <c r="BK132"/>
  <c i="8" r="J133"/>
  <c r="BK93"/>
  <c i="9" r="BK96"/>
  <c i="10" r="BK113"/>
  <c r="J131"/>
  <c r="J93"/>
  <c i="12" r="BK85"/>
  <c i="13" r="BK94"/>
  <c i="14" r="J137"/>
  <c r="J164"/>
  <c r="BK176"/>
  <c r="BK134"/>
  <c i="15" r="BK254"/>
  <c r="BK189"/>
  <c r="J104"/>
  <c r="J230"/>
  <c i="2" r="BK115"/>
  <c i="3" r="J484"/>
  <c r="J382"/>
  <c r="J347"/>
  <c r="J409"/>
  <c r="BK470"/>
  <c r="J165"/>
  <c r="BK116"/>
  <c r="J472"/>
  <c i="5" r="BK122"/>
  <c r="J117"/>
  <c i="6" r="BK103"/>
  <c r="BK105"/>
  <c r="J99"/>
  <c i="7" r="J96"/>
  <c r="J109"/>
  <c i="8" r="J134"/>
  <c r="J111"/>
  <c r="J115"/>
  <c i="10" r="J128"/>
  <c r="BK104"/>
  <c r="BK114"/>
  <c i="12" r="J88"/>
  <c i="13" r="BK91"/>
  <c i="14" r="BK150"/>
  <c r="J155"/>
  <c r="J133"/>
  <c r="J161"/>
  <c r="J129"/>
  <c r="J91"/>
  <c i="15" r="BK195"/>
  <c r="BK191"/>
  <c r="J185"/>
  <c r="J223"/>
  <c r="J234"/>
  <c r="BK144"/>
  <c i="2" r="BK125"/>
  <c r="BK92"/>
  <c i="3" r="J457"/>
  <c r="J363"/>
  <c r="J226"/>
  <c r="J251"/>
  <c r="J460"/>
  <c r="BK497"/>
  <c r="BK271"/>
  <c r="BK179"/>
  <c r="BK238"/>
  <c r="J179"/>
  <c r="BK241"/>
  <c i="4" r="J90"/>
  <c i="5" r="BK113"/>
  <c r="J93"/>
  <c r="BK89"/>
  <c i="6" r="BK111"/>
  <c r="J91"/>
  <c r="J119"/>
  <c i="7" r="BK110"/>
  <c r="BK101"/>
  <c r="BK107"/>
  <c i="8" r="J110"/>
  <c r="J100"/>
  <c r="J89"/>
  <c i="9" r="J98"/>
  <c i="10" r="BK147"/>
  <c r="BK88"/>
  <c r="J105"/>
  <c r="J97"/>
  <c i="11" r="BK89"/>
  <c i="13" r="J91"/>
  <c i="14" r="BK145"/>
  <c r="BK130"/>
  <c r="J114"/>
  <c r="BK104"/>
  <c r="BK115"/>
  <c r="J149"/>
  <c i="15" r="J259"/>
  <c r="BK242"/>
  <c r="J137"/>
  <c r="J163"/>
  <c r="BK264"/>
  <c r="J212"/>
  <c i="16" r="J111"/>
  <c i="2" r="BK97"/>
  <c i="3" r="BK214"/>
  <c r="BK462"/>
  <c r="J326"/>
  <c r="BK184"/>
  <c r="J453"/>
  <c r="J490"/>
  <c r="J278"/>
  <c r="BK176"/>
  <c r="J503"/>
  <c r="J317"/>
  <c r="BK350"/>
  <c r="BK416"/>
  <c i="4" r="BK95"/>
  <c i="5" r="BK131"/>
  <c r="J123"/>
  <c r="BK102"/>
  <c r="J91"/>
  <c i="6" r="J110"/>
  <c r="BK135"/>
  <c r="J105"/>
  <c i="7" r="BK111"/>
  <c r="BK121"/>
  <c r="BK116"/>
  <c r="J88"/>
  <c i="8" r="J117"/>
  <c r="BK99"/>
  <c i="9" r="J88"/>
  <c i="10" r="BK116"/>
  <c r="BK129"/>
  <c r="BK106"/>
  <c r="BK118"/>
  <c i="11" r="BK90"/>
  <c i="13" r="J88"/>
  <c i="14" r="BK132"/>
  <c r="J184"/>
  <c r="J148"/>
  <c r="BK147"/>
  <c r="BK106"/>
  <c r="J110"/>
  <c i="15" r="J261"/>
  <c r="J155"/>
  <c r="J159"/>
  <c r="J132"/>
  <c r="J148"/>
  <c r="J115"/>
  <c i="16" r="J103"/>
  <c i="2" r="J88"/>
  <c i="3" r="BK246"/>
  <c r="J404"/>
  <c r="J268"/>
  <c r="BK495"/>
  <c r="J314"/>
  <c r="BK453"/>
  <c r="BK298"/>
  <c r="J476"/>
  <c r="J304"/>
  <c r="BK337"/>
  <c r="J393"/>
  <c r="J155"/>
  <c i="5" r="BK141"/>
  <c r="J131"/>
  <c r="J137"/>
  <c r="J107"/>
  <c i="6" r="J116"/>
  <c r="J136"/>
  <c r="BK94"/>
  <c r="J90"/>
  <c i="7" r="BK128"/>
  <c r="BK130"/>
  <c i="8" r="J102"/>
  <c r="BK126"/>
  <c r="BK123"/>
  <c i="9" r="J87"/>
  <c i="10" r="J122"/>
  <c r="BK99"/>
  <c r="BK89"/>
  <c i="12" r="J84"/>
  <c i="13" r="BK88"/>
  <c r="J82"/>
  <c i="14" r="J135"/>
  <c r="J151"/>
  <c r="J181"/>
  <c r="J121"/>
  <c i="15" r="J214"/>
  <c r="BK130"/>
  <c r="BK193"/>
  <c r="BK205"/>
  <c r="BK97"/>
  <c i="3" r="J198"/>
  <c r="BK438"/>
  <c r="J332"/>
  <c r="BK150"/>
  <c r="J153"/>
  <c r="J274"/>
  <c r="BK382"/>
  <c r="BK355"/>
  <c r="J390"/>
  <c r="BK181"/>
  <c i="5" r="J92"/>
  <c r="J141"/>
  <c r="J134"/>
  <c i="6" r="BK104"/>
  <c r="BK122"/>
  <c r="J106"/>
  <c i="7" r="J94"/>
  <c r="J100"/>
  <c r="J110"/>
  <c i="8" r="J122"/>
  <c r="J120"/>
  <c i="9" r="J99"/>
  <c i="10" r="BK92"/>
  <c r="BK127"/>
  <c r="J91"/>
  <c r="J138"/>
  <c i="12" r="BK86"/>
  <c i="13" r="J95"/>
  <c i="14" r="J143"/>
  <c r="BK154"/>
  <c r="BK158"/>
  <c r="BK167"/>
  <c r="BK170"/>
  <c r="BK124"/>
  <c i="15" r="J253"/>
  <c r="BK214"/>
  <c r="BK183"/>
  <c r="BK209"/>
  <c r="J280"/>
  <c i="2" r="J92"/>
  <c i="3" r="J290"/>
  <c r="BK390"/>
  <c r="J200"/>
  <c r="BK335"/>
  <c r="J271"/>
  <c r="BK319"/>
  <c r="J419"/>
  <c r="J361"/>
  <c r="J440"/>
  <c i="4" r="J100"/>
  <c i="5" r="J108"/>
  <c r="BK138"/>
  <c i="6" r="J122"/>
  <c r="BK129"/>
  <c r="J111"/>
  <c i="7" r="BK115"/>
  <c r="BK102"/>
  <c r="J106"/>
  <c i="8" r="BK128"/>
  <c r="BK119"/>
  <c i="9" r="BK93"/>
  <c i="10" r="J130"/>
  <c r="BK134"/>
  <c r="BK141"/>
  <c r="J114"/>
  <c r="BK140"/>
  <c i="12" r="BK83"/>
  <c i="13" r="BK96"/>
  <c i="14" r="BK163"/>
  <c r="BK97"/>
  <c r="BK96"/>
  <c r="J180"/>
  <c r="J171"/>
  <c i="15" r="BK167"/>
  <c r="BK108"/>
  <c r="BK217"/>
  <c r="J108"/>
  <c r="BK174"/>
  <c i="16" r="BK103"/>
  <c i="2" r="J125"/>
  <c i="3" r="J465"/>
  <c r="J342"/>
  <c r="BK263"/>
  <c r="BK467"/>
  <c r="J238"/>
  <c r="J127"/>
  <c r="J295"/>
  <c r="BK158"/>
  <c r="BK233"/>
  <c r="J451"/>
  <c r="BK490"/>
  <c i="4" r="BK90"/>
  <c i="5" r="BK91"/>
  <c r="J129"/>
  <c r="BK129"/>
  <c r="BK90"/>
  <c i="6" r="J112"/>
  <c r="BK114"/>
  <c i="7" r="BK133"/>
  <c r="J124"/>
  <c r="J121"/>
  <c r="BK98"/>
  <c i="8" r="BK104"/>
  <c r="BK102"/>
  <c r="BK105"/>
  <c i="9" r="BK99"/>
  <c i="10" r="J120"/>
  <c r="BK109"/>
  <c r="J133"/>
  <c i="12" r="J83"/>
  <c i="13" r="BK87"/>
  <c i="14" r="BK180"/>
  <c r="BK151"/>
  <c r="BK120"/>
  <c r="BK95"/>
  <c r="J104"/>
  <c r="J150"/>
  <c i="15" r="BK244"/>
  <c r="J228"/>
  <c r="BK171"/>
  <c r="J245"/>
  <c r="J193"/>
  <c r="BK172"/>
  <c i="16" r="J87"/>
  <c i="2" r="J34"/>
  <c i="5" r="BK101"/>
  <c r="J128"/>
  <c i="6" r="J114"/>
  <c r="J89"/>
  <c i="7" r="J115"/>
  <c i="8" r="BK117"/>
  <c r="BK129"/>
  <c i="9" r="J94"/>
  <c i="10" r="BK122"/>
  <c r="BK95"/>
  <c r="BK123"/>
  <c i="12" r="BK87"/>
  <c i="13" r="J101"/>
  <c i="14" r="BK149"/>
  <c r="J183"/>
  <c r="J130"/>
  <c r="BK110"/>
  <c i="15" r="BK250"/>
  <c r="J126"/>
  <c r="J165"/>
  <c r="BK179"/>
  <c i="2" r="BK105"/>
  <c i="3" r="BK469"/>
  <c r="BK274"/>
  <c r="J162"/>
  <c r="BK379"/>
  <c r="J462"/>
  <c r="BK310"/>
  <c r="BK195"/>
  <c i="5" r="BK93"/>
  <c r="J97"/>
  <c r="J116"/>
  <c i="6" r="BK108"/>
  <c i="7" r="BK118"/>
  <c r="J111"/>
  <c r="J93"/>
  <c i="8" r="J130"/>
  <c i="9" r="J90"/>
  <c i="10" r="BK131"/>
  <c r="J87"/>
  <c r="J109"/>
  <c i="11" r="J84"/>
  <c i="13" r="BK92"/>
  <c i="14" r="BK181"/>
  <c r="J170"/>
  <c r="BK93"/>
  <c r="J156"/>
  <c r="J134"/>
  <c r="BK89"/>
  <c i="15" r="J247"/>
  <c r="BK181"/>
  <c r="BK155"/>
  <c r="J150"/>
  <c r="BK261"/>
  <c i="2" r="J115"/>
  <c i="3" r="J482"/>
  <c r="BK266"/>
  <c r="J158"/>
  <c r="J353"/>
  <c r="J233"/>
  <c r="BK281"/>
  <c r="J443"/>
  <c r="J509"/>
  <c r="J120"/>
  <c r="BK284"/>
  <c r="J424"/>
  <c i="5" r="BK140"/>
  <c r="BK125"/>
  <c r="J130"/>
  <c i="6" r="BK93"/>
  <c r="BK116"/>
  <c i="7" r="BK134"/>
  <c r="J89"/>
  <c r="BK106"/>
  <c i="8" r="J114"/>
  <c r="J128"/>
  <c r="BK92"/>
  <c i="9" r="BK90"/>
  <c r="J97"/>
  <c i="10" r="J124"/>
  <c r="BK124"/>
  <c r="BK132"/>
  <c i="12" r="J80"/>
  <c i="13" r="J85"/>
  <c i="14" r="BK175"/>
  <c r="BK164"/>
  <c r="BK139"/>
  <c r="J158"/>
  <c r="J123"/>
  <c r="J119"/>
  <c i="15" r="J187"/>
  <c r="J238"/>
  <c r="BK125"/>
  <c r="BK120"/>
  <c r="BK132"/>
  <c i="2" r="BK108"/>
  <c i="3" r="BK307"/>
  <c r="BK414"/>
  <c r="J246"/>
  <c r="J479"/>
  <c r="BK134"/>
  <c r="J507"/>
  <c r="BK342"/>
  <c r="BK228"/>
  <c r="J422"/>
  <c r="BK509"/>
  <c r="J385"/>
  <c r="BK451"/>
  <c r="BK120"/>
  <c i="5" r="BK96"/>
  <c r="BK94"/>
  <c r="BK136"/>
  <c r="J113"/>
  <c i="6" r="BK110"/>
  <c r="BK102"/>
  <c r="BK126"/>
  <c r="J93"/>
  <c i="7" r="J119"/>
  <c r="J126"/>
  <c i="8" r="J119"/>
  <c r="BK130"/>
  <c i="9" r="BK88"/>
  <c i="10" r="J101"/>
  <c r="J143"/>
  <c r="BK87"/>
  <c r="BK120"/>
  <c i="13" r="BK100"/>
  <c i="14" r="BK133"/>
  <c r="BK117"/>
  <c r="J94"/>
  <c r="BK148"/>
  <c r="J147"/>
  <c i="15" r="J136"/>
  <c r="BK159"/>
  <c r="J205"/>
  <c r="BK236"/>
  <c r="BK169"/>
  <c i="2" r="J108"/>
  <c i="3" r="J339"/>
  <c r="BK507"/>
  <c r="BK370"/>
  <c r="J173"/>
  <c r="BK424"/>
  <c r="J370"/>
  <c r="BK260"/>
  <c r="J420"/>
  <c r="J487"/>
  <c r="J176"/>
  <c r="BK492"/>
  <c i="4" r="J97"/>
  <c i="5" r="J95"/>
  <c r="J140"/>
  <c r="BK109"/>
  <c i="6" r="J127"/>
  <c r="BK96"/>
  <c r="BK112"/>
  <c i="7" r="J90"/>
  <c r="BK131"/>
  <c r="J95"/>
  <c i="8" r="J106"/>
  <c r="BK98"/>
  <c r="BK88"/>
  <c i="10" r="J132"/>
  <c r="J126"/>
  <c r="J141"/>
  <c r="BK136"/>
  <c i="11" r="BK85"/>
  <c i="13" r="J90"/>
  <c r="BK85"/>
  <c i="14" r="BK182"/>
  <c r="BK127"/>
  <c r="J105"/>
  <c r="J138"/>
  <c i="15" r="J161"/>
  <c r="J125"/>
  <c r="BK100"/>
  <c r="J130"/>
  <c r="BK152"/>
  <c i="2" r="F34"/>
  <c i="3" r="J300"/>
  <c r="J187"/>
  <c r="J181"/>
  <c r="J217"/>
  <c i="4" r="BK97"/>
  <c i="5" r="BK126"/>
  <c r="J124"/>
  <c r="J105"/>
  <c i="6" r="BK118"/>
  <c r="BK98"/>
  <c i="7" r="J107"/>
  <c r="J123"/>
  <c i="8" r="J105"/>
  <c r="BK103"/>
  <c i="9" r="J92"/>
  <c i="10" r="J125"/>
  <c r="BK139"/>
  <c r="BK143"/>
  <c i="12" r="J81"/>
  <c i="13" r="J97"/>
  <c i="14" r="J102"/>
  <c r="BK184"/>
  <c r="BK90"/>
  <c r="BK100"/>
  <c r="J96"/>
  <c i="15" r="J221"/>
  <c r="J254"/>
  <c r="BK247"/>
  <c r="J146"/>
  <c i="16" r="BK90"/>
  <c i="2" r="F35"/>
  <c i="3" r="BK217"/>
  <c r="J307"/>
  <c r="BK256"/>
  <c i="5" r="BK95"/>
  <c r="BK108"/>
  <c r="J121"/>
  <c i="6" r="BK95"/>
  <c i="7" r="J129"/>
  <c r="J92"/>
  <c r="BK124"/>
  <c i="8" r="J116"/>
  <c r="BK122"/>
  <c i="9" r="J95"/>
  <c i="10" r="J104"/>
  <c r="BK117"/>
  <c r="J102"/>
  <c i="12" r="BK81"/>
  <c i="13" r="BK84"/>
  <c i="14" r="J139"/>
  <c r="BK136"/>
  <c r="J111"/>
  <c r="BK114"/>
  <c r="J132"/>
  <c i="15" r="J232"/>
  <c r="BK136"/>
  <c i="2" r="BK111"/>
  <c i="3" r="J293"/>
  <c r="BK314"/>
  <c r="BK254"/>
  <c r="J434"/>
  <c r="J230"/>
  <c r="BK322"/>
  <c r="BK287"/>
  <c r="BK404"/>
  <c r="BK210"/>
  <c r="J373"/>
  <c r="J328"/>
  <c r="BK428"/>
  <c r="J104"/>
  <c i="5" r="BK123"/>
  <c r="BK132"/>
  <c r="J119"/>
  <c r="J106"/>
  <c i="6" r="J98"/>
  <c r="J118"/>
  <c r="J104"/>
  <c i="7" r="BK112"/>
  <c r="J102"/>
  <c r="BK87"/>
  <c i="8" r="J96"/>
  <c r="BK120"/>
  <c r="BK90"/>
  <c r="BK91"/>
  <c i="9" r="J86"/>
  <c i="10" r="BK105"/>
  <c r="BK97"/>
  <c r="BK130"/>
  <c r="J119"/>
  <c i="11" r="J87"/>
  <c i="13" r="BK98"/>
  <c r="BK99"/>
  <c i="14" r="BK168"/>
  <c r="BK123"/>
  <c r="J100"/>
  <c r="BK102"/>
  <c r="BK98"/>
  <c r="J98"/>
  <c i="15" r="J202"/>
  <c r="BK165"/>
  <c r="BK110"/>
  <c r="BK221"/>
  <c r="J183"/>
  <c r="BK137"/>
  <c i="2" r="J129"/>
  <c r="BK88"/>
  <c i="3" r="BK420"/>
  <c r="BK318"/>
  <c r="BK516"/>
  <c r="J469"/>
  <c r="BK243"/>
  <c r="J497"/>
  <c r="BK173"/>
  <c r="J266"/>
  <c r="BK127"/>
  <c r="J203"/>
  <c r="BK153"/>
  <c r="J398"/>
  <c i="4" r="J93"/>
  <c i="5" r="J133"/>
  <c r="BK127"/>
  <c r="BK100"/>
  <c i="6" r="BK119"/>
  <c r="J135"/>
  <c r="J97"/>
  <c r="BK132"/>
  <c r="J94"/>
  <c i="7" r="J127"/>
  <c r="BK88"/>
  <c i="8" r="J127"/>
  <c i="9" r="BK91"/>
  <c i="10" r="BK142"/>
  <c r="BK119"/>
  <c r="BK86"/>
  <c i="12" r="BK88"/>
  <c i="13" r="J89"/>
  <c i="14" r="J89"/>
  <c r="BK142"/>
  <c r="J103"/>
  <c i="15" r="BK238"/>
  <c r="J122"/>
  <c r="BK123"/>
  <c r="J179"/>
  <c i="16" r="BK107"/>
  <c i="3" r="BK422"/>
  <c r="J312"/>
  <c r="BK367"/>
  <c r="J101"/>
  <c r="J140"/>
  <c r="J207"/>
  <c r="J414"/>
  <c r="J107"/>
  <c r="BK187"/>
  <c i="5" r="J100"/>
  <c r="BK143"/>
  <c r="J94"/>
  <c i="6" r="BK91"/>
  <c r="J96"/>
  <c r="J121"/>
  <c i="7" r="BK100"/>
  <c r="BK94"/>
  <c i="8" r="BK87"/>
  <c r="BK94"/>
  <c r="J101"/>
  <c i="9" r="J96"/>
  <c i="10" r="J118"/>
  <c r="BK110"/>
  <c r="BK138"/>
  <c i="11" r="BK86"/>
  <c i="12" r="J86"/>
  <c i="13" r="BK89"/>
  <c i="14" r="BK105"/>
  <c r="BK172"/>
  <c r="J126"/>
  <c r="J101"/>
  <c r="BK146"/>
  <c i="15" r="BK163"/>
  <c r="J204"/>
  <c r="J257"/>
  <c r="BK253"/>
  <c r="J171"/>
  <c i="2" r="BK129"/>
  <c i="3" r="BK373"/>
  <c r="BK123"/>
  <c r="BK376"/>
  <c r="J110"/>
  <c r="J337"/>
  <c r="BK431"/>
  <c r="BK104"/>
  <c r="BK162"/>
  <c r="BK165"/>
  <c r="J263"/>
  <c i="5" r="J132"/>
  <c r="BK118"/>
  <c r="BK111"/>
  <c i="6" r="BK136"/>
  <c r="J132"/>
  <c r="BK106"/>
  <c i="7" r="BK127"/>
  <c r="BK90"/>
  <c r="J133"/>
  <c i="8" r="BK106"/>
  <c r="J121"/>
  <c i="9" r="BK86"/>
  <c i="10" r="J136"/>
  <c r="J107"/>
  <c r="J113"/>
  <c r="BK91"/>
  <c i="13" r="J100"/>
  <c i="14" r="J167"/>
  <c r="J140"/>
  <c r="J122"/>
  <c r="J109"/>
  <c r="BK119"/>
  <c i="15" r="BK228"/>
  <c r="J225"/>
  <c r="BK251"/>
  <c r="J167"/>
  <c r="J209"/>
  <c i="2" r="J122"/>
  <c r="F37"/>
  <c i="3" r="BK114"/>
  <c r="J192"/>
  <c r="BK268"/>
  <c r="J214"/>
  <c i="5" r="J103"/>
  <c r="J111"/>
  <c r="J101"/>
  <c r="BK103"/>
  <c i="6" r="J101"/>
  <c r="BK134"/>
  <c r="BK131"/>
  <c i="7" r="BK103"/>
  <c r="BK95"/>
  <c r="J105"/>
  <c i="8" r="J129"/>
  <c r="BK95"/>
  <c i="9" r="BK92"/>
  <c i="10" r="BK102"/>
  <c r="BK133"/>
  <c r="J117"/>
  <c r="J88"/>
  <c i="11" r="BK88"/>
  <c i="12" r="J82"/>
  <c i="13" r="BK82"/>
  <c i="14" r="J176"/>
  <c r="J157"/>
  <c r="J118"/>
  <c r="J112"/>
  <c r="BK156"/>
  <c r="J154"/>
  <c r="J93"/>
  <c r="BK157"/>
  <c i="15" r="J256"/>
  <c r="BK207"/>
  <c r="J110"/>
  <c r="J176"/>
  <c r="J219"/>
  <c i="16" r="J90"/>
  <c i="2" r="J100"/>
  <c i="3" r="J359"/>
  <c r="BK482"/>
  <c r="J284"/>
  <c r="J195"/>
  <c r="J428"/>
  <c r="J350"/>
  <c r="J318"/>
  <c r="BK440"/>
  <c r="J220"/>
  <c r="J437"/>
  <c r="BK300"/>
  <c r="J310"/>
  <c r="J222"/>
  <c i="5" r="J143"/>
  <c r="J118"/>
  <c r="BK99"/>
  <c r="BK105"/>
  <c r="J109"/>
  <c r="BK104"/>
  <c i="6" r="BK113"/>
  <c r="BK121"/>
  <c r="BK120"/>
  <c r="BK107"/>
  <c i="7" r="BK126"/>
  <c r="J104"/>
  <c r="BK96"/>
  <c r="BK109"/>
  <c i="8" r="BK133"/>
  <c r="J107"/>
  <c r="BK127"/>
  <c r="J94"/>
  <c r="J95"/>
  <c i="9" r="BK97"/>
  <c i="10" r="J137"/>
  <c r="J99"/>
  <c r="J108"/>
  <c r="BK112"/>
  <c r="J127"/>
  <c r="J92"/>
  <c i="11" r="J89"/>
  <c r="J83"/>
  <c i="13" r="BK81"/>
  <c r="BK95"/>
  <c r="J81"/>
  <c i="14" r="J166"/>
  <c r="BK128"/>
  <c r="J131"/>
  <c r="BK108"/>
  <c r="J144"/>
  <c r="J117"/>
  <c r="BK141"/>
  <c r="BK91"/>
  <c i="15" r="BK122"/>
  <c r="BK204"/>
  <c r="J172"/>
  <c r="J120"/>
  <c r="BK140"/>
  <c r="BK265"/>
  <c r="BK176"/>
  <c r="J123"/>
  <c i="2" r="J111"/>
  <c i="3" r="J322"/>
  <c r="J150"/>
  <c r="BK437"/>
  <c r="BK345"/>
  <c r="J112"/>
  <c r="J445"/>
  <c r="J505"/>
  <c r="BK363"/>
  <c r="BK276"/>
  <c r="BK147"/>
  <c r="BK110"/>
  <c r="J345"/>
  <c r="J513"/>
  <c r="J170"/>
  <c r="BK332"/>
  <c r="J134"/>
  <c i="5" r="BK137"/>
  <c r="J122"/>
  <c r="J127"/>
  <c r="J104"/>
  <c r="BK117"/>
  <c i="6" r="BK124"/>
  <c r="BK92"/>
  <c r="J103"/>
  <c r="J100"/>
  <c i="7" r="BK99"/>
  <c r="BK122"/>
  <c r="BK123"/>
  <c r="BK92"/>
  <c i="8" r="J88"/>
  <c r="BK100"/>
  <c r="J131"/>
  <c r="BK110"/>
  <c i="9" r="BK89"/>
  <c i="10" r="J121"/>
  <c r="J134"/>
  <c r="J100"/>
  <c r="J142"/>
  <c r="J95"/>
  <c i="11" r="J90"/>
  <c r="J82"/>
  <c i="13" r="BK86"/>
  <c r="J87"/>
  <c i="14" r="J165"/>
  <c r="BK101"/>
  <c r="J162"/>
  <c r="BK166"/>
  <c r="BK143"/>
  <c r="BK140"/>
  <c r="BK94"/>
  <c r="J145"/>
  <c i="15" r="BK262"/>
  <c r="J264"/>
  <c r="J195"/>
  <c r="BK212"/>
  <c r="BK104"/>
  <c r="BK146"/>
  <c r="BK232"/>
  <c r="J152"/>
  <c r="J276"/>
  <c r="J217"/>
  <c i="16" r="J96"/>
  <c i="2" r="J103"/>
  <c i="1" r="AS58"/>
  <c i="3" r="J276"/>
  <c r="BK513"/>
  <c r="J260"/>
  <c r="BK473"/>
  <c r="BK258"/>
  <c r="J99"/>
  <c r="BK353"/>
  <c r="BK99"/>
  <c r="BK409"/>
  <c r="J228"/>
  <c r="BK361"/>
  <c r="J114"/>
  <c i="5" r="J110"/>
  <c r="BK142"/>
  <c r="J98"/>
  <c r="BK92"/>
  <c r="BK110"/>
  <c i="6" r="J92"/>
  <c r="BK90"/>
  <c r="J123"/>
  <c r="J129"/>
  <c r="BK100"/>
  <c i="7" r="BK105"/>
  <c r="J98"/>
  <c r="J132"/>
  <c r="BK89"/>
  <c r="J114"/>
  <c i="8" r="BK131"/>
  <c r="J98"/>
  <c r="J123"/>
  <c r="J97"/>
  <c i="9" r="J91"/>
  <c r="BK87"/>
  <c i="10" r="J112"/>
  <c r="J89"/>
  <c r="J135"/>
  <c r="J96"/>
  <c r="J111"/>
  <c r="BK111"/>
  <c i="11" r="BK82"/>
  <c i="12" r="BK84"/>
  <c i="13" r="J84"/>
  <c r="J80"/>
  <c i="14" r="J128"/>
  <c r="J185"/>
  <c r="BK165"/>
  <c r="J124"/>
  <c r="BK155"/>
  <c r="BK137"/>
  <c r="BK122"/>
  <c r="J108"/>
  <c r="BK107"/>
  <c i="15" r="J207"/>
  <c r="BK259"/>
  <c r="BK128"/>
  <c r="J239"/>
  <c r="BK272"/>
  <c r="BK115"/>
  <c r="J200"/>
  <c r="J144"/>
  <c r="BK134"/>
  <c i="16" r="J107"/>
  <c i="2" r="J105"/>
  <c i="3" r="J431"/>
  <c r="BK465"/>
  <c r="BK393"/>
  <c r="BK155"/>
  <c r="BK140"/>
  <c r="J467"/>
  <c i="4" r="BK93"/>
  <c i="5" r="BK116"/>
  <c r="BK124"/>
  <c i="6" r="J133"/>
  <c r="J107"/>
  <c i="7" r="J99"/>
  <c r="J130"/>
  <c i="8" r="BK134"/>
  <c r="BK109"/>
  <c i="9" r="BK98"/>
  <c i="10" r="BK137"/>
  <c r="BK108"/>
  <c r="BK146"/>
  <c i="13" r="J83"/>
  <c i="14" r="BK185"/>
  <c r="BK135"/>
  <c r="BK153"/>
  <c r="BK138"/>
  <c i="15" r="BK268"/>
  <c r="J236"/>
  <c r="J248"/>
  <c i="16" r="BK96"/>
  <c i="3" r="BK436"/>
  <c r="BK168"/>
  <c r="BK278"/>
  <c r="BK107"/>
  <c r="BK226"/>
  <c r="J447"/>
  <c i="4" r="J95"/>
  <c i="5" r="BK128"/>
  <c r="J90"/>
  <c i="6" r="BK130"/>
  <c r="BK99"/>
  <c i="7" r="J112"/>
  <c r="J134"/>
  <c i="8" r="J112"/>
  <c r="J99"/>
  <c r="J90"/>
  <c r="BK101"/>
  <c i="10" r="BK90"/>
  <c r="BK121"/>
  <c r="BK93"/>
  <c r="J86"/>
  <c i="11" r="J86"/>
  <c i="13" r="J86"/>
  <c r="J96"/>
  <c i="14" r="J179"/>
  <c r="BK162"/>
  <c i="13" l="1" r="R79"/>
  <c i="2" r="P91"/>
  <c r="R119"/>
  <c i="3" r="BK98"/>
  <c r="J98"/>
  <c r="J61"/>
  <c r="T225"/>
  <c r="BK325"/>
  <c r="J325"/>
  <c r="J66"/>
  <c r="P423"/>
  <c r="P442"/>
  <c r="T478"/>
  <c r="T512"/>
  <c r="T511"/>
  <c i="4" r="P83"/>
  <c r="P82"/>
  <c r="P81"/>
  <c i="1" r="AU57"/>
  <c i="5" r="R115"/>
  <c i="6" r="P109"/>
  <c i="7" r="R108"/>
  <c r="R86"/>
  <c i="8" r="T108"/>
  <c r="T86"/>
  <c i="9" r="BK85"/>
  <c r="J85"/>
  <c i="10" r="BK85"/>
  <c r="J85"/>
  <c i="12" r="R79"/>
  <c i="13" r="P79"/>
  <c i="1" r="AU67"/>
  <c i="14" r="BK88"/>
  <c r="R160"/>
  <c r="R169"/>
  <c i="15" r="R119"/>
  <c r="BK154"/>
  <c r="J154"/>
  <c r="J67"/>
  <c r="P178"/>
  <c r="BK216"/>
  <c r="J216"/>
  <c r="J71"/>
  <c r="BK227"/>
  <c r="J227"/>
  <c r="J72"/>
  <c r="BK241"/>
  <c r="J241"/>
  <c r="J73"/>
  <c r="T267"/>
  <c i="2" r="R91"/>
  <c r="R86"/>
  <c r="R85"/>
  <c i="3" r="R126"/>
  <c r="R206"/>
  <c r="T280"/>
  <c r="BK389"/>
  <c r="T433"/>
  <c r="T450"/>
  <c r="P502"/>
  <c i="4" r="T83"/>
  <c r="T82"/>
  <c r="T81"/>
  <c i="5" r="T115"/>
  <c i="6" r="P88"/>
  <c i="7" r="T108"/>
  <c r="T86"/>
  <c i="9" r="T85"/>
  <c i="10" r="T85"/>
  <c i="11" r="BK81"/>
  <c r="BK80"/>
  <c r="J80"/>
  <c r="J59"/>
  <c i="12" r="T79"/>
  <c i="14" r="P88"/>
  <c r="P160"/>
  <c r="BK177"/>
  <c r="J177"/>
  <c r="J66"/>
  <c i="15" r="BK96"/>
  <c r="J96"/>
  <c r="J61"/>
  <c r="R143"/>
  <c r="P199"/>
  <c i="2" r="T119"/>
  <c i="3" r="P126"/>
  <c r="P206"/>
  <c r="BK280"/>
  <c r="J280"/>
  <c r="J65"/>
  <c r="R389"/>
  <c r="P433"/>
  <c r="P450"/>
  <c r="T502"/>
  <c i="5" r="BK115"/>
  <c r="J115"/>
  <c r="J65"/>
  <c i="6" r="T88"/>
  <c i="7" r="BK108"/>
  <c r="J108"/>
  <c r="J64"/>
  <c i="10" r="R85"/>
  <c i="11" r="T81"/>
  <c r="T80"/>
  <c i="12" r="P79"/>
  <c i="1" r="AU66"/>
  <c i="13" r="BK79"/>
  <c r="J79"/>
  <c i="14" r="BK152"/>
  <c r="J152"/>
  <c r="J62"/>
  <c r="T152"/>
  <c r="P169"/>
  <c i="15" r="R96"/>
  <c r="R95"/>
  <c r="T154"/>
  <c r="BK199"/>
  <c r="J199"/>
  <c r="J69"/>
  <c r="P211"/>
  <c r="P216"/>
  <c r="P227"/>
  <c r="R241"/>
  <c r="P267"/>
  <c i="2" r="BK91"/>
  <c r="J91"/>
  <c r="J62"/>
  <c r="BK119"/>
  <c r="J119"/>
  <c r="J63"/>
  <c i="3" r="P98"/>
  <c r="R225"/>
  <c r="R325"/>
  <c r="R423"/>
  <c r="R442"/>
  <c r="P478"/>
  <c r="R512"/>
  <c r="R511"/>
  <c i="5" r="P88"/>
  <c i="6" r="BK88"/>
  <c r="J88"/>
  <c r="J64"/>
  <c r="BK109"/>
  <c r="J109"/>
  <c r="J65"/>
  <c i="7" r="P108"/>
  <c r="P86"/>
  <c i="1" r="AU61"/>
  <c i="8" r="BK108"/>
  <c r="J108"/>
  <c r="J64"/>
  <c i="10" r="P85"/>
  <c i="1" r="AU64"/>
  <c i="11" r="R81"/>
  <c r="R80"/>
  <c i="14" r="P152"/>
  <c r="BK169"/>
  <c r="J169"/>
  <c r="J65"/>
  <c r="R177"/>
  <c i="15" r="T119"/>
  <c r="P154"/>
  <c r="R199"/>
  <c i="2" r="T91"/>
  <c r="T86"/>
  <c r="T85"/>
  <c i="3" r="BK126"/>
  <c r="J126"/>
  <c r="J62"/>
  <c r="BK206"/>
  <c r="J206"/>
  <c r="J63"/>
  <c r="R280"/>
  <c r="T389"/>
  <c r="R433"/>
  <c r="R450"/>
  <c r="BK502"/>
  <c r="J502"/>
  <c r="J74"/>
  <c i="4" r="R83"/>
  <c r="R82"/>
  <c r="R81"/>
  <c i="5" r="BK88"/>
  <c r="BK87"/>
  <c r="J87"/>
  <c i="6" r="R109"/>
  <c i="14" r="T88"/>
  <c r="T87"/>
  <c r="BK160"/>
  <c r="J160"/>
  <c r="J64"/>
  <c r="P177"/>
  <c i="15" r="P119"/>
  <c r="T143"/>
  <c r="R178"/>
  <c i="16" r="T86"/>
  <c i="2" r="P119"/>
  <c i="3" r="T126"/>
  <c r="T206"/>
  <c r="P280"/>
  <c r="P389"/>
  <c r="P388"/>
  <c r="BK433"/>
  <c r="J433"/>
  <c r="J70"/>
  <c r="BK450"/>
  <c r="J450"/>
  <c r="J72"/>
  <c r="R502"/>
  <c i="5" r="P115"/>
  <c i="6" r="R88"/>
  <c i="8" r="R108"/>
  <c r="R86"/>
  <c i="9" r="P85"/>
  <c i="1" r="AU63"/>
  <c i="11" r="P81"/>
  <c r="P80"/>
  <c i="1" r="AU65"/>
  <c i="12" r="BK79"/>
  <c r="J79"/>
  <c i="13" r="T79"/>
  <c i="14" r="R88"/>
  <c r="T160"/>
  <c r="T177"/>
  <c i="15" r="P96"/>
  <c r="P95"/>
  <c r="BK143"/>
  <c r="J143"/>
  <c r="J66"/>
  <c r="BK178"/>
  <c r="J178"/>
  <c r="J68"/>
  <c r="BK211"/>
  <c r="J211"/>
  <c r="J70"/>
  <c r="R211"/>
  <c r="T216"/>
  <c r="R227"/>
  <c r="T241"/>
  <c r="R267"/>
  <c i="16" r="P86"/>
  <c r="P85"/>
  <c r="P84"/>
  <c i="1" r="AU70"/>
  <c i="16" r="P99"/>
  <c i="3" r="R98"/>
  <c r="BK225"/>
  <c r="J225"/>
  <c r="J64"/>
  <c r="T325"/>
  <c r="T423"/>
  <c r="T442"/>
  <c r="R478"/>
  <c r="BK512"/>
  <c r="J512"/>
  <c r="J76"/>
  <c i="4" r="BK83"/>
  <c r="J83"/>
  <c r="J61"/>
  <c i="5" r="T88"/>
  <c r="T87"/>
  <c i="8" r="P108"/>
  <c r="P86"/>
  <c i="1" r="AU62"/>
  <c i="9" r="R85"/>
  <c i="14" r="R152"/>
  <c r="T169"/>
  <c i="15" r="T96"/>
  <c r="T95"/>
  <c r="R154"/>
  <c r="T199"/>
  <c r="T211"/>
  <c r="R216"/>
  <c r="T227"/>
  <c r="P241"/>
  <c r="BK267"/>
  <c r="J267"/>
  <c r="J74"/>
  <c i="16" r="BK86"/>
  <c r="J86"/>
  <c r="J61"/>
  <c r="BK99"/>
  <c r="J99"/>
  <c r="J62"/>
  <c r="T99"/>
  <c i="3" r="T98"/>
  <c r="P225"/>
  <c r="P325"/>
  <c r="BK423"/>
  <c r="J423"/>
  <c r="J69"/>
  <c r="BK442"/>
  <c r="J442"/>
  <c r="J71"/>
  <c r="BK478"/>
  <c r="J478"/>
  <c r="J73"/>
  <c r="P512"/>
  <c r="P511"/>
  <c i="5" r="R88"/>
  <c r="R87"/>
  <c i="6" r="T109"/>
  <c r="T87"/>
  <c i="15" r="BK119"/>
  <c r="J119"/>
  <c r="J63"/>
  <c r="P143"/>
  <c r="P142"/>
  <c r="T178"/>
  <c i="16" r="R86"/>
  <c r="R85"/>
  <c r="R84"/>
  <c r="R99"/>
  <c i="8" r="BK86"/>
  <c r="J86"/>
  <c r="J63"/>
  <c i="7" r="BK86"/>
  <c r="J86"/>
  <c r="J63"/>
  <c i="15" r="BK114"/>
  <c r="J114"/>
  <c r="J62"/>
  <c r="BK139"/>
  <c r="J139"/>
  <c r="J64"/>
  <c i="16" r="BK106"/>
  <c r="J106"/>
  <c r="J63"/>
  <c r="BK110"/>
  <c r="J110"/>
  <c r="J64"/>
  <c i="2" r="BK87"/>
  <c r="J87"/>
  <c r="J61"/>
  <c r="BK128"/>
  <c r="J128"/>
  <c r="J65"/>
  <c i="16" r="E48"/>
  <c r="BE87"/>
  <c r="F55"/>
  <c r="F54"/>
  <c r="J80"/>
  <c r="BE100"/>
  <c r="BE103"/>
  <c r="BE107"/>
  <c r="BE111"/>
  <c i="15" r="BK142"/>
  <c r="J142"/>
  <c r="J65"/>
  <c i="16" r="J52"/>
  <c r="BE90"/>
  <c i="15" r="BK95"/>
  <c r="J95"/>
  <c r="J60"/>
  <c i="16" r="BE93"/>
  <c r="BE96"/>
  <c i="15" r="E84"/>
  <c r="BE104"/>
  <c r="BE108"/>
  <c r="BE120"/>
  <c r="BE128"/>
  <c r="BE193"/>
  <c r="BE195"/>
  <c r="BE197"/>
  <c r="BE204"/>
  <c r="BE205"/>
  <c r="BE232"/>
  <c r="BE236"/>
  <c r="BE242"/>
  <c r="BE253"/>
  <c r="BE262"/>
  <c r="BE264"/>
  <c r="BE276"/>
  <c r="BE280"/>
  <c i="14" r="BK159"/>
  <c r="J159"/>
  <c r="J63"/>
  <c i="15" r="F55"/>
  <c r="BE97"/>
  <c r="BE130"/>
  <c r="BE163"/>
  <c r="BE165"/>
  <c r="BE167"/>
  <c r="BE200"/>
  <c r="BE202"/>
  <c r="BE207"/>
  <c r="BE223"/>
  <c r="BE238"/>
  <c r="BE250"/>
  <c r="BE256"/>
  <c r="BE268"/>
  <c r="J90"/>
  <c r="BE115"/>
  <c r="BE123"/>
  <c r="BE126"/>
  <c r="BE134"/>
  <c r="BE136"/>
  <c r="BE169"/>
  <c r="BE185"/>
  <c r="BE191"/>
  <c r="BE212"/>
  <c r="BE214"/>
  <c r="BE230"/>
  <c r="BE248"/>
  <c r="BE257"/>
  <c i="14" r="J88"/>
  <c r="J61"/>
  <c i="15" r="J52"/>
  <c r="BE122"/>
  <c r="BE176"/>
  <c r="BE183"/>
  <c r="BE209"/>
  <c r="BE225"/>
  <c r="BE228"/>
  <c r="BE244"/>
  <c r="BE254"/>
  <c r="BE261"/>
  <c r="F54"/>
  <c r="BE137"/>
  <c r="BE148"/>
  <c r="BE217"/>
  <c r="BE234"/>
  <c r="BE247"/>
  <c r="BE251"/>
  <c r="BE265"/>
  <c r="BE100"/>
  <c r="BE110"/>
  <c r="BE144"/>
  <c r="BE174"/>
  <c r="BE187"/>
  <c r="BE219"/>
  <c r="BE221"/>
  <c r="BE239"/>
  <c r="BE245"/>
  <c r="BE259"/>
  <c r="BE146"/>
  <c r="BE161"/>
  <c r="BE172"/>
  <c r="BE179"/>
  <c r="BE181"/>
  <c r="BE125"/>
  <c r="BE132"/>
  <c r="BE140"/>
  <c r="BE150"/>
  <c r="BE152"/>
  <c r="BE155"/>
  <c r="BE159"/>
  <c r="BE171"/>
  <c r="BE189"/>
  <c r="BE272"/>
  <c i="14" r="J52"/>
  <c r="BE101"/>
  <c r="BE115"/>
  <c r="BE117"/>
  <c r="BE122"/>
  <c r="BE131"/>
  <c r="BE132"/>
  <c r="BE133"/>
  <c r="BE135"/>
  <c r="BE136"/>
  <c r="BE142"/>
  <c r="BE143"/>
  <c r="BE155"/>
  <c r="F54"/>
  <c r="BE103"/>
  <c r="BE112"/>
  <c r="BE124"/>
  <c r="BE127"/>
  <c r="BE129"/>
  <c r="BE130"/>
  <c r="BE144"/>
  <c r="BE145"/>
  <c r="BE146"/>
  <c r="BE156"/>
  <c r="BE175"/>
  <c r="BE176"/>
  <c r="BE184"/>
  <c r="BE185"/>
  <c r="E48"/>
  <c r="BE114"/>
  <c r="BE150"/>
  <c r="BE168"/>
  <c i="13" r="J59"/>
  <c i="14" r="J54"/>
  <c r="BE96"/>
  <c r="BE97"/>
  <c r="BE98"/>
  <c r="BE120"/>
  <c r="BE128"/>
  <c r="BE138"/>
  <c r="BE151"/>
  <c r="BE164"/>
  <c r="BE165"/>
  <c r="BE170"/>
  <c r="BE171"/>
  <c r="BE172"/>
  <c r="BE173"/>
  <c r="BE178"/>
  <c r="BE182"/>
  <c r="BE183"/>
  <c r="F83"/>
  <c r="BE134"/>
  <c r="BE137"/>
  <c r="BE174"/>
  <c r="BE89"/>
  <c r="BE90"/>
  <c r="BE102"/>
  <c r="BE105"/>
  <c r="BE106"/>
  <c r="BE107"/>
  <c r="BE125"/>
  <c r="BE126"/>
  <c r="BE147"/>
  <c r="BE148"/>
  <c r="BE149"/>
  <c r="BE157"/>
  <c r="BE158"/>
  <c r="BE161"/>
  <c r="BE162"/>
  <c r="BE163"/>
  <c r="BE166"/>
  <c r="BE167"/>
  <c r="BE180"/>
  <c r="BE181"/>
  <c r="BE94"/>
  <c r="BE95"/>
  <c r="BE104"/>
  <c r="BE108"/>
  <c r="BE110"/>
  <c r="BE111"/>
  <c r="BE119"/>
  <c r="BE121"/>
  <c r="BE139"/>
  <c r="BE154"/>
  <c r="BE179"/>
  <c r="BE91"/>
  <c r="BE92"/>
  <c r="BE93"/>
  <c r="BE100"/>
  <c r="BE109"/>
  <c r="BE118"/>
  <c r="BE123"/>
  <c r="BE140"/>
  <c r="BE141"/>
  <c r="BE153"/>
  <c i="13" r="BE95"/>
  <c r="BE96"/>
  <c i="12" r="J59"/>
  <c i="13" r="J75"/>
  <c r="BE97"/>
  <c r="F55"/>
  <c r="BE84"/>
  <c r="BE87"/>
  <c r="BE92"/>
  <c r="BE98"/>
  <c r="BE100"/>
  <c r="J73"/>
  <c r="BE88"/>
  <c r="BE89"/>
  <c r="E69"/>
  <c r="BE80"/>
  <c r="BE94"/>
  <c r="BE99"/>
  <c r="BE101"/>
  <c r="F75"/>
  <c r="BE82"/>
  <c r="BE83"/>
  <c r="BE86"/>
  <c r="BE90"/>
  <c r="BE91"/>
  <c r="BE81"/>
  <c r="BE85"/>
  <c r="BE93"/>
  <c i="12" r="J54"/>
  <c r="E69"/>
  <c r="F75"/>
  <c r="BE84"/>
  <c r="J52"/>
  <c r="BE87"/>
  <c r="BE88"/>
  <c i="11" r="J81"/>
  <c r="J60"/>
  <c i="12" r="BE83"/>
  <c r="BE85"/>
  <c r="BE86"/>
  <c r="F76"/>
  <c r="BE80"/>
  <c r="BE81"/>
  <c r="BE82"/>
  <c i="10" r="J63"/>
  <c i="11" r="E70"/>
  <c r="F76"/>
  <c r="BE86"/>
  <c r="J74"/>
  <c r="BE85"/>
  <c r="BE88"/>
  <c r="BE89"/>
  <c r="J76"/>
  <c r="BE83"/>
  <c r="BE82"/>
  <c r="BE90"/>
  <c r="F77"/>
  <c r="BE84"/>
  <c r="BE87"/>
  <c i="10" r="BE106"/>
  <c r="BE109"/>
  <c r="BE112"/>
  <c r="BE117"/>
  <c r="BE121"/>
  <c r="BE124"/>
  <c r="BE125"/>
  <c r="BE134"/>
  <c r="BE144"/>
  <c i="9" r="J63"/>
  <c i="10" r="E73"/>
  <c r="BE116"/>
  <c r="BE120"/>
  <c r="BE126"/>
  <c r="BE92"/>
  <c r="BE93"/>
  <c r="BE97"/>
  <c r="BE98"/>
  <c r="BE99"/>
  <c r="BE104"/>
  <c r="BE115"/>
  <c r="BE135"/>
  <c r="BE146"/>
  <c r="BE88"/>
  <c r="BE89"/>
  <c r="BE90"/>
  <c r="BE101"/>
  <c r="BE102"/>
  <c r="BE105"/>
  <c r="BE119"/>
  <c r="BE123"/>
  <c r="BE137"/>
  <c r="J56"/>
  <c r="J81"/>
  <c r="BE103"/>
  <c r="BE113"/>
  <c r="BE114"/>
  <c r="BE131"/>
  <c r="BE140"/>
  <c r="F59"/>
  <c r="BE86"/>
  <c r="BE107"/>
  <c r="BE122"/>
  <c r="BE129"/>
  <c r="BE132"/>
  <c r="BE139"/>
  <c r="BE143"/>
  <c r="BE147"/>
  <c r="F81"/>
  <c r="BE100"/>
  <c r="BE108"/>
  <c r="BE110"/>
  <c r="BE118"/>
  <c r="BE127"/>
  <c r="BE128"/>
  <c r="BE133"/>
  <c r="BE136"/>
  <c r="BE141"/>
  <c r="BE142"/>
  <c r="BE145"/>
  <c r="BE87"/>
  <c r="BE91"/>
  <c r="BE94"/>
  <c r="BE95"/>
  <c r="BE96"/>
  <c r="BE111"/>
  <c r="BE130"/>
  <c r="BE138"/>
  <c i="9" r="J58"/>
  <c r="BE87"/>
  <c r="E50"/>
  <c r="F81"/>
  <c r="BE95"/>
  <c r="BE98"/>
  <c r="J56"/>
  <c r="F82"/>
  <c r="BE88"/>
  <c r="BE91"/>
  <c r="BE94"/>
  <c r="BE90"/>
  <c r="BE99"/>
  <c r="BE92"/>
  <c r="BE96"/>
  <c r="BE97"/>
  <c r="BE86"/>
  <c r="BE89"/>
  <c r="BE93"/>
  <c i="8" r="F58"/>
  <c r="J82"/>
  <c r="BE100"/>
  <c r="BE106"/>
  <c r="BE120"/>
  <c r="BE122"/>
  <c r="BE128"/>
  <c r="E74"/>
  <c r="BE126"/>
  <c r="J80"/>
  <c r="BE109"/>
  <c r="BE115"/>
  <c r="BE116"/>
  <c r="F59"/>
  <c r="BE93"/>
  <c r="BE96"/>
  <c r="BE97"/>
  <c r="BE104"/>
  <c r="BE105"/>
  <c r="BE107"/>
  <c r="BE110"/>
  <c r="BE112"/>
  <c r="BE114"/>
  <c r="BE119"/>
  <c r="BE121"/>
  <c r="BE131"/>
  <c r="BE88"/>
  <c r="BE89"/>
  <c r="BE90"/>
  <c r="BE111"/>
  <c r="BE118"/>
  <c r="BE91"/>
  <c r="BE92"/>
  <c r="BE95"/>
  <c r="BE99"/>
  <c r="BE102"/>
  <c r="BE103"/>
  <c r="BE117"/>
  <c r="BE123"/>
  <c r="BE127"/>
  <c r="BE132"/>
  <c r="BE133"/>
  <c r="BE134"/>
  <c r="BE87"/>
  <c r="BE98"/>
  <c r="BE101"/>
  <c r="BE124"/>
  <c r="BE130"/>
  <c r="BE94"/>
  <c r="BE129"/>
  <c i="7" r="J56"/>
  <c r="BE89"/>
  <c r="BE91"/>
  <c r="BE96"/>
  <c r="BE117"/>
  <c r="BE118"/>
  <c r="BE90"/>
  <c r="BE106"/>
  <c r="BE107"/>
  <c r="BE116"/>
  <c r="F59"/>
  <c r="J82"/>
  <c r="BE98"/>
  <c r="BE102"/>
  <c r="BE103"/>
  <c r="F58"/>
  <c r="BE104"/>
  <c r="BE105"/>
  <c r="BE111"/>
  <c r="BE112"/>
  <c r="BE114"/>
  <c r="BE115"/>
  <c r="BE120"/>
  <c r="BE121"/>
  <c r="BE127"/>
  <c r="BE128"/>
  <c r="BE129"/>
  <c r="BE134"/>
  <c r="BE99"/>
  <c r="BE110"/>
  <c r="BE126"/>
  <c r="BE130"/>
  <c r="BE133"/>
  <c r="BE92"/>
  <c r="BE93"/>
  <c r="BE119"/>
  <c r="BE122"/>
  <c r="BE123"/>
  <c r="E74"/>
  <c r="BE87"/>
  <c r="BE95"/>
  <c r="BE101"/>
  <c r="BE124"/>
  <c r="BE131"/>
  <c r="BE88"/>
  <c r="BE94"/>
  <c r="BE97"/>
  <c r="BE100"/>
  <c r="BE109"/>
  <c r="BE132"/>
  <c i="6" r="J56"/>
  <c r="BE97"/>
  <c r="BE104"/>
  <c r="BE114"/>
  <c r="BE116"/>
  <c r="BE125"/>
  <c r="BE127"/>
  <c r="F58"/>
  <c r="J83"/>
  <c r="BE93"/>
  <c r="BE102"/>
  <c r="BE107"/>
  <c r="BE112"/>
  <c r="BE122"/>
  <c r="F59"/>
  <c r="BE89"/>
  <c r="BE91"/>
  <c r="BE92"/>
  <c r="BE103"/>
  <c r="BE105"/>
  <c r="BE111"/>
  <c r="BE117"/>
  <c r="BE118"/>
  <c r="BE129"/>
  <c r="BE130"/>
  <c r="BE94"/>
  <c r="BE95"/>
  <c r="BE100"/>
  <c r="BE106"/>
  <c r="BE120"/>
  <c r="BE123"/>
  <c r="BE124"/>
  <c r="BE126"/>
  <c r="BE136"/>
  <c i="5" r="J63"/>
  <c i="6" r="E50"/>
  <c r="BE119"/>
  <c r="BE128"/>
  <c r="BE135"/>
  <c i="5" r="J88"/>
  <c r="J64"/>
  <c i="6" r="BE131"/>
  <c r="BE133"/>
  <c r="BE134"/>
  <c r="BE99"/>
  <c r="BE113"/>
  <c r="BE90"/>
  <c r="BE96"/>
  <c r="BE98"/>
  <c r="BE101"/>
  <c r="BE108"/>
  <c r="BE110"/>
  <c r="BE121"/>
  <c r="BE132"/>
  <c i="5" r="J58"/>
  <c r="F58"/>
  <c r="BE108"/>
  <c r="BE118"/>
  <c r="BE119"/>
  <c r="BE128"/>
  <c r="BE129"/>
  <c r="BE130"/>
  <c r="BE131"/>
  <c r="BE98"/>
  <c r="BE122"/>
  <c r="BE123"/>
  <c i="4" r="BK82"/>
  <c r="J82"/>
  <c r="J60"/>
  <c i="5" r="E50"/>
  <c r="F59"/>
  <c r="J81"/>
  <c r="BE94"/>
  <c r="BE95"/>
  <c r="BE96"/>
  <c r="BE97"/>
  <c r="BE100"/>
  <c r="BE101"/>
  <c r="BE102"/>
  <c r="BE132"/>
  <c r="BE133"/>
  <c r="BE89"/>
  <c r="BE90"/>
  <c r="BE121"/>
  <c r="BE141"/>
  <c r="BE93"/>
  <c r="BE109"/>
  <c r="BE110"/>
  <c r="BE111"/>
  <c r="BE112"/>
  <c r="BE113"/>
  <c r="BE114"/>
  <c r="BE137"/>
  <c r="BE91"/>
  <c r="BE92"/>
  <c r="BE103"/>
  <c r="BE104"/>
  <c r="BE106"/>
  <c r="BE107"/>
  <c r="BE116"/>
  <c r="BE117"/>
  <c r="BE134"/>
  <c r="BE138"/>
  <c r="BE139"/>
  <c r="BE140"/>
  <c r="BE142"/>
  <c r="BE143"/>
  <c r="BE99"/>
  <c r="BE105"/>
  <c r="BE124"/>
  <c r="BE125"/>
  <c r="BE126"/>
  <c r="BE127"/>
  <c r="BE136"/>
  <c i="3" r="BK97"/>
  <c r="BK511"/>
  <c r="J511"/>
  <c r="J75"/>
  <c r="J389"/>
  <c r="J68"/>
  <c i="4" r="J52"/>
  <c r="BE90"/>
  <c r="BE95"/>
  <c r="BE97"/>
  <c r="F78"/>
  <c r="E71"/>
  <c r="J77"/>
  <c r="F77"/>
  <c r="BE87"/>
  <c r="BE100"/>
  <c r="BE84"/>
  <c r="BE93"/>
  <c i="3" r="F54"/>
  <c r="BE101"/>
  <c r="BE233"/>
  <c r="BE236"/>
  <c r="BE254"/>
  <c r="BE274"/>
  <c r="BE276"/>
  <c r="BE293"/>
  <c r="BE353"/>
  <c r="BE355"/>
  <c r="BE359"/>
  <c r="BE373"/>
  <c r="BE385"/>
  <c r="BE457"/>
  <c r="BE479"/>
  <c r="BE484"/>
  <c r="BE487"/>
  <c r="BE513"/>
  <c r="E86"/>
  <c r="F93"/>
  <c r="BE127"/>
  <c r="BE207"/>
  <c r="BE266"/>
  <c r="BE301"/>
  <c r="BE304"/>
  <c r="BE345"/>
  <c r="BE347"/>
  <c r="BE370"/>
  <c r="BE382"/>
  <c r="BE428"/>
  <c r="BE431"/>
  <c r="BE434"/>
  <c r="BE436"/>
  <c r="BE455"/>
  <c r="BE467"/>
  <c r="BE469"/>
  <c r="BE470"/>
  <c r="BE507"/>
  <c r="BE516"/>
  <c i="2" r="BK127"/>
  <c i="3" r="J52"/>
  <c r="BE104"/>
  <c r="BE107"/>
  <c r="BE110"/>
  <c r="BE112"/>
  <c r="BE153"/>
  <c r="BE155"/>
  <c r="BE158"/>
  <c r="BE228"/>
  <c r="BE230"/>
  <c r="BE258"/>
  <c r="BE260"/>
  <c r="BE263"/>
  <c r="BE281"/>
  <c r="BE284"/>
  <c r="BE287"/>
  <c r="BE290"/>
  <c r="BE295"/>
  <c r="BE298"/>
  <c r="BE300"/>
  <c r="BE335"/>
  <c r="BE379"/>
  <c r="BE447"/>
  <c r="BE451"/>
  <c r="BE453"/>
  <c r="BE490"/>
  <c r="BE497"/>
  <c r="BE123"/>
  <c r="BE170"/>
  <c r="BE173"/>
  <c r="BE195"/>
  <c r="BE268"/>
  <c r="BE312"/>
  <c r="BE314"/>
  <c r="BE316"/>
  <c r="BE361"/>
  <c r="BE376"/>
  <c r="BE390"/>
  <c r="BE396"/>
  <c r="BE398"/>
  <c r="BE404"/>
  <c r="BE409"/>
  <c r="BE414"/>
  <c r="BE437"/>
  <c r="BE438"/>
  <c r="BE440"/>
  <c r="BE462"/>
  <c r="BE465"/>
  <c r="BE495"/>
  <c r="BE509"/>
  <c r="BE116"/>
  <c r="BE120"/>
  <c r="BE150"/>
  <c r="BE162"/>
  <c r="BE176"/>
  <c r="BE198"/>
  <c r="BE200"/>
  <c r="BE203"/>
  <c r="BE210"/>
  <c r="BE214"/>
  <c r="BE217"/>
  <c r="BE220"/>
  <c r="BE222"/>
  <c r="BE238"/>
  <c r="BE241"/>
  <c r="BE243"/>
  <c r="BE246"/>
  <c r="BE251"/>
  <c r="BE278"/>
  <c r="BE317"/>
  <c r="BE326"/>
  <c r="BE328"/>
  <c r="BE332"/>
  <c r="BE363"/>
  <c r="BE416"/>
  <c r="BE419"/>
  <c r="BE482"/>
  <c r="BE492"/>
  <c r="BE499"/>
  <c r="J92"/>
  <c r="BE99"/>
  <c r="BE114"/>
  <c r="BE134"/>
  <c r="BE140"/>
  <c r="BE147"/>
  <c r="BE165"/>
  <c r="BE168"/>
  <c r="BE226"/>
  <c r="BE307"/>
  <c r="BE310"/>
  <c r="BE318"/>
  <c r="BE319"/>
  <c r="BE322"/>
  <c r="BE337"/>
  <c r="BE339"/>
  <c r="BE342"/>
  <c r="BE393"/>
  <c r="BE420"/>
  <c r="BE422"/>
  <c r="BE424"/>
  <c r="BE460"/>
  <c r="BE503"/>
  <c r="BE505"/>
  <c r="BE179"/>
  <c r="BE181"/>
  <c r="BE184"/>
  <c r="BE187"/>
  <c r="BE192"/>
  <c r="BE256"/>
  <c r="BE271"/>
  <c r="BE350"/>
  <c r="BE357"/>
  <c r="BE367"/>
  <c r="BE443"/>
  <c r="BE445"/>
  <c r="BE472"/>
  <c r="BE473"/>
  <c r="BE476"/>
  <c i="1" r="BB55"/>
  <c r="BC55"/>
  <c r="AW55"/>
  <c r="BA55"/>
  <c i="2" r="E48"/>
  <c r="J52"/>
  <c r="F54"/>
  <c r="J54"/>
  <c r="F55"/>
  <c r="BE88"/>
  <c r="BE92"/>
  <c r="BE97"/>
  <c r="BE100"/>
  <c r="BE103"/>
  <c r="BE105"/>
  <c r="BE108"/>
  <c r="BE111"/>
  <c r="BE115"/>
  <c r="BE120"/>
  <c r="BE122"/>
  <c r="BE125"/>
  <c r="BE129"/>
  <c i="1" r="BD55"/>
  <c i="5" r="F38"/>
  <c i="1" r="BC59"/>
  <c i="12" r="F35"/>
  <c i="1" r="BB66"/>
  <c i="6" r="F38"/>
  <c i="1" r="BC60"/>
  <c i="14" r="F36"/>
  <c i="1" r="BC68"/>
  <c i="14" r="J34"/>
  <c i="1" r="AW68"/>
  <c i="10" r="J32"/>
  <c i="7" r="J36"/>
  <c i="1" r="AW61"/>
  <c i="11" r="F34"/>
  <c i="1" r="BA65"/>
  <c i="12" r="J34"/>
  <c i="1" r="AW66"/>
  <c i="16" r="F35"/>
  <c i="1" r="BB70"/>
  <c i="5" r="F36"/>
  <c i="1" r="BA59"/>
  <c i="6" r="F36"/>
  <c i="1" r="BA60"/>
  <c i="6" r="J36"/>
  <c i="1" r="AW60"/>
  <c i="10" r="F39"/>
  <c i="1" r="BD64"/>
  <c i="13" r="J30"/>
  <c i="6" r="F39"/>
  <c i="1" r="BD60"/>
  <c i="16" r="F37"/>
  <c i="1" r="BD70"/>
  <c i="8" r="J36"/>
  <c i="1" r="AW62"/>
  <c i="15" r="F37"/>
  <c i="1" r="BD69"/>
  <c i="8" r="J32"/>
  <c i="10" r="J36"/>
  <c i="1" r="AW64"/>
  <c i="12" r="F37"/>
  <c i="1" r="BD66"/>
  <c i="15" r="F34"/>
  <c i="1" r="BA69"/>
  <c i="16" r="F34"/>
  <c i="1" r="BA70"/>
  <c i="4" r="J34"/>
  <c i="1" r="AW57"/>
  <c i="5" r="F39"/>
  <c i="1" r="BD59"/>
  <c i="15" r="J34"/>
  <c i="1" r="AW69"/>
  <c i="9" r="F36"/>
  <c i="1" r="BA63"/>
  <c i="7" r="F36"/>
  <c i="1" r="BA61"/>
  <c i="5" r="F37"/>
  <c i="1" r="BB59"/>
  <c i="4" r="F35"/>
  <c i="1" r="BB57"/>
  <c i="11" r="J34"/>
  <c i="1" r="AW65"/>
  <c i="11" r="F36"/>
  <c i="1" r="BC65"/>
  <c i="14" r="F35"/>
  <c i="1" r="BB68"/>
  <c i="8" r="F37"/>
  <c i="1" r="BB62"/>
  <c i="12" r="F36"/>
  <c i="1" r="BC66"/>
  <c i="15" r="F35"/>
  <c i="1" r="BB69"/>
  <c i="11" r="F35"/>
  <c i="1" r="BB65"/>
  <c i="16" r="F36"/>
  <c i="1" r="BC70"/>
  <c i="12" r="J30"/>
  <c i="4" r="F36"/>
  <c i="1" r="BC57"/>
  <c i="7" r="F37"/>
  <c i="1" r="BB61"/>
  <c i="13" r="J34"/>
  <c i="1" r="AW67"/>
  <c i="7" r="J32"/>
  <c i="9" r="J36"/>
  <c i="1" r="AW63"/>
  <c i="3" r="F36"/>
  <c i="1" r="BC56"/>
  <c i="4" r="F34"/>
  <c i="1" r="BA57"/>
  <c i="8" r="F38"/>
  <c i="1" r="BC62"/>
  <c i="9" r="J32"/>
  <c i="3" r="F37"/>
  <c i="1" r="BD56"/>
  <c i="8" r="F36"/>
  <c i="1" r="BA62"/>
  <c i="9" r="F37"/>
  <c i="1" r="BB63"/>
  <c i="14" r="F37"/>
  <c i="1" r="BD68"/>
  <c i="10" r="F37"/>
  <c i="1" r="BB64"/>
  <c i="14" r="F34"/>
  <c i="1" r="BA68"/>
  <c i="5" r="J36"/>
  <c i="1" r="AW59"/>
  <c i="13" r="F35"/>
  <c i="1" r="BB67"/>
  <c i="9" r="F39"/>
  <c i="1" r="BD63"/>
  <c i="11" r="J30"/>
  <c i="13" r="F34"/>
  <c i="1" r="BA67"/>
  <c i="3" r="F35"/>
  <c i="1" r="BB56"/>
  <c i="11" r="F37"/>
  <c i="1" r="BD65"/>
  <c i="13" r="F36"/>
  <c i="1" r="BC67"/>
  <c i="5" r="J32"/>
  <c i="1" r="AS54"/>
  <c i="8" r="F39"/>
  <c i="1" r="BD62"/>
  <c i="3" r="F34"/>
  <c i="1" r="BA56"/>
  <c i="12" r="F34"/>
  <c i="1" r="BA66"/>
  <c i="15" r="F36"/>
  <c i="1" r="BC69"/>
  <c i="4" r="F37"/>
  <c i="1" r="BD57"/>
  <c i="7" r="F38"/>
  <c i="1" r="BC61"/>
  <c i="16" r="J34"/>
  <c i="1" r="AW70"/>
  <c i="10" r="F38"/>
  <c i="1" r="BC64"/>
  <c i="6" r="F37"/>
  <c i="1" r="BB60"/>
  <c i="10" r="F36"/>
  <c i="1" r="BA64"/>
  <c i="9" r="F38"/>
  <c i="1" r="BC63"/>
  <c i="13" r="F37"/>
  <c i="1" r="BD67"/>
  <c i="3" r="J34"/>
  <c i="1" r="AW56"/>
  <c i="7" r="F39"/>
  <c i="1" r="BD61"/>
  <c i="2" l="1" r="P86"/>
  <c r="P85"/>
  <c i="1" r="AU55"/>
  <c i="15" r="P94"/>
  <c i="1" r="AU69"/>
  <c i="15" r="T142"/>
  <c r="T94"/>
  <c i="6" r="P87"/>
  <c i="1" r="AU60"/>
  <c i="3" r="T97"/>
  <c r="T96"/>
  <c i="6" r="R87"/>
  <c i="3" r="T388"/>
  <c r="P97"/>
  <c r="P96"/>
  <c i="1" r="AU56"/>
  <c i="14" r="P159"/>
  <c i="3" r="R97"/>
  <c i="14" r="T159"/>
  <c r="T86"/>
  <c i="3" r="R388"/>
  <c i="16" r="T85"/>
  <c r="T84"/>
  <c i="14" r="P87"/>
  <c r="P86"/>
  <c i="1" r="AU68"/>
  <c i="14" r="BK87"/>
  <c r="J87"/>
  <c r="J60"/>
  <c r="R159"/>
  <c r="R87"/>
  <c i="5" r="P87"/>
  <c i="1" r="AU59"/>
  <c i="15" r="R142"/>
  <c r="R94"/>
  <c i="3" r="BK388"/>
  <c r="J388"/>
  <c r="J67"/>
  <c i="1" r="AG59"/>
  <c r="AG66"/>
  <c r="AG67"/>
  <c r="AG64"/>
  <c r="AG63"/>
  <c i="6" r="BK87"/>
  <c r="J87"/>
  <c r="J63"/>
  <c i="16" r="BK85"/>
  <c r="J85"/>
  <c r="J60"/>
  <c i="2" r="BK86"/>
  <c r="J86"/>
  <c r="J60"/>
  <c i="15" r="BK94"/>
  <c r="J94"/>
  <c i="14" r="BK86"/>
  <c r="J86"/>
  <c r="J59"/>
  <c i="1" r="AG65"/>
  <c r="AG62"/>
  <c r="AG61"/>
  <c i="4" r="BK81"/>
  <c r="J81"/>
  <c i="3" r="J97"/>
  <c r="J60"/>
  <c i="2" r="J127"/>
  <c r="J64"/>
  <c r="J33"/>
  <c i="1" r="AV55"/>
  <c r="AT55"/>
  <c r="BA58"/>
  <c r="AW58"/>
  <c i="13" r="F33"/>
  <c i="1" r="AZ67"/>
  <c i="8" r="F35"/>
  <c i="1" r="AZ62"/>
  <c i="10" r="F35"/>
  <c i="1" r="AZ64"/>
  <c i="5" r="J35"/>
  <c i="1" r="AV59"/>
  <c r="AT59"/>
  <c r="AN59"/>
  <c i="13" r="J33"/>
  <c i="1" r="AV67"/>
  <c r="AT67"/>
  <c r="AN67"/>
  <c i="7" r="J35"/>
  <c i="1" r="AV61"/>
  <c r="AT61"/>
  <c r="AN61"/>
  <c i="11" r="J33"/>
  <c i="1" r="AV65"/>
  <c r="AT65"/>
  <c r="AN65"/>
  <c i="4" r="J30"/>
  <c i="1" r="AG57"/>
  <c i="5" r="F35"/>
  <c i="1" r="AZ59"/>
  <c i="7" r="F35"/>
  <c i="1" r="AZ61"/>
  <c i="3" r="F33"/>
  <c i="1" r="AZ56"/>
  <c r="BD58"/>
  <c i="14" r="J33"/>
  <c i="1" r="AV68"/>
  <c r="AT68"/>
  <c i="4" r="F33"/>
  <c i="1" r="AZ57"/>
  <c i="9" r="F35"/>
  <c i="1" r="AZ63"/>
  <c i="2" r="F33"/>
  <c i="1" r="AZ55"/>
  <c i="15" r="J33"/>
  <c i="1" r="AV69"/>
  <c r="AT69"/>
  <c i="3" r="J33"/>
  <c i="1" r="AV56"/>
  <c r="AT56"/>
  <c r="BB58"/>
  <c r="AX58"/>
  <c i="4" r="J33"/>
  <c i="1" r="AV57"/>
  <c r="AT57"/>
  <c i="9" r="J35"/>
  <c i="1" r="AV63"/>
  <c r="AT63"/>
  <c r="AN63"/>
  <c i="15" r="J30"/>
  <c i="1" r="AG69"/>
  <c i="16" r="F33"/>
  <c i="1" r="AZ70"/>
  <c i="12" r="J33"/>
  <c i="1" r="AV66"/>
  <c r="AT66"/>
  <c r="AN66"/>
  <c i="14" r="F33"/>
  <c i="1" r="AZ68"/>
  <c i="15" r="F33"/>
  <c i="1" r="AZ69"/>
  <c i="12" r="F33"/>
  <c i="1" r="AZ66"/>
  <c i="6" r="F35"/>
  <c i="1" r="AZ60"/>
  <c r="BC58"/>
  <c r="AY58"/>
  <c i="6" r="J35"/>
  <c i="1" r="AV60"/>
  <c r="AT60"/>
  <c i="10" r="J35"/>
  <c i="1" r="AV64"/>
  <c r="AT64"/>
  <c r="AN64"/>
  <c i="8" r="J35"/>
  <c i="1" r="AV62"/>
  <c r="AT62"/>
  <c r="AN62"/>
  <c i="11" r="F33"/>
  <c i="1" r="AZ65"/>
  <c i="16" r="J33"/>
  <c i="1" r="AV70"/>
  <c r="AT70"/>
  <c i="14" l="1" r="R86"/>
  <c i="3" r="R96"/>
  <c r="BK96"/>
  <c r="J96"/>
  <c r="J59"/>
  <c i="2" r="BK85"/>
  <c r="J85"/>
  <c i="16" r="BK84"/>
  <c r="J84"/>
  <c r="J59"/>
  <c i="1" r="AN69"/>
  <c i="15" r="J59"/>
  <c r="J39"/>
  <c i="13" r="J39"/>
  <c i="12" r="J39"/>
  <c i="11" r="J39"/>
  <c i="10" r="J41"/>
  <c i="9" r="J41"/>
  <c i="8" r="J41"/>
  <c i="7" r="J41"/>
  <c i="1" r="AN57"/>
  <c i="4" r="J59"/>
  <c i="5" r="J41"/>
  <c i="4" r="J39"/>
  <c i="6" r="J32"/>
  <c i="1" r="AG60"/>
  <c r="AG58"/>
  <c i="14" r="J30"/>
  <c i="1" r="AG68"/>
  <c r="AN68"/>
  <c r="AU58"/>
  <c r="AU54"/>
  <c r="BA54"/>
  <c r="W30"/>
  <c r="BB54"/>
  <c r="W31"/>
  <c r="AZ58"/>
  <c r="AV58"/>
  <c r="AT58"/>
  <c i="2" r="J30"/>
  <c i="1" r="AG55"/>
  <c r="BD54"/>
  <c r="W33"/>
  <c r="BC54"/>
  <c r="W32"/>
  <c i="6" l="1" r="J41"/>
  <c i="2" r="J39"/>
  <c r="J59"/>
  <c i="14" r="J39"/>
  <c i="1" r="AN55"/>
  <c r="AN60"/>
  <c r="AN58"/>
  <c r="AZ54"/>
  <c r="W29"/>
  <c i="3" r="J30"/>
  <c i="1" r="AG56"/>
  <c r="AN56"/>
  <c r="AX54"/>
  <c i="16" r="J30"/>
  <c i="1" r="AG70"/>
  <c r="AY54"/>
  <c r="AW54"/>
  <c r="AK30"/>
  <c i="3" l="1" r="J39"/>
  <c i="16" r="J39"/>
  <c i="1" r="AN70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<sst xmlns="http://schemas.openxmlformats.org/spreadsheetml/2006/main">
  <si>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</si>
  <si>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</si>
  <si>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</si>
  <si>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</si>
  <si>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</si>
  <si>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{4e02d8d3-6327-4987-a516-de6ff537a33e}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</si>
  <si>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</si>
  <si>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</si>
  <si>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</si>
  <si>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</si>
  <si>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</si>
  <si>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</si>
  <si>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</si>
  <si>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</si>
  <si>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NJ_07_24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</si>
  <si>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</si>
  <si>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</si>
  <si>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venkovního bazénu</t>
  </si>
  <si>
    <t>KSO:</t>
  </si>
  <si>
    <t/>
  </si>
  <si>
    <t>CC-CZ:</t>
  </si>
  <si>
    <t>Místo:</t>
  </si>
  <si>
    <t>Nový Jičín</t>
  </si>
  <si>
    <t>Datum:</t>
  </si>
  <si>
    <t>15. 5. 2024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</si>
  <si>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</si>
  <si>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</si>
  <si>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</si>
  <si>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</si>
  <si>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</si>
  <si>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</si>
  <si>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</si>
  <si>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</si>
  <si>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</si>
  <si>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17245117</t>
  </si>
  <si>
    <t>MP Pro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</si>
  <si>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</si>
  <si>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</si>
  <si>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</si>
  <si>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</si>
  <si>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</si>
  <si>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</si>
  <si>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</si>
  <si>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</si>
  <si>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</si>
  <si>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</si>
  <si>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</si>
  <si>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</si>
  <si>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</si>
  <si>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</si>
  <si>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</si>
  <si>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</si>
  <si>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</si>
  <si>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</si>
  <si>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</si>
  <si>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</si>
  <si>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</si>
  <si>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</si>
  <si>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</si>
  <si>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</si>
  <si>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</si>
  <si>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</si>
  <si>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</si>
  <si>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</si>
  <si>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</si>
  <si>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</si>
  <si>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</si>
  <si>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</si>
  <si>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</si>
  <si>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</si>
  <si>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</si>
  <si>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</si>
  <si>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</si>
  <si>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</si>
  <si>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</si>
  <si>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</si>
  <si>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</si>
  <si>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</si>
  <si>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</si>
  <si>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</si>
  <si>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</si>
  <si>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{cad5a571-301a-4ba6-afee-6d3cabcd4b7c}</t>
  </si>
  <si>
    <t>2</t>
  </si>
  <si>
    <t>02</t>
  </si>
  <si>
    <t>Stavební úpravy</t>
  </si>
  <si>
    <t>{ad75ebd4-e8d4-4f0d-82c4-e069798126dd}</t>
  </si>
  <si>
    <t>03</t>
  </si>
  <si>
    <t>Dlažba</t>
  </si>
  <si>
    <t>{b4c40c79-81e2-4218-84df-ce471ee63210}</t>
  </si>
  <si>
    <t>04</t>
  </si>
  <si>
    <t>Bazén, Vířivky, Brouzdaliště, Technologie</t>
  </si>
  <si>
    <t>{e6473746-0446-4ed1-9073-2b52d80b77de}</t>
  </si>
  <si>
    <t>04.1</t>
  </si>
  <si>
    <t>Nerezový bazén, Technologie</t>
  </si>
  <si>
    <t>Soupis</t>
  </si>
  <si>
    <t>{ab72367c-07e7-46f3-b27b-e40821b0c255}</t>
  </si>
  <si>
    <t>04.2</t>
  </si>
  <si>
    <t>Dětské brouzdaliště, Technologie</t>
  </si>
  <si>
    <t>{070140ae-a4e6-4a51-b771-bc0efc23f747}</t>
  </si>
  <si>
    <t>04.3</t>
  </si>
  <si>
    <t>Vířivka č.1, Technologie</t>
  </si>
  <si>
    <t>{d8edc61c-a1b9-470a-8e8c-fe16985be6d9}</t>
  </si>
  <si>
    <t>04.4</t>
  </si>
  <si>
    <t>Vířivka č. 2, Technologie</t>
  </si>
  <si>
    <t>{668e5d93-ccd6-43d7-9d17-f996344460d6}</t>
  </si>
  <si>
    <t>04.5</t>
  </si>
  <si>
    <t>Doplnění chlorovny</t>
  </si>
  <si>
    <t>{5795cef2-0064-47d4-9a39-3d42f8d1383e}</t>
  </si>
  <si>
    <t>04.6</t>
  </si>
  <si>
    <t>MaR - Elektro</t>
  </si>
  <si>
    <t>{1c836f49-ca7a-49d1-97de-6cfac1462338}</t>
  </si>
  <si>
    <t>05</t>
  </si>
  <si>
    <t>Vodní skluzavka</t>
  </si>
  <si>
    <t>{ab7d6fa6-ea44-48f4-a0b8-c501add4eb89}</t>
  </si>
  <si>
    <t>06</t>
  </si>
  <si>
    <t>Optika</t>
  </si>
  <si>
    <t>{022067a2-cff8-412d-8ec3-0ed0e92c3e11}</t>
  </si>
  <si>
    <t>07</t>
  </si>
  <si>
    <t>Vybavení</t>
  </si>
  <si>
    <t>{5df71583-0131-4b1c-a432-3b00532328ca}</t>
  </si>
  <si>
    <t>08</t>
  </si>
  <si>
    <t>Elektro</t>
  </si>
  <si>
    <t>{6d3fba57-0f31-4805-8f4a-2b0f8b1a63a9}</t>
  </si>
  <si>
    <t>09</t>
  </si>
  <si>
    <t>ZTI-ÚT-VZT</t>
  </si>
  <si>
    <t>{0e22c586-9bc2-42e3-b062-9700c06e6a04}</t>
  </si>
  <si>
    <t>10</t>
  </si>
  <si>
    <t>VRN</t>
  </si>
  <si>
    <t>{85539266-0dd0-4ca5-af94-621b7777e7a0}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</si>
  <si>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</si>
  <si>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</si>
  <si>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</si>
  <si>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</si>
  <si>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</si>
  <si>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</si>
  <si>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</si>
  <si>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</si>
  <si>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</si>
  <si>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</si>
  <si>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</si>
  <si>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</si>
  <si>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</si>
  <si>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</si>
  <si>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</si>
  <si>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</si>
  <si>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</si>
  <si>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</si>
  <si>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</si>
  <si>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</si>
  <si>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</si>
  <si>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</si>
  <si>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</si>
  <si>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</si>
  <si>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</si>
  <si>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</si>
  <si>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</si>
  <si>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</si>
  <si>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</si>
  <si>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</si>
  <si>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</si>
  <si>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5</t>
  </si>
  <si>
    <t>K</t>
  </si>
  <si>
    <t>632683111</t>
  </si>
  <si>
    <t>Sešívání trhlin v betonových podlahách ocelovými sponkami se zálivkou pryskyřicí vzdálenosti sponek do 10 cm</t>
  </si>
  <si>
    <t>m</t>
  </si>
  <si>
    <t>CS ÚRS 2024 01</t>
  </si>
  <si>
    <t>4</t>
  </si>
  <si>
    <t>1571361501</t>
  </si>
  <si>
    <t>Online PSC</t>
  </si>
  <si>
    <t>https://podminky.urs.cz/item/CS_URS_2024_01/632683111</t>
  </si>
  <si>
    <t>VV</t>
  </si>
  <si>
    <t>(50,03+20,4)*7*0,5</t>
  </si>
  <si>
    <t>9</t>
  </si>
  <si>
    <t>Ostatní konstrukce a práce, bourání</t>
  </si>
  <si>
    <t>3</t>
  </si>
  <si>
    <t>962052210</t>
  </si>
  <si>
    <t>Bourání zdiva železobetonového nadzákladového, objemu do 1 m3</t>
  </si>
  <si>
    <t>m3</t>
  </si>
  <si>
    <t>1523605977</t>
  </si>
  <si>
    <t>https://podminky.urs.cz/item/CS_URS_2024_01/962052210</t>
  </si>
  <si>
    <t>0,6*0,1*21,34+0,60*51,16+(1,56*1,16*21,34)</t>
  </si>
  <si>
    <t>0,4*0,9*(14+73+11)</t>
  </si>
  <si>
    <t>Součet</t>
  </si>
  <si>
    <t>8</t>
  </si>
  <si>
    <t>963012510</t>
  </si>
  <si>
    <t>Bourání stropů z desek nebo panelů železobetonových prefabrikovaných s dutinami z desek, š. do 300 mm tl. do 140 mm</t>
  </si>
  <si>
    <t>313759480</t>
  </si>
  <si>
    <t>https://podminky.urs.cz/item/CS_URS_2024_01/963012510</t>
  </si>
  <si>
    <t>283,43*1,1*0,1</t>
  </si>
  <si>
    <t>965043441</t>
  </si>
  <si>
    <t>Bourání mazanin betonových s potěrem nebo teracem tl. do 150 mm, plochy přes 4 m2</t>
  </si>
  <si>
    <t>2087300164</t>
  </si>
  <si>
    <t>https://podminky.urs.cz/item/CS_URS_2024_01/965043441</t>
  </si>
  <si>
    <t>1,1*(0,15*(283,43+593,5+59,72+4,32))</t>
  </si>
  <si>
    <t>7</t>
  </si>
  <si>
    <t>965049112</t>
  </si>
  <si>
    <t>Bourání mazanin Příplatek k cenám za bourání mazanin betonových se svařovanou sítí, tl. přes 100 mm</t>
  </si>
  <si>
    <t>1716603765</t>
  </si>
  <si>
    <t>https://podminky.urs.cz/item/CS_URS_2024_01/965049112</t>
  </si>
  <si>
    <t>977312114</t>
  </si>
  <si>
    <t>Řezání stávajících betonových mazanin s vyztužením hloubky přes 150 do 200 mm</t>
  </si>
  <si>
    <t>1278642773</t>
  </si>
  <si>
    <t>https://podminky.urs.cz/item/CS_URS_2024_01/977312114</t>
  </si>
  <si>
    <t>21,43*3+5+51,16</t>
  </si>
  <si>
    <t>978059641</t>
  </si>
  <si>
    <t>Odsekání obkladů stěn včetně otlučení podkladní omítky až na zdivo z obkládaček vnějších, z jakýchkoliv materiálů, plochy přes 1 m2</t>
  </si>
  <si>
    <t>m2</t>
  </si>
  <si>
    <t>1628549397</t>
  </si>
  <si>
    <t>https://podminky.urs.cz/item/CS_URS_2024_01/978059641</t>
  </si>
  <si>
    <t>(2*(50,03+20,4))*1,5+(2*(50,03+20,4))*0,3</t>
  </si>
  <si>
    <t>13</t>
  </si>
  <si>
    <t>981332111</t>
  </si>
  <si>
    <t>Demolice ocelových konstrukcí hal, sil, technologických zařízení apod. jakýmkoliv způsobem</t>
  </si>
  <si>
    <t>t</t>
  </si>
  <si>
    <t>101534851</t>
  </si>
  <si>
    <t>https://podminky.urs.cz/item/CS_URS_2024_01/981332111</t>
  </si>
  <si>
    <t>P</t>
  </si>
  <si>
    <t>Poznámka k položce:_x000d_
konstrukce tobogánu</t>
  </si>
  <si>
    <t>4,88</t>
  </si>
  <si>
    <t>981511114</t>
  </si>
  <si>
    <t>Demolice konstrukcí objektů postupným rozebíráním konstrukcí ze železobetonu</t>
  </si>
  <si>
    <t>-1698119798</t>
  </si>
  <si>
    <t>https://podminky.urs.cz/item/CS_URS_2024_01/981511114</t>
  </si>
  <si>
    <t>Poznámka k položce:_x000d_
Základ tobogánu, brouzdaliště, dojezd tobogánu, květináče</t>
  </si>
  <si>
    <t>(53+18+18+32)*0,2+185*1,5</t>
  </si>
  <si>
    <t>997</t>
  </si>
  <si>
    <t>Přesun sutě</t>
  </si>
  <si>
    <t>997006512</t>
  </si>
  <si>
    <t>Vodorovná doprava suti na skládku s naložením na dopravní prostředek a složením přes 100 m do 1 km</t>
  </si>
  <si>
    <t>-1164845442</t>
  </si>
  <si>
    <t>https://podminky.urs.cz/item/CS_URS_2024_01/997006512</t>
  </si>
  <si>
    <t>11</t>
  </si>
  <si>
    <t>997006519</t>
  </si>
  <si>
    <t>Vodorovná doprava suti na skládku Příplatek k ceně -6512 za každý další i započatý 1 km</t>
  </si>
  <si>
    <t>-1484724920</t>
  </si>
  <si>
    <t>https://podminky.urs.cz/item/CS_URS_2024_01/997006519</t>
  </si>
  <si>
    <t>30*1508,511</t>
  </si>
  <si>
    <t>997013862</t>
  </si>
  <si>
    <t>Poplatek za uložení stavebního odpadu na recyklační skládce (skládkovné) z armovaného betonu zatříděného do Katalogu odpadů pod kódem 17 01 01</t>
  </si>
  <si>
    <t>979533129</t>
  </si>
  <si>
    <t>https://podminky.urs.cz/item/CS_URS_2024_01/997013862</t>
  </si>
  <si>
    <t>PSV</t>
  </si>
  <si>
    <t>Práce a dodávky PSV</t>
  </si>
  <si>
    <t>771</t>
  </si>
  <si>
    <t>Podlahy z dlaždic</t>
  </si>
  <si>
    <t>771571810</t>
  </si>
  <si>
    <t>Demontáž podlah z dlaždic keramických kladených do malty</t>
  </si>
  <si>
    <t>16</t>
  </si>
  <si>
    <t>2079823136</t>
  </si>
  <si>
    <t>https://podminky.urs.cz/item/CS_URS_2024_01/771571810</t>
  </si>
  <si>
    <t>50,03*20,4+50,03*1+50,03*1</t>
  </si>
  <si>
    <t>02 - Stavební úpravy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</si>
  <si>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</si>
  <si>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</si>
  <si>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</si>
  <si>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</si>
  <si>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</si>
  <si>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</si>
  <si>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</si>
  <si>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</si>
  <si>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</si>
  <si>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</si>
  <si>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</si>
  <si>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</si>
  <si>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</si>
  <si>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>Zemní práce</t>
  </si>
  <si>
    <t>115101303</t>
  </si>
  <si>
    <t>Pohotovost záložní čerpací soupravy pro dopravní výšku do 10 m s uvažovaným průměrným přítokem přes 1 000 do 2 000 l/min</t>
  </si>
  <si>
    <t>den</t>
  </si>
  <si>
    <t>-1085745282</t>
  </si>
  <si>
    <t>https://podminky.urs.cz/item/CS_URS_2024_01/115101303</t>
  </si>
  <si>
    <t>131251206</t>
  </si>
  <si>
    <t>Hloubení zapažených jam a zářezů strojně s urovnáním dna do předepsaného profilu a spádu v hornině třídy těžitelnosti I skupiny 3 přes 1 000 do 5 000 m3</t>
  </si>
  <si>
    <t>1877990684</t>
  </si>
  <si>
    <t>https://podminky.urs.cz/item/CS_URS_2024_01/131251206</t>
  </si>
  <si>
    <t>420*4</t>
  </si>
  <si>
    <t>153112122</t>
  </si>
  <si>
    <t>Zřízení beraněných stěn z ocelových štětovnic z terénu zaberanění štětovnic ve standardních podmínkách, délky do 8 m</t>
  </si>
  <si>
    <t>-80870933</t>
  </si>
  <si>
    <t>https://podminky.urs.cz/item/CS_URS_2024_01/153112122</t>
  </si>
  <si>
    <t>101*6</t>
  </si>
  <si>
    <t>M</t>
  </si>
  <si>
    <t>15920311</t>
  </si>
  <si>
    <t>štětovnice ocelová Illn</t>
  </si>
  <si>
    <t>-903050522</t>
  </si>
  <si>
    <t>0,0628*101*2,5*6</t>
  </si>
  <si>
    <t>95,142*0,16275 'Přepočtené koeficientem množství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</si>
  <si>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</si>
  <si>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</si>
  <si>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-149907891</t>
  </si>
  <si>
    <t>https://podminky.urs.cz/item/CS_URS_2024_01/161151103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</si>
  <si>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</si>
  <si>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</si>
  <si>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1146208991</t>
  </si>
  <si>
    <t>https://podminky.urs.cz/item/CS_URS_2024_01/162351103</t>
  </si>
  <si>
    <t>167151111</t>
  </si>
  <si>
    <t>Nakládání, skládání a překládání neulehlého výkopku nebo sypaniny strojně nakládání, množství přes 100 m3, z hornin třídy těžitelnosti I, skupiny 1 až 3</t>
  </si>
  <si>
    <t>2091529758</t>
  </si>
  <si>
    <t>https://podminky.urs.cz/item/CS_URS_2024_01/167151111</t>
  </si>
  <si>
    <t>174151101</t>
  </si>
  <si>
    <t>Zásyp sypaninou z jakékoliv horniny strojně s uložením výkopku ve vrstvách se zhutněním jam, šachet, rýh nebo kolem objektů v těchto vykopávkách</t>
  </si>
  <si>
    <t>232144979</t>
  </si>
  <si>
    <t>https://podminky.urs.cz/item/CS_URS_2024_01/174151101</t>
  </si>
  <si>
    <t>Poznámka k položce:_x000d_
podsyp pod dobetonávky pod nerez prvky</t>
  </si>
  <si>
    <t>52*23*0,23+48</t>
  </si>
  <si>
    <t>58343930</t>
  </si>
  <si>
    <t>kamenivo drcené hrubé frakce 16/32</t>
  </si>
  <si>
    <t>-1708919280</t>
  </si>
  <si>
    <t>323,08*1,8</t>
  </si>
  <si>
    <t>174151102</t>
  </si>
  <si>
    <t>Zásyp sypaninou z jakékoliv horniny strojně s uložením výkopku ve vrstvách se zhutněním v prostorách s omezeným pohybem stroje s urovnáním povrchu zásypu</t>
  </si>
  <si>
    <t>1689361311</t>
  </si>
  <si>
    <t>https://podminky.urs.cz/item/CS_URS_2024_01/174151102</t>
  </si>
  <si>
    <t>101*4*1</t>
  </si>
  <si>
    <t>Zakládání</t>
  </si>
  <si>
    <t>271532212</t>
  </si>
  <si>
    <t>Podsyp pod základové konstrukce se zhutněním a urovnáním povrchu z kameniva hrubého, frakce 16 - 32 mm</t>
  </si>
  <si>
    <t>-1180126372</t>
  </si>
  <si>
    <t>https://podminky.urs.cz/item/CS_URS_2024_01/271532212</t>
  </si>
  <si>
    <t>6*9</t>
  </si>
  <si>
    <t>0,15*(1027+89-95)</t>
  </si>
  <si>
    <t>2*0,4*4,4*6,4</t>
  </si>
  <si>
    <t>0,23*20,4*50,03</t>
  </si>
  <si>
    <t>273313611</t>
  </si>
  <si>
    <t>Základy z betonu prostého desky z betonu kamenem neprokládaného tř. C 16/20</t>
  </si>
  <si>
    <t>-1708796759</t>
  </si>
  <si>
    <t>https://podminky.urs.cz/item/CS_URS_2024_01/273313611</t>
  </si>
  <si>
    <t>((421-105)*0,2)+(0,1*(2,5*2,5+3*3+3*3+1,9*1,9+1,9*1,9))</t>
  </si>
  <si>
    <t>0,15*(1027+89-95)+16</t>
  </si>
  <si>
    <t>11*9,3*0,1</t>
  </si>
  <si>
    <t>273313811</t>
  </si>
  <si>
    <t>Základy z betonu prostého desky z betonu kamenem neprokládaného tř. C 25/30</t>
  </si>
  <si>
    <t>357341268</t>
  </si>
  <si>
    <t>https://podminky.urs.cz/item/CS_URS_2024_01/273313811</t>
  </si>
  <si>
    <t>Poznámka k položce:_x000d_
dobetonávky pod nerez prvky</t>
  </si>
  <si>
    <t>22,41*50,88*0,1 + 0,15*4*22,41+12</t>
  </si>
  <si>
    <t>11,4*7,4*0,1</t>
  </si>
  <si>
    <t>4,4*6,4*2*0,1</t>
  </si>
  <si>
    <t>14</t>
  </si>
  <si>
    <t>273323611</t>
  </si>
  <si>
    <t>Základy z betonu železového (bez výztuže) desky z betonu pro konstrukce bílých van tř. C 30/37</t>
  </si>
  <si>
    <t>1340697218</t>
  </si>
  <si>
    <t>https://podminky.urs.cz/item/CS_URS_2024_01/273323611</t>
  </si>
  <si>
    <t>230*0,35</t>
  </si>
  <si>
    <t>15</t>
  </si>
  <si>
    <t>273351121</t>
  </si>
  <si>
    <t>Bednění základů desek zřízení</t>
  </si>
  <si>
    <t>-1019846505</t>
  </si>
  <si>
    <t>https://podminky.urs.cz/item/CS_URS_2024_01/273351121</t>
  </si>
  <si>
    <t>72*0,35</t>
  </si>
  <si>
    <t>273351122</t>
  </si>
  <si>
    <t>Bednění základů desek odstranění</t>
  </si>
  <si>
    <t>1265593563</t>
  </si>
  <si>
    <t>https://podminky.urs.cz/item/CS_URS_2024_01/273351122</t>
  </si>
  <si>
    <t>17</t>
  </si>
  <si>
    <t>273361821</t>
  </si>
  <si>
    <t>Výztuž základů desek z betonářské oceli 10 505 (R) nebo BSt 500</t>
  </si>
  <si>
    <t>1417613864</t>
  </si>
  <si>
    <t>https://podminky.urs.cz/item/CS_URS_2024_01/273361821</t>
  </si>
  <si>
    <t>80,5*0,14</t>
  </si>
  <si>
    <t>18</t>
  </si>
  <si>
    <t>273362021</t>
  </si>
  <si>
    <t>Výztuž základů desek ze svařovaných sítí z drátů typu KARI</t>
  </si>
  <si>
    <t>1371252770</t>
  </si>
  <si>
    <t>https://podminky.urs.cz/item/CS_URS_2024_01/273362021</t>
  </si>
  <si>
    <t>80,5*0,04</t>
  </si>
  <si>
    <t>219,47*0,08</t>
  </si>
  <si>
    <t>19</t>
  </si>
  <si>
    <t>274322511</t>
  </si>
  <si>
    <t>Základy z betonu železového (bez výztuže) pasy z betonu se zvýšenými nároky na prostředí tř. C 25/30</t>
  </si>
  <si>
    <t>1854079568</t>
  </si>
  <si>
    <t>https://podminky.urs.cz/item/CS_URS_2024_01/274322511</t>
  </si>
  <si>
    <t>0,44*0,9*(7,25+11,5+9,8+2,65)</t>
  </si>
  <si>
    <t>20</t>
  </si>
  <si>
    <t>274351121</t>
  </si>
  <si>
    <t>Bednění základů pasů rovné zřízení</t>
  </si>
  <si>
    <t>1506236292</t>
  </si>
  <si>
    <t>https://podminky.urs.cz/item/CS_URS_2024_01/274351121</t>
  </si>
  <si>
    <t>0,44*(7,25+11,5+9,8+2,65)</t>
  </si>
  <si>
    <t>274351122</t>
  </si>
  <si>
    <t>Bednění základů pasů rovné odstranění</t>
  </si>
  <si>
    <t>1424607354</t>
  </si>
  <si>
    <t>https://podminky.urs.cz/item/CS_URS_2024_01/274351122</t>
  </si>
  <si>
    <t>22</t>
  </si>
  <si>
    <t>274361821</t>
  </si>
  <si>
    <t>Výztuž základů pasů z betonářské oceli 10 505 (R) nebo BSt 500</t>
  </si>
  <si>
    <t>-1353911714</t>
  </si>
  <si>
    <t>https://podminky.urs.cz/item/CS_URS_2024_01/274361821</t>
  </si>
  <si>
    <t>12,355*0,18</t>
  </si>
  <si>
    <t>23</t>
  </si>
  <si>
    <t>275322511</t>
  </si>
  <si>
    <t>Základy z betonu železového (bez výztuže) patky z betonu se zvýšenými nároky na prostředí tř. C 25/30</t>
  </si>
  <si>
    <t>550328953</t>
  </si>
  <si>
    <t>https://podminky.urs.cz/item/CS_URS_2024_01/275322511</t>
  </si>
  <si>
    <t>2,94*(2,5*2,5)+((2*2)*1,5)+((2,5*2,5)*1,5)+((2*(1,4*1,4)*1,5))</t>
  </si>
  <si>
    <t>24</t>
  </si>
  <si>
    <t>275351121</t>
  </si>
  <si>
    <t>Bednění základů patek zřízení</t>
  </si>
  <si>
    <t>-1963209713</t>
  </si>
  <si>
    <t>https://podminky.urs.cz/item/CS_URS_2024_01/275351121</t>
  </si>
  <si>
    <t>2,94*(2,5+2,5+2,5+2,5)+((2+2+2+2)*1,5)+((2,5+2,5+2,5+2,5)*1,5)+((2*(1,4+1,4+1,4+1,4)*1,5))</t>
  </si>
  <si>
    <t>25</t>
  </si>
  <si>
    <t>275351122</t>
  </si>
  <si>
    <t>Bednění základů patek odstranění</t>
  </si>
  <si>
    <t>-75510145</t>
  </si>
  <si>
    <t>https://podminky.urs.cz/item/CS_URS_2024_01/275351122</t>
  </si>
  <si>
    <t>26</t>
  </si>
  <si>
    <t>275361821</t>
  </si>
  <si>
    <t>Výztuž základů patek z betonářské oceli 10 505 (R)</t>
  </si>
  <si>
    <t>-781032606</t>
  </si>
  <si>
    <t>https://podminky.urs.cz/item/CS_URS_2024_01/275361821</t>
  </si>
  <si>
    <t>39,63*0,14</t>
  </si>
  <si>
    <t>27</t>
  </si>
  <si>
    <t>275362021</t>
  </si>
  <si>
    <t>Výztuž základů patek ze svařovaných sítí z drátů typu KARI</t>
  </si>
  <si>
    <t>97671504</t>
  </si>
  <si>
    <t>https://podminky.urs.cz/item/CS_URS_2024_01/275362021</t>
  </si>
  <si>
    <t>39,63*0,04</t>
  </si>
  <si>
    <t>28</t>
  </si>
  <si>
    <t>279113156</t>
  </si>
  <si>
    <t>Základové zdi z tvárnic ztraceného bednění včetně výplně z betonu bez zvláštních nároků na vliv prostředí třídy C 25/30, tloušťky zdiva přes 400 do 500 mm</t>
  </si>
  <si>
    <t>-537482158</t>
  </si>
  <si>
    <t>https://podminky.urs.cz/item/CS_URS_2024_01/279113156</t>
  </si>
  <si>
    <t>29*2,5+2,5*2,25+2,5*1,25</t>
  </si>
  <si>
    <t>28*1,5</t>
  </si>
  <si>
    <t>29</t>
  </si>
  <si>
    <t>279323112</t>
  </si>
  <si>
    <t>Základové zdi z betonu železového (bez výztuže) pro konstrukce bílých van tř. C 30/37</t>
  </si>
  <si>
    <t>-363671301</t>
  </si>
  <si>
    <t>https://podminky.urs.cz/item/CS_URS_2024_01/279323112</t>
  </si>
  <si>
    <t>(72+14,35+3,55+3,55+2,55+2,55)*0,35*1,9</t>
  </si>
  <si>
    <t>30</t>
  </si>
  <si>
    <t>279351121</t>
  </si>
  <si>
    <t>Bednění základových zdí rovné oboustranné za každou stranu zřízení</t>
  </si>
  <si>
    <t>-1420433648</t>
  </si>
  <si>
    <t>https://podminky.urs.cz/item/CS_URS_2024_01/279351121</t>
  </si>
  <si>
    <t>(72+14,35+3,55+3,55+2,55+2,55)*1,9*2*1,1</t>
  </si>
  <si>
    <t>31</t>
  </si>
  <si>
    <t>279351122</t>
  </si>
  <si>
    <t>Bednění základových zdí rovné oboustranné za každou stranu odstranění</t>
  </si>
  <si>
    <t>-2120661598</t>
  </si>
  <si>
    <t>https://podminky.urs.cz/item/CS_URS_2024_01/279351122</t>
  </si>
  <si>
    <t>32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</si>
  <si>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</si>
  <si>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</si>
  <si>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1370855588</t>
  </si>
  <si>
    <t>https://podminky.urs.cz/item/CS_URS_2024_01/279361821</t>
  </si>
  <si>
    <t>0,14*(0,4*(29*2,5+2,25*2+1,25*2+28*1,5)+((72+14,35+3,55+3,55+2,55+2,55)*0,35*1,9))</t>
  </si>
  <si>
    <t>33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</si>
  <si>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</si>
  <si>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</si>
  <si>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-315741117</t>
  </si>
  <si>
    <t>https://podminky.urs.cz/item/CS_URS_2024_01/279362021</t>
  </si>
  <si>
    <t>0,04*(0,4*(29*2,5+2,5*0,75*2)+((72+14,35+3,55+3,55+2,55+2,55)*0,35*1,9))</t>
  </si>
  <si>
    <t>Svislé a kompletní konstrukce</t>
  </si>
  <si>
    <t>34</t>
  </si>
  <si>
    <t>311237121</t>
  </si>
  <si>
    <t>Zdivo jednovrstvé tepelně izolační z cihel děrovaných broušených na tenkovrstvou maltu, součinitel prostupu tepla U přes 0,22 do 0,26, tl. zdiva 380 mm</t>
  </si>
  <si>
    <t>-132346315</t>
  </si>
  <si>
    <t>https://podminky.urs.cz/item/CS_URS_2024_01/311237121</t>
  </si>
  <si>
    <t>3*(11+9,3+11+9,3)+7*1</t>
  </si>
  <si>
    <t>35</t>
  </si>
  <si>
    <t>317944323</t>
  </si>
  <si>
    <t>Válcované nosníky dodatečně osazované do připravených otvorů bez zazdění hlav č. 14 až 22</t>
  </si>
  <si>
    <t>580979171</t>
  </si>
  <si>
    <t>https://podminky.urs.cz/item/CS_URS_2024_01/317944323</t>
  </si>
  <si>
    <t>Poznámka k položce:_x000d_
Specifikace obsahu položky dle PD: P3, ON1</t>
  </si>
  <si>
    <t>0,80+1,25</t>
  </si>
  <si>
    <t>36</t>
  </si>
  <si>
    <t>330321612</t>
  </si>
  <si>
    <t>Sloupy, pilíře, táhla, rámové stojky, vzpěry z betonu železového (bez výztuže) odolného proti agresivnímu prostředí tř. C 30/37</t>
  </si>
  <si>
    <t>2105240940</t>
  </si>
  <si>
    <t>https://podminky.urs.cz/item/CS_URS_2024_01/330321612</t>
  </si>
  <si>
    <t>0,3*0,3*1,9*2</t>
  </si>
  <si>
    <t>37</t>
  </si>
  <si>
    <t>331351121</t>
  </si>
  <si>
    <t>Bednění hranatých sloupů a pilířů včetně vzepření průřezu pravoúhlého čtyřúhelníka výšky do 4 m, průřezu přes 0,08 do 0,16 m2 zřízení</t>
  </si>
  <si>
    <t>-1526022981</t>
  </si>
  <si>
    <t>https://podminky.urs.cz/item/CS_URS_2024_01/331351121</t>
  </si>
  <si>
    <t>1,9*(4*0,3)*2</t>
  </si>
  <si>
    <t>38</t>
  </si>
  <si>
    <t>331351122</t>
  </si>
  <si>
    <t>Bednění hranatých sloupů a pilířů včetně vzepření průřezu pravoúhlého čtyřúhelníka výšky do 4 m, průřezu přes 0,08 do 0,16 m2 odstranění</t>
  </si>
  <si>
    <t>-239897377</t>
  </si>
  <si>
    <t>https://podminky.urs.cz/item/CS_URS_2024_01/331351122</t>
  </si>
  <si>
    <t>39</t>
  </si>
  <si>
    <t>331361821</t>
  </si>
  <si>
    <t>Výztuž sloupů, pilířů, rámových stojek, táhel nebo vzpěr hranatých svislých nebo šikmých (odkloněných) z betonářské oceli 10 505 (R) nebo BSt 500</t>
  </si>
  <si>
    <t>-596884272</t>
  </si>
  <si>
    <t>https://podminky.urs.cz/item/CS_URS_2024_01/331361821</t>
  </si>
  <si>
    <t>0,342*0,18</t>
  </si>
  <si>
    <t>Vodorovné konstrukce</t>
  </si>
  <si>
    <t>40</t>
  </si>
  <si>
    <t>411121127</t>
  </si>
  <si>
    <t>Montáž prefabrikovaných železobetonových stropů se zalitím spár, včetně podpěrné konstrukce, na cementovou maltu ze stropních panelů šířky do 1200 mm a délky přes 7000 mm</t>
  </si>
  <si>
    <t>kus</t>
  </si>
  <si>
    <t>-1851397104</t>
  </si>
  <si>
    <t>https://podminky.urs.cz/item/CS_URS_2024_01/411121127</t>
  </si>
  <si>
    <t>41</t>
  </si>
  <si>
    <t>59346863</t>
  </si>
  <si>
    <t>panel stropní předpjatý š 1190mm v 250mm</t>
  </si>
  <si>
    <t>161842463</t>
  </si>
  <si>
    <t>8*8</t>
  </si>
  <si>
    <t>42</t>
  </si>
  <si>
    <t>411321616</t>
  </si>
  <si>
    <t>Stropy z betonu železového (bez výztuže) stropů deskových, plochých střech, desek balkonových, desek hřibových stropů včetně hlavic hřibových sloupů tř. C 30/37</t>
  </si>
  <si>
    <t>538594060</t>
  </si>
  <si>
    <t>https://podminky.urs.cz/item/CS_URS_2024_01/411321616</t>
  </si>
  <si>
    <t>205*0,35+95*0,2</t>
  </si>
  <si>
    <t>43</t>
  </si>
  <si>
    <t>411351021</t>
  </si>
  <si>
    <t>Bednění stropních konstrukcí - bez podpěrné konstrukce desek tloušťky stropní desky přes 25 do 50 cm zřízení</t>
  </si>
  <si>
    <t>247272257</t>
  </si>
  <si>
    <t>https://podminky.urs.cz/item/CS_URS_2024_01/411351021</t>
  </si>
  <si>
    <t>205+102+95</t>
  </si>
  <si>
    <t>44</t>
  </si>
  <si>
    <t>411351022</t>
  </si>
  <si>
    <t>Bednění stropních konstrukcí - bez podpěrné konstrukce desek tloušťky stropní desky přes 25 do 50 cm odstranění</t>
  </si>
  <si>
    <t>-468337424</t>
  </si>
  <si>
    <t>https://podminky.urs.cz/item/CS_URS_2024_01/411351022</t>
  </si>
  <si>
    <t>45</t>
  </si>
  <si>
    <t>411354317</t>
  </si>
  <si>
    <t>Podpěrná konstrukce stropů - desek, kleneb a skořepin výška podepření do 4 m tloušťka stropu přes 35 do 50 cm zřízení</t>
  </si>
  <si>
    <t>-755930828</t>
  </si>
  <si>
    <t>https://podminky.urs.cz/item/CS_URS_2024_01/411354317</t>
  </si>
  <si>
    <t>46</t>
  </si>
  <si>
    <t>411354318</t>
  </si>
  <si>
    <t>Podpěrná konstrukce stropů - desek, kleneb a skořepin výška podepření do 4 m tloušťka stropu přes 35 do 50 cm odstranění</t>
  </si>
  <si>
    <t>1546359171</t>
  </si>
  <si>
    <t>https://podminky.urs.cz/item/CS_URS_2024_01/411354318</t>
  </si>
  <si>
    <t>47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</si>
  <si>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</si>
  <si>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</si>
  <si>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477468035</t>
  </si>
  <si>
    <t>https://podminky.urs.cz/item/CS_URS_2024_01/411361821</t>
  </si>
  <si>
    <t>205*0,35*0,14+95*0,2*0,14</t>
  </si>
  <si>
    <t>48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</si>
  <si>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</si>
  <si>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</si>
  <si>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284737529</t>
  </si>
  <si>
    <t>https://podminky.urs.cz/item/CS_URS_2024_01/411362021</t>
  </si>
  <si>
    <t>205*0,35*0,04</t>
  </si>
  <si>
    <t>102*0,2*0,18+95*0,2*0,04</t>
  </si>
  <si>
    <t>49</t>
  </si>
  <si>
    <t>413351111</t>
  </si>
  <si>
    <t>Bednění nosníků a průvlaků - bez podpěrné konstrukce výška nosníku po spodní líc stropní desky do 100 cm zřízení</t>
  </si>
  <si>
    <t>-2071220456</t>
  </si>
  <si>
    <t>https://podminky.urs.cz/item/CS_URS_2024_01/413351111</t>
  </si>
  <si>
    <t>0,8*2,75</t>
  </si>
  <si>
    <t>50</t>
  </si>
  <si>
    <t>413351112</t>
  </si>
  <si>
    <t>Bednění nosníků a průvlaků - bez podpěrné konstrukce výška nosníku po spodní líc stropní desky do 100 cm odstranění</t>
  </si>
  <si>
    <t>-646811359</t>
  </si>
  <si>
    <t>https://podminky.urs.cz/item/CS_URS_2024_01/413351112</t>
  </si>
  <si>
    <t>51</t>
  </si>
  <si>
    <t>413352111</t>
  </si>
  <si>
    <t>Podpěrná konstrukce nosníků a průvlaků výšky podepření do 4 m výšky nosníku (po spodní hranu stropní desky) do 100 cm zřízení</t>
  </si>
  <si>
    <t>1741461022</t>
  </si>
  <si>
    <t>https://podminky.urs.cz/item/CS_URS_2024_01/413352111</t>
  </si>
  <si>
    <t>52</t>
  </si>
  <si>
    <t>413352112</t>
  </si>
  <si>
    <t>Podpěrná konstrukce nosníků a průvlaků výšky podepření do 4 m výšky nosníku (po spodní hranu stropní desky) do 100 cm odstranění</t>
  </si>
  <si>
    <t>1539625278</t>
  </si>
  <si>
    <t>https://podminky.urs.cz/item/CS_URS_2024_01/413352112</t>
  </si>
  <si>
    <t>53</t>
  </si>
  <si>
    <t>417321414</t>
  </si>
  <si>
    <t>Ztužující pásy a věnce z betonu železového (bez výztuže) tř. C 20/25</t>
  </si>
  <si>
    <t>1155614874</t>
  </si>
  <si>
    <t>https://podminky.urs.cz/item/CS_URS_2024_01/417321414</t>
  </si>
  <si>
    <t>40,6*0,4*0,25+40,6*0,3*0,25</t>
  </si>
  <si>
    <t>54</t>
  </si>
  <si>
    <t>417351115</t>
  </si>
  <si>
    <t>Bednění bočnic ztužujících pásů a věnců včetně vzpěr zřízení</t>
  </si>
  <si>
    <t>1850813092</t>
  </si>
  <si>
    <t>https://podminky.urs.cz/item/CS_URS_2024_01/417351115</t>
  </si>
  <si>
    <t>40,6*0,75</t>
  </si>
  <si>
    <t>55</t>
  </si>
  <si>
    <t>417351116</t>
  </si>
  <si>
    <t>Bednění bočnic ztužujících pásů a věnců včetně vzpěr odstranění</t>
  </si>
  <si>
    <t>-419906411</t>
  </si>
  <si>
    <t>https://podminky.urs.cz/item/CS_URS_2024_01/417351116</t>
  </si>
  <si>
    <t>56</t>
  </si>
  <si>
    <t>417361821</t>
  </si>
  <si>
    <t>Výztuž ztužujících pásů a věnců z betonářské oceli 10 505 (R) nebo BSt 500</t>
  </si>
  <si>
    <t>-16847432</t>
  </si>
  <si>
    <t>https://podminky.urs.cz/item/CS_URS_2024_01/417361821</t>
  </si>
  <si>
    <t>7,105*0,15</t>
  </si>
  <si>
    <t>57</t>
  </si>
  <si>
    <t>433351131</t>
  </si>
  <si>
    <t>Bednění schodnic včetně podpěrné konstrukce výšky do 4 m půdorysně přímočarých zřízení</t>
  </si>
  <si>
    <t>475617016</t>
  </si>
  <si>
    <t>https://podminky.urs.cz/item/CS_URS_2024_01/433351131</t>
  </si>
  <si>
    <t>5,5*2</t>
  </si>
  <si>
    <t>58</t>
  </si>
  <si>
    <t>433351132</t>
  </si>
  <si>
    <t>Bednění schodnic včetně podpěrné konstrukce výšky do 4 m půdorysně přímočarých odstranění</t>
  </si>
  <si>
    <t>1110153386</t>
  </si>
  <si>
    <t>https://podminky.urs.cz/item/CS_URS_2024_01/433351132</t>
  </si>
  <si>
    <t>59</t>
  </si>
  <si>
    <t>434351141</t>
  </si>
  <si>
    <t>Bednění stupňů betonovaných na podstupňové desce nebo na terénu půdorysně přímočarých zřízení</t>
  </si>
  <si>
    <t>-1753108100</t>
  </si>
  <si>
    <t>https://podminky.urs.cz/item/CS_URS_2024_01/434351141</t>
  </si>
  <si>
    <t>60</t>
  </si>
  <si>
    <t>434351142</t>
  </si>
  <si>
    <t>Bednění stupňů betonovaných na podstupňové desce nebo na terénu půdorysně přímočarých odstranění</t>
  </si>
  <si>
    <t>1345973299</t>
  </si>
  <si>
    <t>https://podminky.urs.cz/item/CS_URS_2024_01/434351142</t>
  </si>
  <si>
    <t>61</t>
  </si>
  <si>
    <t>612131101</t>
  </si>
  <si>
    <t>Podkladní a spojovací vrstva vnitřních omítaných ploch cementový postřik nanášený ručně celoplošně stěn</t>
  </si>
  <si>
    <t>1426556701</t>
  </si>
  <si>
    <t>https://podminky.urs.cz/item/CS_URS_2024_01/612131101</t>
  </si>
  <si>
    <t>131,7*2+54,96*3</t>
  </si>
  <si>
    <t>62</t>
  </si>
  <si>
    <t>612142001</t>
  </si>
  <si>
    <t>Potažení vnitřních ploch pletivem v ploše nebo pruzích, na plném podkladu sklovláknitým vtlačením do tmelu stěn</t>
  </si>
  <si>
    <t>1585337739</t>
  </si>
  <si>
    <t>https://podminky.urs.cz/item/CS_URS_2024_01/612142001</t>
  </si>
  <si>
    <t>63</t>
  </si>
  <si>
    <t>612331111</t>
  </si>
  <si>
    <t>Omítka cementová vnitřních ploch nanášená ručně jednovrstvá, tloušťky do 10 mm hrubá zatřená svislých konstrukcí stěn</t>
  </si>
  <si>
    <t>-920862732</t>
  </si>
  <si>
    <t>https://podminky.urs.cz/item/CS_URS_2024_01/612331111</t>
  </si>
  <si>
    <t>64</t>
  </si>
  <si>
    <t>612321131</t>
  </si>
  <si>
    <t>Potažení vnitřních ploch vápenocementovým štukem tloušťky do 3 mm svislých konstrukcí stěn</t>
  </si>
  <si>
    <t>1349673675</t>
  </si>
  <si>
    <t>https://podminky.urs.cz/item/CS_URS_2024_01/612321131</t>
  </si>
  <si>
    <t>65</t>
  </si>
  <si>
    <t>619995001</t>
  </si>
  <si>
    <t>Začištění omítek (s dodáním hmot) kolem oken, dveří, podlah, obkladů apod.</t>
  </si>
  <si>
    <t>-1169444918</t>
  </si>
  <si>
    <t>https://podminky.urs.cz/item/CS_URS_2024_01/619995001</t>
  </si>
  <si>
    <t>66</t>
  </si>
  <si>
    <t>622142001</t>
  </si>
  <si>
    <t>Potažení vnějších ploch pletivem v ploše nebo pruzích, na plném podkladu sklovláknitým vtlačením do tmelu stěn</t>
  </si>
  <si>
    <t>385400850</t>
  </si>
  <si>
    <t>https://podminky.urs.cz/item/CS_URS_2024_01/622142001</t>
  </si>
  <si>
    <t>42*4,15</t>
  </si>
  <si>
    <t>67</t>
  </si>
  <si>
    <t>622143004</t>
  </si>
  <si>
    <t>Montáž omítkových samolepících začišťovacích profilů pro spojení s okenním rámem</t>
  </si>
  <si>
    <t>131809923</t>
  </si>
  <si>
    <t>https://podminky.urs.cz/item/CS_URS_2024_01/622143004</t>
  </si>
  <si>
    <t>68</t>
  </si>
  <si>
    <t>59051516</t>
  </si>
  <si>
    <t>profil začišťovací PVC pro ostění vnitřních omítek</t>
  </si>
  <si>
    <t>-565569086</t>
  </si>
  <si>
    <t>69</t>
  </si>
  <si>
    <t>622151011</t>
  </si>
  <si>
    <t>Penetrační silikátový nátěr vnějších pastovitých tenkovrstvých omítek stěn</t>
  </si>
  <si>
    <t>837081436</t>
  </si>
  <si>
    <t>https://podminky.urs.cz/item/CS_URS_2024_01/622151011</t>
  </si>
  <si>
    <t>42*3,85</t>
  </si>
  <si>
    <t>70</t>
  </si>
  <si>
    <t>622151021</t>
  </si>
  <si>
    <t>Penetrační akrylátový nátěr vnějších mozaikových tenkovrstvých omítek stěn</t>
  </si>
  <si>
    <t>657922004</t>
  </si>
  <si>
    <t>https://podminky.urs.cz/item/CS_URS_2024_01/622151021</t>
  </si>
  <si>
    <t>42*0,3</t>
  </si>
  <si>
    <t>71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</si>
  <si>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</si>
  <si>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</si>
  <si>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625775797</t>
  </si>
  <si>
    <t>https://podminky.urs.cz/item/CS_URS_2024_01/622211041</t>
  </si>
  <si>
    <t>42*4,95</t>
  </si>
  <si>
    <t>72</t>
  </si>
  <si>
    <t>28375952</t>
  </si>
  <si>
    <t>deska EPS 70 fasádní λ=0,039 tl 160mm</t>
  </si>
  <si>
    <t>1422919815</t>
  </si>
  <si>
    <t>73</t>
  </si>
  <si>
    <t>28376447</t>
  </si>
  <si>
    <t>deska XPS hrana rovná a strukturovaný povrch 300kPA λ=0,035 tl 160mm</t>
  </si>
  <si>
    <t>-1592512097</t>
  </si>
  <si>
    <t>42*1,1</t>
  </si>
  <si>
    <t>74</t>
  </si>
  <si>
    <t>622252002</t>
  </si>
  <si>
    <t>Montáž profilů kontaktního zateplení lepených</t>
  </si>
  <si>
    <t>-496924257</t>
  </si>
  <si>
    <t>https://podminky.urs.cz/item/CS_URS_2024_01/622252002</t>
  </si>
  <si>
    <t>75</t>
  </si>
  <si>
    <t>63127464</t>
  </si>
  <si>
    <t>profil rohový Al 15x15mm s výztužnou tkaninou š 100mm pro ETICS</t>
  </si>
  <si>
    <t>-1603912256</t>
  </si>
  <si>
    <t>76</t>
  </si>
  <si>
    <t>59051510</t>
  </si>
  <si>
    <t>profil začišťovací s okapnicí PVC s výztužnou tkaninou pro nadpraží ETICS</t>
  </si>
  <si>
    <t>-674644161</t>
  </si>
  <si>
    <t>77</t>
  </si>
  <si>
    <t>28342205</t>
  </si>
  <si>
    <t>profil začišťovací PVC 6mm s výztužnou tkaninou pro ostění ETICS</t>
  </si>
  <si>
    <t>-901464714</t>
  </si>
  <si>
    <t>78</t>
  </si>
  <si>
    <t>622511102</t>
  </si>
  <si>
    <t>Tenkovrstvá akrylátová mozaiková jemnozrnná omítka vnějších stěn</t>
  </si>
  <si>
    <t>288374600</t>
  </si>
  <si>
    <t>https://podminky.urs.cz/item/CS_URS_2024_01/622511102</t>
  </si>
  <si>
    <t>79</t>
  </si>
  <si>
    <t>622531022</t>
  </si>
  <si>
    <t>Tenkovrstvá silikonová zrnitá omítka zrnitost 2,0 mm vnějších stěn</t>
  </si>
  <si>
    <t>-10021846</t>
  </si>
  <si>
    <t>https://podminky.urs.cz/item/CS_URS_2024_01/622531022</t>
  </si>
  <si>
    <t>80</t>
  </si>
  <si>
    <t>44932114</t>
  </si>
  <si>
    <t>přístroj hasicí ruční práškový PG 6 LE</t>
  </si>
  <si>
    <t>1934488010</t>
  </si>
  <si>
    <t>Poznámka k položce:_x000d_
dle specifikace v PD: Z1, Z2, Z3, Z4</t>
  </si>
  <si>
    <t>81</t>
  </si>
  <si>
    <t>941211111</t>
  </si>
  <si>
    <t>Montáž lešení řadového rámového lehkého zatížení do 200 kg/m2 š přes 0,6 do 0,9 m v do 10 m</t>
  </si>
  <si>
    <t>1813838925</t>
  </si>
  <si>
    <t>https://podminky.urs.cz/item/CS_URS_2024_01/941211111</t>
  </si>
  <si>
    <t>Poznámka k položce:_x000d_
Uvažováno také pro použití při montáži nového KZS</t>
  </si>
  <si>
    <t>42*6</t>
  </si>
  <si>
    <t>82</t>
  </si>
  <si>
    <t>941211211</t>
  </si>
  <si>
    <t>Příplatek k lešení řadovému rámovému lehkému š 0,9 m v přes 10 do 25 m za první a ZKD den použití</t>
  </si>
  <si>
    <t>-1551395419</t>
  </si>
  <si>
    <t>https://podminky.urs.cz/item/CS_URS_2024_01/941211211</t>
  </si>
  <si>
    <t>252*60</t>
  </si>
  <si>
    <t>83</t>
  </si>
  <si>
    <t>941211811</t>
  </si>
  <si>
    <t>Demontáž lešení řadového rámového lehkého zatížení do 200 kg/m2 š přes 0,6 do 0,9 m v do 10 m</t>
  </si>
  <si>
    <t>1607399409</t>
  </si>
  <si>
    <t>https://podminky.urs.cz/item/CS_URS_2024_01/941211811</t>
  </si>
  <si>
    <t>84</t>
  </si>
  <si>
    <t>944511111</t>
  </si>
  <si>
    <t>Montáž ochranné sítě z textilie z umělých vláken</t>
  </si>
  <si>
    <t>-237625083</t>
  </si>
  <si>
    <t>https://podminky.urs.cz/item/CS_URS_2024_01/944511111</t>
  </si>
  <si>
    <t>85</t>
  </si>
  <si>
    <t>944511211</t>
  </si>
  <si>
    <t>Příplatek k ochranné síti za první a ZKD den použití</t>
  </si>
  <si>
    <t>1560062228</t>
  </si>
  <si>
    <t>https://podminky.urs.cz/item/CS_URS_2024_01/944511211</t>
  </si>
  <si>
    <t>86</t>
  </si>
  <si>
    <t>949101111</t>
  </si>
  <si>
    <t>Lešení pomocné pracovní pro objekty pozemních staveb pro zatížení do 150 kg/m2, o výšce lešeňové podlahy do 1,9 m</t>
  </si>
  <si>
    <t>-1523294554</t>
  </si>
  <si>
    <t>https://podminky.urs.cz/item/CS_URS_2024_01/949101111</t>
  </si>
  <si>
    <t>84,03</t>
  </si>
  <si>
    <t>87</t>
  </si>
  <si>
    <t>953311125</t>
  </si>
  <si>
    <t>Vložky svislé (z TI) do dilatačních spár včetně dodání a osazení, tl. 65 mm</t>
  </si>
  <si>
    <t>-1913771548</t>
  </si>
  <si>
    <t>https://podminky.urs.cz/item/CS_URS_2024_01/953311125</t>
  </si>
  <si>
    <t>88</t>
  </si>
  <si>
    <t>953334423</t>
  </si>
  <si>
    <t>Těsnící plech do pracovních spar betonových konstrukcí horizontálních i vertikálních (podlaha - zeď, zeď - strop a technologických) délky do 2,5 m s nožičkou s bitumenovým povrchem oboustranným, šířky 160 mm</t>
  </si>
  <si>
    <t>-1098114842</t>
  </si>
  <si>
    <t>https://podminky.urs.cz/item/CS_URS_2024_01/953334423</t>
  </si>
  <si>
    <t>(2*75+15)*1,2</t>
  </si>
  <si>
    <t>89</t>
  </si>
  <si>
    <t>953961112</t>
  </si>
  <si>
    <t>Kotva chemická s vyvrtáním otvoru do betonu, železobetonu nebo tvrdého kamene tmel, velikost M 12, hloubka 200 mm</t>
  </si>
  <si>
    <t>969223227</t>
  </si>
  <si>
    <t>https://podminky.urs.cz/item/CS_URS_2024_01/953961112</t>
  </si>
  <si>
    <t>1000+100</t>
  </si>
  <si>
    <t>90</t>
  </si>
  <si>
    <t>953961113</t>
  </si>
  <si>
    <t>Kotva chemická s vyvrtáním otvoru do betonu, železobetonu nebo tvrdého kamene tmel, velikost M 12, hloubka 250 mm</t>
  </si>
  <si>
    <t>1957306146</t>
  </si>
  <si>
    <t>https://podminky.urs.cz/item/CS_URS_2024_01/953961113</t>
  </si>
  <si>
    <t>91</t>
  </si>
  <si>
    <t>953961114</t>
  </si>
  <si>
    <t>Kotva chemická s vyvrtáním otvoru do betonu, železobetonu nebo tvrdého kamene tmel, velikost M 16, hloubka 250 mm</t>
  </si>
  <si>
    <t>-2043864472</t>
  </si>
  <si>
    <t>https://podminky.urs.cz/item/CS_URS_2024_01/953961114</t>
  </si>
  <si>
    <t>92</t>
  </si>
  <si>
    <t>953965122</t>
  </si>
  <si>
    <t>Kotva chemická s vyvrtáním otvoru kotevní šrouby pro chemické kotvy, velikost M 12, délka 220 mm</t>
  </si>
  <si>
    <t>1747981103</t>
  </si>
  <si>
    <t>https://podminky.urs.cz/item/CS_URS_2024_01/953965122</t>
  </si>
  <si>
    <t>93</t>
  </si>
  <si>
    <t>953965123</t>
  </si>
  <si>
    <t>Kotva chemická s vyvrtáním otvoru kotevní šrouby pro chemické kotvy, velikost M 12, délka 260 mm</t>
  </si>
  <si>
    <t>-1511953018</t>
  </si>
  <si>
    <t>https://podminky.urs.cz/item/CS_URS_2024_01/953965123</t>
  </si>
  <si>
    <t>94</t>
  </si>
  <si>
    <t>953965132</t>
  </si>
  <si>
    <t>Kotva chemická s vyvrtáním otvoru kotevní šrouby pro chemické kotvy, velikost M 16, délka 260 mm</t>
  </si>
  <si>
    <t>249464469</t>
  </si>
  <si>
    <t>https://podminky.urs.cz/item/CS_URS_2024_01/953965132</t>
  </si>
  <si>
    <t>95</t>
  </si>
  <si>
    <t>985112113</t>
  </si>
  <si>
    <t>Odsekání degradovaného betonu stěn, tloušťky přes 30 do 50 mm</t>
  </si>
  <si>
    <t>-724852141</t>
  </si>
  <si>
    <t>https://podminky.urs.cz/item/CS_URS_2024_01/985112113</t>
  </si>
  <si>
    <t>Poznámka k položce:_x000d_
180,00m2 - Bazénová vana_x000d_
260,03m2 - Koridor</t>
  </si>
  <si>
    <t>180+260,03</t>
  </si>
  <si>
    <t>96</t>
  </si>
  <si>
    <t>985113191</t>
  </si>
  <si>
    <t>Pemrlování povrchu betonu Příplatek k cenám za práci ve stísněném prostoru</t>
  </si>
  <si>
    <t>1561481174</t>
  </si>
  <si>
    <t>https://podminky.urs.cz/item/CS_URS_2024_01/985113191</t>
  </si>
  <si>
    <t>97</t>
  </si>
  <si>
    <t>985121122</t>
  </si>
  <si>
    <t>Tryskání degradovaného betonu stěn, rubu kleneb a podlah vodou pod tlakem přes 300 do 1 250 barů</t>
  </si>
  <si>
    <t>-1899192325</t>
  </si>
  <si>
    <t>https://podminky.urs.cz/item/CS_URS_2024_01/985121122</t>
  </si>
  <si>
    <t>98</t>
  </si>
  <si>
    <t>985131311</t>
  </si>
  <si>
    <t>Očištění ploch stěn, rubu kleneb a podlah ruční dočištění ocelovými kartáči</t>
  </si>
  <si>
    <t>506782795</t>
  </si>
  <si>
    <t>https://podminky.urs.cz/item/CS_URS_2024_01/985131311</t>
  </si>
  <si>
    <t>99</t>
  </si>
  <si>
    <t>985139111</t>
  </si>
  <si>
    <t>Očištění ploch Příplatek k cenám za práci ve stísněném prostoru</t>
  </si>
  <si>
    <t>-1276381608</t>
  </si>
  <si>
    <t>https://podminky.urs.cz/item/CS_URS_2024_01/985139111</t>
  </si>
  <si>
    <t>100</t>
  </si>
  <si>
    <t>985323111</t>
  </si>
  <si>
    <t>Spojovací můstek reprofilovaného betonu na cementové bázi, tloušťky 1 mm</t>
  </si>
  <si>
    <t>-1108216724</t>
  </si>
  <si>
    <t>https://podminky.urs.cz/item/CS_URS_2024_01/985323111</t>
  </si>
  <si>
    <t>101</t>
  </si>
  <si>
    <t>985323911</t>
  </si>
  <si>
    <t>Spojovací můstek reprofilovaného betonu Příplatek k cenám za práci ve stísněném prostoru</t>
  </si>
  <si>
    <t>885510198</t>
  </si>
  <si>
    <t>https://podminky.urs.cz/item/CS_URS_2024_01/985323911</t>
  </si>
  <si>
    <t>102</t>
  </si>
  <si>
    <t>985511113.LBC</t>
  </si>
  <si>
    <t>Stříkaný beton stěn Torkret 150 ze suché směsi pevnosti min. 30 MPa tl 50 mm</t>
  </si>
  <si>
    <t>1013526505</t>
  </si>
  <si>
    <t>https://podminky.urs.cz/item/CS_URS_2024_01/985511113.LBC</t>
  </si>
  <si>
    <t>Poznámka k položce:_x000d_
C30/37, XC4, XD1_x000d_
180,00m2 - Bazénová vana_x000d_
260,03m2 - Koridor</t>
  </si>
  <si>
    <t>711</t>
  </si>
  <si>
    <t>Izolace proti vodě, vlhkosti a plynům</t>
  </si>
  <si>
    <t>103</t>
  </si>
  <si>
    <t>711111001</t>
  </si>
  <si>
    <t>Provedení izolace proti zemní vlhkosti natěradly a tmely za studena na ploše vodorovné V nátěrem penetračním</t>
  </si>
  <si>
    <t>-1297424668</t>
  </si>
  <si>
    <t>https://podminky.urs.cz/item/CS_URS_2024_01/711111001</t>
  </si>
  <si>
    <t>325+95+1027+89</t>
  </si>
  <si>
    <t>104</t>
  </si>
  <si>
    <t>711112001</t>
  </si>
  <si>
    <t>Provedení izolace proti zemní vlhkosti natěradly a tmely za studena na ploše svislé S nátěrem penetračním</t>
  </si>
  <si>
    <t>-164253414</t>
  </si>
  <si>
    <t>https://podminky.urs.cz/item/CS_URS_2024_01/711112001</t>
  </si>
  <si>
    <t>105*3,5</t>
  </si>
  <si>
    <t>105</t>
  </si>
  <si>
    <t>11163150</t>
  </si>
  <si>
    <t>lak penetrační asfaltový</t>
  </si>
  <si>
    <t>-1152946619</t>
  </si>
  <si>
    <t>0,001*((1536+367,5)/2)</t>
  </si>
  <si>
    <t>106</t>
  </si>
  <si>
    <t>711141559</t>
  </si>
  <si>
    <t>Provedení izolace proti zemní vlhkosti pásy přitavením NAIP na ploše vodorovné V</t>
  </si>
  <si>
    <t>-448642519</t>
  </si>
  <si>
    <t>https://podminky.urs.cz/item/CS_URS_2024_01/711141559</t>
  </si>
  <si>
    <t>787+787</t>
  </si>
  <si>
    <t>1021+1021</t>
  </si>
  <si>
    <t>1032+1032</t>
  </si>
  <si>
    <t>107</t>
  </si>
  <si>
    <t>62853004</t>
  </si>
  <si>
    <t>pás asfaltový natavitelný modifikovaný SBS s vložkou ze skleněné tkaniny a spalitelnou PE fólií nebo jemnozrnným minerálním posypem na horním povrchu tl 4,0mm</t>
  </si>
  <si>
    <t>-901590160</t>
  </si>
  <si>
    <t>1,3*(420+367)</t>
  </si>
  <si>
    <t>1,3*(1027+89-95)</t>
  </si>
  <si>
    <t>1,3*(1032)</t>
  </si>
  <si>
    <t>108</t>
  </si>
  <si>
    <t>62833158</t>
  </si>
  <si>
    <t>pás asfaltový natavitelný oxidovaný s vložkou ze skleněné tkaniny typu G200, s jemnozrnným minerálním posypem tl 4,0mm</t>
  </si>
  <si>
    <t>-843785368</t>
  </si>
  <si>
    <t>109</t>
  </si>
  <si>
    <t>711142559</t>
  </si>
  <si>
    <t>Provedení izolace proti zemní vlhkosti pásy přitavením NAIP na ploše svislé S</t>
  </si>
  <si>
    <t>-294864829</t>
  </si>
  <si>
    <t>https://podminky.urs.cz/item/CS_URS_2024_01/711142559</t>
  </si>
  <si>
    <t>110</t>
  </si>
  <si>
    <t>711161212</t>
  </si>
  <si>
    <t>Izolace proti zemní vlhkosti a beztlakové vodě nopovými fóliemi na ploše svislé S vrstva ochranná, odvětrávací a drenážní výška nopku 8,0 mm, tl. fólie do 0,6 mm</t>
  </si>
  <si>
    <t>864325098</t>
  </si>
  <si>
    <t>https://podminky.urs.cz/item/CS_URS_2024_01/711161212</t>
  </si>
  <si>
    <t>50*4</t>
  </si>
  <si>
    <t>111</t>
  </si>
  <si>
    <t>69311081</t>
  </si>
  <si>
    <t>geotextilie netkaná separační, ochranná, filtrační, drenážní PES 300g/m2</t>
  </si>
  <si>
    <t>-604112005</t>
  </si>
  <si>
    <t>112</t>
  </si>
  <si>
    <t>711161384</t>
  </si>
  <si>
    <t>Izolace proti zemní vlhkosti nopovou fólií ukončení provětrávací lištou</t>
  </si>
  <si>
    <t>1975319927</t>
  </si>
  <si>
    <t>https://podminky.urs.cz/item/CS_URS_2024_01/711161384</t>
  </si>
  <si>
    <t>113</t>
  </si>
  <si>
    <t>28323009.1</t>
  </si>
  <si>
    <t>lišta ukončovací pro drenážní fólie profilované</t>
  </si>
  <si>
    <t>-105317255</t>
  </si>
  <si>
    <t>712</t>
  </si>
  <si>
    <t>Povlakové krytiny</t>
  </si>
  <si>
    <t>114</t>
  </si>
  <si>
    <t>712363604</t>
  </si>
  <si>
    <t xml:space="preserve">Provedení povlakové krytiny střech plochých do 10° s mechanicky kotvenou izolací včetně položení fólie a horkovzdušného svaření, budovy výšky do 18 m, kotvené do dřeva </t>
  </si>
  <si>
    <t>-1627376342</t>
  </si>
  <si>
    <t>https://podminky.urs.cz/item/CS_URS_2024_01/712363604</t>
  </si>
  <si>
    <t>Poznámka k položce:_x000d_
včetně dodávky a montáže lišt</t>
  </si>
  <si>
    <t>9,9*11,6</t>
  </si>
  <si>
    <t>115</t>
  </si>
  <si>
    <t>28322064</t>
  </si>
  <si>
    <t>fólie hydroizolační střešní mPVC mechanicky kotvená tl 1,5mm se zvýšenou požární odolností</t>
  </si>
  <si>
    <t>-1912812056</t>
  </si>
  <si>
    <t>Poznámka k položce:_x000d_
BroofT3</t>
  </si>
  <si>
    <t>114,84*1,3</t>
  </si>
  <si>
    <t>116</t>
  </si>
  <si>
    <t>771591257</t>
  </si>
  <si>
    <t>Montáž těsnící manžety pro postup potrubí</t>
  </si>
  <si>
    <t>1416486404</t>
  </si>
  <si>
    <t>https://podminky.urs.cz/item/CS_URS_2024_01/771591257</t>
  </si>
  <si>
    <t>713</t>
  </si>
  <si>
    <t>Izolace tepelné</t>
  </si>
  <si>
    <t>117</t>
  </si>
  <si>
    <t>713111111</t>
  </si>
  <si>
    <t>Montáž tepelné izolace stropů rohožemi, pásy, dílci, deskami, bloky (izolační materiál ve specifikaci) vrchem bez překrytí lepenkou kladenými volně</t>
  </si>
  <si>
    <t>2100871738</t>
  </si>
  <si>
    <t>https://podminky.urs.cz/item/CS_URS_2024_01/713111111</t>
  </si>
  <si>
    <t>118</t>
  </si>
  <si>
    <t>28375990</t>
  </si>
  <si>
    <t>deska EPS 150 pro konstrukce s vysokým zatížením λ=0,035 tl 140mm</t>
  </si>
  <si>
    <t>-1380824669</t>
  </si>
  <si>
    <t>119</t>
  </si>
  <si>
    <t>28375915</t>
  </si>
  <si>
    <t>deska EPS 150 pro konstrukce s vysokým zatížením λ=0,035 tl 120mm</t>
  </si>
  <si>
    <t>631458471</t>
  </si>
  <si>
    <t>120</t>
  </si>
  <si>
    <t>713141311</t>
  </si>
  <si>
    <t>Montáž tepelné izolace střech plochých spádovými klíny v ploše kladenými volně</t>
  </si>
  <si>
    <t>1262951736</t>
  </si>
  <si>
    <t>https://podminky.urs.cz/item/CS_URS_2024_01/713141311</t>
  </si>
  <si>
    <t>121</t>
  </si>
  <si>
    <t>28376142</t>
  </si>
  <si>
    <t>klín izolační spád do 5% EPS 150</t>
  </si>
  <si>
    <t>-2103609579</t>
  </si>
  <si>
    <t>105*0,05</t>
  </si>
  <si>
    <t>762</t>
  </si>
  <si>
    <t>Konstrukce tesařské</t>
  </si>
  <si>
    <t>122</t>
  </si>
  <si>
    <t>762341420</t>
  </si>
  <si>
    <t>Montáž bednění střech střešních žlabů s vytvořením spádu dna z fošen hrubých</t>
  </si>
  <si>
    <t>-487702821</t>
  </si>
  <si>
    <t>https://podminky.urs.cz/item/CS_URS_2024_01/762341420</t>
  </si>
  <si>
    <t>123</t>
  </si>
  <si>
    <t>60556107</t>
  </si>
  <si>
    <t>řezivo bukové sušené tl 60mm</t>
  </si>
  <si>
    <t>767482425</t>
  </si>
  <si>
    <t>6,435*0,06</t>
  </si>
  <si>
    <t>124</t>
  </si>
  <si>
    <t>762395000</t>
  </si>
  <si>
    <t>Spojovací prostředky krovů, bednění a laťování, nadstřešních konstrukcí svorníky, prkna, hřebíky, pásová ocel, vruty</t>
  </si>
  <si>
    <t>80828470</t>
  </si>
  <si>
    <t>https://podminky.urs.cz/item/CS_URS_2024_01/762395000</t>
  </si>
  <si>
    <t>764</t>
  </si>
  <si>
    <t>Konstrukce klempířské</t>
  </si>
  <si>
    <t>125</t>
  </si>
  <si>
    <t>19112357</t>
  </si>
  <si>
    <t>plech poplastovaný „leskle válcovaný“ svitek, tl 0,7mm</t>
  </si>
  <si>
    <t>-282458024</t>
  </si>
  <si>
    <t>Poznámka k položce:_x000d_
barevný odstín - šedá</t>
  </si>
  <si>
    <t>126</t>
  </si>
  <si>
    <t>764001114</t>
  </si>
  <si>
    <t>Montáž podkladního plechu rozvinuté šířky do 400 mm</t>
  </si>
  <si>
    <t>-1829394823</t>
  </si>
  <si>
    <t>https://podminky.urs.cz/item/CS_URS_2024_01/764001114</t>
  </si>
  <si>
    <t>127</t>
  </si>
  <si>
    <t>764202134</t>
  </si>
  <si>
    <t>Montáž oplechování střešních prvků okapu okapovým plechem rovným - okapničky</t>
  </si>
  <si>
    <t>-2048828118</t>
  </si>
  <si>
    <t>https://podminky.urs.cz/item/CS_URS_2024_01/764202134</t>
  </si>
  <si>
    <t>128</t>
  </si>
  <si>
    <t>764212632</t>
  </si>
  <si>
    <t>Oplechování střešních prvků z pozinkovaného plechu s povrchovou úpravou štítu závětrnou lištou rš 200 mm</t>
  </si>
  <si>
    <t>-610476916</t>
  </si>
  <si>
    <t>https://podminky.urs.cz/item/CS_URS_2024_01/764212632</t>
  </si>
  <si>
    <t>Poznámka k položce:_x000d_
Specifikace dle PD: K3</t>
  </si>
  <si>
    <t>129</t>
  </si>
  <si>
    <t>764222434</t>
  </si>
  <si>
    <t>Oplechování střešních prvků z poplastovaného plechu okapu okapovým plechem střechy rovné rš 330 mm</t>
  </si>
  <si>
    <t>-1059299568</t>
  </si>
  <si>
    <t>https://podminky.urs.cz/item/CS_URS_2024_01/764222434</t>
  </si>
  <si>
    <t>130</t>
  </si>
  <si>
    <t>764501103</t>
  </si>
  <si>
    <t>Montáž žlabu podokapního půlkruhového žlabu</t>
  </si>
  <si>
    <t>1600967516</t>
  </si>
  <si>
    <t>https://podminky.urs.cz/item/CS_URS_2024_01/764501103</t>
  </si>
  <si>
    <t xml:space="preserve">Poznámka k položce:_x000d_
specifikace obsahu položky včetně dodávky přidruženého materiálu dle PD:  K1</t>
  </si>
  <si>
    <t>131</t>
  </si>
  <si>
    <t>55348812</t>
  </si>
  <si>
    <t>žlab podokapní půlkulatý TiZn „leskle válcovaný“ rš 333mm tl 0,7mm</t>
  </si>
  <si>
    <t>1961505772</t>
  </si>
  <si>
    <t>Poznámka k položce:_x000d_
specifikace obsahu položky dle PD: K1</t>
  </si>
  <si>
    <t>132</t>
  </si>
  <si>
    <t>764501104</t>
  </si>
  <si>
    <t>Montáž žlabu podokapního půlkruhového čela</t>
  </si>
  <si>
    <t>-1627924544</t>
  </si>
  <si>
    <t>https://podminky.urs.cz/item/CS_URS_2024_01/764501104</t>
  </si>
  <si>
    <t>133</t>
  </si>
  <si>
    <t>55349142</t>
  </si>
  <si>
    <t>čelo kulové pro půlkulatý žlab TiZn „leskle válcovaný“ rš 333mm</t>
  </si>
  <si>
    <t>510287313</t>
  </si>
  <si>
    <t>134</t>
  </si>
  <si>
    <t>764501105</t>
  </si>
  <si>
    <t>Montáž žlabu podokapního půlkruhového háku</t>
  </si>
  <si>
    <t>-1176718438</t>
  </si>
  <si>
    <t>https://podminky.urs.cz/item/CS_URS_2024_01/764501105</t>
  </si>
  <si>
    <t>135</t>
  </si>
  <si>
    <t>55348910</t>
  </si>
  <si>
    <t>hák žlabový půlkulatý opláštěný TiZn „leskle válcovaný“ rš 333mm</t>
  </si>
  <si>
    <t>-440200985</t>
  </si>
  <si>
    <t>136</t>
  </si>
  <si>
    <t>764508131</t>
  </si>
  <si>
    <t>Montáž svodu kruhového, průměru svodu vč. tvarovek</t>
  </si>
  <si>
    <t>771103456</t>
  </si>
  <si>
    <t>https://podminky.urs.cz/item/CS_URS_2024_01/764508131</t>
  </si>
  <si>
    <t>Poznámka k položce:_x000d_
specifikace obsahu položky včetně dodávky přidruženého materiálu dle PD: K2</t>
  </si>
  <si>
    <t>137</t>
  </si>
  <si>
    <t>55349325</t>
  </si>
  <si>
    <t>svod kruhový TiZn „leskle válcovaný“ tl 0,7mm D 120mm, vč. tvarovek a příslušenství</t>
  </si>
  <si>
    <t>-548980982</t>
  </si>
  <si>
    <t xml:space="preserve">Poznámka k položce:_x000d_
specifikace obsahu položky dle PD: K2_x000d_
</t>
  </si>
  <si>
    <t>767</t>
  </si>
  <si>
    <t>Konstrukce zámečnické</t>
  </si>
  <si>
    <t>138</t>
  </si>
  <si>
    <t>767163121</t>
  </si>
  <si>
    <t>Montáž kompletního kovového (nerez) zábradlí přímého z dílců v rovině kotveného do betonu</t>
  </si>
  <si>
    <t>988001774</t>
  </si>
  <si>
    <t>https://podminky.urs.cz/item/CS_URS_2024_01/767163121</t>
  </si>
  <si>
    <t>Poznámka k položce:_x000d_
Specifikace obsahu položky dle PD: Z4</t>
  </si>
  <si>
    <t>139</t>
  </si>
  <si>
    <t>55342285</t>
  </si>
  <si>
    <t>zábradlí nerezová, h=900mm</t>
  </si>
  <si>
    <t>-1648889625</t>
  </si>
  <si>
    <t>140</t>
  </si>
  <si>
    <t>767165111</t>
  </si>
  <si>
    <t>D+M nerezového madla z trubek nebo tenkostěnných profilů šroubováním</t>
  </si>
  <si>
    <t>632954636</t>
  </si>
  <si>
    <t>https://podminky.urs.cz/item/CS_URS_2024_01/767165111</t>
  </si>
  <si>
    <t>Poznámka k položce:_x000d_
Specifikace obsahu položky dle PD: Z3</t>
  </si>
  <si>
    <t>141</t>
  </si>
  <si>
    <t>767652220</t>
  </si>
  <si>
    <t>Montáž vrat garážových nebo průmyslových otvíravých, plochy přes 6 do 9 m2</t>
  </si>
  <si>
    <t>-760222432</t>
  </si>
  <si>
    <t>https://podminky.urs.cz/item/CS_URS_2024_01/767652220</t>
  </si>
  <si>
    <t>Poznámka k položce:_x000d_
Specifikace obsahu položky dle PD: AL1</t>
  </si>
  <si>
    <t>142</t>
  </si>
  <si>
    <t>55344635</t>
  </si>
  <si>
    <t>vrata hliníková 2,75x3,0m 2 křídlová otočná s rámem</t>
  </si>
  <si>
    <t>1825870884</t>
  </si>
  <si>
    <t>143</t>
  </si>
  <si>
    <t>767835001</t>
  </si>
  <si>
    <t>Montáž výrobků z kompozitů nástěnného žebříku bez ochranného koše, kotveného do zdiva</t>
  </si>
  <si>
    <t>1995091583</t>
  </si>
  <si>
    <t>https://podminky.urs.cz/item/CS_URS_2024_01/767835001</t>
  </si>
  <si>
    <t>Poznámka k položce:_x000d_
Specifikace obsahu položky dle PD: Z1</t>
  </si>
  <si>
    <t>144</t>
  </si>
  <si>
    <t>63126082</t>
  </si>
  <si>
    <t>žebřík nástěnný kompozitní nástěnný 50x50/400mm</t>
  </si>
  <si>
    <t>-977517901</t>
  </si>
  <si>
    <t>145</t>
  </si>
  <si>
    <t>775429121</t>
  </si>
  <si>
    <t>Montáž lišty přechodové (vyrovnávací) připevněné vruty</t>
  </si>
  <si>
    <t>-844393197</t>
  </si>
  <si>
    <t>https://podminky.urs.cz/item/CS_URS_2024_01/775429121</t>
  </si>
  <si>
    <t>146</t>
  </si>
  <si>
    <t>59054130</t>
  </si>
  <si>
    <t>profil přechodový nerezový 35mm</t>
  </si>
  <si>
    <t>-225391490</t>
  </si>
  <si>
    <t>Poznámka k položce:_x000d_
specifikace položky dle PD: AL2</t>
  </si>
  <si>
    <t>2,75*1,08 'Přepočtené koeficientem množství</t>
  </si>
  <si>
    <t>783</t>
  </si>
  <si>
    <t>Dokončovací práce - nátěry</t>
  </si>
  <si>
    <t>147</t>
  </si>
  <si>
    <t>783901551</t>
  </si>
  <si>
    <t>Příprava podkladu betonových podlah před provedením nátěru omytím tlakovou vodou</t>
  </si>
  <si>
    <t>-1429256937</t>
  </si>
  <si>
    <t>https://podminky.urs.cz/item/CS_URS_2024_01/783901551</t>
  </si>
  <si>
    <t>148</t>
  </si>
  <si>
    <t>783913171</t>
  </si>
  <si>
    <t>Penetrační nátěr betonových podlah hrubých syntetický</t>
  </si>
  <si>
    <t>-1615843333</t>
  </si>
  <si>
    <t>https://podminky.urs.cz/item/CS_URS_2024_01/783913171</t>
  </si>
  <si>
    <t>149</t>
  </si>
  <si>
    <t>783917161</t>
  </si>
  <si>
    <t>Krycí (uzavírací) nátěr betonových podlah dvojnásobný syntetický</t>
  </si>
  <si>
    <t>-186738162</t>
  </si>
  <si>
    <t>https://podminky.urs.cz/item/CS_URS_2024_01/783917161</t>
  </si>
  <si>
    <t>150</t>
  </si>
  <si>
    <t>24612002</t>
  </si>
  <si>
    <t>hmota nátěrová syntetická na beton</t>
  </si>
  <si>
    <t>kg</t>
  </si>
  <si>
    <t>-2033046862</t>
  </si>
  <si>
    <t>174,94+84,03+15*2</t>
  </si>
  <si>
    <t>Práce a dodávky M</t>
  </si>
  <si>
    <t>21-M</t>
  </si>
  <si>
    <t>Elektromontáže</t>
  </si>
  <si>
    <t>151</t>
  </si>
  <si>
    <t>210204002</t>
  </si>
  <si>
    <t>Montáž stožárů osvětlení parkových ocelových</t>
  </si>
  <si>
    <t>1774030152</t>
  </si>
  <si>
    <t>https://podminky.urs.cz/item/CS_URS_2024_01/210204002</t>
  </si>
  <si>
    <t>Poznámka k položce:_x000d_
Specifikace obsahu položky dle PD: výkres č. D.1.1.b_118, součástí dodávky jsou veškeré specifikace uvedeny na výkrese</t>
  </si>
  <si>
    <t>152</t>
  </si>
  <si>
    <t>RMAT0003</t>
  </si>
  <si>
    <t>Stožár parkový se svítidlem a zapojením</t>
  </si>
  <si>
    <t>-982446697</t>
  </si>
  <si>
    <t>03 - Dlažba</t>
  </si>
  <si>
    <t>636311133</t>
  </si>
  <si>
    <t>Kladení dlažby z betonových dlaždic na sucho na terče z umělé hmoty o rozměru dlažby 60x40 cm, o výšce terče přes 70 do 100 mm</t>
  </si>
  <si>
    <t>812820402</t>
  </si>
  <si>
    <t>https://podminky.urs.cz/item/CS_URS_2024_01/636311133</t>
  </si>
  <si>
    <t>1027+5</t>
  </si>
  <si>
    <t>Pol173</t>
  </si>
  <si>
    <t>Šedá dlažba na terče, 60x40 cm, tl. 27 mm, R11B, tryskaná - NUTNÁ 1 ŠARŽE VÝROBKU</t>
  </si>
  <si>
    <t>683451383</t>
  </si>
  <si>
    <t>https://podminky.urs.cz/item/CS_URS_2024_01/Pol173</t>
  </si>
  <si>
    <t>Poznámka k položce:_x000d_
* Mrazuvzdorná exteriérová dlažba z vibrovaného betonu jedné šarže_x000d_
* světle šedý odstín, tryskaná_x000d_
* jmenovitý rozměr 60x40 cm, tl. 27 mm, R11B_x000d_
* umístění na terče_x000d_
* 15% prořez</t>
  </si>
  <si>
    <t>Pol174</t>
  </si>
  <si>
    <t>Terče pod dlažbu, nastavitelné (potřebné - dle situace)</t>
  </si>
  <si>
    <t>254270209</t>
  </si>
  <si>
    <t>https://podminky.urs.cz/item/CS_URS_2024_01/Pol174</t>
  </si>
  <si>
    <t>Poznámka k položce:_x000d_
* Nastavitelné terče pod dlažbu s větší styčnou plochou a středovým terčíkem se čtyřmi závitovými šrouby v rozích, nastavitelné, umístění do rohů a doprostřed dlaždice (potřebné - dle situace)</t>
  </si>
  <si>
    <t>Pol175</t>
  </si>
  <si>
    <t>Hliníkový ukončovací C profil + L klip pro přechody mezi zpevněnými plochami v šedé barvě, tl. 1 mm, celková délka 58,98m, 30ks po 2000mm</t>
  </si>
  <si>
    <t>-718824128</t>
  </si>
  <si>
    <t>https://podminky.urs.cz/item/CS_URS_2024_01/Pol175</t>
  </si>
  <si>
    <t>Pol176</t>
  </si>
  <si>
    <t>Hliníkový ukončovací C profil + L klip pro ukončení dlažby na terčích v šedé barvě, tl. 1 mm, celková délka 525,92 m, 263ks po 2000mm</t>
  </si>
  <si>
    <t>-1362430716</t>
  </si>
  <si>
    <t>https://podminky.urs.cz/item/CS_URS_2024_01/Pol176</t>
  </si>
  <si>
    <t>Pol2</t>
  </si>
  <si>
    <t>Šedá dlažba na terče, 60x40 cm, tl. 27 mm, R11B, tryskaná - NUTNÁ 1 ŠARŽE VÝROBKU - pro uskladnění</t>
  </si>
  <si>
    <t>1549184881</t>
  </si>
  <si>
    <t>https://podminky.urs.cz/item/CS_URS_2024_01/Pol2</t>
  </si>
  <si>
    <t>Poznámka k položce:_x000d_
* Mrazuvzdorná exteriérová dlažba z vibrovaného betonu jedné šarže_x000d_
* světle šedý odstín, tryskaná_x000d_
* jmenovitý rozměr 60x40 cm, tl. 27 mm, R11B_x000d_
* umístění na terče_x000d_
* POUZE DODÁVKA DLAŽDIC PRO USKLADNĚNÍ</t>
  </si>
  <si>
    <t>Pol4</t>
  </si>
  <si>
    <t>Terče pod dlažbu, nastavitelné - pro uskladnění</t>
  </si>
  <si>
    <t>-1538521798</t>
  </si>
  <si>
    <t>https://podminky.urs.cz/item/CS_URS_2024_01/Pol4</t>
  </si>
  <si>
    <t>04 - Bazén, Vířivky, Brouzdaliště, Technologie</t>
  </si>
  <si>
    <t>Soupis:</t>
  </si>
  <si>
    <t>04.1 - Nerezový bazén, Technologie</t>
  </si>
  <si>
    <t>D1 - Nerezový bazén</t>
  </si>
  <si>
    <t>D2 - Technologie úpravy vody pro plavecký bazén</t>
  </si>
  <si>
    <t>D1</t>
  </si>
  <si>
    <t>Nerezový bazén</t>
  </si>
  <si>
    <t>Pol5</t>
  </si>
  <si>
    <t>Těleso bazénu včetně nerezového protiskluzného dna a přelivového žlábku po celém obvodu</t>
  </si>
  <si>
    <t>kpl</t>
  </si>
  <si>
    <t>Pol6</t>
  </si>
  <si>
    <t>Nerezový izolační profil</t>
  </si>
  <si>
    <t>Pol7</t>
  </si>
  <si>
    <t>Dnový kanál s protiskluzovou úpravou</t>
  </si>
  <si>
    <t>Pol8</t>
  </si>
  <si>
    <t>Zapuštěný žebřík se 3 výškovými stupni, šířka 600mm, leštěná madla</t>
  </si>
  <si>
    <t>ks</t>
  </si>
  <si>
    <t>Pol9</t>
  </si>
  <si>
    <t>Vstupní nerezové schodiště, šířka 1150mm; 7 stupňů; včetně broušeného nerez. zábradlí z obou stran</t>
  </si>
  <si>
    <t>Pol10</t>
  </si>
  <si>
    <t>Odtok z přelivného žlábku</t>
  </si>
  <si>
    <t>Pol11</t>
  </si>
  <si>
    <t>Lapač hrubých nečistot v odtoku ze žlábku</t>
  </si>
  <si>
    <t>Pol12</t>
  </si>
  <si>
    <t>Vlnolam ve žlábku</t>
  </si>
  <si>
    <t>Pol13</t>
  </si>
  <si>
    <t>Roštnice PP, přímá, barva bílá, šíře 295mm</t>
  </si>
  <si>
    <t>Pol14</t>
  </si>
  <si>
    <t>Roštnice designová rohová, barva bílá, šíře 295mm</t>
  </si>
  <si>
    <t>Pol15</t>
  </si>
  <si>
    <t>Tryska pro měření chlóru ve stěně bazénu</t>
  </si>
  <si>
    <t>Pol16</t>
  </si>
  <si>
    <t>Dnová výpust / dnové přisávání</t>
  </si>
  <si>
    <t>Pol17</t>
  </si>
  <si>
    <t>Informační a zákazový piktogram</t>
  </si>
  <si>
    <t>Pol18</t>
  </si>
  <si>
    <t>Startovací blok</t>
  </si>
  <si>
    <t>Pol19</t>
  </si>
  <si>
    <t>Odrazová hrana pro plaveckou obrátku včetně kotvení do žlábku</t>
  </si>
  <si>
    <t>Pol20</t>
  </si>
  <si>
    <t>Barevné značení plavecké dráhy na dně a obrátkových stěnách bazénu</t>
  </si>
  <si>
    <t>Pol21</t>
  </si>
  <si>
    <t>Držák plaveckých lan umístěný ve žlábku</t>
  </si>
  <si>
    <t>Pol22</t>
  </si>
  <si>
    <t>Plavecké lano, délka 50m, plováky průměr 150mm</t>
  </si>
  <si>
    <t>Pol23</t>
  </si>
  <si>
    <t>Navíjecí vozík pro pl. lana, délka 1,8m, set s celkovou kapacitou 150m</t>
  </si>
  <si>
    <t>Pol24</t>
  </si>
  <si>
    <t>Indikace chybné obrátky, lano s praprokami, sloupky s kotvením do žlábku</t>
  </si>
  <si>
    <t>Pol25</t>
  </si>
  <si>
    <t>Indikace chybného startu, lano s praporkami, sloupky s kotvením do žlábku</t>
  </si>
  <si>
    <t>Pol26</t>
  </si>
  <si>
    <t>Poturbní rozvody z nerez. oceli</t>
  </si>
  <si>
    <t>Pol27</t>
  </si>
  <si>
    <t>Podvodní kamera pro optický monitoring plavců</t>
  </si>
  <si>
    <t>Pol28</t>
  </si>
  <si>
    <t>Kamera pro nadhladinový monitoring plavců v bazénu</t>
  </si>
  <si>
    <t>Pol29</t>
  </si>
  <si>
    <t>Operační software pro monitoring plavců včetně systému optických a zvukových alarmů, LCD obrazovka</t>
  </si>
  <si>
    <t>Pol30</t>
  </si>
  <si>
    <t>Chytré hodinky pro plavčíky se zvukvou a světelnou signalizací topícího plavce</t>
  </si>
  <si>
    <t>D2</t>
  </si>
  <si>
    <t>Technologie úpravy vody pro plavecký bazén</t>
  </si>
  <si>
    <t>Pol31</t>
  </si>
  <si>
    <t>Písková filtrační stanice, výška filtr. vrstvy 1,2m 2,5kg/cm2 D=2,5m; Q=200m3/hod, vč. bočního víka pr.400 a vizoru</t>
  </si>
  <si>
    <t>Pol32</t>
  </si>
  <si>
    <t>Filtrační náplň - písek</t>
  </si>
  <si>
    <t>Pol33</t>
  </si>
  <si>
    <t>Sestava automatických ventilů DN 200 s příslušenstvím</t>
  </si>
  <si>
    <t>Pol34</t>
  </si>
  <si>
    <t>Oběhové čerpadlo Q= 250m3/h, h=18m, 18,5kW, 400V, včetně přefiltru, tělo bronzové, hřídel 1.4571</t>
  </si>
  <si>
    <t xml:space="preserve">Poznámka k položce:_x000d_
 - např. Speck Badu Block_x000d_
 - Veškeré výrobky, konstrukční prvky, materiály, sestavy a zařízení, na jejichž konkrétní obchodní název nebo značku se případně v projektové dokumentaci a výkazu výměr vyskytuje odkaz, jsou uvedeny pouze jako referenční, určující tímto způsobem pouze parametry, kvalitu, standardy, vybavení, případně rozměry použitého výrobku a jako příklad možného použití a lze je nahradit výrobky, konstrukčními prvky, materiály. sestavami  a zařízeními stejných nebo lepších parametrů a standardů.</t>
  </si>
  <si>
    <t>Pol35</t>
  </si>
  <si>
    <t>Frekvenční měnič IP66, analogový vstup, modbus, Led displej s klávesnicí 22kW</t>
  </si>
  <si>
    <t>Pol36</t>
  </si>
  <si>
    <t>Akumulační nádrž bazénu 100m3, (betonová vana s vyvložkováním PP a bočním revizním vstupem)</t>
  </si>
  <si>
    <t>Pol37</t>
  </si>
  <si>
    <t>Středotlaká UV lampa s automatickým stěračem, životnost výbojky 18.000h, elektronické napájení, DN300, 9kW</t>
  </si>
  <si>
    <t>Pol38</t>
  </si>
  <si>
    <t>Výměník tepla deskový, 190kW</t>
  </si>
  <si>
    <t>Pol39</t>
  </si>
  <si>
    <t>Automatická dávkovací stanice včetně originál provozních náplní, měřené hodnoty volný a vázaný Cl, Redox, pH, Teplota - web servis, komunikace přes RS 485</t>
  </si>
  <si>
    <t>Pol40</t>
  </si>
  <si>
    <t>Membránové dávkovací čerpadlo pH 30l/h, 230V, pro bazény s objemem nad 800m3 - teflonová membrána, vitonové těsnění s keramickým ventilem, možnost umístění na barel</t>
  </si>
  <si>
    <t>Pol41</t>
  </si>
  <si>
    <t>Membránové dávkovací čerpadlo flokulantu 5l/h, teflonová membrána, vitonové těsnění s keramickým ventilem, možnost umístění na barel</t>
  </si>
  <si>
    <t>Pol42</t>
  </si>
  <si>
    <t>Záchytné vaničky chemické dezinfekce - sada</t>
  </si>
  <si>
    <t>Pol44</t>
  </si>
  <si>
    <t>Indukční průtokoměr cirkulované bazénové vody DN 300, se zobrazovací diplejvou jednotkou LCD 2x16znaků, dataloger na microSD, komunikace Mbus, 4-20mA, oddělené provedení jednotky, impulsní výstup, elektrody AISI316Ti, 24 VAC/DC s ochranou proti přepólování, přesnost 0,5%</t>
  </si>
  <si>
    <t>Pol45</t>
  </si>
  <si>
    <t>Elektroventil pro dopuštění vody do akumulační jímky s havarijní funkcí 230V, DN65</t>
  </si>
  <si>
    <t>Pol46</t>
  </si>
  <si>
    <t>Podávací čerpadlo Q= 4m3/h, h=7m, 0,35kW, 230V, d50</t>
  </si>
  <si>
    <t>Pol47</t>
  </si>
  <si>
    <t>Servoventil měřené vody s havarijní funkcí DN40</t>
  </si>
  <si>
    <t>Pol48</t>
  </si>
  <si>
    <t>Vodoměr přívodu vody z řádu DN65, s impulzním výstupem</t>
  </si>
  <si>
    <t>Pol49</t>
  </si>
  <si>
    <t>Čerpadlo pro tobogán Q= 120m3/h, h=18, 11kW, 400V, včetně předfiltru, tělo bronzové, hřídel 1.4571, 1450rmp/min</t>
  </si>
  <si>
    <t>Pol50</t>
  </si>
  <si>
    <t>Frekvenční měnič IP66, analogový vstup, modbus, Led displej s klávesnicí 15kW</t>
  </si>
  <si>
    <t>Pol51</t>
  </si>
  <si>
    <t>Podávací čerpadlo pro dávkování plynného chlóruQ= 1,8m3/h, h=42,9, Vertikální, vícestupňové odstředivé čerpadlo se sacím a výtlačným hrdlem na stejné úrovni (in-line), umožňující instalaci do horizontálního jednotrubkového systému. 3fázovým asynchronním motorem chlazeným ventilátorem. Přenos síly přes dělenou spojku, Tělo čerpadla a oběžné kolo AISI 316, 2856 ot/min, 0,55kW, 400V</t>
  </si>
  <si>
    <t>Pol52</t>
  </si>
  <si>
    <t>Servoventil podávacího čerpadla s havarijní funkcí DN40</t>
  </si>
  <si>
    <t>Pol53</t>
  </si>
  <si>
    <t>Potrubní rozvody PVC, uzavírací armatury, kotvíví materiál, spotřební materiál</t>
  </si>
  <si>
    <t>Pol54</t>
  </si>
  <si>
    <t>Montáž technologie včetně dopravy</t>
  </si>
  <si>
    <t>Pol55</t>
  </si>
  <si>
    <t>Provozní zkoušky bazénu, včetně barvící zkoušky výměnného systému dle ČSN EN15288-2</t>
  </si>
  <si>
    <t>Pol56</t>
  </si>
  <si>
    <t>Pístový kompresor s kondenzační sušičkou, včetně propojovacího materiálu pro ovládání penumatických klapek pro všechny okruhy BT</t>
  </si>
  <si>
    <t>Pol57</t>
  </si>
  <si>
    <t>Venkovní ukazatel data, času, teploty a vlhkosti, napojený na MaR</t>
  </si>
  <si>
    <t>04.2 - Dětské brouzdaliště, Technologie</t>
  </si>
  <si>
    <t>D1 - Popis</t>
  </si>
  <si>
    <t>D2 - Technologie úpravy vody pro dětské brouzdaliště</t>
  </si>
  <si>
    <t>Pol58</t>
  </si>
  <si>
    <t>Těleso bazénu včetně protiskluz. dna a přelivového žlábku po obvodu</t>
  </si>
  <si>
    <t>Pol59</t>
  </si>
  <si>
    <t>Mezi-úrovňové nerezové schodiště, šířka 2500mm; 5 stupňů;</t>
  </si>
  <si>
    <t>Pol60</t>
  </si>
  <si>
    <t>Rohové nerezové schodiště, šířka 1800mm; 2 stupně;</t>
  </si>
  <si>
    <t>Pol61</t>
  </si>
  <si>
    <t>Mezi-úrovňová nerezová skluzavka, šířka 3500mm;</t>
  </si>
  <si>
    <t>Pol62</t>
  </si>
  <si>
    <t>Nerezové oboustranné zábradlí u schodiště, povrch broušený</t>
  </si>
  <si>
    <t>Pol63</t>
  </si>
  <si>
    <t>Nerezové oboustranné zábradlí u rohového schodiště, povrch broušený</t>
  </si>
  <si>
    <t>Pol64</t>
  </si>
  <si>
    <t>Dnové vtokové trysky</t>
  </si>
  <si>
    <t>Pol65</t>
  </si>
  <si>
    <t>Dnová výpust / sání atrakcí</t>
  </si>
  <si>
    <t>Pol66</t>
  </si>
  <si>
    <t>Nerezová vodní atrakce - ježek včetně odběru vzorků chlóru</t>
  </si>
  <si>
    <t>Pol67</t>
  </si>
  <si>
    <t>Nerezová vodní atrakce - vodní zvonek</t>
  </si>
  <si>
    <t>Pol68</t>
  </si>
  <si>
    <t>Vodní atrakce - fontánky ve žlábku</t>
  </si>
  <si>
    <t>Pol69</t>
  </si>
  <si>
    <t>Dětská skluzavka "Slon"</t>
  </si>
  <si>
    <t>Pol70</t>
  </si>
  <si>
    <t>Technologie úpravy vody pro dětské brouzdaliště</t>
  </si>
  <si>
    <t>976393418</t>
  </si>
  <si>
    <t>Pol71</t>
  </si>
  <si>
    <t>Písková filtrační stanice, výška filtr. vrstvy 1,2m D=0,65m; Q=16,5m3/hod , z polyesterového sklolaminátu, max tlak 2,5kg/cm2, 40m3/h/m2</t>
  </si>
  <si>
    <t>Pol72</t>
  </si>
  <si>
    <t>Pol73</t>
  </si>
  <si>
    <t>Sestava automatických ventilů DN 65 s příslušenstvím</t>
  </si>
  <si>
    <t>Pol74</t>
  </si>
  <si>
    <t>Oběhové čerpadlo Q= 16,5m3/h, h=12, tělo čerpadla a oběžné kolo plas, hřídel nerezová ocel, 1,55kW, 400V</t>
  </si>
  <si>
    <t>Pol75</t>
  </si>
  <si>
    <t>Frekvenční měnič IP66, analogový vstup, modbus, Led displej s klávesnicí 2,2kW</t>
  </si>
  <si>
    <t>Pol76</t>
  </si>
  <si>
    <t>Tepelný výměník 12kW</t>
  </si>
  <si>
    <t>Pol77</t>
  </si>
  <si>
    <t>Středotlaká UV lampa s automatickým stěračem, životnost výbojky 10.000h, elektronické napájení, DN80, 0,4kW</t>
  </si>
  <si>
    <t>Pol78</t>
  </si>
  <si>
    <t>Automatická dávkovací stanice včetně originál provozních náplní</t>
  </si>
  <si>
    <t>Pol79</t>
  </si>
  <si>
    <t>Peristaltické dávkovací čerpadlo pro pH 60ml/min, 230V</t>
  </si>
  <si>
    <t>Pol80</t>
  </si>
  <si>
    <t>Peristaltické pomaluběžné dávkovací čerpadlo pro flokulant</t>
  </si>
  <si>
    <t>532572159</t>
  </si>
  <si>
    <t>Pol82</t>
  </si>
  <si>
    <t>Vodoměr přívodu vody z řádu DN25 s impulzním výstupem</t>
  </si>
  <si>
    <t>Pol83</t>
  </si>
  <si>
    <t>Indukční průtokoměr cirkulované bazénové vody DN 65, se zobrazovací diplejvou jednotkou LCD 2x16znaků, dataloger na microSD, komunikace Mbus, 4-20mA, oddělené provedení jednotky, impulsní výstup, elektrody AISI316Ti, 24 VAC/DC s ochranou proti přepólování, přesnost 0,5%</t>
  </si>
  <si>
    <t>Pol84</t>
  </si>
  <si>
    <t>Elektroventil pro dopuštění vody do akumulační jímky s havarijní funkcí 230V, DN25</t>
  </si>
  <si>
    <t>Pol85</t>
  </si>
  <si>
    <t>Akumulační nádrž bazénu, samonosná z PP, objem 8m3</t>
  </si>
  <si>
    <t>Pol86</t>
  </si>
  <si>
    <t>Čerpadlo pro vodní atrakci - ježek, Q=11m3/h, h=8m, tělo čerpadla a oběžné kolo plas, hřídel nerezová ocel, 0,63kW, 400V</t>
  </si>
  <si>
    <t>Pol87</t>
  </si>
  <si>
    <t>Čerpadlo pro vodní atrakci - vodní zvon, Q=13m3/h, h=8m, tělo čerpadla a oběžné kolo plas, hřídel nerezová ocel, 0,81kW, 400V</t>
  </si>
  <si>
    <t>Pol88</t>
  </si>
  <si>
    <t>Čerpadlo pro vodní atrakci - fontánky, Q=13m3/h, h=8m, tělo čerpadla a oběžné kolo plas, hřídel nerezová ocel, 0,81kW, 400V</t>
  </si>
  <si>
    <t>Pol89</t>
  </si>
  <si>
    <t>Čerpadlo pro vodní atrakci - skluzavku, Q=6m3/h, h=8m, tělo čerpadla a oběžné kolo plas, hřídel nerezová ocel, 0,51kW, 400V</t>
  </si>
  <si>
    <t>Pol90</t>
  </si>
  <si>
    <t>Pol91</t>
  </si>
  <si>
    <t>Pol92</t>
  </si>
  <si>
    <t>Pol93</t>
  </si>
  <si>
    <t>Provozní zkoušky bazénu</t>
  </si>
  <si>
    <t>04.3 - Vířivka č.1, Technologie</t>
  </si>
  <si>
    <t>D1 - Technologie úpravy vody pro vířivku</t>
  </si>
  <si>
    <t>Pol94</t>
  </si>
  <si>
    <t>Pol95</t>
  </si>
  <si>
    <t>Vstupní nerezové schodiště, šířka 1200mm; 5 stupňů; včetně broušeného nerez. zábradlí z obou stran</t>
  </si>
  <si>
    <t>Pol96</t>
  </si>
  <si>
    <t>Dělící stěna u schodiště</t>
  </si>
  <si>
    <t>Pol97</t>
  </si>
  <si>
    <t>Hydromasážní trysky, 6m3/hod.</t>
  </si>
  <si>
    <t>Pol98</t>
  </si>
  <si>
    <t>Dnový sácí kanál pro atrakce</t>
  </si>
  <si>
    <t>Pol99</t>
  </si>
  <si>
    <t>Trubková lavice se vzduchovou masáží jako kryt rolety</t>
  </si>
  <si>
    <t>Pol100</t>
  </si>
  <si>
    <t>Trubkové lehátko se vzduchovou masáží</t>
  </si>
  <si>
    <t>Pol101</t>
  </si>
  <si>
    <t>Opěrka hlavy pro lehátko</t>
  </si>
  <si>
    <t>Pol102</t>
  </si>
  <si>
    <t>Vysavačová tryska</t>
  </si>
  <si>
    <t>Pol103</t>
  </si>
  <si>
    <t>Bazénové osvětlení LED, bílá, 3x LED, svítivost 1670 lm, 12,5W včetně transformátoru</t>
  </si>
  <si>
    <t>Pol104</t>
  </si>
  <si>
    <t>Lamelová roleta, lamely PVC, barva bílá, motor v ose</t>
  </si>
  <si>
    <t>Pol105</t>
  </si>
  <si>
    <t>Technologie úpravy vody pro vířivku</t>
  </si>
  <si>
    <t>Pol106</t>
  </si>
  <si>
    <t>Písková filtrační stanice, výška filtr. vrstvy 1,2m D=1,0m; Q=31,5m3/hod, 40m3/h/m2, akrylátový vizor, víko DN400, Boční revizní otvor DN200, vnitřní povrch vytvrzená pryskyřice, max tlak 2,5kg/cm2</t>
  </si>
  <si>
    <t>Pol107</t>
  </si>
  <si>
    <t>Sestava automatických ventilů s pneumatickým pohonem DN 80 s příslušenstvím</t>
  </si>
  <si>
    <t>Pol108</t>
  </si>
  <si>
    <t>Oběhové čerpadlo Q= 40m3/h, h=12, tělo čerpadla a oběžné kolo plas, hřídel nerezová ocel, 3,0kW, 400V</t>
  </si>
  <si>
    <t>Pol109</t>
  </si>
  <si>
    <t>Frekvenční měnič IP66, analogový vstup, modbus, Led displej s klávesnicí 4kW</t>
  </si>
  <si>
    <t>Pol110</t>
  </si>
  <si>
    <t>Středotlaká UV lampa s automatickým stěračem, životnost výbojky 10.000h, elektronické napájení, DN80, 0,6kW</t>
  </si>
  <si>
    <t>Pol111</t>
  </si>
  <si>
    <t>Tepelný výměník 15kW</t>
  </si>
  <si>
    <t>Pol112</t>
  </si>
  <si>
    <t>Čerpadlo pro hydromasážní trysky, Q=64m3/h, h=10, tělo čerpadla a oběžné kolo plas, hřídel nerezová ocel, 3,45kW, 400V</t>
  </si>
  <si>
    <t>Pol113</t>
  </si>
  <si>
    <t>Dmychadlo pro vzduchovou lavici, Q=200m3/h, 1,5kW, 400V, max 150mbar, včetně manomentru a přetlakového ventilu</t>
  </si>
  <si>
    <t>Pol114</t>
  </si>
  <si>
    <t>Dmychadlo pro vzduchové lehátko, Q= 240m3/h, 2,2kW, 400V, max 150mbar, včetně manomentru a přetlakového ventilu</t>
  </si>
  <si>
    <t>Poznámka k položce:_x000d_
Servoventil měřené vody s havarijní funkcí DN40</t>
  </si>
  <si>
    <t>Pol116</t>
  </si>
  <si>
    <t>Indukční průtokoměr cirkulované bazénové vody DN 80, se zobrazovací diplejvou jednotkou LCD 2x16znaků, dataloger na microSD, komunikace Mbus, 4-20mA, oddělené provedení jednotky, impulsní výstup, elektrody AISI316Ti, 24 VAC/DC s ochranou proti přepólování, přesnost 0,5%</t>
  </si>
  <si>
    <t>Pol117</t>
  </si>
  <si>
    <t>04.4 - Vířivka č. 2, Technologie</t>
  </si>
  <si>
    <t>Pol118</t>
  </si>
  <si>
    <t>Pol119</t>
  </si>
  <si>
    <t>04.5 - Doplnění chlorovny</t>
  </si>
  <si>
    <t>Pol120</t>
  </si>
  <si>
    <t>Sběrné potrubí pro 3 láhve - vodorovné sběrné potrubí pro připojení 3 láhví k podtlakovému regulátoru pomocí měděného připojovacího potrubí s ventily. Připoj R1".</t>
  </si>
  <si>
    <t>Pol121</t>
  </si>
  <si>
    <t>Podtlakový regulátor - podtlakový regulátor do 4kg/h pro přímou mkontáž na láhev, se sacím ventilem, filtrem, pojistným přetlakovým ventilem, přetlakovým ventilem 0,5bar a manometrem</t>
  </si>
  <si>
    <t>Pol122</t>
  </si>
  <si>
    <t>Filtr adsorbční - filtrační válec s náplní pro adsorpci plynného clóru z odfukupodtlakový regulátor</t>
  </si>
  <si>
    <t>Pol123</t>
  </si>
  <si>
    <t>Automatický přepínač 4kg/h - automatický přepínač z prázdného zdroje CL2 na plný, max výkon 4kg/h, bez kontaktu</t>
  </si>
  <si>
    <t>Pol124</t>
  </si>
  <si>
    <t>Dávkovací regulátor 40g/h - dávkovací regulátor pro ruční nastavení dávky 2-40g Cl2/h</t>
  </si>
  <si>
    <t>Pol125</t>
  </si>
  <si>
    <t>Dávkovací regulátor 100g/h - dávkovací regulátor pro ruční nastavení dávky 5-100g Cl2/h</t>
  </si>
  <si>
    <t>Pol126</t>
  </si>
  <si>
    <t>Dávkovací regulátor 250g/h - dávkovací regulátor pro ruční nastavení dávky 10-250g Cl2/h</t>
  </si>
  <si>
    <t>Pol127</t>
  </si>
  <si>
    <t>Dávkovací regulátor 4000g/h - dávkovací regulátor pro ruční nastavení dávky 200-4000g Cl2/h</t>
  </si>
  <si>
    <t>Pol128</t>
  </si>
  <si>
    <t>Injektor do 500g/h - PVC injektor do protitlaku 0-7bar, výkon do 500g/h. Připoj pro tlakovou vodu DN20, výstup DN20, PN16, Přípoj plynu 8x11"</t>
  </si>
  <si>
    <t>Pol129</t>
  </si>
  <si>
    <t>Injektor do 4000g/h - PVC injektor do protitlaku 0-7bar, výkon do 4000g/h. Připoj pro tlakovou vodu DN20, výstup DN20, PN16, Přípoj plynu 8x11"</t>
  </si>
  <si>
    <t>Pol130</t>
  </si>
  <si>
    <t>Vstřikovací armatura PVC, DN20 - PVC vstřikovací armatura (difusor) s kulovým ventilem, připojení na roztok chlórové vody/chlordioxidu z injektoru DN20, přípoj na potrubí závitem G1"</t>
  </si>
  <si>
    <t>Pol131</t>
  </si>
  <si>
    <t>Podtlaková trubička PE 8x11</t>
  </si>
  <si>
    <t>Pol132</t>
  </si>
  <si>
    <t>T-kus 8x11 sada 2ks</t>
  </si>
  <si>
    <t>Pol133</t>
  </si>
  <si>
    <t>Spojka PE pro trubičku 8x11</t>
  </si>
  <si>
    <t>04.6 - MaR - Elektro</t>
  </si>
  <si>
    <t>BT</t>
  </si>
  <si>
    <t>Čidlo teploty Jímkové Ni1000</t>
  </si>
  <si>
    <t>1073915398</t>
  </si>
  <si>
    <t>-727666018</t>
  </si>
  <si>
    <t>1912452441</t>
  </si>
  <si>
    <t>-278533950</t>
  </si>
  <si>
    <t>MAR BT-A</t>
  </si>
  <si>
    <t>Rozvaděč řízení a napájení technologie BT-A (55kW)</t>
  </si>
  <si>
    <t>204721135</t>
  </si>
  <si>
    <t>MAR BT-B</t>
  </si>
  <si>
    <t>Rozvaděč řízení a napájení technologie BT-B (15kW)</t>
  </si>
  <si>
    <t>268865650</t>
  </si>
  <si>
    <t>MAR BT-C</t>
  </si>
  <si>
    <t>Rozvaděč řízení a napájení technologie BT-C (12kW)</t>
  </si>
  <si>
    <t>1135366697</t>
  </si>
  <si>
    <t>MAR BT-D</t>
  </si>
  <si>
    <t>Rozvaděč řízení a napájení technologie BT-D (12kW)</t>
  </si>
  <si>
    <t>908898569</t>
  </si>
  <si>
    <t>CYKY 5x10</t>
  </si>
  <si>
    <t>-999603442</t>
  </si>
  <si>
    <t>CMFM 4x6</t>
  </si>
  <si>
    <t>-82345825</t>
  </si>
  <si>
    <t>CYKY 5Cx1,5</t>
  </si>
  <si>
    <t>-377017710</t>
  </si>
  <si>
    <t>-1971019952</t>
  </si>
  <si>
    <t>791493356</t>
  </si>
  <si>
    <t>-907025367</t>
  </si>
  <si>
    <t>CYKY 3Cx1,5</t>
  </si>
  <si>
    <t>-721469344</t>
  </si>
  <si>
    <t>1554187539</t>
  </si>
  <si>
    <t>886845015</t>
  </si>
  <si>
    <t>1222892167</t>
  </si>
  <si>
    <t>Pol177</t>
  </si>
  <si>
    <t>JYTY 4x1</t>
  </si>
  <si>
    <t>1087718693</t>
  </si>
  <si>
    <t>122280321</t>
  </si>
  <si>
    <t>1975529412</t>
  </si>
  <si>
    <t>-230581929</t>
  </si>
  <si>
    <t>Pol178</t>
  </si>
  <si>
    <t>J-Y(St)Y 1x2x0,8</t>
  </si>
  <si>
    <t>-175459026</t>
  </si>
  <si>
    <t>-1144163605</t>
  </si>
  <si>
    <t>-1807630414</t>
  </si>
  <si>
    <t>-2140367072</t>
  </si>
  <si>
    <t>Pol179</t>
  </si>
  <si>
    <t>J-Y(St)Y 2x2x0,8</t>
  </si>
  <si>
    <t>-1122222035</t>
  </si>
  <si>
    <t>-1973746004</t>
  </si>
  <si>
    <t>-1471559149</t>
  </si>
  <si>
    <t>921316866</t>
  </si>
  <si>
    <t>Pol180</t>
  </si>
  <si>
    <t>Drátěný kabelový žlab 50x60, vč příslušenství</t>
  </si>
  <si>
    <t>859386163</t>
  </si>
  <si>
    <t>821422200</t>
  </si>
  <si>
    <t>173510506</t>
  </si>
  <si>
    <t>-1050323207</t>
  </si>
  <si>
    <t>Pol181</t>
  </si>
  <si>
    <t>Pomocný a spojovací materíál,</t>
  </si>
  <si>
    <t>1738802785</t>
  </si>
  <si>
    <t>1865485132</t>
  </si>
  <si>
    <t>-1765975669</t>
  </si>
  <si>
    <t>2070332322</t>
  </si>
  <si>
    <t>Pol182</t>
  </si>
  <si>
    <t>Montáž, zapojení, zprovoznění</t>
  </si>
  <si>
    <t>-800998575</t>
  </si>
  <si>
    <t>300362593</t>
  </si>
  <si>
    <t>1345398471</t>
  </si>
  <si>
    <t>-1046271799</t>
  </si>
  <si>
    <t>Pol183</t>
  </si>
  <si>
    <t>Provedení doplňujícího pospojování (vč. Materiálu)</t>
  </si>
  <si>
    <t>-1182402894</t>
  </si>
  <si>
    <t>262549414</t>
  </si>
  <si>
    <t>-121222173</t>
  </si>
  <si>
    <t>832424121</t>
  </si>
  <si>
    <t>Pol184</t>
  </si>
  <si>
    <t>Doprava, vedlejší náklady</t>
  </si>
  <si>
    <t>605404665</t>
  </si>
  <si>
    <t>1967820282</t>
  </si>
  <si>
    <t>-331344083</t>
  </si>
  <si>
    <t>-913705512</t>
  </si>
  <si>
    <t>Pol185</t>
  </si>
  <si>
    <t>Provozní zkoušky, výchozí revize, atest</t>
  </si>
  <si>
    <t>143249602</t>
  </si>
  <si>
    <t>Pol186</t>
  </si>
  <si>
    <t>-13994648</t>
  </si>
  <si>
    <t>-1671289024</t>
  </si>
  <si>
    <t>-2110927049</t>
  </si>
  <si>
    <t>SA</t>
  </si>
  <si>
    <t>Ovladač filtračního čerpadla</t>
  </si>
  <si>
    <t>-1250801479</t>
  </si>
  <si>
    <t>-1270583973</t>
  </si>
  <si>
    <t>2019259261</t>
  </si>
  <si>
    <t>-1026293471</t>
  </si>
  <si>
    <t>SL</t>
  </si>
  <si>
    <t>Hladinové čidlo</t>
  </si>
  <si>
    <t>-1205824308</t>
  </si>
  <si>
    <t>108433427</t>
  </si>
  <si>
    <t>1260816949</t>
  </si>
  <si>
    <t>1604552569</t>
  </si>
  <si>
    <t>05 - Vodní skluzavka</t>
  </si>
  <si>
    <t>D1 - Zařízení - Vodní skluzavka</t>
  </si>
  <si>
    <t>Zařízení - Vodní skluzavka</t>
  </si>
  <si>
    <t>Pol134</t>
  </si>
  <si>
    <t>Laminátová dráha kruhového průřezu (vnitřní průměr dráhy 1000 mm) o celkové délce 71 m (±5%) a výškou startovní podesty +8,17m od hladiny vody v bazénovém tělese. Provedení polyesterový laminát dle specifikace TZ. Dráha je provedena jako neprůhledná s prosvětlovacími efekty - transluminiscentní obrazce vlaminované do těla slkuzavky instalovanými min v 50% dílců skluzavky. Tvary a probarvenost prosvětlovacích obrazců dle výběru investora. Vnější barva tubusu tobogánu dle výběru investora – bude vzorkováno. Vnitřní barva dráhy v neprůhledných částech mezi jednotlivými efekty je černá. Dráha je provedena s přelaminovanými spoji ve spodním poloměru spojovací příruby, tmelené trvale pružným tmelem v horním poloměru spojovací příruby. Segmenty tubusu dráhy provedeny jako trubka bez podélné příruby. Příruba je opatřena osazením P+D s vloženým těsnícím prvkem.</t>
  </si>
  <si>
    <t>Pol135</t>
  </si>
  <si>
    <t>Časově ovládané řízení provozu skluzavky semaforem umístěným na startovacím elementu skluzavky. Semafor LED s barvami ČERVENÁ a ZELENÁ pro povely STŮJ a JEĎ. Systém nastavitelný uživatelem v rozmezí kroků 1s.</t>
  </si>
  <si>
    <t>Pol136</t>
  </si>
  <si>
    <t>Ocelová nosná konstrukce žárově zinkovaná, bez nátěru, bez další povrchové úpravy (odhad váhy, skutečnou váhu konstrukce nutno kalkulovat dle specifikace výrobní PD). Spojovací prostředky - nerez A4 či pevnostní šrouby dle výrobní PD. Hlavní nosné sloupy budou zachovány stávající, na nichž proběhne povrchová porava odstranění rzi, lokální oprava a dvojitý nátěr syntetickou barvou. Ocelovou konstrukci tak budou tvořin nová ramena instalována na stávající sloupy pomocí objímek doplněná podporami a táhly dle návrhu statického výpočtu, který bude součástí výrobní PD. Dodávkou je samonosné nástuoní točité schodiště s nášlapy tvořenými laminátovými deskami s protiskluzovou úpravou dle platných norem. Ochrana ocelové nosné konstrukce není definována - požadovaná odolnost do vnějšího prostředí min. C4.</t>
  </si>
  <si>
    <t>Pol137</t>
  </si>
  <si>
    <t>Laminátová dojezdova vana dráhy. Provedení polyesterový laminát dle specifikace TZ. Vana je provedena s přelaminovanými spoji. Dojezdová vana je opatřena odtokem a přepadem.</t>
  </si>
  <si>
    <t>Pol138</t>
  </si>
  <si>
    <t>Zdvihací prostředky, podpěrné konstrukce, lešení, vykládka materiálu vodorovná přeprava na staveništi.</t>
  </si>
  <si>
    <t>-130297002</t>
  </si>
  <si>
    <t>Pol139</t>
  </si>
  <si>
    <t>Certifikace skluzavky dle platné normy ČSN-EN 1069-1</t>
  </si>
  <si>
    <t>Pol140</t>
  </si>
  <si>
    <t>Bezpečnostní tabule dle platné normy pro danou vodní atrakci s označením piktogramy.</t>
  </si>
  <si>
    <t>Pol141</t>
  </si>
  <si>
    <t>Dokumentace skutečního provedení skluzavky včetně provozního řádu a manuálu údržby</t>
  </si>
  <si>
    <t>Pol142</t>
  </si>
  <si>
    <t>Geodetické zaměření stávajících nosných sloupů, které budou zapracovány do výrobní PD dodavatele a budou tvořit hlavní podpory nové skluzavky.</t>
  </si>
  <si>
    <t>06 - Optika</t>
  </si>
  <si>
    <t>Optický 12f</t>
  </si>
  <si>
    <t>Pol143</t>
  </si>
  <si>
    <t>HDPE mikrotruibička 10/8 nehořlavá</t>
  </si>
  <si>
    <t>Pol144</t>
  </si>
  <si>
    <t>Vyvedení optického kabelu v rozvaděči</t>
  </si>
  <si>
    <t>Pol145</t>
  </si>
  <si>
    <t>Spojka MT 10mm</t>
  </si>
  <si>
    <t>Pol146</t>
  </si>
  <si>
    <t>Sváry vláken včetně ochrany svéru</t>
  </si>
  <si>
    <t>Pol147</t>
  </si>
  <si>
    <t>Optická vana 24x SC 19" 1U</t>
  </si>
  <si>
    <t>Pol148</t>
  </si>
  <si>
    <t>Pigtail LC 9/125 2m</t>
  </si>
  <si>
    <t>Pol149</t>
  </si>
  <si>
    <t>LC spojka duplexní</t>
  </si>
  <si>
    <t>Pol150</t>
  </si>
  <si>
    <t>Ostatní páce, prosvícení, zprovoznění koordinace</t>
  </si>
  <si>
    <t>HZS</t>
  </si>
  <si>
    <t>07 - Vybavení</t>
  </si>
  <si>
    <t>Venkovní lavička s opěradlem, zinkovaná, mahagon, nosnost 250 kg, 563x847x1500 mm, barva: RAL8028</t>
  </si>
  <si>
    <t>Lehátko se zinkovanou ocelovou nosnou kostrou, lehátko tvořené lamelami ze dřeva (mahagon) , kotvení šrouby, bez područek, RAL8028 u dřevěných prvků</t>
  </si>
  <si>
    <t>Betonový květináč z hladkého betonu 90x40x60 cm s perforací, materiál: pohledový beton ve světlém odstínu</t>
  </si>
  <si>
    <t>Turniketový vstup pro ZTP s motorovou brankou, nerez, tvrzené sklo, šíře průchodu 1m</t>
  </si>
  <si>
    <t>Pol155</t>
  </si>
  <si>
    <t>Stožár + LED osvětlení, tvar T, celková výška 6m</t>
  </si>
  <si>
    <t>815597485</t>
  </si>
  <si>
    <t>Nerezový oplach nohou, 7000x2000 mm s přípravou pro odpad</t>
  </si>
  <si>
    <t>Nerezový oplach nohou, 2000x2000 mm s přípravou pro odpad</t>
  </si>
  <si>
    <t>Nerezový oplach nohou, 4600x2000 mm s přípravou pro odpad</t>
  </si>
  <si>
    <t>Nerezový oplach nohou,4600x2200 mm s přípravou pro odpad</t>
  </si>
  <si>
    <t>Nerezový oplach nohou, 4500x2000 mm s přípravou pro odpad</t>
  </si>
  <si>
    <t>Nerezový oplach pro ZTP, 2000x2000 mm s přípravou pro odpad</t>
  </si>
  <si>
    <t>Pol187</t>
  </si>
  <si>
    <t>Spádovaný odvodňovací betonový žlab C35/45, s pozinkovanou mříží ve světle šedé barvě, DN100, integrované spádové dno, odolnost vůči působení atmosférických vlivů, mechanická odolnost</t>
  </si>
  <si>
    <t>Pol188</t>
  </si>
  <si>
    <t>Záchranný kruh v oranžové barvě s polyethylenovým lanem, hmotnost 3kg</t>
  </si>
  <si>
    <t>Pol189</t>
  </si>
  <si>
    <t>Venkovní stůl na stolní tenis, šedý, 2740x1690 mm, čtyři brzdy, možnost složení/rozložení, hmotnost 70kg, 1 centrální páka</t>
  </si>
  <si>
    <t>Pol165</t>
  </si>
  <si>
    <t>Objímka pro tobogán s gumovým těsněním, zabraňující přenosu hluku a šíření vibrací do nosné konstrukce, průměr 500 mm</t>
  </si>
  <si>
    <t>Pol190</t>
  </si>
  <si>
    <t>Ocelový zákrytový poklop s pozinkovaným povrchem, 600x600 mm, víko z protiskluzového plechu, zapuštěné madlo ve světle šedé barvě</t>
  </si>
  <si>
    <t>Pol191</t>
  </si>
  <si>
    <t>Sprcha s pákovým ventilem, oplachovým kohoutem a kotvením, kov</t>
  </si>
  <si>
    <t>Pol192</t>
  </si>
  <si>
    <t>Nerezové oboustanné zábradlí k brodítku šířky 2000 mm, výška 800mm</t>
  </si>
  <si>
    <t>Pol193</t>
  </si>
  <si>
    <t>Nerezové oboustranné zábradlí k brodítku šířky 2200 mm, výška 800mm</t>
  </si>
  <si>
    <t>Pol194</t>
  </si>
  <si>
    <t>Vysoká sedačka včetně pojezdu s držákem slunečníku a držákem záchranného kruhu, materiál konstrukce nerez, plošina a sedačka z plastu</t>
  </si>
  <si>
    <t>Pol195</t>
  </si>
  <si>
    <t>Šedý slunečník s konstrukcí - hliník, obdélníkového tvaru k vysoké sedačce, 210x150 cm, konzolový</t>
  </si>
  <si>
    <t>Pol196</t>
  </si>
  <si>
    <t>Sprcha pro výplach očí s vaničkou a dvěmi hlavami sprchy, gumové očnice pro ochranu očí, plastová vanička, trubky pozinkované, montáž na stěnu</t>
  </si>
  <si>
    <t>08 - Elektro</t>
  </si>
  <si>
    <t>CZ-CPV:</t>
  </si>
  <si>
    <t>51000000-9</t>
  </si>
  <si>
    <t xml:space="preserve">    741 - Elektroinstalace - silnoproud</t>
  </si>
  <si>
    <t xml:space="preserve">    742 - Elektroinstalace - slaboproud</t>
  </si>
  <si>
    <t xml:space="preserve">    46-M - Zemní práce při extr.mont.pracích</t>
  </si>
  <si>
    <t xml:space="preserve">    58-M - Revize vyhrazených technických zařízení</t>
  </si>
  <si>
    <t>741</t>
  </si>
  <si>
    <t>Elektroinstalace - silnoproud</t>
  </si>
  <si>
    <t>741110311</t>
  </si>
  <si>
    <t>Montáž trubka ochranná do krabic plastová tuhá D do 40 mm uložená volně</t>
  </si>
  <si>
    <t>-1331615203</t>
  </si>
  <si>
    <t>34571360</t>
  </si>
  <si>
    <t>trubka elektroinstalační HDPE tuhá dvouplášťová korugovaná D 32/40mm</t>
  </si>
  <si>
    <t>445932845</t>
  </si>
  <si>
    <t>741110511</t>
  </si>
  <si>
    <t>Montáž lišta a kanálek vkládací šířky do 60 mm s víčkem</t>
  </si>
  <si>
    <t>365397896</t>
  </si>
  <si>
    <t>34571016</t>
  </si>
  <si>
    <t>lišta elektroinstalační hranatá bezhalogenová 40x40mm</t>
  </si>
  <si>
    <t>2088542897</t>
  </si>
  <si>
    <t>-588658864</t>
  </si>
  <si>
    <t>34571015</t>
  </si>
  <si>
    <t>lišta elektroinstalační hranatá bezhalogenová 40x20mm</t>
  </si>
  <si>
    <t>1931538960</t>
  </si>
  <si>
    <t>741112333</t>
  </si>
  <si>
    <t>Montáž rozvodka pancéřová kovová čtyřhranná s ochrannou svorkou 180x180 mm</t>
  </si>
  <si>
    <t>1667327133</t>
  </si>
  <si>
    <t>RMAT0010</t>
  </si>
  <si>
    <t>krabice elektroinstalační kovová s svorkovnicí MET</t>
  </si>
  <si>
    <t>-428499915</t>
  </si>
  <si>
    <t>741120101</t>
  </si>
  <si>
    <t>Montáž vodič Cu izolovaný plný a laněný s PVC pláštěm žíla 0,15-16 mm2 zatažený (např. CY, CHAH-V)</t>
  </si>
  <si>
    <t>1914649591</t>
  </si>
  <si>
    <t>34141142</t>
  </si>
  <si>
    <t>vodič propojovací jádro Cu lanované izolace PVC 450/750V (H07V-R) 1x16mm2</t>
  </si>
  <si>
    <t>-296832208</t>
  </si>
  <si>
    <t>Poznámka k položce:_x000d_
H07V-R, průměr vodiče 6,9mm</t>
  </si>
  <si>
    <t>741122122</t>
  </si>
  <si>
    <t>Montáž kabel Cu plný kulatý žíla 3x1,5 až 6 mm2 zatažený v trubkách (např. CYKY)</t>
  </si>
  <si>
    <t>-949751052</t>
  </si>
  <si>
    <t>34111042</t>
  </si>
  <si>
    <t>kabel instalační jádro Cu plné izolace PVC plášť PVC 450/750V (CYKY) 3x4mm2</t>
  </si>
  <si>
    <t>1514103875</t>
  </si>
  <si>
    <t>741122143</t>
  </si>
  <si>
    <t>Montáž kabel Cu plný kulatý žíla 5x4 až 6 mm2 zatažený v trubkách (např. CYKY)</t>
  </si>
  <si>
    <t>972828579</t>
  </si>
  <si>
    <t>34111100</t>
  </si>
  <si>
    <t>kabel instalační jádro Cu plné izolace PVC plášť PVC 450/750V (CYKY) 5x6mm2</t>
  </si>
  <si>
    <t>106448853</t>
  </si>
  <si>
    <t>741122201</t>
  </si>
  <si>
    <t>Montáž kabel Cu plný kulatý žíla 2x1,5 až 6 mm2 uložený volně (např. CYKY)</t>
  </si>
  <si>
    <t>1891562129</t>
  </si>
  <si>
    <t>34111005</t>
  </si>
  <si>
    <t>kabel instalační jádro Cu plné izolace PVC plášť PVC 450/750V (CYKY) 2x1,5mm2</t>
  </si>
  <si>
    <t>1319797005</t>
  </si>
  <si>
    <t>741122211</t>
  </si>
  <si>
    <t>Montáž kabel Cu plný kulatý žíla 3x1,5 až 6 mm2 uložený volně (např. CYKY)</t>
  </si>
  <si>
    <t>1055979526</t>
  </si>
  <si>
    <t>34111258</t>
  </si>
  <si>
    <t>kabel silový oheň retardující bezhalogenový bez funkční schopnosti při požáru jádro Cu 0,6/1kV (N2XH) 3x1,5mm2</t>
  </si>
  <si>
    <t>869673826</t>
  </si>
  <si>
    <t>34111259</t>
  </si>
  <si>
    <t>kabel silový oheň retardující bezhalogenový bez funkční schopnosti při požáru jádro Cu 0,6/1kV (N2XH) 3x2,5mm2</t>
  </si>
  <si>
    <t>-270124438</t>
  </si>
  <si>
    <t>741122227</t>
  </si>
  <si>
    <t>Montáž kabel Cu plný kulatý žíla 3x120+50 až 150+70 mm2 uložený volně (např. CYKY)</t>
  </si>
  <si>
    <t>-1134266298</t>
  </si>
  <si>
    <t>34111141</t>
  </si>
  <si>
    <t>kabel silový oheň retardující bezhalogenový bez funkční schopnosti při požáru třída reakce na oheň B2cas1d1a1 jádro Cu 0,6/1kV (1-CXKH-R B2) 3x120+70mm2</t>
  </si>
  <si>
    <t>2077432617</t>
  </si>
  <si>
    <t>741122231</t>
  </si>
  <si>
    <t>Montáž kabel Cu plný kulatý žíla 5x1,5 až 2,5 mm2 uložený volně (např. CYKY)</t>
  </si>
  <si>
    <t>-1280780563</t>
  </si>
  <si>
    <t>34111296</t>
  </si>
  <si>
    <t>kabel silový oheň retardující bezhalogenový bez funkční schopnosti při požáru jádro Cu 0,6/1kV (N2XH) 5x2,5mm2</t>
  </si>
  <si>
    <t>-1623945034</t>
  </si>
  <si>
    <t>Poznámka k položce:_x000d_
N2XH, průměr kabelu 15mm</t>
  </si>
  <si>
    <t>741210003</t>
  </si>
  <si>
    <t>Montáž rozvodnice oceloplechová nebo plastová běžná do 100 kg</t>
  </si>
  <si>
    <t>-1175949964</t>
  </si>
  <si>
    <t>Rozvaděč RTB vybavený</t>
  </si>
  <si>
    <t>-1052383965</t>
  </si>
  <si>
    <t xml:space="preserve">Poznámka k položce:_x000d_
1	Kus	Nástěnný oceloplechový rozvaděč,IP44/20_x000d_
                                tř.izolace 1, IK10, 130 modulů(např.5*26)_x000d_
1              Kus          Svodič přepětí T1+T2,varistorová technologie, pro síť TN-S_x000d_
                                svodový proud na pól: Iimp(10/350 μs) = 12,5 kA_x000d_
1	Kus	 Vypínač 3P In=250 A_x000d_
2	Kus	Proud.chr. s nadpr.ochr. char. B; 1+N; 6 kA; 0,03 A; In=10 A, A_x000d_
5	Kus	Proud.chr. s nadpr.ochr. char. B; 1+N; 6 kA; 0,03 A; In=16 A, A_x000d_
1	Kus	Proud.chr. s nadpr.ochr. char. B; 4 pól; 6 kA; 0,03 A; In=16 A, A_x000d_
1	Kus	Jistič 1 pól. 6A, char.B, 6 kA_x000d_
2	Kus	Jistič 3 pól. 20A, char.B, 6 kA_x000d_
2	Kus	Jistič 2 pól. 10A, char.C, 6 kA_x000d_
2	Kus	Jistič 2 pól. 16A, char.C, 6 kA_x000d_
3	Kus	Jistič 3 pól. 40A, char.C, 6 kA_x000d_
1	Kus	Jistič 3 pól. 50A, char.C, 6 kA_x000d_
1	Kus	Soumrakový spínač s nástěnným čidlem 5-100/50-2000 Lx_x000d_
2	Kus	Stykač 25A, 2S, 230V AC_x000d_
1	Kus	Odpojovač válcových pojistek velikosti 22x58, 3-pól. do 125A_x000d_
                                Montážní příslušenství ( můstky,svorky,prop.lišty,vodiče....)</t>
  </si>
  <si>
    <t>741210101</t>
  </si>
  <si>
    <t>Montáž rozváděčů litinových, hliníkových nebo plastových sestava do 50 kg</t>
  </si>
  <si>
    <t>1535465681</t>
  </si>
  <si>
    <t>RMAT0004</t>
  </si>
  <si>
    <t>Zásuvková skříň ZS1 na sloupku,tř.II,IP44</t>
  </si>
  <si>
    <t>2127186727</t>
  </si>
  <si>
    <t>RMAT0005</t>
  </si>
  <si>
    <t>Zásuvková skříň ZS2 na sloupku,tř.II,IP44</t>
  </si>
  <si>
    <t>1404186997</t>
  </si>
  <si>
    <t>741310001</t>
  </si>
  <si>
    <t>Montáž spínač nástěnný 1-jednopólový prostředí normální se zapojením vodičů</t>
  </si>
  <si>
    <t>-194454811</t>
  </si>
  <si>
    <t>34535015</t>
  </si>
  <si>
    <t>spínač nástěnný jednopólový, řazení 1, IP44, šroubové svorky</t>
  </si>
  <si>
    <t>-1592778918</t>
  </si>
  <si>
    <t>741310003</t>
  </si>
  <si>
    <t>Montáž spínač nástěnný 2-dvoupólový prostředí normální se zapojením vodičů</t>
  </si>
  <si>
    <t>1409831526</t>
  </si>
  <si>
    <t>RMAT0008</t>
  </si>
  <si>
    <t>spínač kompletní řazení 6,IP44</t>
  </si>
  <si>
    <t>435793631</t>
  </si>
  <si>
    <t>741313002</t>
  </si>
  <si>
    <t>Montáž zásuvka (polo)zapuštěná bezšroubové připojení 2P+PE dvojí zapojení - průběžná se zapojením vodičů</t>
  </si>
  <si>
    <t>1149894944</t>
  </si>
  <si>
    <t>ABB.55182029B</t>
  </si>
  <si>
    <t>Zásuvka dvojnásobná, IP44 Praktik</t>
  </si>
  <si>
    <t>460360226</t>
  </si>
  <si>
    <t>741313052</t>
  </si>
  <si>
    <t>Montáž zásuvka nástěnná šroubové připojení 3P+N+PE se zapojením vodičů</t>
  </si>
  <si>
    <t>1551921028</t>
  </si>
  <si>
    <t>35811477</t>
  </si>
  <si>
    <t>zásuvka nástěnná 16A - 5pól, řazení 3P+N+PE IP44, šroubové svorky</t>
  </si>
  <si>
    <t>-670551885</t>
  </si>
  <si>
    <t>741372063</t>
  </si>
  <si>
    <t>Montáž svítidlo LED exteriérové přisazené nástěnné hranaté nebo kruhové se zapojením vodičů</t>
  </si>
  <si>
    <t>-1034568972</t>
  </si>
  <si>
    <t>34845005</t>
  </si>
  <si>
    <t xml:space="preserve">Přisazené LED svítidlo,25W,3800lm,Ra80,IP54, </t>
  </si>
  <si>
    <t>-518241273</t>
  </si>
  <si>
    <t>-885952663</t>
  </si>
  <si>
    <t>RMAT0007</t>
  </si>
  <si>
    <t>Svítidlo NO s vl.zdrojem a piktogramem,IP44,1W,50 lm</t>
  </si>
  <si>
    <t>-5909687</t>
  </si>
  <si>
    <t>741410021</t>
  </si>
  <si>
    <t>Montáž pásku uzemňovacího průřezu do 120 mm2 v městské zástavbě v zemi</t>
  </si>
  <si>
    <t>1341486854</t>
  </si>
  <si>
    <t>RMAT0006</t>
  </si>
  <si>
    <t>pásek uzemňovací 30*4 mm</t>
  </si>
  <si>
    <t>1751670199</t>
  </si>
  <si>
    <t>741410063</t>
  </si>
  <si>
    <t>Montáž pospojování ochranné plášť kabelu s konstrukcí</t>
  </si>
  <si>
    <t>713457026</t>
  </si>
  <si>
    <t>741420001</t>
  </si>
  <si>
    <t>Montáž drát nebo lano hromosvodné svodové D do 10 mm s podpěrou</t>
  </si>
  <si>
    <t>-1258720571</t>
  </si>
  <si>
    <t>35441077</t>
  </si>
  <si>
    <t>drát D 8mm AlMgSi</t>
  </si>
  <si>
    <t>-884743578</t>
  </si>
  <si>
    <t>35442271</t>
  </si>
  <si>
    <t>podpěra vedení na ploché střechy pr. 140mm, ocelová příložka a šroub M8, výška vedení 100mm, plast s betonem, 1 kg</t>
  </si>
  <si>
    <t>971938663</t>
  </si>
  <si>
    <t>1497867972</t>
  </si>
  <si>
    <t>RMAT0009</t>
  </si>
  <si>
    <t>drátFeZn 10 mm</t>
  </si>
  <si>
    <t>779088878</t>
  </si>
  <si>
    <t>741420022</t>
  </si>
  <si>
    <t>Montáž svorka hromosvodná se 3 a více šrouby</t>
  </si>
  <si>
    <t>263242009</t>
  </si>
  <si>
    <t>35441996</t>
  </si>
  <si>
    <t>svorka odbočovací a spojovací pro spojování kruhových a páskových vodičů, FeZn</t>
  </si>
  <si>
    <t>1549371771</t>
  </si>
  <si>
    <t>741420024</t>
  </si>
  <si>
    <t>Montáž svorka hromosvodná na konstrukce</t>
  </si>
  <si>
    <t>1777032526</t>
  </si>
  <si>
    <t>35441895</t>
  </si>
  <si>
    <t>svorka připojovací k připojení kovových částí</t>
  </si>
  <si>
    <t>-1142778792</t>
  </si>
  <si>
    <t>741420051</t>
  </si>
  <si>
    <t>Montáž vedení hromosvodné-úhelník nebo trubka s držáky do zdiva</t>
  </si>
  <si>
    <t>-1901515158</t>
  </si>
  <si>
    <t>35441830</t>
  </si>
  <si>
    <t>úhelník ochranný na ochranu svodu - 1700mm, FeZn</t>
  </si>
  <si>
    <t>980831514</t>
  </si>
  <si>
    <t>741420083</t>
  </si>
  <si>
    <t>Montáž vedení hromosvodné-štítek k označení svodu</t>
  </si>
  <si>
    <t>-542161785</t>
  </si>
  <si>
    <t>35442110</t>
  </si>
  <si>
    <t>štítek plastový - čísla svodů</t>
  </si>
  <si>
    <t>-1580642074</t>
  </si>
  <si>
    <t>741810003</t>
  </si>
  <si>
    <t>Celková prohlídka elektrického rozvodu a zařízení přes 0,5 do 1 milionu Kč</t>
  </si>
  <si>
    <t>-1261494949</t>
  </si>
  <si>
    <t>741810011</t>
  </si>
  <si>
    <t>Příplatek k celkové prohlídce za každých dalších 500 000,- Kč</t>
  </si>
  <si>
    <t>1044266694</t>
  </si>
  <si>
    <t>998741101</t>
  </si>
  <si>
    <t>Přesun hmot tonážní pro silnoproud v objektech v do 6 m</t>
  </si>
  <si>
    <t>191202853</t>
  </si>
  <si>
    <t>998741192</t>
  </si>
  <si>
    <t>Příplatek k přesunu hmot tonážnímu pro silnoproud za zvětšený přesun do 100 m</t>
  </si>
  <si>
    <t>71274679</t>
  </si>
  <si>
    <t>742</t>
  </si>
  <si>
    <t>Elektroinstalace - slaboproud</t>
  </si>
  <si>
    <t>742110107</t>
  </si>
  <si>
    <t>Montáž kabelového žlabu pro slaboproud šířky přes 250 mm</t>
  </si>
  <si>
    <t>-1644028337</t>
  </si>
  <si>
    <t>34575206</t>
  </si>
  <si>
    <t>žlab kabelový ocelový děrovaný SZ protipožární P90-R 300x60x1,50mm</t>
  </si>
  <si>
    <t>-2059440105</t>
  </si>
  <si>
    <t>34575226</t>
  </si>
  <si>
    <t>spojka žlabu kabelového ocelového děrovaného SZ protipožární P-90R š. 300mm</t>
  </si>
  <si>
    <t>-986868226</t>
  </si>
  <si>
    <t>34575274</t>
  </si>
  <si>
    <t>odbočka horizontální žlabu/lávky kabelové ocelové děrované SZ protipožární P-90R 300x60mm</t>
  </si>
  <si>
    <t>619206843</t>
  </si>
  <si>
    <t>34575288</t>
  </si>
  <si>
    <t>oblouk horizontální 90° žlabu/lávky kabelové ocelové děrované SZ protipožární P-90R 300x60mm</t>
  </si>
  <si>
    <t>-1533038265</t>
  </si>
  <si>
    <t>34575337</t>
  </si>
  <si>
    <t>přepážka žlabu kabelového ocelového děrovaného SZ protipožární P-90R výšky 60mm</t>
  </si>
  <si>
    <t>-1083638199</t>
  </si>
  <si>
    <t>210203902</t>
  </si>
  <si>
    <t>Montáž svítidel LED se zapojením vodičů průmyslových nebo venkovních na sloupek parkový</t>
  </si>
  <si>
    <t>-1149290462</t>
  </si>
  <si>
    <t>34774022</t>
  </si>
  <si>
    <t>svítidlo parkové na sloupek LED IP66 30-40W 3000-5000lm</t>
  </si>
  <si>
    <t>625022718</t>
  </si>
  <si>
    <t>2101278420</t>
  </si>
  <si>
    <t>RMAT0001</t>
  </si>
  <si>
    <t>stožár osvětlovací</t>
  </si>
  <si>
    <t>1539619547</t>
  </si>
  <si>
    <t>210204202</t>
  </si>
  <si>
    <t>Montáž elektrovýzbroje stožárů osvětlení 2 okruhy</t>
  </si>
  <si>
    <t>-1098532333</t>
  </si>
  <si>
    <t>RMAT0002</t>
  </si>
  <si>
    <t>elektrovýzbroj osvětlení+zásuvka 230V/16A, IP44,antivandal</t>
  </si>
  <si>
    <t>442971827</t>
  </si>
  <si>
    <t>210204221</t>
  </si>
  <si>
    <t>Montáž manžety stožárové průměru do 150 mm</t>
  </si>
  <si>
    <t>-802361727</t>
  </si>
  <si>
    <t>31674123</t>
  </si>
  <si>
    <t>manžeta plastová ochranná na stožár d=114mm</t>
  </si>
  <si>
    <t>1802353611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</si>
  <si>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</si>
  <si>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</si>
  <si>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</si>
  <si>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</si>
  <si>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</si>
  <si>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-1786376417</t>
  </si>
  <si>
    <t>460021111</t>
  </si>
  <si>
    <t>Sejmutí ornice při elektromontážích ručně tl vrstvy do 20 cm</t>
  </si>
  <si>
    <t>320476935</t>
  </si>
  <si>
    <t>460161142</t>
  </si>
  <si>
    <t>Hloubení kabelových rýh ručně š 35 cm hl 50 cm v hornině tř I skupiny 3</t>
  </si>
  <si>
    <t>-2103809282</t>
  </si>
  <si>
    <t>460431162</t>
  </si>
  <si>
    <t>Zásyp kabelových rýh ručně se zhutněním š 35 cm hl 60 cm z horniny tř I skupiny 3</t>
  </si>
  <si>
    <t>-1711266888</t>
  </si>
  <si>
    <t>460661111</t>
  </si>
  <si>
    <t>Kabelové lože z písku pro kabely nn bez zakrytí š lože do 35 cm</t>
  </si>
  <si>
    <t>490275252</t>
  </si>
  <si>
    <t>460671112</t>
  </si>
  <si>
    <t>Výstražná fólie pro krytí kabelů šířky přes 20 do 25 cm</t>
  </si>
  <si>
    <t>1090028888</t>
  </si>
  <si>
    <t>469981111</t>
  </si>
  <si>
    <t>Přesun hmot pro pomocné stavební práce při elektromotážích</t>
  </si>
  <si>
    <t>-1667993822</t>
  </si>
  <si>
    <t>58-M</t>
  </si>
  <si>
    <t>Revize vyhrazených technických zařízení</t>
  </si>
  <si>
    <t>580101002</t>
  </si>
  <si>
    <t>Kontrola stavu rozvaděče do 10 přístrojů rozvodných zařízení</t>
  </si>
  <si>
    <t>pole</t>
  </si>
  <si>
    <t>2099195737</t>
  </si>
  <si>
    <t>580101003</t>
  </si>
  <si>
    <t>Kontrola stavu rozvaděče přes 10 do 30 přístrojů rozvodných zařízení</t>
  </si>
  <si>
    <t>617190698</t>
  </si>
  <si>
    <t>580103001</t>
  </si>
  <si>
    <t>Kontrola stavu elektrického okruhu do 5 vývodů v prostoru bezpečném</t>
  </si>
  <si>
    <t>okruh</t>
  </si>
  <si>
    <t>-1072709912</t>
  </si>
  <si>
    <t>580103003</t>
  </si>
  <si>
    <t>Kontrola stavu elektrického okruhu přes 10 vývodů v prostoru bezpečném</t>
  </si>
  <si>
    <t>-204828642</t>
  </si>
  <si>
    <t>580107011</t>
  </si>
  <si>
    <t>Kontrola zkratových poměrů v rozvaděči a vypínací schopnosti přístrojů</t>
  </si>
  <si>
    <t>1740038786</t>
  </si>
  <si>
    <t>580107013</t>
  </si>
  <si>
    <t>Stanovení výpočtového zatížení rozvaděče</t>
  </si>
  <si>
    <t>-254132666</t>
  </si>
  <si>
    <t>580107015</t>
  </si>
  <si>
    <t>Demontáž a zpětná montáž zkušební svorky uzemnění</t>
  </si>
  <si>
    <t>-1783564151</t>
  </si>
  <si>
    <t>580108011</t>
  </si>
  <si>
    <t>Kontrola stavu 1 nebo 2 stožárových svítidel parkových nebo sadových</t>
  </si>
  <si>
    <t>4960205</t>
  </si>
  <si>
    <t>09 - ZTI-ÚT-VZT</t>
  </si>
  <si>
    <t xml:space="preserve">    8 - Trubní vedení</t>
  </si>
  <si>
    <t xml:space="preserve">    998 - Přesun hmot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</si>
  <si>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</si>
  <si>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</si>
  <si>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</si>
  <si>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</si>
  <si>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</si>
  <si>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</si>
  <si>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</si>
  <si>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HZS - Hodinové zúčtovací sazby</t>
  </si>
  <si>
    <t>132251102</t>
  </si>
  <si>
    <t>Hloubení nezapažených rýh šířky do 800 mm strojně s urovnáním dna do předepsaného profilu a spádu v hornině třídy těžitelnosti I skupiny 3 přes 20 do 50 m3</t>
  </si>
  <si>
    <t>-1573584113</t>
  </si>
  <si>
    <t>https://podminky.urs.cz/item/CS_URS_2024_01/132251102</t>
  </si>
  <si>
    <t>65*1*0,4</t>
  </si>
  <si>
    <t>589881778</t>
  </si>
  <si>
    <t>175112101</t>
  </si>
  <si>
    <t>Obsypání potrubí při překopech inženýrských sítí ručně objemu do 10 m3 sypaninou z vhodných horniny třídy těžitelnosti I a II, skupiny 1 až 4 nebo materiálem připraveným podél výkopu ve vzdálenosti do 3 m od jeho kraje pro jakoukoliv hloubku výkopu a míru zhutnění bez prohození sypaniny</t>
  </si>
  <si>
    <t>-1996750085</t>
  </si>
  <si>
    <t>https://podminky.urs.cz/item/CS_URS_2024_01/175112101</t>
  </si>
  <si>
    <t>65*0,4*0,3</t>
  </si>
  <si>
    <t>58337308</t>
  </si>
  <si>
    <t>štěrkopísek frakce 0/2</t>
  </si>
  <si>
    <t>782176626</t>
  </si>
  <si>
    <t>7,8*2 "Přepočtené koeficientem množství</t>
  </si>
  <si>
    <t>181951112</t>
  </si>
  <si>
    <t>Úprava pláně vyrovnáním výškových rozdílů strojně v hornině třídy těžitelnosti I, skupiny 1 až 3 se zhutněním</t>
  </si>
  <si>
    <t>-1711537227</t>
  </si>
  <si>
    <t>https://podminky.urs.cz/item/CS_URS_2024_01/181951112</t>
  </si>
  <si>
    <t>65*0,4</t>
  </si>
  <si>
    <t>451573111</t>
  </si>
  <si>
    <t>Lože pod potrubí, stoky a drobné objekty v otevřeném výkopu z písku a štěrkopísku do 63 mm</t>
  </si>
  <si>
    <t>411819157</t>
  </si>
  <si>
    <t>https://podminky.urs.cz/item/CS_URS_2024_01/451573111</t>
  </si>
  <si>
    <t>65*0,1*0,4</t>
  </si>
  <si>
    <t>Trubní vedení</t>
  </si>
  <si>
    <t>866231004</t>
  </si>
  <si>
    <t>Montáž potrubí z trub ocelových předizolovaných DN 65, vnějšího průměru D 140 mm</t>
  </si>
  <si>
    <t>584027680</t>
  </si>
  <si>
    <t>https://podminky.urs.cz/item/CS_URS_2024_01/866231004</t>
  </si>
  <si>
    <t>14391016</t>
  </si>
  <si>
    <t>potrubí horkovodní ocelové předizolované kompaktní systém s antidifúzní barierou DN 65/140</t>
  </si>
  <si>
    <t>1379059833</t>
  </si>
  <si>
    <t>866231005</t>
  </si>
  <si>
    <t>Montáž potrubí z trub ocelových předizolovaných DN 65, vnějšího průměru D 160 mm</t>
  </si>
  <si>
    <t>947530877</t>
  </si>
  <si>
    <t>https://podminky.urs.cz/item/CS_URS_2024_01/866231005</t>
  </si>
  <si>
    <t>14391017</t>
  </si>
  <si>
    <t>potrubí horkovodní ocelové předizolované kompaktní systém s antidifúzní barierou DN 65/160</t>
  </si>
  <si>
    <t>-410096096</t>
  </si>
  <si>
    <t>871161141</t>
  </si>
  <si>
    <t>Montáž vodovodního potrubí z polyetylenu PE100 RC v otevřeném výkopu svařovaných na tupo SDR 11/PN16 d 32 x 3,0 mm</t>
  </si>
  <si>
    <t>-902933468</t>
  </si>
  <si>
    <t>https://podminky.urs.cz/item/CS_URS_2024_01/871161141</t>
  </si>
  <si>
    <t>28613500</t>
  </si>
  <si>
    <t>potrubí vodovodní dvouvrstvé PE100 RC SDR11 32x3,0mm</t>
  </si>
  <si>
    <t>2105067260</t>
  </si>
  <si>
    <t>92*1,015 "Přepočtené koeficientem množství</t>
  </si>
  <si>
    <t>871241141</t>
  </si>
  <si>
    <t>Montáž vodovodního potrubí z polyetylenu PE100 RC v otevřeném výkopu svařovaných na tupo SDR 11/PN16 d 90 x 8,2 mm</t>
  </si>
  <si>
    <t>827039074</t>
  </si>
  <si>
    <t>https://podminky.urs.cz/item/CS_URS_2024_01/871241141</t>
  </si>
  <si>
    <t>28613556</t>
  </si>
  <si>
    <t>potrubí vodovodní dvouvrstvé PE100 RC SDR11 90x8,2mm</t>
  </si>
  <si>
    <t>786591537</t>
  </si>
  <si>
    <t>65*1,015 "Přepočtené koeficientem množství</t>
  </si>
  <si>
    <t>891247112</t>
  </si>
  <si>
    <t>Montáž vodovodních armatur na potrubí hydrantů podzemních (bez osazení poklopů) DN 80</t>
  </si>
  <si>
    <t>-941593405</t>
  </si>
  <si>
    <t>https://podminky.urs.cz/item/CS_URS_2024_01/891247112</t>
  </si>
  <si>
    <t>42273589</t>
  </si>
  <si>
    <t>hydrant podzemní DN 80 PN 16 jednoduchý uzávěr krycí v 1000mm</t>
  </si>
  <si>
    <t>-84356422</t>
  </si>
  <si>
    <t>891247812</t>
  </si>
  <si>
    <t>Demontáž vodovodních armatur na potrubí hydrantů podzemních DN 80</t>
  </si>
  <si>
    <t>-1840496147</t>
  </si>
  <si>
    <t>https://podminky.urs.cz/item/CS_URS_2024_01/891247812</t>
  </si>
  <si>
    <t>998</t>
  </si>
  <si>
    <t>Přesun hmot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</si>
  <si>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</si>
  <si>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</si>
  <si>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-1241733424</t>
  </si>
  <si>
    <t>https://podminky.urs.cz/item/CS_URS_2024_01/998276101</t>
  </si>
  <si>
    <t>713463311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</si>
  <si>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do 50 mm</t>
  </si>
  <si>
    <t>1984322203</t>
  </si>
  <si>
    <t>https://podminky.urs.cz/item/CS_URS_2024_01/713463311</t>
  </si>
  <si>
    <t>63154572</t>
  </si>
  <si>
    <t>pouzdro izolační potrubní z minerální vlny s Al fólií max. 250/100°C 35/40mm</t>
  </si>
  <si>
    <t>-751805429</t>
  </si>
  <si>
    <t>30*1,02 "Přepočtené koeficientem množství</t>
  </si>
  <si>
    <t>713463312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</si>
  <si>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50 do 100 mm</t>
  </si>
  <si>
    <t>549059444</t>
  </si>
  <si>
    <t>https://podminky.urs.cz/item/CS_URS_2024_01/713463312</t>
  </si>
  <si>
    <t>63154607</t>
  </si>
  <si>
    <t>pouzdro izolační potrubní z minerální vlny s Al fólií max. 250/100°C 76/50mm</t>
  </si>
  <si>
    <t>1595778806</t>
  </si>
  <si>
    <t>88*1,02 "Přepočtené koeficientem množství</t>
  </si>
  <si>
    <t>998713122</t>
  </si>
  <si>
    <t>Přesun hmot pro izolace tepelné stanovený z hmotnosti přesunovaného materiálu vodorovná dopravní vzdálenost do 50 m ruční (bez užití mechanizace) v objektech výšky přes 6 m do 12 m</t>
  </si>
  <si>
    <t>-1086215286</t>
  </si>
  <si>
    <t>https://podminky.urs.cz/item/CS_URS_2024_01/998713122</t>
  </si>
  <si>
    <t>721</t>
  </si>
  <si>
    <t>Zdravotechnika - vnitřní kanalizace</t>
  </si>
  <si>
    <t>721173403</t>
  </si>
  <si>
    <t>Potrubí z trub PVC SN4 svodné (ležaté) DN 160</t>
  </si>
  <si>
    <t>1974512253</t>
  </si>
  <si>
    <t>https://podminky.urs.cz/item/CS_URS_2024_01/721173403</t>
  </si>
  <si>
    <t>50+50+25+25</t>
  </si>
  <si>
    <t>721173404</t>
  </si>
  <si>
    <t>Potrubí z trub PVC SN4 svodné (ležaté) DN 200</t>
  </si>
  <si>
    <t>-296663433</t>
  </si>
  <si>
    <t>https://podminky.urs.cz/item/CS_URS_2024_01/721173404</t>
  </si>
  <si>
    <t>721174043</t>
  </si>
  <si>
    <t>Potrubí z trub polypropylenových připojovací DN 50</t>
  </si>
  <si>
    <t>-583525478</t>
  </si>
  <si>
    <t>https://podminky.urs.cz/item/CS_URS_2024_01/721174043</t>
  </si>
  <si>
    <t>721194103</t>
  </si>
  <si>
    <t>Vyměření přípojek na potrubí vyvedení a upevnění odpadních výpustek DN 32</t>
  </si>
  <si>
    <t>730676560</t>
  </si>
  <si>
    <t>https://podminky.urs.cz/item/CS_URS_2024_01/721194103</t>
  </si>
  <si>
    <t>721194105</t>
  </si>
  <si>
    <t>Vyměření přípojek na potrubí vyvedení a upevnění odpadních výpustek DN 50</t>
  </si>
  <si>
    <t>1453016037</t>
  </si>
  <si>
    <t>https://podminky.urs.cz/item/CS_URS_2024_01/721194105</t>
  </si>
  <si>
    <t>721211621</t>
  </si>
  <si>
    <t>Podlahové vpusti dvorní vtoky (vpusti) se svislým odtokem a izolační přírubou DN 110/160 mříž litina 226x226</t>
  </si>
  <si>
    <t>1402512856</t>
  </si>
  <si>
    <t>https://podminky.urs.cz/item/CS_URS_2024_01/721211621</t>
  </si>
  <si>
    <t>721229111</t>
  </si>
  <si>
    <t>Zápachové uzávěrky montáž zápachových uzávěrek ostatních typů do DN 50</t>
  </si>
  <si>
    <t>-2040898056</t>
  </si>
  <si>
    <t>https://podminky.urs.cz/item/CS_URS_2024_01/721229111</t>
  </si>
  <si>
    <t>55161830m</t>
  </si>
  <si>
    <t>uzávěrka zápachová podomítková pro klimatizační jednotku DN 32</t>
  </si>
  <si>
    <t>-302515819</t>
  </si>
  <si>
    <t>721290111</t>
  </si>
  <si>
    <t>Zkouška těsnosti kanalizace v objektech vodou do DN 125</t>
  </si>
  <si>
    <t>1829954384</t>
  </si>
  <si>
    <t>https://podminky.urs.cz/item/CS_URS_2024_01/721290111</t>
  </si>
  <si>
    <t>721290112</t>
  </si>
  <si>
    <t>Zkouška těsnosti kanalizace v objektech vodou DN 150 nebo DN 200</t>
  </si>
  <si>
    <t>-66993414</t>
  </si>
  <si>
    <t>https://podminky.urs.cz/item/CS_URS_2024_01/721290112</t>
  </si>
  <si>
    <t>998721122</t>
  </si>
  <si>
    <t>Přesun hmot pro vnitřní kanalizaci stanovený z hmotnosti přesunovaného materiálu vodorovná dopravní vzdálenost do 50 m ruční (bez užití mechanizace) v objektech výšky přes 6 do 12 m</t>
  </si>
  <si>
    <t>-676077926</t>
  </si>
  <si>
    <t>https://podminky.urs.cz/item/CS_URS_2024_01/998721122</t>
  </si>
  <si>
    <t>722</t>
  </si>
  <si>
    <t>Zdravotechnika - vnitřní vodovod</t>
  </si>
  <si>
    <t>722130238</t>
  </si>
  <si>
    <t>Potrubí z ocelových trubek pozinkovaných závitových svařovaných běžných DN 80</t>
  </si>
  <si>
    <t>1259388061</t>
  </si>
  <si>
    <t>https://podminky.urs.cz/item/CS_URS_2024_01/722130238</t>
  </si>
  <si>
    <t>722174022</t>
  </si>
  <si>
    <t>Potrubí z plastových trubek z polypropylenu PPR svařovaných polyfúzně PN 20 (SDR 6) D 20 x 3,4</t>
  </si>
  <si>
    <t>1540063256</t>
  </si>
  <si>
    <t>https://podminky.urs.cz/item/CS_URS_2024_01/722174022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</si>
  <si>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</si>
  <si>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</si>
  <si>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898465748</t>
  </si>
  <si>
    <t>https://podminky.urs.cz/item/CS_URS_2024_01/722181221</t>
  </si>
  <si>
    <t>722182011</t>
  </si>
  <si>
    <t>Podpůrný žlab pro potrubí průměru D 20</t>
  </si>
  <si>
    <t>-1591915103</t>
  </si>
  <si>
    <t>https://podminky.urs.cz/item/CS_URS_2024_01/722182011</t>
  </si>
  <si>
    <t>722190401</t>
  </si>
  <si>
    <t>Zřízení přípojek na potrubí vyvedení a upevnění výpustek do DN 25</t>
  </si>
  <si>
    <t>1242828266</t>
  </si>
  <si>
    <t>https://podminky.urs.cz/item/CS_URS_2024_01/722190401</t>
  </si>
  <si>
    <t>722220111</t>
  </si>
  <si>
    <t>Armatury s jedním závitem nástěnky pro výtokový ventil G 1/2"</t>
  </si>
  <si>
    <t>879668092</t>
  </si>
  <si>
    <t>https://podminky.urs.cz/item/CS_URS_2024_01/722220111</t>
  </si>
  <si>
    <t>722232043</t>
  </si>
  <si>
    <t>Armatury se dvěma závity kulové kohouty PN 42 do 185 °C přímé vnitřní závit G 1/2"</t>
  </si>
  <si>
    <t>-1424734936</t>
  </si>
  <si>
    <t>https://podminky.urs.cz/item/CS_URS_2024_01/722232043</t>
  </si>
  <si>
    <t>722290215</t>
  </si>
  <si>
    <t>Zkoušky, proplach a desinfekce vodovodního potrubí zkoušky těsnosti vodovodního potrubí hrdlového nebo přírubového do DN 100</t>
  </si>
  <si>
    <t>2109373475</t>
  </si>
  <si>
    <t>https://podminky.urs.cz/item/CS_URS_2024_01/722290215</t>
  </si>
  <si>
    <t>722290234</t>
  </si>
  <si>
    <t>Zkoušky, proplach a desinfekce vodovodního potrubí proplach a desinfekce vodovodního potrubí do DN 80</t>
  </si>
  <si>
    <t>-391527044</t>
  </si>
  <si>
    <t>https://podminky.urs.cz/item/CS_URS_2024_01/722290234</t>
  </si>
  <si>
    <t>998722122</t>
  </si>
  <si>
    <t>Přesun hmot pro vnitřní vodovod stanovený z hmotnosti přesunovaného materiálu vodorovná dopravní vzdálenost do 50 m ruční (bez užití mechanizace) v objektech výšky přes 6 do 12 m</t>
  </si>
  <si>
    <t>289604598</t>
  </si>
  <si>
    <t>https://podminky.urs.cz/item/CS_URS_2024_01/998722122</t>
  </si>
  <si>
    <t>725</t>
  </si>
  <si>
    <t>Zdravotechnika - zařizovací předměty</t>
  </si>
  <si>
    <t>725211603</t>
  </si>
  <si>
    <t>Umyvadla keramická bílá bez výtokových armatur připevněná na stěnu šrouby bez sloupu nebo krytu na sifon, šířka umyvadla 600 mm</t>
  </si>
  <si>
    <t>soubor</t>
  </si>
  <si>
    <t>932361495</t>
  </si>
  <si>
    <t>https://podminky.urs.cz/item/CS_URS_2024_01/725211603</t>
  </si>
  <si>
    <t>725539201</t>
  </si>
  <si>
    <t>Elektrické ohřívače zásobníkové montáž tlakových ohřívačů závěsných (svislých nebo vodorovných) do 15 l</t>
  </si>
  <si>
    <t>1969528111</t>
  </si>
  <si>
    <t>https://podminky.urs.cz/item/CS_URS_2024_01/725539201</t>
  </si>
  <si>
    <t>54132286</t>
  </si>
  <si>
    <t>ohřívač vody elektrický tlakový pod umyvadlo 5L 2kW</t>
  </si>
  <si>
    <t>2055854387</t>
  </si>
  <si>
    <t>725822651</t>
  </si>
  <si>
    <t>Baterie umyvadlové stojánkové automatické senzorové směšovací teplota vody na baterii</t>
  </si>
  <si>
    <t>153971882</t>
  </si>
  <si>
    <t>https://podminky.urs.cz/item/CS_URS_2024_01/725822651</t>
  </si>
  <si>
    <t>725861102</t>
  </si>
  <si>
    <t>Zápachové uzávěrky zařizovacích předmětů pro umyvadla DN 40</t>
  </si>
  <si>
    <t>317235650</t>
  </si>
  <si>
    <t>https://podminky.urs.cz/item/CS_URS_2024_01/725861102</t>
  </si>
  <si>
    <t>998725122</t>
  </si>
  <si>
    <t>Přesun hmot pro zařizovací předměty stanovený z hmotnosti přesunovaného materiálu vodorovná dopravní vzdálenost do 50 m ruční (bez užití mechanizace) v objektech výšky přes 6 do 12 m</t>
  </si>
  <si>
    <t>-97126254</t>
  </si>
  <si>
    <t>https://podminky.urs.cz/item/CS_URS_2024_01/998725122</t>
  </si>
  <si>
    <t>732</t>
  </si>
  <si>
    <t>Ústřední vytápění - strojovny</t>
  </si>
  <si>
    <t>732421472</t>
  </si>
  <si>
    <t>Čerpadla teplovodní mokroběžná závitová oběhová pro teplovodní vytápění (elektronicky řízená) PN 10, do 110°C DN přípojky/dopravní výška H (m) - čerpací výkon Q (m3/h) DN 32 / do 8,0 m / 5,0 m3/h</t>
  </si>
  <si>
    <t>905230247</t>
  </si>
  <si>
    <t>https://podminky.urs.cz/item/CS_URS_2024_01/732421472</t>
  </si>
  <si>
    <t>998732122</t>
  </si>
  <si>
    <t>Přesun hmot pro strojovny stanovený z hmotnosti přesunovaného materiálu vodorovná dopravní vzdálenost do 50 m ruční (bez užití mechanizace) v objektech výšky přes 6 do 12 m</t>
  </si>
  <si>
    <t>1447918555</t>
  </si>
  <si>
    <t>https://podminky.urs.cz/item/CS_URS_2024_01/998732122</t>
  </si>
  <si>
    <t>733</t>
  </si>
  <si>
    <t>Ústřední vytápění - rozvodné potrubí</t>
  </si>
  <si>
    <t>733111115</t>
  </si>
  <si>
    <t>Potrubí z trubek ocelových závitových černých spojovaných svařováním bezešvých běžných nízkotlakých PN 16 do 115°C v kotelnách a strojovnách DN 25</t>
  </si>
  <si>
    <t>1855200905</t>
  </si>
  <si>
    <t>https://podminky.urs.cz/item/CS_URS_2024_01/733111115</t>
  </si>
  <si>
    <t>733121122</t>
  </si>
  <si>
    <t>Potrubí z trubek ocelových hladkých spojovaných svařováním černých bezešvých nízkotlakých T= do +115°C Ø 76/3,2</t>
  </si>
  <si>
    <t>651754987</t>
  </si>
  <si>
    <t>https://podminky.urs.cz/item/CS_URS_2024_01/733121122</t>
  </si>
  <si>
    <t>733190107</t>
  </si>
  <si>
    <t>Zkoušky těsnosti potrubí, manžety prostupové z trubek ocelových zkoušky těsnosti potrubí (za provozu) z trubek ocelových závitových DN do 40</t>
  </si>
  <si>
    <t>-500786417</t>
  </si>
  <si>
    <t>https://podminky.urs.cz/item/CS_URS_2024_01/733190107</t>
  </si>
  <si>
    <t>733190225</t>
  </si>
  <si>
    <t>Zkoušky těsnosti potrubí, manžety prostupové z trubek ocelových zkoušky těsnosti potrubí (za provozu) z trubek ocelových hladkých Ø přes 60,3/2,9 do 89/5,0</t>
  </si>
  <si>
    <t>1268714217</t>
  </si>
  <si>
    <t>https://podminky.urs.cz/item/CS_URS_2024_01/733190225</t>
  </si>
  <si>
    <t>998733122</t>
  </si>
  <si>
    <t>Přesun hmot pro rozvody potrubí stanovený z hmotnosti přesunovaného materiálu vodorovná dopravní vzdálenost do 50 m ruční (bez užití mechanizace) v objektech výšky přes 6 do 12 m</t>
  </si>
  <si>
    <t>290692846</t>
  </si>
  <si>
    <t>https://podminky.urs.cz/item/CS_URS_2024_01/998733122</t>
  </si>
  <si>
    <t>734</t>
  </si>
  <si>
    <t>Ústřední vytápění - armatury</t>
  </si>
  <si>
    <t>734242418</t>
  </si>
  <si>
    <t>Ventily zpětné závitové PN 16 do 110°C přímé G 2 1/2</t>
  </si>
  <si>
    <t>2035305898</t>
  </si>
  <si>
    <t>https://podminky.urs.cz/item/CS_URS_2024_01/734242418</t>
  </si>
  <si>
    <t>734291124</t>
  </si>
  <si>
    <t>Ostatní armatury kohouty plnicí a vypouštěcí PN 10 do 90°C G 3/4</t>
  </si>
  <si>
    <t>-635190427</t>
  </si>
  <si>
    <t>https://podminky.urs.cz/item/CS_URS_2024_01/734291124</t>
  </si>
  <si>
    <t>734291277</t>
  </si>
  <si>
    <t>Ostatní armatury filtry závitové pro topné a chladicí systémy PN 30 do 110°C přímé s vnitřními závity a integrovaným magnetem G 2</t>
  </si>
  <si>
    <t>-1288145240</t>
  </si>
  <si>
    <t>https://podminky.urs.cz/item/CS_URS_2024_01/734291277</t>
  </si>
  <si>
    <t>734292719</t>
  </si>
  <si>
    <t>Ostatní armatury kulové kohouty PN 42 do 185°C přímé vnitřní závit G 2 1/2</t>
  </si>
  <si>
    <t>1372909007</t>
  </si>
  <si>
    <t>https://podminky.urs.cz/item/CS_URS_2024_01/734292719</t>
  </si>
  <si>
    <t>734419111</t>
  </si>
  <si>
    <t>Teploměry technické montáž teploměrů s ochranným pouzdrem nebo s pevným stonkem a jímkou</t>
  </si>
  <si>
    <t>-230702704</t>
  </si>
  <si>
    <t>https://podminky.urs.cz/item/CS_URS_2024_01/734419111</t>
  </si>
  <si>
    <t>TI80004PA</t>
  </si>
  <si>
    <t>Termomanometr - axiální - 0 °C až +120 °C, včetně zpětné klapky 1/4"Fx1/2"M, D80, 0-4bar</t>
  </si>
  <si>
    <t>-1589963773</t>
  </si>
  <si>
    <t>998734122</t>
  </si>
  <si>
    <t>Přesun hmot pro armatury stanovený z hmotnosti přesunovaného materiálu vodorovná dopravní vzdálenost do 50 m ruční (bez užití mechanizace) v objektech výšky přes 6 do 12 m</t>
  </si>
  <si>
    <t>-641553059</t>
  </si>
  <si>
    <t>https://podminky.urs.cz/item/CS_URS_2024_01/998734122</t>
  </si>
  <si>
    <t>751</t>
  </si>
  <si>
    <t>Vzduchotechnika</t>
  </si>
  <si>
    <t>751111012</t>
  </si>
  <si>
    <t>Montáž ventilátoru axiálního nízkotlakého nástěnného základního, průměru přes 100 do 200 mm</t>
  </si>
  <si>
    <t>-1729885033</t>
  </si>
  <si>
    <t>https://podminky.urs.cz/item/CS_URS_2024_01/751111012</t>
  </si>
  <si>
    <t>42914148</t>
  </si>
  <si>
    <t>ventilátor axiální stěnový skříň z ocelového plechu 4 póly IP44 35W D 200mm</t>
  </si>
  <si>
    <t>1755268370</t>
  </si>
  <si>
    <t>751111131</t>
  </si>
  <si>
    <t>Montáž ventilátoru axiálního nízkotlakého potrubního základního, průměru do 200 mm</t>
  </si>
  <si>
    <t>963351175</t>
  </si>
  <si>
    <t>https://podminky.urs.cz/item/CS_URS_2024_01/751111131</t>
  </si>
  <si>
    <t>42914528</t>
  </si>
  <si>
    <t>ventilátor axiální diagonální potrubní tříotáčkový plastový IP44 připojení D 200mm</t>
  </si>
  <si>
    <t>-1047764775</t>
  </si>
  <si>
    <t>751311111</t>
  </si>
  <si>
    <t>Montáž vyústi čtyřhranné do kruhového potrubí, průřezu do 0,040 m2</t>
  </si>
  <si>
    <t>-2131036620</t>
  </si>
  <si>
    <t>https://podminky.urs.cz/item/CS_URS_2024_01/751311111</t>
  </si>
  <si>
    <t>42973010</t>
  </si>
  <si>
    <t>výusť jednořadá do kruhového potrubí SPIRO Pz 200x100mm</t>
  </si>
  <si>
    <t>-1912509305</t>
  </si>
  <si>
    <t>751398021</t>
  </si>
  <si>
    <t>Montáž ostatních zařízení větrací mřížky stěnové, průřezu do 0,040 m2</t>
  </si>
  <si>
    <t>2044993277</t>
  </si>
  <si>
    <t>https://podminky.urs.cz/item/CS_URS_2024_01/751398021</t>
  </si>
  <si>
    <t>42972454</t>
  </si>
  <si>
    <t>mřížka stěnová uzavřená dvouřadá kovová úhel lamel 15° 400x100mm</t>
  </si>
  <si>
    <t>-326379057</t>
  </si>
  <si>
    <t>751398022</t>
  </si>
  <si>
    <t>Montáž ostatních zařízení větrací mřížky stěnové, průřezu přes 0,04 do 0,100 m2</t>
  </si>
  <si>
    <t>180130918</t>
  </si>
  <si>
    <t>https://podminky.urs.cz/item/CS_URS_2024_01/751398022</t>
  </si>
  <si>
    <t>42972336</t>
  </si>
  <si>
    <t>mřížka stěnová otevřená jednořadá kovová úhel lamel 15° 400x200mm</t>
  </si>
  <si>
    <t>-146976810</t>
  </si>
  <si>
    <t>751510042</t>
  </si>
  <si>
    <t>Vzduchotechnické potrubí z pozinkovaného plechu kruhové, trouba spirálně vinutá bez příruby, průměru přes 100 do 200 mm</t>
  </si>
  <si>
    <t>-1792197222</t>
  </si>
  <si>
    <t>https://podminky.urs.cz/item/CS_URS_2024_01/751510042</t>
  </si>
  <si>
    <t>751711113</t>
  </si>
  <si>
    <t>Montáž klimatizační jednotky vnitřní nástěnné o výkonu (pro objem místnosti) přes 5 do 6,5 kW (přes 50 do 65 m3)</t>
  </si>
  <si>
    <t>-529036400</t>
  </si>
  <si>
    <t>https://podminky.urs.cz/item/CS_URS_2024_01/751711113</t>
  </si>
  <si>
    <t>42952003</t>
  </si>
  <si>
    <t>jednotka klimatizační nástěnná o výkonu do 6,6kW</t>
  </si>
  <si>
    <t>1146895309</t>
  </si>
  <si>
    <t>751721111</t>
  </si>
  <si>
    <t>Montáž klimatizační jednotky venkovní jednofázové napájení do 2 vnitřních jednotek</t>
  </si>
  <si>
    <t>-1695932302</t>
  </si>
  <si>
    <t>https://podminky.urs.cz/item/CS_URS_2024_01/751721111</t>
  </si>
  <si>
    <t>42952015</t>
  </si>
  <si>
    <t>jednotka klimatizační venkovní jednofázové napájení do 2 vnitřních jednotek o výkonu do 5,5kW</t>
  </si>
  <si>
    <t>1996244713</t>
  </si>
  <si>
    <t>998751121</t>
  </si>
  <si>
    <t>Přesun hmot pro vzduchotechniku stanovený z hmotnosti přesunovaného materiálu vodorovná dopravní vzdálenost do 100 m ruční (bez užití mechanizace) v objektech výšky do 12 m</t>
  </si>
  <si>
    <t>-1473607953</t>
  </si>
  <si>
    <t>https://podminky.urs.cz/item/CS_URS_2024_01/998751121</t>
  </si>
  <si>
    <t>Hodinové zúčtovací sazby</t>
  </si>
  <si>
    <t>HZS2212</t>
  </si>
  <si>
    <t>Hodinové zúčtovací sazby profesí PSV provádění stavebních instalací instalatér odborný_x000d_
-drobná stavební nespecifikovaná činnost_x000d_
-dodávka práce včetně materiálů</t>
  </si>
  <si>
    <t>hod</t>
  </si>
  <si>
    <t>512</t>
  </si>
  <si>
    <t>-1199381762</t>
  </si>
  <si>
    <t>https://podminky.urs.cz/item/CS_URS_2024_01/HZS2212</t>
  </si>
  <si>
    <t>4*8*2</t>
  </si>
  <si>
    <t>HZS2222</t>
  </si>
  <si>
    <t>Hodinové zúčtovací sazby profesí PSV provádění stavebních instalací topenář odborný_x000d_
-drobná stavební nespecifikovaná činnost_x000d_
-dodávka práce včetně materiálů</t>
  </si>
  <si>
    <t>-1176651537</t>
  </si>
  <si>
    <t>https://podminky.urs.cz/item/CS_URS_2024_01/HZS2222</t>
  </si>
  <si>
    <t>2*8*2</t>
  </si>
  <si>
    <t>HZS2491</t>
  </si>
  <si>
    <t>Hodinové zúčtovací sazby profesí PSV zednické výpomoci a pomocné práce PSV dělník zednických výpomocí_x000d_
-drobná stavební nespecifikovaná činnost_x000d_
-zhotovení a zapravení prostupů_x000d_
-dodávka práce včetně materiálů</t>
  </si>
  <si>
    <t>1249307150</t>
  </si>
  <si>
    <t>https://podminky.urs.cz/item/CS_URS_2024_01/HZS2491</t>
  </si>
  <si>
    <t>4*8*7</t>
  </si>
  <si>
    <t>HZS3112</t>
  </si>
  <si>
    <t>Hodinové zúčtovací sazby montáží technologických zařízení při externích montážích montér potrubí odborný_x000d_
-drobná stavební nespecifikovaná činnost_x000d_
-dodávka práce včetně materiálů</t>
  </si>
  <si>
    <t>-713646557</t>
  </si>
  <si>
    <t>https://podminky.urs.cz/item/CS_URS_2024_01/HZS3112</t>
  </si>
  <si>
    <t>2*8*4</t>
  </si>
  <si>
    <t>10 -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</si>
  <si>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</si>
  <si>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</si>
  <si>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</si>
  <si>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</si>
  <si>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</si>
  <si>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Vedlejší rozpočtové náklady</t>
  </si>
  <si>
    <t>VRN1</t>
  </si>
  <si>
    <t>Průzkumné, geodetické a projektové práce</t>
  </si>
  <si>
    <t>010001000</t>
  </si>
  <si>
    <t>1024</t>
  </si>
  <si>
    <t>-413806437</t>
  </si>
  <si>
    <t>https://podminky.urs.cz/item/CS_URS_2024_01/010001000</t>
  </si>
  <si>
    <t>Poznámka k položce:_x000d_
* zhotovení IGP posudku pro lokalitu navrhovaného podzemního objektu a tobogánu_x000d_
* odborný geotechnický dozor</t>
  </si>
  <si>
    <t>012002000</t>
  </si>
  <si>
    <t>Geodetické práce</t>
  </si>
  <si>
    <t>1426007855</t>
  </si>
  <si>
    <t>https://podminky.urs.cz/item/CS_URS_2024_01/012002000</t>
  </si>
  <si>
    <t xml:space="preserve">Poznámka k položce:_x000d_
* vytýčení stavby, geodetické práce po dobu realizace stavby_x000d_
* Náklady na přezkoumání podkladů objednatele o stavu stávajících inženýrských sítí probíhajících staveništěm nebo dotčenými stavbou _x000d_
* Vytýčení jejich skutečné trasy dle podmínek správců sítí v dokladové části </t>
  </si>
  <si>
    <t>013254000</t>
  </si>
  <si>
    <t>Dokumentace skutečného provedení stavby</t>
  </si>
  <si>
    <t>558753091</t>
  </si>
  <si>
    <t>https://podminky.urs.cz/item/CS_URS_2024_01/013254000</t>
  </si>
  <si>
    <t>Poznámka k položce:_x000d_
*dokumentace stavby (výkresová a textová) skutečného provedení stavby</t>
  </si>
  <si>
    <t>013294000</t>
  </si>
  <si>
    <t>Ostatní dokumentace</t>
  </si>
  <si>
    <t>-1333186335</t>
  </si>
  <si>
    <t>https://podminky.urs.cz/item/CS_URS_2024_01/013294000</t>
  </si>
  <si>
    <t>Poznámka k položce:_x000d_
* zpracování dílenské a realizační dokumentace podle požadavků PD</t>
  </si>
  <si>
    <t>VRN3</t>
  </si>
  <si>
    <t>Zařízení staveniště</t>
  </si>
  <si>
    <t>030001000</t>
  </si>
  <si>
    <t>-1200467517</t>
  </si>
  <si>
    <t>https://podminky.urs.cz/item/CS_URS_2024_01/030001000</t>
  </si>
  <si>
    <t xml:space="preserve">Poznámka k položce:_x000d_
*Zajištění bezpečného příjezdu a přístupu na staveniště a potřebných souhlasů a rozhodnutí s vybudováním zařízení staveniště_x000d_
*Náklady s připojením staveniště na energie + zajištění měření odběru energií _x000d_
*Vytýčení obvodu staveniště _x000d_
*Oplocení a zabezpečení prostoru staveniště proti neoprávněnému vstupu_x000d_
*Náklady na vybavení zařízení staveniště _x000d_
*Náklady na spotřebované energie provozem zařízení staveniště _x000d_
*Náklady na úklid v prostoru staveniště a příjezdových komunikací ke staveništi _x000d_
*Opatření k zabránění nadměrného zatěžování staveniště a jeho okolí prachem (např. používání krycích plachet, kropení sutě a odtěžované zeminy vodou) _x000d_
*Náklady na odstranění a odvoz zařízení staveniště _x000d_
*Uvedení stavbou dotčených ploch a ploch zařízení staveniště do původního stavu </t>
  </si>
  <si>
    <t>034303000R</t>
  </si>
  <si>
    <t xml:space="preserve">Dopravní značení </t>
  </si>
  <si>
    <t>-79215885</t>
  </si>
  <si>
    <t>https://podminky.urs.cz/item/CS_URS_2024_01/034303000R</t>
  </si>
  <si>
    <t xml:space="preserve">Poznámka k položce:_x000d_
*Náklady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 </t>
  </si>
  <si>
    <t>VRN4</t>
  </si>
  <si>
    <t>Inženýrská činnost</t>
  </si>
  <si>
    <t>045002000</t>
  </si>
  <si>
    <t>Kompletační a koordinační činnost</t>
  </si>
  <si>
    <t>2056834929</t>
  </si>
  <si>
    <t>https://podminky.urs.cz/item/CS_URS_2024_01/045002000</t>
  </si>
  <si>
    <t xml:space="preserve">Poznámka k položce:_x000d_
* kompletní dokladová část dle SoD (revize, atesty, certifikáty, prohlášení o shodě) pro předání a převzetí dokončeného díla a pro zajištění kolaudačního souhlasu _x000d_
* náklady zhotovitele, související s prováděním vzorkování dodávaných materiálů a výrobků v souladu s SoD _x000d_
* náklady zhotovitele, související s prováděním zkoušek a REVIZÍ předepsaných technickými normami a vyjádřeními dotčených orgánů pro řádné provedení a předání díla * náklady na individuální zkoušky dodaných a smontovaných technologických zařízení včetně komplexního vyzkoušení _x000d_
* náklady zhotovitele na vypracování provozních řádů pro trvalý provoz _x000d_
* náklady na předání všech návodů k obsluze a údržbě pro technologická zařízení  _x000d_
* náklady na zaškolení obsluhy objednatele _x000d_
 </t>
  </si>
  <si>
    <t>VRN6</t>
  </si>
  <si>
    <t>Územní vlivy</t>
  </si>
  <si>
    <t>06000100R</t>
  </si>
  <si>
    <t>Ochrana stávajících inženýrských sítí na staveništi</t>
  </si>
  <si>
    <t>488374290</t>
  </si>
  <si>
    <t>https://podminky.urs.cz/item/CS_URS_2024_01/06000100R</t>
  </si>
  <si>
    <t xml:space="preserve">Poznámka k položce:_x000d_
* Ochrana stávajících inženýrských sítí na staveništi _x000d_
* Zajištění a zebezpečení stávajících inženýrských sítí a přípojek při výkopových a bouracích pracích_x000d_
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</si>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</sst>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32683111" TargetMode="External" /><Relationship Id="rId2" Type="http://schemas.openxmlformats.org/officeDocument/2006/relationships/hyperlink" Target="https://podminky.urs.cz/item/CS_URS_2024_01/962052210" TargetMode="External" /><Relationship Id="rId3" Type="http://schemas.openxmlformats.org/officeDocument/2006/relationships/hyperlink" Target="https://podminky.urs.cz/item/CS_URS_2024_01/963012510" TargetMode="External" /><Relationship Id="rId4" Type="http://schemas.openxmlformats.org/officeDocument/2006/relationships/hyperlink" Target="https://podminky.urs.cz/item/CS_URS_2024_01/965043441" TargetMode="External" /><Relationship Id="rId5" Type="http://schemas.openxmlformats.org/officeDocument/2006/relationships/hyperlink" Target="https://podminky.urs.cz/item/CS_URS_2024_01/965049112" TargetMode="External" /><Relationship Id="rId6" Type="http://schemas.openxmlformats.org/officeDocument/2006/relationships/hyperlink" Target="https://podminky.urs.cz/item/CS_URS_2024_01/977312114" TargetMode="External" /><Relationship Id="rId7" Type="http://schemas.openxmlformats.org/officeDocument/2006/relationships/hyperlink" Target="https://podminky.urs.cz/item/CS_URS_2024_01/978059641" TargetMode="External" /><Relationship Id="rId8" Type="http://schemas.openxmlformats.org/officeDocument/2006/relationships/hyperlink" Target="https://podminky.urs.cz/item/CS_URS_2024_01/981332111" TargetMode="External" /><Relationship Id="rId9" Type="http://schemas.openxmlformats.org/officeDocument/2006/relationships/hyperlink" Target="https://podminky.urs.cz/item/CS_URS_2024_01/981511114" TargetMode="External" /><Relationship Id="rId10" Type="http://schemas.openxmlformats.org/officeDocument/2006/relationships/hyperlink" Target="https://podminky.urs.cz/item/CS_URS_2024_01/997006512" TargetMode="External" /><Relationship Id="rId11" Type="http://schemas.openxmlformats.org/officeDocument/2006/relationships/hyperlink" Target="https://podminky.urs.cz/item/CS_URS_2024_01/997006519" TargetMode="External" /><Relationship Id="rId12" Type="http://schemas.openxmlformats.org/officeDocument/2006/relationships/hyperlink" Target="https://podminky.urs.cz/item/CS_URS_2024_01/997013862" TargetMode="External" /><Relationship Id="rId13" Type="http://schemas.openxmlformats.org/officeDocument/2006/relationships/hyperlink" Target="https://podminky.urs.cz/item/CS_URS_2024_01/771571810" TargetMode="External" /><Relationship Id="rId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303" TargetMode="External" /><Relationship Id="rId2" Type="http://schemas.openxmlformats.org/officeDocument/2006/relationships/hyperlink" Target="https://podminky.urs.cz/item/CS_URS_2024_01/131251206" TargetMode="External" /><Relationship Id="rId3" Type="http://schemas.openxmlformats.org/officeDocument/2006/relationships/hyperlink" Target="https://podminky.urs.cz/item/CS_URS_2024_01/153112122" TargetMode="External" /><Relationship Id="rId4" Type="http://schemas.openxmlformats.org/officeDocument/2006/relationships/hyperlink" Target="https://podminky.urs.cz/item/CS_URS_2024_01/161151103" TargetMode="External" /><Relationship Id="rId5" Type="http://schemas.openxmlformats.org/officeDocument/2006/relationships/hyperlink" Target="https://podminky.urs.cz/item/CS_URS_2024_01/162351103" TargetMode="External" /><Relationship Id="rId6" Type="http://schemas.openxmlformats.org/officeDocument/2006/relationships/hyperlink" Target="https://podminky.urs.cz/item/CS_URS_2024_01/16715111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174151102" TargetMode="External" /><Relationship Id="rId9" Type="http://schemas.openxmlformats.org/officeDocument/2006/relationships/hyperlink" Target="https://podminky.urs.cz/item/CS_URS_2024_01/271532212" TargetMode="External" /><Relationship Id="rId10" Type="http://schemas.openxmlformats.org/officeDocument/2006/relationships/hyperlink" Target="https://podminky.urs.cz/item/CS_URS_2024_01/273313611" TargetMode="External" /><Relationship Id="rId11" Type="http://schemas.openxmlformats.org/officeDocument/2006/relationships/hyperlink" Target="https://podminky.urs.cz/item/CS_URS_2024_01/273313811" TargetMode="External" /><Relationship Id="rId12" Type="http://schemas.openxmlformats.org/officeDocument/2006/relationships/hyperlink" Target="https://podminky.urs.cz/item/CS_URS_2024_01/273323611" TargetMode="External" /><Relationship Id="rId13" Type="http://schemas.openxmlformats.org/officeDocument/2006/relationships/hyperlink" Target="https://podminky.urs.cz/item/CS_URS_2024_01/273351121" TargetMode="External" /><Relationship Id="rId14" Type="http://schemas.openxmlformats.org/officeDocument/2006/relationships/hyperlink" Target="https://podminky.urs.cz/item/CS_URS_2024_01/273351122" TargetMode="External" /><Relationship Id="rId15" Type="http://schemas.openxmlformats.org/officeDocument/2006/relationships/hyperlink" Target="https://podminky.urs.cz/item/CS_URS_2024_01/273361821" TargetMode="External" /><Relationship Id="rId16" Type="http://schemas.openxmlformats.org/officeDocument/2006/relationships/hyperlink" Target="https://podminky.urs.cz/item/CS_URS_2024_01/273362021" TargetMode="External" /><Relationship Id="rId17" Type="http://schemas.openxmlformats.org/officeDocument/2006/relationships/hyperlink" Target="https://podminky.urs.cz/item/CS_URS_2024_01/274322511" TargetMode="External" /><Relationship Id="rId18" Type="http://schemas.openxmlformats.org/officeDocument/2006/relationships/hyperlink" Target="https://podminky.urs.cz/item/CS_URS_2024_01/274351121" TargetMode="External" /><Relationship Id="rId19" Type="http://schemas.openxmlformats.org/officeDocument/2006/relationships/hyperlink" Target="https://podminky.urs.cz/item/CS_URS_2024_01/274351122" TargetMode="External" /><Relationship Id="rId20" Type="http://schemas.openxmlformats.org/officeDocument/2006/relationships/hyperlink" Target="https://podminky.urs.cz/item/CS_URS_2024_01/274361821" TargetMode="External" /><Relationship Id="rId21" Type="http://schemas.openxmlformats.org/officeDocument/2006/relationships/hyperlink" Target="https://podminky.urs.cz/item/CS_URS_2024_01/275322511" TargetMode="External" /><Relationship Id="rId22" Type="http://schemas.openxmlformats.org/officeDocument/2006/relationships/hyperlink" Target="https://podminky.urs.cz/item/CS_URS_2024_01/275351121" TargetMode="External" /><Relationship Id="rId23" Type="http://schemas.openxmlformats.org/officeDocument/2006/relationships/hyperlink" Target="https://podminky.urs.cz/item/CS_URS_2024_01/275351122" TargetMode="External" /><Relationship Id="rId24" Type="http://schemas.openxmlformats.org/officeDocument/2006/relationships/hyperlink" Target="https://podminky.urs.cz/item/CS_URS_2024_01/275361821" TargetMode="External" /><Relationship Id="rId25" Type="http://schemas.openxmlformats.org/officeDocument/2006/relationships/hyperlink" Target="https://podminky.urs.cz/item/CS_URS_2024_01/275362021" TargetMode="External" /><Relationship Id="rId26" Type="http://schemas.openxmlformats.org/officeDocument/2006/relationships/hyperlink" Target="https://podminky.urs.cz/item/CS_URS_2024_01/279113156" TargetMode="External" /><Relationship Id="rId27" Type="http://schemas.openxmlformats.org/officeDocument/2006/relationships/hyperlink" Target="https://podminky.urs.cz/item/CS_URS_2024_01/279323112" TargetMode="External" /><Relationship Id="rId28" Type="http://schemas.openxmlformats.org/officeDocument/2006/relationships/hyperlink" Target="https://podminky.urs.cz/item/CS_URS_2024_01/279351121" TargetMode="External" /><Relationship Id="rId29" Type="http://schemas.openxmlformats.org/officeDocument/2006/relationships/hyperlink" Target="https://podminky.urs.cz/item/CS_URS_2024_01/279351122" TargetMode="External" /><Relationship Id="rId30" Type="http://schemas.openxmlformats.org/officeDocument/2006/relationships/hyperlink" Target="https://podminky.urs.cz/item/CS_URS_2024_01/279361821" TargetMode="External" /><Relationship Id="rId31" Type="http://schemas.openxmlformats.org/officeDocument/2006/relationships/hyperlink" Target="https://podminky.urs.cz/item/CS_URS_2024_01/279362021" TargetMode="External" /><Relationship Id="rId32" Type="http://schemas.openxmlformats.org/officeDocument/2006/relationships/hyperlink" Target="https://podminky.urs.cz/item/CS_URS_2024_01/311237121" TargetMode="External" /><Relationship Id="rId33" Type="http://schemas.openxmlformats.org/officeDocument/2006/relationships/hyperlink" Target="https://podminky.urs.cz/item/CS_URS_2024_01/317944323" TargetMode="External" /><Relationship Id="rId34" Type="http://schemas.openxmlformats.org/officeDocument/2006/relationships/hyperlink" Target="https://podminky.urs.cz/item/CS_URS_2024_01/330321612" TargetMode="External" /><Relationship Id="rId35" Type="http://schemas.openxmlformats.org/officeDocument/2006/relationships/hyperlink" Target="https://podminky.urs.cz/item/CS_URS_2024_01/331351121" TargetMode="External" /><Relationship Id="rId36" Type="http://schemas.openxmlformats.org/officeDocument/2006/relationships/hyperlink" Target="https://podminky.urs.cz/item/CS_URS_2024_01/331351122" TargetMode="External" /><Relationship Id="rId37" Type="http://schemas.openxmlformats.org/officeDocument/2006/relationships/hyperlink" Target="https://podminky.urs.cz/item/CS_URS_2024_01/331361821" TargetMode="External" /><Relationship Id="rId38" Type="http://schemas.openxmlformats.org/officeDocument/2006/relationships/hyperlink" Target="https://podminky.urs.cz/item/CS_URS_2024_01/411121127" TargetMode="External" /><Relationship Id="rId39" Type="http://schemas.openxmlformats.org/officeDocument/2006/relationships/hyperlink" Target="https://podminky.urs.cz/item/CS_URS_2024_01/411321616" TargetMode="External" /><Relationship Id="rId40" Type="http://schemas.openxmlformats.org/officeDocument/2006/relationships/hyperlink" Target="https://podminky.urs.cz/item/CS_URS_2024_01/411351021" TargetMode="External" /><Relationship Id="rId41" Type="http://schemas.openxmlformats.org/officeDocument/2006/relationships/hyperlink" Target="https://podminky.urs.cz/item/CS_URS_2024_01/411351022" TargetMode="External" /><Relationship Id="rId42" Type="http://schemas.openxmlformats.org/officeDocument/2006/relationships/hyperlink" Target="https://podminky.urs.cz/item/CS_URS_2024_01/411354317" TargetMode="External" /><Relationship Id="rId43" Type="http://schemas.openxmlformats.org/officeDocument/2006/relationships/hyperlink" Target="https://podminky.urs.cz/item/CS_URS_2024_01/411354318" TargetMode="External" /><Relationship Id="rId44" Type="http://schemas.openxmlformats.org/officeDocument/2006/relationships/hyperlink" Target="https://podminky.urs.cz/item/CS_URS_2024_01/411361821" TargetMode="External" /><Relationship Id="rId45" Type="http://schemas.openxmlformats.org/officeDocument/2006/relationships/hyperlink" Target="https://podminky.urs.cz/item/CS_URS_2024_01/411362021" TargetMode="External" /><Relationship Id="rId46" Type="http://schemas.openxmlformats.org/officeDocument/2006/relationships/hyperlink" Target="https://podminky.urs.cz/item/CS_URS_2024_01/413351111" TargetMode="External" /><Relationship Id="rId47" Type="http://schemas.openxmlformats.org/officeDocument/2006/relationships/hyperlink" Target="https://podminky.urs.cz/item/CS_URS_2024_01/413351112" TargetMode="External" /><Relationship Id="rId48" Type="http://schemas.openxmlformats.org/officeDocument/2006/relationships/hyperlink" Target="https://podminky.urs.cz/item/CS_URS_2024_01/413352111" TargetMode="External" /><Relationship Id="rId49" Type="http://schemas.openxmlformats.org/officeDocument/2006/relationships/hyperlink" Target="https://podminky.urs.cz/item/CS_URS_2024_01/413352112" TargetMode="External" /><Relationship Id="rId50" Type="http://schemas.openxmlformats.org/officeDocument/2006/relationships/hyperlink" Target="https://podminky.urs.cz/item/CS_URS_2024_01/417321414" TargetMode="External" /><Relationship Id="rId51" Type="http://schemas.openxmlformats.org/officeDocument/2006/relationships/hyperlink" Target="https://podminky.urs.cz/item/CS_URS_2024_01/417351115" TargetMode="External" /><Relationship Id="rId52" Type="http://schemas.openxmlformats.org/officeDocument/2006/relationships/hyperlink" Target="https://podminky.urs.cz/item/CS_URS_2024_01/417351116" TargetMode="External" /><Relationship Id="rId53" Type="http://schemas.openxmlformats.org/officeDocument/2006/relationships/hyperlink" Target="https://podminky.urs.cz/item/CS_URS_2024_01/417361821" TargetMode="External" /><Relationship Id="rId54" Type="http://schemas.openxmlformats.org/officeDocument/2006/relationships/hyperlink" Target="https://podminky.urs.cz/item/CS_URS_2024_01/433351131" TargetMode="External" /><Relationship Id="rId55" Type="http://schemas.openxmlformats.org/officeDocument/2006/relationships/hyperlink" Target="https://podminky.urs.cz/item/CS_URS_2024_01/433351132" TargetMode="External" /><Relationship Id="rId56" Type="http://schemas.openxmlformats.org/officeDocument/2006/relationships/hyperlink" Target="https://podminky.urs.cz/item/CS_URS_2024_01/434351141" TargetMode="External" /><Relationship Id="rId57" Type="http://schemas.openxmlformats.org/officeDocument/2006/relationships/hyperlink" Target="https://podminky.urs.cz/item/CS_URS_2024_01/434351142" TargetMode="External" /><Relationship Id="rId58" Type="http://schemas.openxmlformats.org/officeDocument/2006/relationships/hyperlink" Target="https://podminky.urs.cz/item/CS_URS_2024_01/612131101" TargetMode="External" /><Relationship Id="rId59" Type="http://schemas.openxmlformats.org/officeDocument/2006/relationships/hyperlink" Target="https://podminky.urs.cz/item/CS_URS_2024_01/612142001" TargetMode="External" /><Relationship Id="rId60" Type="http://schemas.openxmlformats.org/officeDocument/2006/relationships/hyperlink" Target="https://podminky.urs.cz/item/CS_URS_2024_01/612331111" TargetMode="External" /><Relationship Id="rId61" Type="http://schemas.openxmlformats.org/officeDocument/2006/relationships/hyperlink" Target="https://podminky.urs.cz/item/CS_URS_2024_01/612321131" TargetMode="External" /><Relationship Id="rId62" Type="http://schemas.openxmlformats.org/officeDocument/2006/relationships/hyperlink" Target="https://podminky.urs.cz/item/CS_URS_2024_01/619995001" TargetMode="External" /><Relationship Id="rId63" Type="http://schemas.openxmlformats.org/officeDocument/2006/relationships/hyperlink" Target="https://podminky.urs.cz/item/CS_URS_2024_01/622142001" TargetMode="External" /><Relationship Id="rId64" Type="http://schemas.openxmlformats.org/officeDocument/2006/relationships/hyperlink" Target="https://podminky.urs.cz/item/CS_URS_2024_01/622143004" TargetMode="External" /><Relationship Id="rId65" Type="http://schemas.openxmlformats.org/officeDocument/2006/relationships/hyperlink" Target="https://podminky.urs.cz/item/CS_URS_2024_01/622151011" TargetMode="External" /><Relationship Id="rId66" Type="http://schemas.openxmlformats.org/officeDocument/2006/relationships/hyperlink" Target="https://podminky.urs.cz/item/CS_URS_2024_01/622151021" TargetMode="External" /><Relationship Id="rId67" Type="http://schemas.openxmlformats.org/officeDocument/2006/relationships/hyperlink" Target="https://podminky.urs.cz/item/CS_URS_2024_01/622211041" TargetMode="External" /><Relationship Id="rId68" Type="http://schemas.openxmlformats.org/officeDocument/2006/relationships/hyperlink" Target="https://podminky.urs.cz/item/CS_URS_2024_01/622252002" TargetMode="External" /><Relationship Id="rId69" Type="http://schemas.openxmlformats.org/officeDocument/2006/relationships/hyperlink" Target="https://podminky.urs.cz/item/CS_URS_2024_01/622511102" TargetMode="External" /><Relationship Id="rId70" Type="http://schemas.openxmlformats.org/officeDocument/2006/relationships/hyperlink" Target="https://podminky.urs.cz/item/CS_URS_2024_01/622531022" TargetMode="External" /><Relationship Id="rId71" Type="http://schemas.openxmlformats.org/officeDocument/2006/relationships/hyperlink" Target="https://podminky.urs.cz/item/CS_URS_2024_01/941211111" TargetMode="External" /><Relationship Id="rId72" Type="http://schemas.openxmlformats.org/officeDocument/2006/relationships/hyperlink" Target="https://podminky.urs.cz/item/CS_URS_2024_01/941211211" TargetMode="External" /><Relationship Id="rId73" Type="http://schemas.openxmlformats.org/officeDocument/2006/relationships/hyperlink" Target="https://podminky.urs.cz/item/CS_URS_2024_01/941211811" TargetMode="External" /><Relationship Id="rId74" Type="http://schemas.openxmlformats.org/officeDocument/2006/relationships/hyperlink" Target="https://podminky.urs.cz/item/CS_URS_2024_01/944511111" TargetMode="External" /><Relationship Id="rId75" Type="http://schemas.openxmlformats.org/officeDocument/2006/relationships/hyperlink" Target="https://podminky.urs.cz/item/CS_URS_2024_01/944511211" TargetMode="External" /><Relationship Id="rId76" Type="http://schemas.openxmlformats.org/officeDocument/2006/relationships/hyperlink" Target="https://podminky.urs.cz/item/CS_URS_2024_01/949101111" TargetMode="External" /><Relationship Id="rId77" Type="http://schemas.openxmlformats.org/officeDocument/2006/relationships/hyperlink" Target="https://podminky.urs.cz/item/CS_URS_2024_01/953311125" TargetMode="External" /><Relationship Id="rId78" Type="http://schemas.openxmlformats.org/officeDocument/2006/relationships/hyperlink" Target="https://podminky.urs.cz/item/CS_URS_2024_01/953334423" TargetMode="External" /><Relationship Id="rId79" Type="http://schemas.openxmlformats.org/officeDocument/2006/relationships/hyperlink" Target="https://podminky.urs.cz/item/CS_URS_2024_01/953961112" TargetMode="External" /><Relationship Id="rId80" Type="http://schemas.openxmlformats.org/officeDocument/2006/relationships/hyperlink" Target="https://podminky.urs.cz/item/CS_URS_2024_01/953961113" TargetMode="External" /><Relationship Id="rId81" Type="http://schemas.openxmlformats.org/officeDocument/2006/relationships/hyperlink" Target="https://podminky.urs.cz/item/CS_URS_2024_01/953961114" TargetMode="External" /><Relationship Id="rId82" Type="http://schemas.openxmlformats.org/officeDocument/2006/relationships/hyperlink" Target="https://podminky.urs.cz/item/CS_URS_2024_01/953965122" TargetMode="External" /><Relationship Id="rId83" Type="http://schemas.openxmlformats.org/officeDocument/2006/relationships/hyperlink" Target="https://podminky.urs.cz/item/CS_URS_2024_01/953965123" TargetMode="External" /><Relationship Id="rId84" Type="http://schemas.openxmlformats.org/officeDocument/2006/relationships/hyperlink" Target="https://podminky.urs.cz/item/CS_URS_2024_01/953965132" TargetMode="External" /><Relationship Id="rId85" Type="http://schemas.openxmlformats.org/officeDocument/2006/relationships/hyperlink" Target="https://podminky.urs.cz/item/CS_URS_2024_01/985112113" TargetMode="External" /><Relationship Id="rId86" Type="http://schemas.openxmlformats.org/officeDocument/2006/relationships/hyperlink" Target="https://podminky.urs.cz/item/CS_URS_2024_01/985113191" TargetMode="External" /><Relationship Id="rId87" Type="http://schemas.openxmlformats.org/officeDocument/2006/relationships/hyperlink" Target="https://podminky.urs.cz/item/CS_URS_2024_01/985121122" TargetMode="External" /><Relationship Id="rId88" Type="http://schemas.openxmlformats.org/officeDocument/2006/relationships/hyperlink" Target="https://podminky.urs.cz/item/CS_URS_2024_01/985131311" TargetMode="External" /><Relationship Id="rId89" Type="http://schemas.openxmlformats.org/officeDocument/2006/relationships/hyperlink" Target="https://podminky.urs.cz/item/CS_URS_2024_01/985139111" TargetMode="External" /><Relationship Id="rId90" Type="http://schemas.openxmlformats.org/officeDocument/2006/relationships/hyperlink" Target="https://podminky.urs.cz/item/CS_URS_2024_01/985323111" TargetMode="External" /><Relationship Id="rId91" Type="http://schemas.openxmlformats.org/officeDocument/2006/relationships/hyperlink" Target="https://podminky.urs.cz/item/CS_URS_2024_01/985323911" TargetMode="External" /><Relationship Id="rId92" Type="http://schemas.openxmlformats.org/officeDocument/2006/relationships/hyperlink" Target="https://podminky.urs.cz/item/CS_URS_2024_01/985511113.LBC" TargetMode="External" /><Relationship Id="rId93" Type="http://schemas.openxmlformats.org/officeDocument/2006/relationships/hyperlink" Target="https://podminky.urs.cz/item/CS_URS_2024_01/711111001" TargetMode="External" /><Relationship Id="rId94" Type="http://schemas.openxmlformats.org/officeDocument/2006/relationships/hyperlink" Target="https://podminky.urs.cz/item/CS_URS_2024_01/711112001" TargetMode="External" /><Relationship Id="rId95" Type="http://schemas.openxmlformats.org/officeDocument/2006/relationships/hyperlink" Target="https://podminky.urs.cz/item/CS_URS_2024_01/711141559" TargetMode="External" /><Relationship Id="rId96" Type="http://schemas.openxmlformats.org/officeDocument/2006/relationships/hyperlink" Target="https://podminky.urs.cz/item/CS_URS_2024_01/711142559" TargetMode="External" /><Relationship Id="rId97" Type="http://schemas.openxmlformats.org/officeDocument/2006/relationships/hyperlink" Target="https://podminky.urs.cz/item/CS_URS_2024_01/711161212" TargetMode="External" /><Relationship Id="rId98" Type="http://schemas.openxmlformats.org/officeDocument/2006/relationships/hyperlink" Target="https://podminky.urs.cz/item/CS_URS_2024_01/711161384" TargetMode="External" /><Relationship Id="rId99" Type="http://schemas.openxmlformats.org/officeDocument/2006/relationships/hyperlink" Target="https://podminky.urs.cz/item/CS_URS_2024_01/712363604" TargetMode="External" /><Relationship Id="rId100" Type="http://schemas.openxmlformats.org/officeDocument/2006/relationships/hyperlink" Target="https://podminky.urs.cz/item/CS_URS_2024_01/771591257" TargetMode="External" /><Relationship Id="rId101" Type="http://schemas.openxmlformats.org/officeDocument/2006/relationships/hyperlink" Target="https://podminky.urs.cz/item/CS_URS_2024_01/713111111" TargetMode="External" /><Relationship Id="rId102" Type="http://schemas.openxmlformats.org/officeDocument/2006/relationships/hyperlink" Target="https://podminky.urs.cz/item/CS_URS_2024_01/713141311" TargetMode="External" /><Relationship Id="rId103" Type="http://schemas.openxmlformats.org/officeDocument/2006/relationships/hyperlink" Target="https://podminky.urs.cz/item/CS_URS_2024_01/762341420" TargetMode="External" /><Relationship Id="rId104" Type="http://schemas.openxmlformats.org/officeDocument/2006/relationships/hyperlink" Target="https://podminky.urs.cz/item/CS_URS_2024_01/762395000" TargetMode="External" /><Relationship Id="rId105" Type="http://schemas.openxmlformats.org/officeDocument/2006/relationships/hyperlink" Target="https://podminky.urs.cz/item/CS_URS_2024_01/764001114" TargetMode="External" /><Relationship Id="rId106" Type="http://schemas.openxmlformats.org/officeDocument/2006/relationships/hyperlink" Target="https://podminky.urs.cz/item/CS_URS_2024_01/764202134" TargetMode="External" /><Relationship Id="rId107" Type="http://schemas.openxmlformats.org/officeDocument/2006/relationships/hyperlink" Target="https://podminky.urs.cz/item/CS_URS_2024_01/764212632" TargetMode="External" /><Relationship Id="rId108" Type="http://schemas.openxmlformats.org/officeDocument/2006/relationships/hyperlink" Target="https://podminky.urs.cz/item/CS_URS_2024_01/764222434" TargetMode="External" /><Relationship Id="rId109" Type="http://schemas.openxmlformats.org/officeDocument/2006/relationships/hyperlink" Target="https://podminky.urs.cz/item/CS_URS_2024_01/764501103" TargetMode="External" /><Relationship Id="rId110" Type="http://schemas.openxmlformats.org/officeDocument/2006/relationships/hyperlink" Target="https://podminky.urs.cz/item/CS_URS_2024_01/764501104" TargetMode="External" /><Relationship Id="rId111" Type="http://schemas.openxmlformats.org/officeDocument/2006/relationships/hyperlink" Target="https://podminky.urs.cz/item/CS_URS_2024_01/764501105" TargetMode="External" /><Relationship Id="rId112" Type="http://schemas.openxmlformats.org/officeDocument/2006/relationships/hyperlink" Target="https://podminky.urs.cz/item/CS_URS_2024_01/764508131" TargetMode="External" /><Relationship Id="rId113" Type="http://schemas.openxmlformats.org/officeDocument/2006/relationships/hyperlink" Target="https://podminky.urs.cz/item/CS_URS_2024_01/767163121" TargetMode="External" /><Relationship Id="rId114" Type="http://schemas.openxmlformats.org/officeDocument/2006/relationships/hyperlink" Target="https://podminky.urs.cz/item/CS_URS_2024_01/767165111" TargetMode="External" /><Relationship Id="rId115" Type="http://schemas.openxmlformats.org/officeDocument/2006/relationships/hyperlink" Target="https://podminky.urs.cz/item/CS_URS_2024_01/767652220" TargetMode="External" /><Relationship Id="rId116" Type="http://schemas.openxmlformats.org/officeDocument/2006/relationships/hyperlink" Target="https://podminky.urs.cz/item/CS_URS_2024_01/767835001" TargetMode="External" /><Relationship Id="rId117" Type="http://schemas.openxmlformats.org/officeDocument/2006/relationships/hyperlink" Target="https://podminky.urs.cz/item/CS_URS_2024_01/775429121" TargetMode="External" /><Relationship Id="rId118" Type="http://schemas.openxmlformats.org/officeDocument/2006/relationships/hyperlink" Target="https://podminky.urs.cz/item/CS_URS_2024_01/783901551" TargetMode="External" /><Relationship Id="rId119" Type="http://schemas.openxmlformats.org/officeDocument/2006/relationships/hyperlink" Target="https://podminky.urs.cz/item/CS_URS_2024_01/783913171" TargetMode="External" /><Relationship Id="rId120" Type="http://schemas.openxmlformats.org/officeDocument/2006/relationships/hyperlink" Target="https://podminky.urs.cz/item/CS_URS_2024_01/783917161" TargetMode="External" /><Relationship Id="rId121" Type="http://schemas.openxmlformats.org/officeDocument/2006/relationships/hyperlink" Target="https://podminky.urs.cz/item/CS_URS_2024_01/210204002" TargetMode="External" /><Relationship Id="rId12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36311133" TargetMode="External" /><Relationship Id="rId2" Type="http://schemas.openxmlformats.org/officeDocument/2006/relationships/hyperlink" Target="https://podminky.urs.cz/item/CS_URS_2024_01/Pol173" TargetMode="External" /><Relationship Id="rId3" Type="http://schemas.openxmlformats.org/officeDocument/2006/relationships/hyperlink" Target="https://podminky.urs.cz/item/CS_URS_2024_01/Pol174" TargetMode="External" /><Relationship Id="rId4" Type="http://schemas.openxmlformats.org/officeDocument/2006/relationships/hyperlink" Target="https://podminky.urs.cz/item/CS_URS_2024_01/Pol175" TargetMode="External" /><Relationship Id="rId5" Type="http://schemas.openxmlformats.org/officeDocument/2006/relationships/hyperlink" Target="https://podminky.urs.cz/item/CS_URS_2024_01/Pol176" TargetMode="External" /><Relationship Id="rId6" Type="http://schemas.openxmlformats.org/officeDocument/2006/relationships/hyperlink" Target="https://podminky.urs.cz/item/CS_URS_2024_01/Pol2" TargetMode="External" /><Relationship Id="rId7" Type="http://schemas.openxmlformats.org/officeDocument/2006/relationships/hyperlink" Target="https://podminky.urs.cz/item/CS_URS_2024_01/Pol4" TargetMode="External" /><Relationship Id="rId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2" TargetMode="External" /><Relationship Id="rId2" Type="http://schemas.openxmlformats.org/officeDocument/2006/relationships/hyperlink" Target="https://podminky.urs.cz/item/CS_URS_2024_01/174151101" TargetMode="External" /><Relationship Id="rId3" Type="http://schemas.openxmlformats.org/officeDocument/2006/relationships/hyperlink" Target="https://podminky.urs.cz/item/CS_URS_2024_01/175112101" TargetMode="External" /><Relationship Id="rId4" Type="http://schemas.openxmlformats.org/officeDocument/2006/relationships/hyperlink" Target="https://podminky.urs.cz/item/CS_URS_2024_01/181951112" TargetMode="External" /><Relationship Id="rId5" Type="http://schemas.openxmlformats.org/officeDocument/2006/relationships/hyperlink" Target="https://podminky.urs.cz/item/CS_URS_2024_01/451573111" TargetMode="External" /><Relationship Id="rId6" Type="http://schemas.openxmlformats.org/officeDocument/2006/relationships/hyperlink" Target="https://podminky.urs.cz/item/CS_URS_2024_01/866231004" TargetMode="External" /><Relationship Id="rId7" Type="http://schemas.openxmlformats.org/officeDocument/2006/relationships/hyperlink" Target="https://podminky.urs.cz/item/CS_URS_2024_01/866231005" TargetMode="External" /><Relationship Id="rId8" Type="http://schemas.openxmlformats.org/officeDocument/2006/relationships/hyperlink" Target="https://podminky.urs.cz/item/CS_URS_2024_01/871161141" TargetMode="External" /><Relationship Id="rId9" Type="http://schemas.openxmlformats.org/officeDocument/2006/relationships/hyperlink" Target="https://podminky.urs.cz/item/CS_URS_2024_01/871241141" TargetMode="External" /><Relationship Id="rId10" Type="http://schemas.openxmlformats.org/officeDocument/2006/relationships/hyperlink" Target="https://podminky.urs.cz/item/CS_URS_2024_01/891247112" TargetMode="External" /><Relationship Id="rId11" Type="http://schemas.openxmlformats.org/officeDocument/2006/relationships/hyperlink" Target="https://podminky.urs.cz/item/CS_URS_2024_01/891247812" TargetMode="External" /><Relationship Id="rId12" Type="http://schemas.openxmlformats.org/officeDocument/2006/relationships/hyperlink" Target="https://podminky.urs.cz/item/CS_URS_2024_01/998276101" TargetMode="External" /><Relationship Id="rId13" Type="http://schemas.openxmlformats.org/officeDocument/2006/relationships/hyperlink" Target="https://podminky.urs.cz/item/CS_URS_2024_01/713463311" TargetMode="External" /><Relationship Id="rId14" Type="http://schemas.openxmlformats.org/officeDocument/2006/relationships/hyperlink" Target="https://podminky.urs.cz/item/CS_URS_2024_01/713463312" TargetMode="External" /><Relationship Id="rId15" Type="http://schemas.openxmlformats.org/officeDocument/2006/relationships/hyperlink" Target="https://podminky.urs.cz/item/CS_URS_2024_01/998713122" TargetMode="External" /><Relationship Id="rId16" Type="http://schemas.openxmlformats.org/officeDocument/2006/relationships/hyperlink" Target="https://podminky.urs.cz/item/CS_URS_2024_01/721173403" TargetMode="External" /><Relationship Id="rId17" Type="http://schemas.openxmlformats.org/officeDocument/2006/relationships/hyperlink" Target="https://podminky.urs.cz/item/CS_URS_2024_01/721173404" TargetMode="External" /><Relationship Id="rId18" Type="http://schemas.openxmlformats.org/officeDocument/2006/relationships/hyperlink" Target="https://podminky.urs.cz/item/CS_URS_2024_01/721174043" TargetMode="External" /><Relationship Id="rId19" Type="http://schemas.openxmlformats.org/officeDocument/2006/relationships/hyperlink" Target="https://podminky.urs.cz/item/CS_URS_2024_01/721194103" TargetMode="External" /><Relationship Id="rId20" Type="http://schemas.openxmlformats.org/officeDocument/2006/relationships/hyperlink" Target="https://podminky.urs.cz/item/CS_URS_2024_01/721194105" TargetMode="External" /><Relationship Id="rId21" Type="http://schemas.openxmlformats.org/officeDocument/2006/relationships/hyperlink" Target="https://podminky.urs.cz/item/CS_URS_2024_01/721211621" TargetMode="External" /><Relationship Id="rId22" Type="http://schemas.openxmlformats.org/officeDocument/2006/relationships/hyperlink" Target="https://podminky.urs.cz/item/CS_URS_2024_01/721229111" TargetMode="External" /><Relationship Id="rId23" Type="http://schemas.openxmlformats.org/officeDocument/2006/relationships/hyperlink" Target="https://podminky.urs.cz/item/CS_URS_2024_01/721290111" TargetMode="External" /><Relationship Id="rId24" Type="http://schemas.openxmlformats.org/officeDocument/2006/relationships/hyperlink" Target="https://podminky.urs.cz/item/CS_URS_2024_01/721290112" TargetMode="External" /><Relationship Id="rId25" Type="http://schemas.openxmlformats.org/officeDocument/2006/relationships/hyperlink" Target="https://podminky.urs.cz/item/CS_URS_2024_01/998721122" TargetMode="External" /><Relationship Id="rId26" Type="http://schemas.openxmlformats.org/officeDocument/2006/relationships/hyperlink" Target="https://podminky.urs.cz/item/CS_URS_2024_01/722130238" TargetMode="External" /><Relationship Id="rId27" Type="http://schemas.openxmlformats.org/officeDocument/2006/relationships/hyperlink" Target="https://podminky.urs.cz/item/CS_URS_2024_01/722174022" TargetMode="External" /><Relationship Id="rId28" Type="http://schemas.openxmlformats.org/officeDocument/2006/relationships/hyperlink" Target="https://podminky.urs.cz/item/CS_URS_2024_01/722181221" TargetMode="External" /><Relationship Id="rId29" Type="http://schemas.openxmlformats.org/officeDocument/2006/relationships/hyperlink" Target="https://podminky.urs.cz/item/CS_URS_2024_01/722182011" TargetMode="External" /><Relationship Id="rId30" Type="http://schemas.openxmlformats.org/officeDocument/2006/relationships/hyperlink" Target="https://podminky.urs.cz/item/CS_URS_2024_01/722190401" TargetMode="External" /><Relationship Id="rId31" Type="http://schemas.openxmlformats.org/officeDocument/2006/relationships/hyperlink" Target="https://podminky.urs.cz/item/CS_URS_2024_01/722220111" TargetMode="External" /><Relationship Id="rId32" Type="http://schemas.openxmlformats.org/officeDocument/2006/relationships/hyperlink" Target="https://podminky.urs.cz/item/CS_URS_2024_01/722232043" TargetMode="External" /><Relationship Id="rId33" Type="http://schemas.openxmlformats.org/officeDocument/2006/relationships/hyperlink" Target="https://podminky.urs.cz/item/CS_URS_2024_01/722290215" TargetMode="External" /><Relationship Id="rId34" Type="http://schemas.openxmlformats.org/officeDocument/2006/relationships/hyperlink" Target="https://podminky.urs.cz/item/CS_URS_2024_01/722290234" TargetMode="External" /><Relationship Id="rId35" Type="http://schemas.openxmlformats.org/officeDocument/2006/relationships/hyperlink" Target="https://podminky.urs.cz/item/CS_URS_2024_01/998722122" TargetMode="External" /><Relationship Id="rId36" Type="http://schemas.openxmlformats.org/officeDocument/2006/relationships/hyperlink" Target="https://podminky.urs.cz/item/CS_URS_2024_01/725211603" TargetMode="External" /><Relationship Id="rId37" Type="http://schemas.openxmlformats.org/officeDocument/2006/relationships/hyperlink" Target="https://podminky.urs.cz/item/CS_URS_2024_01/725539201" TargetMode="External" /><Relationship Id="rId38" Type="http://schemas.openxmlformats.org/officeDocument/2006/relationships/hyperlink" Target="https://podminky.urs.cz/item/CS_URS_2024_01/725822651" TargetMode="External" /><Relationship Id="rId39" Type="http://schemas.openxmlformats.org/officeDocument/2006/relationships/hyperlink" Target="https://podminky.urs.cz/item/CS_URS_2024_01/725861102" TargetMode="External" /><Relationship Id="rId40" Type="http://schemas.openxmlformats.org/officeDocument/2006/relationships/hyperlink" Target="https://podminky.urs.cz/item/CS_URS_2024_01/998725122" TargetMode="External" /><Relationship Id="rId41" Type="http://schemas.openxmlformats.org/officeDocument/2006/relationships/hyperlink" Target="https://podminky.urs.cz/item/CS_URS_2024_01/732421472" TargetMode="External" /><Relationship Id="rId42" Type="http://schemas.openxmlformats.org/officeDocument/2006/relationships/hyperlink" Target="https://podminky.urs.cz/item/CS_URS_2024_01/998732122" TargetMode="External" /><Relationship Id="rId43" Type="http://schemas.openxmlformats.org/officeDocument/2006/relationships/hyperlink" Target="https://podminky.urs.cz/item/CS_URS_2024_01/733111115" TargetMode="External" /><Relationship Id="rId44" Type="http://schemas.openxmlformats.org/officeDocument/2006/relationships/hyperlink" Target="https://podminky.urs.cz/item/CS_URS_2024_01/733121122" TargetMode="External" /><Relationship Id="rId45" Type="http://schemas.openxmlformats.org/officeDocument/2006/relationships/hyperlink" Target="https://podminky.urs.cz/item/CS_URS_2024_01/733190107" TargetMode="External" /><Relationship Id="rId46" Type="http://schemas.openxmlformats.org/officeDocument/2006/relationships/hyperlink" Target="https://podminky.urs.cz/item/CS_URS_2024_01/733190225" TargetMode="External" /><Relationship Id="rId47" Type="http://schemas.openxmlformats.org/officeDocument/2006/relationships/hyperlink" Target="https://podminky.urs.cz/item/CS_URS_2024_01/998733122" TargetMode="External" /><Relationship Id="rId48" Type="http://schemas.openxmlformats.org/officeDocument/2006/relationships/hyperlink" Target="https://podminky.urs.cz/item/CS_URS_2024_01/734242418" TargetMode="External" /><Relationship Id="rId49" Type="http://schemas.openxmlformats.org/officeDocument/2006/relationships/hyperlink" Target="https://podminky.urs.cz/item/CS_URS_2024_01/734291124" TargetMode="External" /><Relationship Id="rId50" Type="http://schemas.openxmlformats.org/officeDocument/2006/relationships/hyperlink" Target="https://podminky.urs.cz/item/CS_URS_2024_01/734291277" TargetMode="External" /><Relationship Id="rId51" Type="http://schemas.openxmlformats.org/officeDocument/2006/relationships/hyperlink" Target="https://podminky.urs.cz/item/CS_URS_2024_01/734292719" TargetMode="External" /><Relationship Id="rId52" Type="http://schemas.openxmlformats.org/officeDocument/2006/relationships/hyperlink" Target="https://podminky.urs.cz/item/CS_URS_2024_01/734419111" TargetMode="External" /><Relationship Id="rId53" Type="http://schemas.openxmlformats.org/officeDocument/2006/relationships/hyperlink" Target="https://podminky.urs.cz/item/CS_URS_2024_01/998734122" TargetMode="External" /><Relationship Id="rId54" Type="http://schemas.openxmlformats.org/officeDocument/2006/relationships/hyperlink" Target="https://podminky.urs.cz/item/CS_URS_2024_01/751111012" TargetMode="External" /><Relationship Id="rId55" Type="http://schemas.openxmlformats.org/officeDocument/2006/relationships/hyperlink" Target="https://podminky.urs.cz/item/CS_URS_2024_01/751111131" TargetMode="External" /><Relationship Id="rId56" Type="http://schemas.openxmlformats.org/officeDocument/2006/relationships/hyperlink" Target="https://podminky.urs.cz/item/CS_URS_2024_01/751311111" TargetMode="External" /><Relationship Id="rId57" Type="http://schemas.openxmlformats.org/officeDocument/2006/relationships/hyperlink" Target="https://podminky.urs.cz/item/CS_URS_2024_01/751398021" TargetMode="External" /><Relationship Id="rId58" Type="http://schemas.openxmlformats.org/officeDocument/2006/relationships/hyperlink" Target="https://podminky.urs.cz/item/CS_URS_2024_01/751398022" TargetMode="External" /><Relationship Id="rId59" Type="http://schemas.openxmlformats.org/officeDocument/2006/relationships/hyperlink" Target="https://podminky.urs.cz/item/CS_URS_2024_01/751510042" TargetMode="External" /><Relationship Id="rId60" Type="http://schemas.openxmlformats.org/officeDocument/2006/relationships/hyperlink" Target="https://podminky.urs.cz/item/CS_URS_2024_01/751711113" TargetMode="External" /><Relationship Id="rId61" Type="http://schemas.openxmlformats.org/officeDocument/2006/relationships/hyperlink" Target="https://podminky.urs.cz/item/CS_URS_2024_01/751721111" TargetMode="External" /><Relationship Id="rId62" Type="http://schemas.openxmlformats.org/officeDocument/2006/relationships/hyperlink" Target="https://podminky.urs.cz/item/CS_URS_2024_01/998751121" TargetMode="External" /><Relationship Id="rId63" Type="http://schemas.openxmlformats.org/officeDocument/2006/relationships/hyperlink" Target="https://podminky.urs.cz/item/CS_URS_2024_01/HZS2212" TargetMode="External" /><Relationship Id="rId64" Type="http://schemas.openxmlformats.org/officeDocument/2006/relationships/hyperlink" Target="https://podminky.urs.cz/item/CS_URS_2024_01/HZS2222" TargetMode="External" /><Relationship Id="rId65" Type="http://schemas.openxmlformats.org/officeDocument/2006/relationships/hyperlink" Target="https://podminky.urs.cz/item/CS_URS_2024_01/HZS2491" TargetMode="External" /><Relationship Id="rId66" Type="http://schemas.openxmlformats.org/officeDocument/2006/relationships/hyperlink" Target="https://podminky.urs.cz/item/CS_URS_2024_01/HZS3112" TargetMode="External" /><Relationship Id="rId67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0001000" TargetMode="External" /><Relationship Id="rId2" Type="http://schemas.openxmlformats.org/officeDocument/2006/relationships/hyperlink" Target="https://podminky.urs.cz/item/CS_URS_2024_01/012002000" TargetMode="External" /><Relationship Id="rId3" Type="http://schemas.openxmlformats.org/officeDocument/2006/relationships/hyperlink" Target="https://podminky.urs.cz/item/CS_URS_2024_01/013254000" TargetMode="External" /><Relationship Id="rId4" Type="http://schemas.openxmlformats.org/officeDocument/2006/relationships/hyperlink" Target="https://podminky.urs.cz/item/CS_URS_2024_01/013294000" TargetMode="External" /><Relationship Id="rId5" Type="http://schemas.openxmlformats.org/officeDocument/2006/relationships/hyperlink" Target="https://podminky.urs.cz/item/CS_URS_2024_01/030001000" TargetMode="External" /><Relationship Id="rId6" Type="http://schemas.openxmlformats.org/officeDocument/2006/relationships/hyperlink" Target="https://podminky.urs.cz/item/CS_URS_2024_01/034303000R" TargetMode="External" /><Relationship Id="rId7" Type="http://schemas.openxmlformats.org/officeDocument/2006/relationships/hyperlink" Target="https://podminky.urs.cz/item/CS_URS_2024_01/045002000" TargetMode="External" /><Relationship Id="rId8" Type="http://schemas.openxmlformats.org/officeDocument/2006/relationships/hyperlink" Target="https://podminky.urs.cz/item/CS_URS_2024_01/06000100R" TargetMode="External" /><Relationship Id="rId9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34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NJ_07_24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venkovního bazénu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Nový Jičín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15. 5. 2024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>MP Pro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ROUND(AG55+SUM(AG56:AG58)+SUM(AG65:AG70),2)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ROUND(AS55+SUM(AS56:AS58)+SUM(AS65:AS70),2)</f>
        <v>0</v>
      </c>
      <c r="AT54" s="107">
        <f>ROUND(SUM(AV54:AW54),2)</f>
        <v>0</v>
      </c>
      <c r="AU54" s="108">
        <f>ROUND(AU55+SUM(AU56:AU58)+SUM(AU65:AU70),5)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ROUND(AZ55+SUM(AZ56:AZ58)+SUM(AZ65:AZ70),2)</f>
        <v>0</v>
      </c>
      <c r="BA54" s="107">
        <f>ROUND(BA55+SUM(BA56:BA58)+SUM(BA65:BA70),2)</f>
        <v>0</v>
      </c>
      <c r="BB54" s="107">
        <f>ROUND(BB55+SUM(BB56:BB58)+SUM(BB65:BB70),2)</f>
        <v>0</v>
      </c>
      <c r="BC54" s="107">
        <f>ROUND(BC55+SUM(BC56:BC58)+SUM(BC65:BC70),2)</f>
        <v>0</v>
      </c>
      <c r="BD54" s="109">
        <f>ROUND(BD55+SUM(BD56:BD58)+SUM(BD65:BD70),2)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Bourací práce'!J30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Bourací práce'!P85</f>
        <v>0</v>
      </c>
      <c r="AV55" s="121">
        <f>'01 - Bourací práce'!J33</f>
        <v>0</v>
      </c>
      <c r="AW55" s="121">
        <f>'01 - Bourací práce'!J34</f>
        <v>0</v>
      </c>
      <c r="AX55" s="121">
        <f>'01 - Bourací práce'!J35</f>
        <v>0</v>
      </c>
      <c r="AY55" s="121">
        <f>'01 - Bourací práce'!J36</f>
        <v>0</v>
      </c>
      <c r="AZ55" s="121">
        <f>'01 - Bourací práce'!F33</f>
        <v>0</v>
      </c>
      <c r="BA55" s="121">
        <f>'01 - Bourací práce'!F34</f>
        <v>0</v>
      </c>
      <c r="BB55" s="121">
        <f>'01 - Bourací práce'!F35</f>
        <v>0</v>
      </c>
      <c r="BC55" s="121">
        <f>'01 - Bourací práce'!F36</f>
        <v>0</v>
      </c>
      <c r="BD55" s="123">
        <f>'01 - Bourací práce'!F37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Stavební úpravy'!J30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'02 - Stavební úpravy'!P96</f>
        <v>0</v>
      </c>
      <c r="AV56" s="121">
        <f>'02 - Stavební úpravy'!J33</f>
        <v>0</v>
      </c>
      <c r="AW56" s="121">
        <f>'02 - Stavební úpravy'!J34</f>
        <v>0</v>
      </c>
      <c r="AX56" s="121">
        <f>'02 - Stavební úpravy'!J35</f>
        <v>0</v>
      </c>
      <c r="AY56" s="121">
        <f>'02 - Stavební úpravy'!J36</f>
        <v>0</v>
      </c>
      <c r="AZ56" s="121">
        <f>'02 - Stavební úpravy'!F33</f>
        <v>0</v>
      </c>
      <c r="BA56" s="121">
        <f>'02 - Stavební úpravy'!F34</f>
        <v>0</v>
      </c>
      <c r="BB56" s="121">
        <f>'02 - Stavební úpravy'!F35</f>
        <v>0</v>
      </c>
      <c r="BC56" s="121">
        <f>'02 - Stavební úpravy'!F36</f>
        <v>0</v>
      </c>
      <c r="BD56" s="123">
        <f>'02 - Stavební úpravy'!F37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6.5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Dlažba'!J30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0">
        <v>0</v>
      </c>
      <c r="AT57" s="121">
        <f>ROUND(SUM(AV57:AW57),2)</f>
        <v>0</v>
      </c>
      <c r="AU57" s="122">
        <f>'03 - Dlažba'!P81</f>
        <v>0</v>
      </c>
      <c r="AV57" s="121">
        <f>'03 - Dlažba'!J33</f>
        <v>0</v>
      </c>
      <c r="AW57" s="121">
        <f>'03 - Dlažba'!J34</f>
        <v>0</v>
      </c>
      <c r="AX57" s="121">
        <f>'03 - Dlažba'!J35</f>
        <v>0</v>
      </c>
      <c r="AY57" s="121">
        <f>'03 - Dlažba'!J36</f>
        <v>0</v>
      </c>
      <c r="AZ57" s="121">
        <f>'03 - Dlažba'!F33</f>
        <v>0</v>
      </c>
      <c r="BA57" s="121">
        <f>'03 - Dlažba'!F34</f>
        <v>0</v>
      </c>
      <c r="BB57" s="121">
        <f>'03 - Dlažba'!F35</f>
        <v>0</v>
      </c>
      <c r="BC57" s="121">
        <f>'03 - Dlažba'!F36</f>
        <v>0</v>
      </c>
      <c r="BD57" s="123">
        <f>'03 - Dlažba'!F37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7" customFormat="1" ht="16.5" customHeight="1">
      <c r="A58" s="7"/>
      <c r="B58" s="113"/>
      <c r="C58" s="114"/>
      <c r="D58" s="115" t="s">
        <v>89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25">
        <f>ROUND(SUM(AG59:AG64),2)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79</v>
      </c>
      <c r="AR58" s="119"/>
      <c r="AS58" s="120">
        <f>ROUND(SUM(AS59:AS64),2)</f>
        <v>0</v>
      </c>
      <c r="AT58" s="121">
        <f>ROUND(SUM(AV58:AW58),2)</f>
        <v>0</v>
      </c>
      <c r="AU58" s="122">
        <f>ROUND(SUM(AU59:AU64),5)</f>
        <v>0</v>
      </c>
      <c r="AV58" s="121">
        <f>ROUND(AZ58*L29,2)</f>
        <v>0</v>
      </c>
      <c r="AW58" s="121">
        <f>ROUND(BA58*L30,2)</f>
        <v>0</v>
      </c>
      <c r="AX58" s="121">
        <f>ROUND(BB58*L29,2)</f>
        <v>0</v>
      </c>
      <c r="AY58" s="121">
        <f>ROUND(BC58*L30,2)</f>
        <v>0</v>
      </c>
      <c r="AZ58" s="121">
        <f>ROUND(SUM(AZ59:AZ64),2)</f>
        <v>0</v>
      </c>
      <c r="BA58" s="121">
        <f>ROUND(SUM(BA59:BA64),2)</f>
        <v>0</v>
      </c>
      <c r="BB58" s="121">
        <f>ROUND(SUM(BB59:BB64),2)</f>
        <v>0</v>
      </c>
      <c r="BC58" s="121">
        <f>ROUND(SUM(BC59:BC64),2)</f>
        <v>0</v>
      </c>
      <c r="BD58" s="123">
        <f>ROUND(SUM(BD59:BD64),2)</f>
        <v>0</v>
      </c>
      <c r="BE58" s="7"/>
      <c r="BS58" s="124" t="s">
        <v>71</v>
      </c>
      <c r="BT58" s="124" t="s">
        <v>80</v>
      </c>
      <c r="BU58" s="124" t="s">
        <v>73</v>
      </c>
      <c r="BV58" s="124" t="s">
        <v>74</v>
      </c>
      <c r="BW58" s="124" t="s">
        <v>91</v>
      </c>
      <c r="BX58" s="124" t="s">
        <v>5</v>
      </c>
      <c r="CL58" s="124" t="s">
        <v>19</v>
      </c>
      <c r="CM58" s="124" t="s">
        <v>82</v>
      </c>
    </row>
    <row r="59" s="4" customFormat="1" ht="16.5" customHeight="1">
      <c r="A59" s="112" t="s">
        <v>76</v>
      </c>
      <c r="B59" s="64"/>
      <c r="C59" s="126"/>
      <c r="D59" s="126"/>
      <c r="E59" s="127" t="s">
        <v>92</v>
      </c>
      <c r="F59" s="127"/>
      <c r="G59" s="127"/>
      <c r="H59" s="127"/>
      <c r="I59" s="127"/>
      <c r="J59" s="126"/>
      <c r="K59" s="127" t="s">
        <v>93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'04.1 - Nerezový bazén, Te...'!J32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94</v>
      </c>
      <c r="AR59" s="66"/>
      <c r="AS59" s="130">
        <v>0</v>
      </c>
      <c r="AT59" s="131">
        <f>ROUND(SUM(AV59:AW59),2)</f>
        <v>0</v>
      </c>
      <c r="AU59" s="132">
        <f>'04.1 - Nerezový bazén, Te...'!P87</f>
        <v>0</v>
      </c>
      <c r="AV59" s="131">
        <f>'04.1 - Nerezový bazén, Te...'!J35</f>
        <v>0</v>
      </c>
      <c r="AW59" s="131">
        <f>'04.1 - Nerezový bazén, Te...'!J36</f>
        <v>0</v>
      </c>
      <c r="AX59" s="131">
        <f>'04.1 - Nerezový bazén, Te...'!J37</f>
        <v>0</v>
      </c>
      <c r="AY59" s="131">
        <f>'04.1 - Nerezový bazén, Te...'!J38</f>
        <v>0</v>
      </c>
      <c r="AZ59" s="131">
        <f>'04.1 - Nerezový bazén, Te...'!F35</f>
        <v>0</v>
      </c>
      <c r="BA59" s="131">
        <f>'04.1 - Nerezový bazén, Te...'!F36</f>
        <v>0</v>
      </c>
      <c r="BB59" s="131">
        <f>'04.1 - Nerezový bazén, Te...'!F37</f>
        <v>0</v>
      </c>
      <c r="BC59" s="131">
        <f>'04.1 - Nerezový bazén, Te...'!F38</f>
        <v>0</v>
      </c>
      <c r="BD59" s="133">
        <f>'04.1 - Nerezový bazén, Te...'!F39</f>
        <v>0</v>
      </c>
      <c r="BE59" s="4"/>
      <c r="BT59" s="134" t="s">
        <v>82</v>
      </c>
      <c r="BV59" s="134" t="s">
        <v>74</v>
      </c>
      <c r="BW59" s="134" t="s">
        <v>95</v>
      </c>
      <c r="BX59" s="134" t="s">
        <v>91</v>
      </c>
      <c r="CL59" s="134" t="s">
        <v>19</v>
      </c>
    </row>
    <row r="60" s="4" customFormat="1" ht="16.5" customHeight="1">
      <c r="A60" s="112" t="s">
        <v>76</v>
      </c>
      <c r="B60" s="64"/>
      <c r="C60" s="126"/>
      <c r="D60" s="126"/>
      <c r="E60" s="127" t="s">
        <v>96</v>
      </c>
      <c r="F60" s="127"/>
      <c r="G60" s="127"/>
      <c r="H60" s="127"/>
      <c r="I60" s="127"/>
      <c r="J60" s="126"/>
      <c r="K60" s="127" t="s">
        <v>97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'04.2 - Dětské brouzdališt...'!J32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94</v>
      </c>
      <c r="AR60" s="66"/>
      <c r="AS60" s="130">
        <v>0</v>
      </c>
      <c r="AT60" s="131">
        <f>ROUND(SUM(AV60:AW60),2)</f>
        <v>0</v>
      </c>
      <c r="AU60" s="132">
        <f>'04.2 - Dětské brouzdališt...'!P87</f>
        <v>0</v>
      </c>
      <c r="AV60" s="131">
        <f>'04.2 - Dětské brouzdališt...'!J35</f>
        <v>0</v>
      </c>
      <c r="AW60" s="131">
        <f>'04.2 - Dětské brouzdališt...'!J36</f>
        <v>0</v>
      </c>
      <c r="AX60" s="131">
        <f>'04.2 - Dětské brouzdališt...'!J37</f>
        <v>0</v>
      </c>
      <c r="AY60" s="131">
        <f>'04.2 - Dětské brouzdališt...'!J38</f>
        <v>0</v>
      </c>
      <c r="AZ60" s="131">
        <f>'04.2 - Dětské brouzdališt...'!F35</f>
        <v>0</v>
      </c>
      <c r="BA60" s="131">
        <f>'04.2 - Dětské brouzdališt...'!F36</f>
        <v>0</v>
      </c>
      <c r="BB60" s="131">
        <f>'04.2 - Dětské brouzdališt...'!F37</f>
        <v>0</v>
      </c>
      <c r="BC60" s="131">
        <f>'04.2 - Dětské brouzdališt...'!F38</f>
        <v>0</v>
      </c>
      <c r="BD60" s="133">
        <f>'04.2 - Dětské brouzdališt...'!F39</f>
        <v>0</v>
      </c>
      <c r="BE60" s="4"/>
      <c r="BT60" s="134" t="s">
        <v>82</v>
      </c>
      <c r="BV60" s="134" t="s">
        <v>74</v>
      </c>
      <c r="BW60" s="134" t="s">
        <v>98</v>
      </c>
      <c r="BX60" s="134" t="s">
        <v>91</v>
      </c>
      <c r="CL60" s="134" t="s">
        <v>19</v>
      </c>
    </row>
    <row r="61" s="4" customFormat="1" ht="16.5" customHeight="1">
      <c r="A61" s="112" t="s">
        <v>76</v>
      </c>
      <c r="B61" s="64"/>
      <c r="C61" s="126"/>
      <c r="D61" s="126"/>
      <c r="E61" s="127" t="s">
        <v>99</v>
      </c>
      <c r="F61" s="127"/>
      <c r="G61" s="127"/>
      <c r="H61" s="127"/>
      <c r="I61" s="127"/>
      <c r="J61" s="126"/>
      <c r="K61" s="127" t="s">
        <v>100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'04.3 - Vířivka č.1, Techn...'!J32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94</v>
      </c>
      <c r="AR61" s="66"/>
      <c r="AS61" s="130">
        <v>0</v>
      </c>
      <c r="AT61" s="131">
        <f>ROUND(SUM(AV61:AW61),2)</f>
        <v>0</v>
      </c>
      <c r="AU61" s="132">
        <f>'04.3 - Vířivka č.1, Techn...'!P86</f>
        <v>0</v>
      </c>
      <c r="AV61" s="131">
        <f>'04.3 - Vířivka č.1, Techn...'!J35</f>
        <v>0</v>
      </c>
      <c r="AW61" s="131">
        <f>'04.3 - Vířivka č.1, Techn...'!J36</f>
        <v>0</v>
      </c>
      <c r="AX61" s="131">
        <f>'04.3 - Vířivka č.1, Techn...'!J37</f>
        <v>0</v>
      </c>
      <c r="AY61" s="131">
        <f>'04.3 - Vířivka č.1, Techn...'!J38</f>
        <v>0</v>
      </c>
      <c r="AZ61" s="131">
        <f>'04.3 - Vířivka č.1, Techn...'!F35</f>
        <v>0</v>
      </c>
      <c r="BA61" s="131">
        <f>'04.3 - Vířivka č.1, Techn...'!F36</f>
        <v>0</v>
      </c>
      <c r="BB61" s="131">
        <f>'04.3 - Vířivka č.1, Techn...'!F37</f>
        <v>0</v>
      </c>
      <c r="BC61" s="131">
        <f>'04.3 - Vířivka č.1, Techn...'!F38</f>
        <v>0</v>
      </c>
      <c r="BD61" s="133">
        <f>'04.3 - Vířivka č.1, Techn...'!F39</f>
        <v>0</v>
      </c>
      <c r="BE61" s="4"/>
      <c r="BT61" s="134" t="s">
        <v>82</v>
      </c>
      <c r="BV61" s="134" t="s">
        <v>74</v>
      </c>
      <c r="BW61" s="134" t="s">
        <v>101</v>
      </c>
      <c r="BX61" s="134" t="s">
        <v>91</v>
      </c>
      <c r="CL61" s="134" t="s">
        <v>19</v>
      </c>
    </row>
    <row r="62" s="4" customFormat="1" ht="16.5" customHeight="1">
      <c r="A62" s="112" t="s">
        <v>76</v>
      </c>
      <c r="B62" s="64"/>
      <c r="C62" s="126"/>
      <c r="D62" s="126"/>
      <c r="E62" s="127" t="s">
        <v>102</v>
      </c>
      <c r="F62" s="127"/>
      <c r="G62" s="127"/>
      <c r="H62" s="127"/>
      <c r="I62" s="127"/>
      <c r="J62" s="126"/>
      <c r="K62" s="127" t="s">
        <v>103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'04.4 - Vířivka č. 2, Tech...'!J32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94</v>
      </c>
      <c r="AR62" s="66"/>
      <c r="AS62" s="130">
        <v>0</v>
      </c>
      <c r="AT62" s="131">
        <f>ROUND(SUM(AV62:AW62),2)</f>
        <v>0</v>
      </c>
      <c r="AU62" s="132">
        <f>'04.4 - Vířivka č. 2, Tech...'!P86</f>
        <v>0</v>
      </c>
      <c r="AV62" s="131">
        <f>'04.4 - Vířivka č. 2, Tech...'!J35</f>
        <v>0</v>
      </c>
      <c r="AW62" s="131">
        <f>'04.4 - Vířivka č. 2, Tech...'!J36</f>
        <v>0</v>
      </c>
      <c r="AX62" s="131">
        <f>'04.4 - Vířivka č. 2, Tech...'!J37</f>
        <v>0</v>
      </c>
      <c r="AY62" s="131">
        <f>'04.4 - Vířivka č. 2, Tech...'!J38</f>
        <v>0</v>
      </c>
      <c r="AZ62" s="131">
        <f>'04.4 - Vířivka č. 2, Tech...'!F35</f>
        <v>0</v>
      </c>
      <c r="BA62" s="131">
        <f>'04.4 - Vířivka č. 2, Tech...'!F36</f>
        <v>0</v>
      </c>
      <c r="BB62" s="131">
        <f>'04.4 - Vířivka č. 2, Tech...'!F37</f>
        <v>0</v>
      </c>
      <c r="BC62" s="131">
        <f>'04.4 - Vířivka č. 2, Tech...'!F38</f>
        <v>0</v>
      </c>
      <c r="BD62" s="133">
        <f>'04.4 - Vířivka č. 2, Tech...'!F39</f>
        <v>0</v>
      </c>
      <c r="BE62" s="4"/>
      <c r="BT62" s="134" t="s">
        <v>82</v>
      </c>
      <c r="BV62" s="134" t="s">
        <v>74</v>
      </c>
      <c r="BW62" s="134" t="s">
        <v>104</v>
      </c>
      <c r="BX62" s="134" t="s">
        <v>91</v>
      </c>
      <c r="CL62" s="134" t="s">
        <v>19</v>
      </c>
    </row>
    <row r="63" s="4" customFormat="1" ht="16.5" customHeight="1">
      <c r="A63" s="112" t="s">
        <v>76</v>
      </c>
      <c r="B63" s="64"/>
      <c r="C63" s="126"/>
      <c r="D63" s="126"/>
      <c r="E63" s="127" t="s">
        <v>105</v>
      </c>
      <c r="F63" s="127"/>
      <c r="G63" s="127"/>
      <c r="H63" s="127"/>
      <c r="I63" s="127"/>
      <c r="J63" s="126"/>
      <c r="K63" s="127" t="s">
        <v>106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'04.5 - Doplnění chlorovny'!J32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94</v>
      </c>
      <c r="AR63" s="66"/>
      <c r="AS63" s="130">
        <v>0</v>
      </c>
      <c r="AT63" s="131">
        <f>ROUND(SUM(AV63:AW63),2)</f>
        <v>0</v>
      </c>
      <c r="AU63" s="132">
        <f>'04.5 - Doplnění chlorovny'!P85</f>
        <v>0</v>
      </c>
      <c r="AV63" s="131">
        <f>'04.5 - Doplnění chlorovny'!J35</f>
        <v>0</v>
      </c>
      <c r="AW63" s="131">
        <f>'04.5 - Doplnění chlorovny'!J36</f>
        <v>0</v>
      </c>
      <c r="AX63" s="131">
        <f>'04.5 - Doplnění chlorovny'!J37</f>
        <v>0</v>
      </c>
      <c r="AY63" s="131">
        <f>'04.5 - Doplnění chlorovny'!J38</f>
        <v>0</v>
      </c>
      <c r="AZ63" s="131">
        <f>'04.5 - Doplnění chlorovny'!F35</f>
        <v>0</v>
      </c>
      <c r="BA63" s="131">
        <f>'04.5 - Doplnění chlorovny'!F36</f>
        <v>0</v>
      </c>
      <c r="BB63" s="131">
        <f>'04.5 - Doplnění chlorovny'!F37</f>
        <v>0</v>
      </c>
      <c r="BC63" s="131">
        <f>'04.5 - Doplnění chlorovny'!F38</f>
        <v>0</v>
      </c>
      <c r="BD63" s="133">
        <f>'04.5 - Doplnění chlorovny'!F39</f>
        <v>0</v>
      </c>
      <c r="BE63" s="4"/>
      <c r="BT63" s="134" t="s">
        <v>82</v>
      </c>
      <c r="BV63" s="134" t="s">
        <v>74</v>
      </c>
      <c r="BW63" s="134" t="s">
        <v>107</v>
      </c>
      <c r="BX63" s="134" t="s">
        <v>91</v>
      </c>
      <c r="CL63" s="134" t="s">
        <v>19</v>
      </c>
    </row>
    <row r="64" s="4" customFormat="1" ht="16.5" customHeight="1">
      <c r="A64" s="112" t="s">
        <v>76</v>
      </c>
      <c r="B64" s="64"/>
      <c r="C64" s="126"/>
      <c r="D64" s="126"/>
      <c r="E64" s="127" t="s">
        <v>108</v>
      </c>
      <c r="F64" s="127"/>
      <c r="G64" s="127"/>
      <c r="H64" s="127"/>
      <c r="I64" s="127"/>
      <c r="J64" s="126"/>
      <c r="K64" s="127" t="s">
        <v>109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'04.6 - MaR - Elektro'!J32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94</v>
      </c>
      <c r="AR64" s="66"/>
      <c r="AS64" s="130">
        <v>0</v>
      </c>
      <c r="AT64" s="131">
        <f>ROUND(SUM(AV64:AW64),2)</f>
        <v>0</v>
      </c>
      <c r="AU64" s="132">
        <f>'04.6 - MaR - Elektro'!P85</f>
        <v>0</v>
      </c>
      <c r="AV64" s="131">
        <f>'04.6 - MaR - Elektro'!J35</f>
        <v>0</v>
      </c>
      <c r="AW64" s="131">
        <f>'04.6 - MaR - Elektro'!J36</f>
        <v>0</v>
      </c>
      <c r="AX64" s="131">
        <f>'04.6 - MaR - Elektro'!J37</f>
        <v>0</v>
      </c>
      <c r="AY64" s="131">
        <f>'04.6 - MaR - Elektro'!J38</f>
        <v>0</v>
      </c>
      <c r="AZ64" s="131">
        <f>'04.6 - MaR - Elektro'!F35</f>
        <v>0</v>
      </c>
      <c r="BA64" s="131">
        <f>'04.6 - MaR - Elektro'!F36</f>
        <v>0</v>
      </c>
      <c r="BB64" s="131">
        <f>'04.6 - MaR - Elektro'!F37</f>
        <v>0</v>
      </c>
      <c r="BC64" s="131">
        <f>'04.6 - MaR - Elektro'!F38</f>
        <v>0</v>
      </c>
      <c r="BD64" s="133">
        <f>'04.6 - MaR - Elektro'!F39</f>
        <v>0</v>
      </c>
      <c r="BE64" s="4"/>
      <c r="BT64" s="134" t="s">
        <v>82</v>
      </c>
      <c r="BV64" s="134" t="s">
        <v>74</v>
      </c>
      <c r="BW64" s="134" t="s">
        <v>110</v>
      </c>
      <c r="BX64" s="134" t="s">
        <v>91</v>
      </c>
      <c r="CL64" s="134" t="s">
        <v>19</v>
      </c>
    </row>
    <row r="65" s="7" customFormat="1" ht="16.5" customHeight="1">
      <c r="A65" s="112" t="s">
        <v>76</v>
      </c>
      <c r="B65" s="113"/>
      <c r="C65" s="114"/>
      <c r="D65" s="115" t="s">
        <v>111</v>
      </c>
      <c r="E65" s="115"/>
      <c r="F65" s="115"/>
      <c r="G65" s="115"/>
      <c r="H65" s="115"/>
      <c r="I65" s="116"/>
      <c r="J65" s="115" t="s">
        <v>112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7">
        <f>'05 - Vodní skluzavka'!J30</f>
        <v>0</v>
      </c>
      <c r="AH65" s="116"/>
      <c r="AI65" s="116"/>
      <c r="AJ65" s="116"/>
      <c r="AK65" s="116"/>
      <c r="AL65" s="116"/>
      <c r="AM65" s="116"/>
      <c r="AN65" s="117">
        <f>SUM(AG65,AT65)</f>
        <v>0</v>
      </c>
      <c r="AO65" s="116"/>
      <c r="AP65" s="116"/>
      <c r="AQ65" s="118" t="s">
        <v>79</v>
      </c>
      <c r="AR65" s="119"/>
      <c r="AS65" s="120">
        <v>0</v>
      </c>
      <c r="AT65" s="121">
        <f>ROUND(SUM(AV65:AW65),2)</f>
        <v>0</v>
      </c>
      <c r="AU65" s="122">
        <f>'05 - Vodní skluzavka'!P80</f>
        <v>0</v>
      </c>
      <c r="AV65" s="121">
        <f>'05 - Vodní skluzavka'!J33</f>
        <v>0</v>
      </c>
      <c r="AW65" s="121">
        <f>'05 - Vodní skluzavka'!J34</f>
        <v>0</v>
      </c>
      <c r="AX65" s="121">
        <f>'05 - Vodní skluzavka'!J35</f>
        <v>0</v>
      </c>
      <c r="AY65" s="121">
        <f>'05 - Vodní skluzavka'!J36</f>
        <v>0</v>
      </c>
      <c r="AZ65" s="121">
        <f>'05 - Vodní skluzavka'!F33</f>
        <v>0</v>
      </c>
      <c r="BA65" s="121">
        <f>'05 - Vodní skluzavka'!F34</f>
        <v>0</v>
      </c>
      <c r="BB65" s="121">
        <f>'05 - Vodní skluzavka'!F35</f>
        <v>0</v>
      </c>
      <c r="BC65" s="121">
        <f>'05 - Vodní skluzavka'!F36</f>
        <v>0</v>
      </c>
      <c r="BD65" s="123">
        <f>'05 - Vodní skluzavka'!F37</f>
        <v>0</v>
      </c>
      <c r="BE65" s="7"/>
      <c r="BT65" s="124" t="s">
        <v>80</v>
      </c>
      <c r="BV65" s="124" t="s">
        <v>74</v>
      </c>
      <c r="BW65" s="124" t="s">
        <v>113</v>
      </c>
      <c r="BX65" s="124" t="s">
        <v>5</v>
      </c>
      <c r="CL65" s="124" t="s">
        <v>19</v>
      </c>
      <c r="CM65" s="124" t="s">
        <v>82</v>
      </c>
    </row>
    <row r="66" s="7" customFormat="1" ht="16.5" customHeight="1">
      <c r="A66" s="112" t="s">
        <v>76</v>
      </c>
      <c r="B66" s="113"/>
      <c r="C66" s="114"/>
      <c r="D66" s="115" t="s">
        <v>114</v>
      </c>
      <c r="E66" s="115"/>
      <c r="F66" s="115"/>
      <c r="G66" s="115"/>
      <c r="H66" s="115"/>
      <c r="I66" s="116"/>
      <c r="J66" s="115" t="s">
        <v>115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7">
        <f>'06 - Optika'!J30</f>
        <v>0</v>
      </c>
      <c r="AH66" s="116"/>
      <c r="AI66" s="116"/>
      <c r="AJ66" s="116"/>
      <c r="AK66" s="116"/>
      <c r="AL66" s="116"/>
      <c r="AM66" s="116"/>
      <c r="AN66" s="117">
        <f>SUM(AG66,AT66)</f>
        <v>0</v>
      </c>
      <c r="AO66" s="116"/>
      <c r="AP66" s="116"/>
      <c r="AQ66" s="118" t="s">
        <v>79</v>
      </c>
      <c r="AR66" s="119"/>
      <c r="AS66" s="120">
        <v>0</v>
      </c>
      <c r="AT66" s="121">
        <f>ROUND(SUM(AV66:AW66),2)</f>
        <v>0</v>
      </c>
      <c r="AU66" s="122">
        <f>'06 - Optika'!P79</f>
        <v>0</v>
      </c>
      <c r="AV66" s="121">
        <f>'06 - Optika'!J33</f>
        <v>0</v>
      </c>
      <c r="AW66" s="121">
        <f>'06 - Optika'!J34</f>
        <v>0</v>
      </c>
      <c r="AX66" s="121">
        <f>'06 - Optika'!J35</f>
        <v>0</v>
      </c>
      <c r="AY66" s="121">
        <f>'06 - Optika'!J36</f>
        <v>0</v>
      </c>
      <c r="AZ66" s="121">
        <f>'06 - Optika'!F33</f>
        <v>0</v>
      </c>
      <c r="BA66" s="121">
        <f>'06 - Optika'!F34</f>
        <v>0</v>
      </c>
      <c r="BB66" s="121">
        <f>'06 - Optika'!F35</f>
        <v>0</v>
      </c>
      <c r="BC66" s="121">
        <f>'06 - Optika'!F36</f>
        <v>0</v>
      </c>
      <c r="BD66" s="123">
        <f>'06 - Optika'!F37</f>
        <v>0</v>
      </c>
      <c r="BE66" s="7"/>
      <c r="BT66" s="124" t="s">
        <v>80</v>
      </c>
      <c r="BV66" s="124" t="s">
        <v>74</v>
      </c>
      <c r="BW66" s="124" t="s">
        <v>116</v>
      </c>
      <c r="BX66" s="124" t="s">
        <v>5</v>
      </c>
      <c r="CL66" s="124" t="s">
        <v>19</v>
      </c>
      <c r="CM66" s="124" t="s">
        <v>82</v>
      </c>
    </row>
    <row r="67" s="7" customFormat="1" ht="16.5" customHeight="1">
      <c r="A67" s="112" t="s">
        <v>76</v>
      </c>
      <c r="B67" s="113"/>
      <c r="C67" s="114"/>
      <c r="D67" s="115" t="s">
        <v>117</v>
      </c>
      <c r="E67" s="115"/>
      <c r="F67" s="115"/>
      <c r="G67" s="115"/>
      <c r="H67" s="115"/>
      <c r="I67" s="116"/>
      <c r="J67" s="115" t="s">
        <v>118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'07 - Vybavení'!J30</f>
        <v>0</v>
      </c>
      <c r="AH67" s="116"/>
      <c r="AI67" s="116"/>
      <c r="AJ67" s="116"/>
      <c r="AK67" s="116"/>
      <c r="AL67" s="116"/>
      <c r="AM67" s="116"/>
      <c r="AN67" s="117">
        <f>SUM(AG67,AT67)</f>
        <v>0</v>
      </c>
      <c r="AO67" s="116"/>
      <c r="AP67" s="116"/>
      <c r="AQ67" s="118" t="s">
        <v>79</v>
      </c>
      <c r="AR67" s="119"/>
      <c r="AS67" s="120">
        <v>0</v>
      </c>
      <c r="AT67" s="121">
        <f>ROUND(SUM(AV67:AW67),2)</f>
        <v>0</v>
      </c>
      <c r="AU67" s="122">
        <f>'07 - Vybavení'!P79</f>
        <v>0</v>
      </c>
      <c r="AV67" s="121">
        <f>'07 - Vybavení'!J33</f>
        <v>0</v>
      </c>
      <c r="AW67" s="121">
        <f>'07 - Vybavení'!J34</f>
        <v>0</v>
      </c>
      <c r="AX67" s="121">
        <f>'07 - Vybavení'!J35</f>
        <v>0</v>
      </c>
      <c r="AY67" s="121">
        <f>'07 - Vybavení'!J36</f>
        <v>0</v>
      </c>
      <c r="AZ67" s="121">
        <f>'07 - Vybavení'!F33</f>
        <v>0</v>
      </c>
      <c r="BA67" s="121">
        <f>'07 - Vybavení'!F34</f>
        <v>0</v>
      </c>
      <c r="BB67" s="121">
        <f>'07 - Vybavení'!F35</f>
        <v>0</v>
      </c>
      <c r="BC67" s="121">
        <f>'07 - Vybavení'!F36</f>
        <v>0</v>
      </c>
      <c r="BD67" s="123">
        <f>'07 - Vybavení'!F37</f>
        <v>0</v>
      </c>
      <c r="BE67" s="7"/>
      <c r="BT67" s="124" t="s">
        <v>80</v>
      </c>
      <c r="BV67" s="124" t="s">
        <v>74</v>
      </c>
      <c r="BW67" s="124" t="s">
        <v>119</v>
      </c>
      <c r="BX67" s="124" t="s">
        <v>5</v>
      </c>
      <c r="CL67" s="124" t="s">
        <v>19</v>
      </c>
      <c r="CM67" s="124" t="s">
        <v>82</v>
      </c>
    </row>
    <row r="68" s="7" customFormat="1" ht="16.5" customHeight="1">
      <c r="A68" s="112" t="s">
        <v>76</v>
      </c>
      <c r="B68" s="113"/>
      <c r="C68" s="114"/>
      <c r="D68" s="115" t="s">
        <v>120</v>
      </c>
      <c r="E68" s="115"/>
      <c r="F68" s="115"/>
      <c r="G68" s="115"/>
      <c r="H68" s="115"/>
      <c r="I68" s="116"/>
      <c r="J68" s="115" t="s">
        <v>121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7">
        <f>'08 - Elektro'!J30</f>
        <v>0</v>
      </c>
      <c r="AH68" s="116"/>
      <c r="AI68" s="116"/>
      <c r="AJ68" s="116"/>
      <c r="AK68" s="116"/>
      <c r="AL68" s="116"/>
      <c r="AM68" s="116"/>
      <c r="AN68" s="117">
        <f>SUM(AG68,AT68)</f>
        <v>0</v>
      </c>
      <c r="AO68" s="116"/>
      <c r="AP68" s="116"/>
      <c r="AQ68" s="118" t="s">
        <v>79</v>
      </c>
      <c r="AR68" s="119"/>
      <c r="AS68" s="120">
        <v>0</v>
      </c>
      <c r="AT68" s="121">
        <f>ROUND(SUM(AV68:AW68),2)</f>
        <v>0</v>
      </c>
      <c r="AU68" s="122">
        <f>'08 - Elektro'!P86</f>
        <v>0</v>
      </c>
      <c r="AV68" s="121">
        <f>'08 - Elektro'!J33</f>
        <v>0</v>
      </c>
      <c r="AW68" s="121">
        <f>'08 - Elektro'!J34</f>
        <v>0</v>
      </c>
      <c r="AX68" s="121">
        <f>'08 - Elektro'!J35</f>
        <v>0</v>
      </c>
      <c r="AY68" s="121">
        <f>'08 - Elektro'!J36</f>
        <v>0</v>
      </c>
      <c r="AZ68" s="121">
        <f>'08 - Elektro'!F33</f>
        <v>0</v>
      </c>
      <c r="BA68" s="121">
        <f>'08 - Elektro'!F34</f>
        <v>0</v>
      </c>
      <c r="BB68" s="121">
        <f>'08 - Elektro'!F35</f>
        <v>0</v>
      </c>
      <c r="BC68" s="121">
        <f>'08 - Elektro'!F36</f>
        <v>0</v>
      </c>
      <c r="BD68" s="123">
        <f>'08 - Elektro'!F37</f>
        <v>0</v>
      </c>
      <c r="BE68" s="7"/>
      <c r="BT68" s="124" t="s">
        <v>80</v>
      </c>
      <c r="BV68" s="124" t="s">
        <v>74</v>
      </c>
      <c r="BW68" s="124" t="s">
        <v>122</v>
      </c>
      <c r="BX68" s="124" t="s">
        <v>5</v>
      </c>
      <c r="CL68" s="124" t="s">
        <v>19</v>
      </c>
      <c r="CM68" s="124" t="s">
        <v>82</v>
      </c>
    </row>
    <row r="69" s="7" customFormat="1" ht="16.5" customHeight="1">
      <c r="A69" s="112" t="s">
        <v>76</v>
      </c>
      <c r="B69" s="113"/>
      <c r="C69" s="114"/>
      <c r="D69" s="115" t="s">
        <v>123</v>
      </c>
      <c r="E69" s="115"/>
      <c r="F69" s="115"/>
      <c r="G69" s="115"/>
      <c r="H69" s="115"/>
      <c r="I69" s="116"/>
      <c r="J69" s="115" t="s">
        <v>124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7">
        <f>'09 - ZTI-ÚT-VZT'!J30</f>
        <v>0</v>
      </c>
      <c r="AH69" s="116"/>
      <c r="AI69" s="116"/>
      <c r="AJ69" s="116"/>
      <c r="AK69" s="116"/>
      <c r="AL69" s="116"/>
      <c r="AM69" s="116"/>
      <c r="AN69" s="117">
        <f>SUM(AG69,AT69)</f>
        <v>0</v>
      </c>
      <c r="AO69" s="116"/>
      <c r="AP69" s="116"/>
      <c r="AQ69" s="118" t="s">
        <v>79</v>
      </c>
      <c r="AR69" s="119"/>
      <c r="AS69" s="120">
        <v>0</v>
      </c>
      <c r="AT69" s="121">
        <f>ROUND(SUM(AV69:AW69),2)</f>
        <v>0</v>
      </c>
      <c r="AU69" s="122">
        <f>'09 - ZTI-ÚT-VZT'!P94</f>
        <v>0</v>
      </c>
      <c r="AV69" s="121">
        <f>'09 - ZTI-ÚT-VZT'!J33</f>
        <v>0</v>
      </c>
      <c r="AW69" s="121">
        <f>'09 - ZTI-ÚT-VZT'!J34</f>
        <v>0</v>
      </c>
      <c r="AX69" s="121">
        <f>'09 - ZTI-ÚT-VZT'!J35</f>
        <v>0</v>
      </c>
      <c r="AY69" s="121">
        <f>'09 - ZTI-ÚT-VZT'!J36</f>
        <v>0</v>
      </c>
      <c r="AZ69" s="121">
        <f>'09 - ZTI-ÚT-VZT'!F33</f>
        <v>0</v>
      </c>
      <c r="BA69" s="121">
        <f>'09 - ZTI-ÚT-VZT'!F34</f>
        <v>0</v>
      </c>
      <c r="BB69" s="121">
        <f>'09 - ZTI-ÚT-VZT'!F35</f>
        <v>0</v>
      </c>
      <c r="BC69" s="121">
        <f>'09 - ZTI-ÚT-VZT'!F36</f>
        <v>0</v>
      </c>
      <c r="BD69" s="123">
        <f>'09 - ZTI-ÚT-VZT'!F37</f>
        <v>0</v>
      </c>
      <c r="BE69" s="7"/>
      <c r="BT69" s="124" t="s">
        <v>80</v>
      </c>
      <c r="BV69" s="124" t="s">
        <v>74</v>
      </c>
      <c r="BW69" s="124" t="s">
        <v>125</v>
      </c>
      <c r="BX69" s="124" t="s">
        <v>5</v>
      </c>
      <c r="CL69" s="124" t="s">
        <v>19</v>
      </c>
      <c r="CM69" s="124" t="s">
        <v>82</v>
      </c>
    </row>
    <row r="70" s="7" customFormat="1" ht="16.5" customHeight="1">
      <c r="A70" s="112" t="s">
        <v>76</v>
      </c>
      <c r="B70" s="113"/>
      <c r="C70" s="114"/>
      <c r="D70" s="115" t="s">
        <v>126</v>
      </c>
      <c r="E70" s="115"/>
      <c r="F70" s="115"/>
      <c r="G70" s="115"/>
      <c r="H70" s="115"/>
      <c r="I70" s="116"/>
      <c r="J70" s="115" t="s">
        <v>127</v>
      </c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7">
        <f>'10 - VRN'!J30</f>
        <v>0</v>
      </c>
      <c r="AH70" s="116"/>
      <c r="AI70" s="116"/>
      <c r="AJ70" s="116"/>
      <c r="AK70" s="116"/>
      <c r="AL70" s="116"/>
      <c r="AM70" s="116"/>
      <c r="AN70" s="117">
        <f>SUM(AG70,AT70)</f>
        <v>0</v>
      </c>
      <c r="AO70" s="116"/>
      <c r="AP70" s="116"/>
      <c r="AQ70" s="118" t="s">
        <v>79</v>
      </c>
      <c r="AR70" s="119"/>
      <c r="AS70" s="135">
        <v>0</v>
      </c>
      <c r="AT70" s="136">
        <f>ROUND(SUM(AV70:AW70),2)</f>
        <v>0</v>
      </c>
      <c r="AU70" s="137">
        <f>'10 - VRN'!P84</f>
        <v>0</v>
      </c>
      <c r="AV70" s="136">
        <f>'10 - VRN'!J33</f>
        <v>0</v>
      </c>
      <c r="AW70" s="136">
        <f>'10 - VRN'!J34</f>
        <v>0</v>
      </c>
      <c r="AX70" s="136">
        <f>'10 - VRN'!J35</f>
        <v>0</v>
      </c>
      <c r="AY70" s="136">
        <f>'10 - VRN'!J36</f>
        <v>0</v>
      </c>
      <c r="AZ70" s="136">
        <f>'10 - VRN'!F33</f>
        <v>0</v>
      </c>
      <c r="BA70" s="136">
        <f>'10 - VRN'!F34</f>
        <v>0</v>
      </c>
      <c r="BB70" s="136">
        <f>'10 - VRN'!F35</f>
        <v>0</v>
      </c>
      <c r="BC70" s="136">
        <f>'10 - VRN'!F36</f>
        <v>0</v>
      </c>
      <c r="BD70" s="138">
        <f>'10 - VRN'!F37</f>
        <v>0</v>
      </c>
      <c r="BE70" s="7"/>
      <c r="BT70" s="124" t="s">
        <v>80</v>
      </c>
      <c r="BV70" s="124" t="s">
        <v>74</v>
      </c>
      <c r="BW70" s="124" t="s">
        <v>128</v>
      </c>
      <c r="BX70" s="124" t="s">
        <v>5</v>
      </c>
      <c r="CL70" s="124" t="s">
        <v>19</v>
      </c>
      <c r="CM70" s="124" t="s">
        <v>82</v>
      </c>
    </row>
    <row r="71" s="2" customFormat="1" ht="30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5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45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</row>
  </sheetData>
  <sheetProtection sheet="1" formatColumns="0" formatRows="0" objects="1" scenarios="1" spinCount="100000" saltValue="39ekaNuzwpYMNnMvmgg7+TOqs5iQF4q7pZK/nmSXmzI9jlhm+SoVhvB/bo0m+byWrszD13lkfn/PW6qIWnkPng==" hashValue="WVb6rqcxQBNzQc/7XAs6AFZglAaqeZgIaQr/xcnqcLPG+U5AYU/jFTmLov4BhX6Nvs5ggKDa681jIay8Q6P9vg==" algorithmName="SHA-512" password="CC35"/>
  <mergeCells count="102">
    <mergeCell ref="C52:G52"/>
    <mergeCell ref="D58:H58"/>
    <mergeCell ref="D57:H57"/>
    <mergeCell ref="D55:H55"/>
    <mergeCell ref="D56:H56"/>
    <mergeCell ref="E64:I64"/>
    <mergeCell ref="E63:I63"/>
    <mergeCell ref="E62:I62"/>
    <mergeCell ref="E61:I61"/>
    <mergeCell ref="E60:I60"/>
    <mergeCell ref="E59:I59"/>
    <mergeCell ref="I52:AF52"/>
    <mergeCell ref="J57:AF57"/>
    <mergeCell ref="J56:AF56"/>
    <mergeCell ref="J58:AF58"/>
    <mergeCell ref="J55:AF55"/>
    <mergeCell ref="K60:AF60"/>
    <mergeCell ref="K61:AF61"/>
    <mergeCell ref="K62:AF62"/>
    <mergeCell ref="K63:AF63"/>
    <mergeCell ref="K59:AF59"/>
    <mergeCell ref="K64:AF64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2:AM52"/>
    <mergeCell ref="AG62:AM62"/>
    <mergeCell ref="AG57:AM57"/>
    <mergeCell ref="AG63:AM63"/>
    <mergeCell ref="AG60:AM60"/>
    <mergeCell ref="AG61:AM61"/>
    <mergeCell ref="AG55:AM55"/>
    <mergeCell ref="AG56:AM56"/>
    <mergeCell ref="AG58:AM58"/>
    <mergeCell ref="AG64:AM64"/>
    <mergeCell ref="AG59:AM59"/>
    <mergeCell ref="AM49:AP49"/>
    <mergeCell ref="AM47:AN47"/>
    <mergeCell ref="AM50:AP50"/>
    <mergeCell ref="AN63:AP63"/>
    <mergeCell ref="AN64:AP64"/>
    <mergeCell ref="AN57:AP57"/>
    <mergeCell ref="AN62:AP62"/>
    <mergeCell ref="AN61:AP61"/>
    <mergeCell ref="AN60:AP60"/>
    <mergeCell ref="AN55:AP55"/>
    <mergeCell ref="AN59:AP59"/>
    <mergeCell ref="AN56:AP56"/>
    <mergeCell ref="AN52:AP5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54:AP54"/>
  </mergeCells>
  <hyperlinks>
    <hyperlink ref="A55" location="'01 - Bourací práce'!C2" display="/"/>
    <hyperlink ref="A56" location="'02 - Stavební úpravy'!C2" display="/"/>
    <hyperlink ref="A57" location="'03 - Dlažba'!C2" display="/"/>
    <hyperlink ref="A59" location="'04.1 - Nerezový bazén, Te...'!C2" display="/"/>
    <hyperlink ref="A60" location="'04.2 - Dětské brouzdališt...'!C2" display="/"/>
    <hyperlink ref="A61" location="'04.3 - Vířivka č.1, Techn...'!C2" display="/"/>
    <hyperlink ref="A62" location="'04.4 - Vířivka č. 2, Tech...'!C2" display="/"/>
    <hyperlink ref="A63" location="'04.5 - Doplnění chlorovny'!C2" display="/"/>
    <hyperlink ref="A64" location="'04.6 - MaR - Elektro'!C2" display="/"/>
    <hyperlink ref="A65" location="'05 - Vodní skluzavka'!C2" display="/"/>
    <hyperlink ref="A66" location="'06 - Optika'!C2" display="/"/>
    <hyperlink ref="A67" location="'07 - Vybavení'!C2" display="/"/>
    <hyperlink ref="A68" location="'08 - Elektro'!C2" display="/"/>
    <hyperlink ref="A69" location="'09 - ZTI-ÚT-VZT'!C2" display="/"/>
    <hyperlink ref="A70" location="'10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129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venkovního bazénu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130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131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15. 5. 2024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stavby'!AN10="","",'Rekapitulace stavby'!AN10)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 xml:space="preserve"> </v>
      </c>
      <c r="F15" s="39"/>
      <c r="G15" s="39"/>
      <c r="H15" s="39"/>
      <c r="I15" s="143" t="s">
        <v>28</v>
      </c>
      <c r="J15" s="134" t="str">
        <f>IF('Rekapitulace stavby'!AN11="","",'Rekapitulace stavby'!AN11)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28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3" t="s">
        <v>26</v>
      </c>
      <c r="J23" s="134" t="s">
        <v>34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8"/>
      <c r="B27" s="149"/>
      <c r="C27" s="148"/>
      <c r="D27" s="148"/>
      <c r="E27" s="150" t="s">
        <v>37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38</v>
      </c>
      <c r="E30" s="39"/>
      <c r="F30" s="39"/>
      <c r="G30" s="39"/>
      <c r="H30" s="39"/>
      <c r="I30" s="39"/>
      <c r="J30" s="154">
        <f>ROUND(J85,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40</v>
      </c>
      <c r="G32" s="39"/>
      <c r="H32" s="39"/>
      <c r="I32" s="155" t="s">
        <v>39</v>
      </c>
      <c r="J32" s="155" t="s">
        <v>41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42</v>
      </c>
      <c r="E33" s="143" t="s">
        <v>43</v>
      </c>
      <c r="F33" s="157">
        <f>ROUND((SUM(BE85:BE131)),  2)</f>
        <v>0</v>
      </c>
      <c r="G33" s="39"/>
      <c r="H33" s="39"/>
      <c r="I33" s="158">
        <v>0.20999999999999999</v>
      </c>
      <c r="J33" s="157">
        <f>ROUND(((SUM(BE85:BE131))*I33),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44</v>
      </c>
      <c r="F34" s="157">
        <f>ROUND((SUM(BF85:BF131)),  2)</f>
        <v>0</v>
      </c>
      <c r="G34" s="39"/>
      <c r="H34" s="39"/>
      <c r="I34" s="158">
        <v>0.12</v>
      </c>
      <c r="J34" s="157">
        <f>ROUND(((SUM(BF85:BF131))*I34),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45</v>
      </c>
      <c r="F35" s="157">
        <f>ROUND((SUM(BG85:BG131)),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46</v>
      </c>
      <c r="F36" s="157">
        <f>ROUND((SUM(BH85:BH131)),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ROUND((SUM(BI85:BI131)),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48</v>
      </c>
      <c r="E39" s="161"/>
      <c r="F39" s="161"/>
      <c r="G39" s="162" t="s">
        <v>49</v>
      </c>
      <c r="H39" s="163" t="s">
        <v>50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132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Rekonstrukce venkovního bazénu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130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Bourací práce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Nový Jičín</v>
      </c>
      <c r="G52" s="41"/>
      <c r="H52" s="41"/>
      <c r="I52" s="33" t="s">
        <v>23</v>
      </c>
      <c r="J52" s="73" t="str">
        <f>IF(J12="","",J12)</f>
        <v>15. 5. 2024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MP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133</v>
      </c>
      <c r="D57" s="172"/>
      <c r="E57" s="172"/>
      <c r="F57" s="172"/>
      <c r="G57" s="172"/>
      <c r="H57" s="172"/>
      <c r="I57" s="172"/>
      <c r="J57" s="173" t="s">
        <v>134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70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135</v>
      </c>
    </row>
    <row r="60" s="9" customFormat="1" ht="24.96" customHeight="1">
      <c r="A60" s="9"/>
      <c r="B60" s="175"/>
      <c r="C60" s="176"/>
      <c r="D60" s="177" t="s">
        <v>136</v>
      </c>
      <c r="E60" s="178"/>
      <c r="F60" s="178"/>
      <c r="G60" s="178"/>
      <c r="H60" s="178"/>
      <c r="I60" s="178"/>
      <c r="J60" s="179">
        <f>J86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137</v>
      </c>
      <c r="E61" s="183"/>
      <c r="F61" s="183"/>
      <c r="G61" s="183"/>
      <c r="H61" s="183"/>
      <c r="I61" s="183"/>
      <c r="J61" s="184">
        <f>J87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138</v>
      </c>
      <c r="E62" s="183"/>
      <c r="F62" s="183"/>
      <c r="G62" s="183"/>
      <c r="H62" s="183"/>
      <c r="I62" s="183"/>
      <c r="J62" s="184">
        <f>J91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139</v>
      </c>
      <c r="E63" s="183"/>
      <c r="F63" s="183"/>
      <c r="G63" s="183"/>
      <c r="H63" s="183"/>
      <c r="I63" s="183"/>
      <c r="J63" s="184">
        <f>J119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5"/>
      <c r="C64" s="176"/>
      <c r="D64" s="177" t="s">
        <v>140</v>
      </c>
      <c r="E64" s="178"/>
      <c r="F64" s="178"/>
      <c r="G64" s="178"/>
      <c r="H64" s="178"/>
      <c r="I64" s="178"/>
      <c r="J64" s="179">
        <f>J127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141</v>
      </c>
      <c r="E65" s="183"/>
      <c r="F65" s="183"/>
      <c r="G65" s="183"/>
      <c r="H65" s="183"/>
      <c r="I65" s="183"/>
      <c r="J65" s="184">
        <f>J128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142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Rekonstrukce venkovního bazénu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130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01 - Bourací práce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Nový Jičín</v>
      </c>
      <c r="G79" s="41"/>
      <c r="H79" s="41"/>
      <c r="I79" s="33" t="s">
        <v>23</v>
      </c>
      <c r="J79" s="73" t="str">
        <f>IF(J12="","",J12)</f>
        <v>15. 5. 2024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 xml:space="preserve"> </v>
      </c>
      <c r="G81" s="41"/>
      <c r="H81" s="41"/>
      <c r="I81" s="33" t="s">
        <v>31</v>
      </c>
      <c r="J81" s="37" t="str">
        <f>E21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33</v>
      </c>
      <c r="J82" s="37" t="str">
        <f>E24</f>
        <v>MP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143</v>
      </c>
      <c r="D84" s="189" t="s">
        <v>57</v>
      </c>
      <c r="E84" s="189" t="s">
        <v>53</v>
      </c>
      <c r="F84" s="189" t="s">
        <v>54</v>
      </c>
      <c r="G84" s="189" t="s">
        <v>144</v>
      </c>
      <c r="H84" s="189" t="s">
        <v>145</v>
      </c>
      <c r="I84" s="189" t="s">
        <v>146</v>
      </c>
      <c r="J84" s="189" t="s">
        <v>134</v>
      </c>
      <c r="K84" s="190" t="s">
        <v>147</v>
      </c>
      <c r="L84" s="191"/>
      <c r="M84" s="93" t="s">
        <v>19</v>
      </c>
      <c r="N84" s="94" t="s">
        <v>42</v>
      </c>
      <c r="O84" s="94" t="s">
        <v>148</v>
      </c>
      <c r="P84" s="94" t="s">
        <v>149</v>
      </c>
      <c r="Q84" s="94" t="s">
        <v>150</v>
      </c>
      <c r="R84" s="94" t="s">
        <v>151</v>
      </c>
      <c r="S84" s="94" t="s">
        <v>152</v>
      </c>
      <c r="T84" s="95" t="s">
        <v>153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154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P86+P127</f>
        <v>0</v>
      </c>
      <c r="Q85" s="97"/>
      <c r="R85" s="194">
        <f>R86+R127</f>
        <v>0.32718049999999999</v>
      </c>
      <c r="S85" s="97"/>
      <c r="T85" s="195">
        <f>T86+T127</f>
        <v>1513.3905022400002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71</v>
      </c>
      <c r="AU85" s="18" t="s">
        <v>135</v>
      </c>
      <c r="BK85" s="196">
        <f>BK86+BK127</f>
        <v>0</v>
      </c>
    </row>
    <row r="86" s="12" customFormat="1" ht="25.92" customHeight="1">
      <c r="A86" s="12"/>
      <c r="B86" s="197"/>
      <c r="C86" s="198"/>
      <c r="D86" s="199" t="s">
        <v>71</v>
      </c>
      <c r="E86" s="200" t="s">
        <v>155</v>
      </c>
      <c r="F86" s="200" t="s">
        <v>156</v>
      </c>
      <c r="G86" s="198"/>
      <c r="H86" s="198"/>
      <c r="I86" s="201"/>
      <c r="J86" s="202">
        <f>BK86</f>
        <v>0</v>
      </c>
      <c r="K86" s="198"/>
      <c r="L86" s="203"/>
      <c r="M86" s="204"/>
      <c r="N86" s="205"/>
      <c r="O86" s="205"/>
      <c r="P86" s="206">
        <f>P87+P91+P119</f>
        <v>0</v>
      </c>
      <c r="Q86" s="205"/>
      <c r="R86" s="206">
        <f>R87+R91+R119</f>
        <v>0.32718049999999999</v>
      </c>
      <c r="S86" s="205"/>
      <c r="T86" s="207">
        <f>T87+T91+T119</f>
        <v>1420.1842120000001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80</v>
      </c>
      <c r="AT86" s="209" t="s">
        <v>71</v>
      </c>
      <c r="AU86" s="209" t="s">
        <v>72</v>
      </c>
      <c r="AY86" s="208" t="s">
        <v>157</v>
      </c>
      <c r="BK86" s="210">
        <f>BK87+BK91+BK119</f>
        <v>0</v>
      </c>
    </row>
    <row r="87" s="12" customFormat="1" ht="22.8" customHeight="1">
      <c r="A87" s="12"/>
      <c r="B87" s="197"/>
      <c r="C87" s="198"/>
      <c r="D87" s="199" t="s">
        <v>71</v>
      </c>
      <c r="E87" s="211" t="s">
        <v>158</v>
      </c>
      <c r="F87" s="211" t="s">
        <v>159</v>
      </c>
      <c r="G87" s="198"/>
      <c r="H87" s="198"/>
      <c r="I87" s="201"/>
      <c r="J87" s="212">
        <f>BK87</f>
        <v>0</v>
      </c>
      <c r="K87" s="198"/>
      <c r="L87" s="203"/>
      <c r="M87" s="204"/>
      <c r="N87" s="205"/>
      <c r="O87" s="205"/>
      <c r="P87" s="206">
        <f>SUM(P88:P90)</f>
        <v>0</v>
      </c>
      <c r="Q87" s="205"/>
      <c r="R87" s="206">
        <f>SUM(R88:R90)</f>
        <v>0.29580599999999996</v>
      </c>
      <c r="S87" s="205"/>
      <c r="T87" s="207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80</v>
      </c>
      <c r="AT87" s="209" t="s">
        <v>71</v>
      </c>
      <c r="AU87" s="209" t="s">
        <v>80</v>
      </c>
      <c r="AY87" s="208" t="s">
        <v>157</v>
      </c>
      <c r="BK87" s="210">
        <f>SUM(BK88:BK90)</f>
        <v>0</v>
      </c>
    </row>
    <row r="88" s="2" customFormat="1" ht="21.75" customHeight="1">
      <c r="A88" s="39"/>
      <c r="B88" s="40"/>
      <c r="C88" s="213" t="s">
        <v>160</v>
      </c>
      <c r="D88" s="213" t="s">
        <v>161</v>
      </c>
      <c r="E88" s="214" t="s">
        <v>162</v>
      </c>
      <c r="F88" s="215" t="s">
        <v>163</v>
      </c>
      <c r="G88" s="216" t="s">
        <v>164</v>
      </c>
      <c r="H88" s="217">
        <v>246.505</v>
      </c>
      <c r="I88" s="218"/>
      <c r="J88" s="219">
        <f>ROUND(I88*H88,2)</f>
        <v>0</v>
      </c>
      <c r="K88" s="215" t="s">
        <v>165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0.0011999999999999999</v>
      </c>
      <c r="R88" s="222">
        <f>Q88*H88</f>
        <v>0.29580599999999996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166</v>
      </c>
      <c r="AT88" s="224" t="s">
        <v>161</v>
      </c>
      <c r="AU88" s="224" t="s">
        <v>82</v>
      </c>
      <c r="AY88" s="18" t="s">
        <v>157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80</v>
      </c>
      <c r="BK88" s="225">
        <f>ROUND(I88*H88,2)</f>
        <v>0</v>
      </c>
      <c r="BL88" s="18" t="s">
        <v>166</v>
      </c>
      <c r="BM88" s="224" t="s">
        <v>167</v>
      </c>
    </row>
    <row r="89" s="2" customFormat="1">
      <c r="A89" s="39"/>
      <c r="B89" s="40"/>
      <c r="C89" s="41"/>
      <c r="D89" s="226" t="s">
        <v>168</v>
      </c>
      <c r="E89" s="41"/>
      <c r="F89" s="227" t="s">
        <v>169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168</v>
      </c>
      <c r="AU89" s="18" t="s">
        <v>82</v>
      </c>
    </row>
    <row r="90" s="13" customFormat="1">
      <c r="A90" s="13"/>
      <c r="B90" s="231"/>
      <c r="C90" s="232"/>
      <c r="D90" s="233" t="s">
        <v>170</v>
      </c>
      <c r="E90" s="234" t="s">
        <v>19</v>
      </c>
      <c r="F90" s="235" t="s">
        <v>171</v>
      </c>
      <c r="G90" s="232"/>
      <c r="H90" s="236">
        <v>246.505</v>
      </c>
      <c r="I90" s="237"/>
      <c r="J90" s="232"/>
      <c r="K90" s="232"/>
      <c r="L90" s="238"/>
      <c r="M90" s="239"/>
      <c r="N90" s="240"/>
      <c r="O90" s="240"/>
      <c r="P90" s="240"/>
      <c r="Q90" s="240"/>
      <c r="R90" s="240"/>
      <c r="S90" s="240"/>
      <c r="T90" s="241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2" t="s">
        <v>170</v>
      </c>
      <c r="AU90" s="242" t="s">
        <v>82</v>
      </c>
      <c r="AV90" s="13" t="s">
        <v>82</v>
      </c>
      <c r="AW90" s="13" t="s">
        <v>32</v>
      </c>
      <c r="AX90" s="13" t="s">
        <v>80</v>
      </c>
      <c r="AY90" s="242" t="s">
        <v>157</v>
      </c>
    </row>
    <row r="91" s="12" customFormat="1" ht="22.8" customHeight="1">
      <c r="A91" s="12"/>
      <c r="B91" s="197"/>
      <c r="C91" s="198"/>
      <c r="D91" s="199" t="s">
        <v>71</v>
      </c>
      <c r="E91" s="211" t="s">
        <v>172</v>
      </c>
      <c r="F91" s="211" t="s">
        <v>173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SUM(P92:P118)</f>
        <v>0</v>
      </c>
      <c r="Q91" s="205"/>
      <c r="R91" s="206">
        <f>SUM(R92:R118)</f>
        <v>0.0313745</v>
      </c>
      <c r="S91" s="205"/>
      <c r="T91" s="207">
        <f>SUM(T92:T118)</f>
        <v>1420.1842120000001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71</v>
      </c>
      <c r="AU91" s="209" t="s">
        <v>80</v>
      </c>
      <c r="AY91" s="208" t="s">
        <v>157</v>
      </c>
      <c r="BK91" s="210">
        <f>SUM(BK92:BK118)</f>
        <v>0</v>
      </c>
    </row>
    <row r="92" s="2" customFormat="1" ht="16.5" customHeight="1">
      <c r="A92" s="39"/>
      <c r="B92" s="40"/>
      <c r="C92" s="213" t="s">
        <v>174</v>
      </c>
      <c r="D92" s="213" t="s">
        <v>161</v>
      </c>
      <c r="E92" s="214" t="s">
        <v>175</v>
      </c>
      <c r="F92" s="215" t="s">
        <v>176</v>
      </c>
      <c r="G92" s="216" t="s">
        <v>177</v>
      </c>
      <c r="H92" s="217">
        <v>105.87300000000001</v>
      </c>
      <c r="I92" s="218"/>
      <c r="J92" s="219">
        <f>ROUND(I92*H92,2)</f>
        <v>0</v>
      </c>
      <c r="K92" s="215" t="s">
        <v>165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2.3999999999999999</v>
      </c>
      <c r="T92" s="223">
        <f>S92*H92</f>
        <v>254.09520000000001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166</v>
      </c>
      <c r="AT92" s="224" t="s">
        <v>161</v>
      </c>
      <c r="AU92" s="224" t="s">
        <v>82</v>
      </c>
      <c r="AY92" s="18" t="s">
        <v>157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166</v>
      </c>
      <c r="BM92" s="224" t="s">
        <v>178</v>
      </c>
    </row>
    <row r="93" s="2" customFormat="1">
      <c r="A93" s="39"/>
      <c r="B93" s="40"/>
      <c r="C93" s="41"/>
      <c r="D93" s="226" t="s">
        <v>168</v>
      </c>
      <c r="E93" s="41"/>
      <c r="F93" s="227" t="s">
        <v>179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168</v>
      </c>
      <c r="AU93" s="18" t="s">
        <v>82</v>
      </c>
    </row>
    <row r="94" s="13" customFormat="1">
      <c r="A94" s="13"/>
      <c r="B94" s="231"/>
      <c r="C94" s="232"/>
      <c r="D94" s="233" t="s">
        <v>170</v>
      </c>
      <c r="E94" s="234" t="s">
        <v>19</v>
      </c>
      <c r="F94" s="235" t="s">
        <v>180</v>
      </c>
      <c r="G94" s="232"/>
      <c r="H94" s="236">
        <v>70.593000000000004</v>
      </c>
      <c r="I94" s="237"/>
      <c r="J94" s="232"/>
      <c r="K94" s="232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170</v>
      </c>
      <c r="AU94" s="242" t="s">
        <v>82</v>
      </c>
      <c r="AV94" s="13" t="s">
        <v>82</v>
      </c>
      <c r="AW94" s="13" t="s">
        <v>32</v>
      </c>
      <c r="AX94" s="13" t="s">
        <v>72</v>
      </c>
      <c r="AY94" s="242" t="s">
        <v>157</v>
      </c>
    </row>
    <row r="95" s="13" customFormat="1">
      <c r="A95" s="13"/>
      <c r="B95" s="231"/>
      <c r="C95" s="232"/>
      <c r="D95" s="233" t="s">
        <v>170</v>
      </c>
      <c r="E95" s="234" t="s">
        <v>19</v>
      </c>
      <c r="F95" s="235" t="s">
        <v>181</v>
      </c>
      <c r="G95" s="232"/>
      <c r="H95" s="236">
        <v>35.280000000000001</v>
      </c>
      <c r="I95" s="237"/>
      <c r="J95" s="232"/>
      <c r="K95" s="232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170</v>
      </c>
      <c r="AU95" s="242" t="s">
        <v>82</v>
      </c>
      <c r="AV95" s="13" t="s">
        <v>82</v>
      </c>
      <c r="AW95" s="13" t="s">
        <v>32</v>
      </c>
      <c r="AX95" s="13" t="s">
        <v>72</v>
      </c>
      <c r="AY95" s="242" t="s">
        <v>157</v>
      </c>
    </row>
    <row r="96" s="14" customFormat="1">
      <c r="A96" s="14"/>
      <c r="B96" s="243"/>
      <c r="C96" s="244"/>
      <c r="D96" s="233" t="s">
        <v>170</v>
      </c>
      <c r="E96" s="245" t="s">
        <v>19</v>
      </c>
      <c r="F96" s="246" t="s">
        <v>182</v>
      </c>
      <c r="G96" s="244"/>
      <c r="H96" s="247">
        <v>105.87300000000001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170</v>
      </c>
      <c r="AU96" s="253" t="s">
        <v>82</v>
      </c>
      <c r="AV96" s="14" t="s">
        <v>166</v>
      </c>
      <c r="AW96" s="14" t="s">
        <v>32</v>
      </c>
      <c r="AX96" s="14" t="s">
        <v>80</v>
      </c>
      <c r="AY96" s="253" t="s">
        <v>157</v>
      </c>
    </row>
    <row r="97" s="2" customFormat="1" ht="24.15" customHeight="1">
      <c r="A97" s="39"/>
      <c r="B97" s="40"/>
      <c r="C97" s="213" t="s">
        <v>183</v>
      </c>
      <c r="D97" s="213" t="s">
        <v>161</v>
      </c>
      <c r="E97" s="214" t="s">
        <v>184</v>
      </c>
      <c r="F97" s="215" t="s">
        <v>185</v>
      </c>
      <c r="G97" s="216" t="s">
        <v>177</v>
      </c>
      <c r="H97" s="217">
        <v>31.177</v>
      </c>
      <c r="I97" s="218"/>
      <c r="J97" s="219">
        <f>ROUND(I97*H97,2)</f>
        <v>0</v>
      </c>
      <c r="K97" s="215" t="s">
        <v>165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2.1000000000000001</v>
      </c>
      <c r="T97" s="223">
        <f>S97*H97</f>
        <v>65.471699999999998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166</v>
      </c>
      <c r="AT97" s="224" t="s">
        <v>161</v>
      </c>
      <c r="AU97" s="224" t="s">
        <v>82</v>
      </c>
      <c r="AY97" s="18" t="s">
        <v>157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166</v>
      </c>
      <c r="BM97" s="224" t="s">
        <v>186</v>
      </c>
    </row>
    <row r="98" s="2" customFormat="1">
      <c r="A98" s="39"/>
      <c r="B98" s="40"/>
      <c r="C98" s="41"/>
      <c r="D98" s="226" t="s">
        <v>168</v>
      </c>
      <c r="E98" s="41"/>
      <c r="F98" s="227" t="s">
        <v>187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168</v>
      </c>
      <c r="AU98" s="18" t="s">
        <v>82</v>
      </c>
    </row>
    <row r="99" s="13" customFormat="1">
      <c r="A99" s="13"/>
      <c r="B99" s="231"/>
      <c r="C99" s="232"/>
      <c r="D99" s="233" t="s">
        <v>170</v>
      </c>
      <c r="E99" s="234" t="s">
        <v>19</v>
      </c>
      <c r="F99" s="235" t="s">
        <v>188</v>
      </c>
      <c r="G99" s="232"/>
      <c r="H99" s="236">
        <v>31.177</v>
      </c>
      <c r="I99" s="237"/>
      <c r="J99" s="232"/>
      <c r="K99" s="232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170</v>
      </c>
      <c r="AU99" s="242" t="s">
        <v>82</v>
      </c>
      <c r="AV99" s="13" t="s">
        <v>82</v>
      </c>
      <c r="AW99" s="13" t="s">
        <v>32</v>
      </c>
      <c r="AX99" s="13" t="s">
        <v>80</v>
      </c>
      <c r="AY99" s="242" t="s">
        <v>157</v>
      </c>
    </row>
    <row r="100" s="2" customFormat="1" ht="16.5" customHeight="1">
      <c r="A100" s="39"/>
      <c r="B100" s="40"/>
      <c r="C100" s="213" t="s">
        <v>158</v>
      </c>
      <c r="D100" s="213" t="s">
        <v>161</v>
      </c>
      <c r="E100" s="214" t="s">
        <v>189</v>
      </c>
      <c r="F100" s="215" t="s">
        <v>190</v>
      </c>
      <c r="G100" s="216" t="s">
        <v>177</v>
      </c>
      <c r="H100" s="217">
        <v>155.25999999999999</v>
      </c>
      <c r="I100" s="218"/>
      <c r="J100" s="219">
        <f>ROUND(I100*H100,2)</f>
        <v>0</v>
      </c>
      <c r="K100" s="215" t="s">
        <v>165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2.2000000000000002</v>
      </c>
      <c r="T100" s="223">
        <f>S100*H100</f>
        <v>341.572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166</v>
      </c>
      <c r="AT100" s="224" t="s">
        <v>161</v>
      </c>
      <c r="AU100" s="224" t="s">
        <v>82</v>
      </c>
      <c r="AY100" s="18" t="s">
        <v>157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166</v>
      </c>
      <c r="BM100" s="224" t="s">
        <v>191</v>
      </c>
    </row>
    <row r="101" s="2" customFormat="1">
      <c r="A101" s="39"/>
      <c r="B101" s="40"/>
      <c r="C101" s="41"/>
      <c r="D101" s="226" t="s">
        <v>168</v>
      </c>
      <c r="E101" s="41"/>
      <c r="F101" s="227" t="s">
        <v>192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168</v>
      </c>
      <c r="AU101" s="18" t="s">
        <v>82</v>
      </c>
    </row>
    <row r="102" s="13" customFormat="1">
      <c r="A102" s="13"/>
      <c r="B102" s="231"/>
      <c r="C102" s="232"/>
      <c r="D102" s="233" t="s">
        <v>170</v>
      </c>
      <c r="E102" s="234" t="s">
        <v>19</v>
      </c>
      <c r="F102" s="235" t="s">
        <v>193</v>
      </c>
      <c r="G102" s="232"/>
      <c r="H102" s="236">
        <v>155.25999999999999</v>
      </c>
      <c r="I102" s="237"/>
      <c r="J102" s="232"/>
      <c r="K102" s="232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170</v>
      </c>
      <c r="AU102" s="242" t="s">
        <v>82</v>
      </c>
      <c r="AV102" s="13" t="s">
        <v>82</v>
      </c>
      <c r="AW102" s="13" t="s">
        <v>32</v>
      </c>
      <c r="AX102" s="13" t="s">
        <v>80</v>
      </c>
      <c r="AY102" s="242" t="s">
        <v>157</v>
      </c>
    </row>
    <row r="103" s="2" customFormat="1" ht="21.75" customHeight="1">
      <c r="A103" s="39"/>
      <c r="B103" s="40"/>
      <c r="C103" s="213" t="s">
        <v>194</v>
      </c>
      <c r="D103" s="213" t="s">
        <v>161</v>
      </c>
      <c r="E103" s="214" t="s">
        <v>195</v>
      </c>
      <c r="F103" s="215" t="s">
        <v>196</v>
      </c>
      <c r="G103" s="216" t="s">
        <v>177</v>
      </c>
      <c r="H103" s="217">
        <v>155.25999999999999</v>
      </c>
      <c r="I103" s="218"/>
      <c r="J103" s="219">
        <f>ROUND(I103*H103,2)</f>
        <v>0</v>
      </c>
      <c r="K103" s="215" t="s">
        <v>165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0.029000000000000001</v>
      </c>
      <c r="T103" s="223">
        <f>S103*H103</f>
        <v>4.5025399999999998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166</v>
      </c>
      <c r="AT103" s="224" t="s">
        <v>161</v>
      </c>
      <c r="AU103" s="224" t="s">
        <v>82</v>
      </c>
      <c r="AY103" s="18" t="s">
        <v>157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166</v>
      </c>
      <c r="BM103" s="224" t="s">
        <v>197</v>
      </c>
    </row>
    <row r="104" s="2" customFormat="1">
      <c r="A104" s="39"/>
      <c r="B104" s="40"/>
      <c r="C104" s="41"/>
      <c r="D104" s="226" t="s">
        <v>168</v>
      </c>
      <c r="E104" s="41"/>
      <c r="F104" s="227" t="s">
        <v>198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168</v>
      </c>
      <c r="AU104" s="18" t="s">
        <v>82</v>
      </c>
    </row>
    <row r="105" s="2" customFormat="1" ht="16.5" customHeight="1">
      <c r="A105" s="39"/>
      <c r="B105" s="40"/>
      <c r="C105" s="213" t="s">
        <v>80</v>
      </c>
      <c r="D105" s="213" t="s">
        <v>161</v>
      </c>
      <c r="E105" s="214" t="s">
        <v>199</v>
      </c>
      <c r="F105" s="215" t="s">
        <v>200</v>
      </c>
      <c r="G105" s="216" t="s">
        <v>164</v>
      </c>
      <c r="H105" s="217">
        <v>120.45</v>
      </c>
      <c r="I105" s="218"/>
      <c r="J105" s="219">
        <f>ROUND(I105*H105,2)</f>
        <v>0</v>
      </c>
      <c r="K105" s="215" t="s">
        <v>165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1.0000000000000001E-05</v>
      </c>
      <c r="R105" s="222">
        <f>Q105*H105</f>
        <v>0.0012045000000000001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166</v>
      </c>
      <c r="AT105" s="224" t="s">
        <v>161</v>
      </c>
      <c r="AU105" s="224" t="s">
        <v>82</v>
      </c>
      <c r="AY105" s="18" t="s">
        <v>157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166</v>
      </c>
      <c r="BM105" s="224" t="s">
        <v>201</v>
      </c>
    </row>
    <row r="106" s="2" customFormat="1">
      <c r="A106" s="39"/>
      <c r="B106" s="40"/>
      <c r="C106" s="41"/>
      <c r="D106" s="226" t="s">
        <v>168</v>
      </c>
      <c r="E106" s="41"/>
      <c r="F106" s="227" t="s">
        <v>202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168</v>
      </c>
      <c r="AU106" s="18" t="s">
        <v>82</v>
      </c>
    </row>
    <row r="107" s="13" customFormat="1">
      <c r="A107" s="13"/>
      <c r="B107" s="231"/>
      <c r="C107" s="232"/>
      <c r="D107" s="233" t="s">
        <v>170</v>
      </c>
      <c r="E107" s="234" t="s">
        <v>19</v>
      </c>
      <c r="F107" s="235" t="s">
        <v>203</v>
      </c>
      <c r="G107" s="232"/>
      <c r="H107" s="236">
        <v>120.45</v>
      </c>
      <c r="I107" s="237"/>
      <c r="J107" s="232"/>
      <c r="K107" s="232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170</v>
      </c>
      <c r="AU107" s="242" t="s">
        <v>82</v>
      </c>
      <c r="AV107" s="13" t="s">
        <v>82</v>
      </c>
      <c r="AW107" s="13" t="s">
        <v>32</v>
      </c>
      <c r="AX107" s="13" t="s">
        <v>80</v>
      </c>
      <c r="AY107" s="242" t="s">
        <v>157</v>
      </c>
    </row>
    <row r="108" s="2" customFormat="1" ht="24.15" customHeight="1">
      <c r="A108" s="39"/>
      <c r="B108" s="40"/>
      <c r="C108" s="213" t="s">
        <v>82</v>
      </c>
      <c r="D108" s="213" t="s">
        <v>161</v>
      </c>
      <c r="E108" s="214" t="s">
        <v>204</v>
      </c>
      <c r="F108" s="215" t="s">
        <v>205</v>
      </c>
      <c r="G108" s="216" t="s">
        <v>206</v>
      </c>
      <c r="H108" s="217">
        <v>253.548</v>
      </c>
      <c r="I108" s="218"/>
      <c r="J108" s="219">
        <f>ROUND(I108*H108,2)</f>
        <v>0</v>
      </c>
      <c r="K108" s="215" t="s">
        <v>165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0.088999999999999996</v>
      </c>
      <c r="T108" s="223">
        <f>S108*H108</f>
        <v>22.565771999999999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166</v>
      </c>
      <c r="AT108" s="224" t="s">
        <v>161</v>
      </c>
      <c r="AU108" s="224" t="s">
        <v>82</v>
      </c>
      <c r="AY108" s="18" t="s">
        <v>157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166</v>
      </c>
      <c r="BM108" s="224" t="s">
        <v>207</v>
      </c>
    </row>
    <row r="109" s="2" customFormat="1">
      <c r="A109" s="39"/>
      <c r="B109" s="40"/>
      <c r="C109" s="41"/>
      <c r="D109" s="226" t="s">
        <v>168</v>
      </c>
      <c r="E109" s="41"/>
      <c r="F109" s="227" t="s">
        <v>208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168</v>
      </c>
      <c r="AU109" s="18" t="s">
        <v>82</v>
      </c>
    </row>
    <row r="110" s="13" customFormat="1">
      <c r="A110" s="13"/>
      <c r="B110" s="231"/>
      <c r="C110" s="232"/>
      <c r="D110" s="233" t="s">
        <v>170</v>
      </c>
      <c r="E110" s="234" t="s">
        <v>19</v>
      </c>
      <c r="F110" s="235" t="s">
        <v>209</v>
      </c>
      <c r="G110" s="232"/>
      <c r="H110" s="236">
        <v>253.548</v>
      </c>
      <c r="I110" s="237"/>
      <c r="J110" s="232"/>
      <c r="K110" s="232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170</v>
      </c>
      <c r="AU110" s="242" t="s">
        <v>82</v>
      </c>
      <c r="AV110" s="13" t="s">
        <v>82</v>
      </c>
      <c r="AW110" s="13" t="s">
        <v>32</v>
      </c>
      <c r="AX110" s="13" t="s">
        <v>80</v>
      </c>
      <c r="AY110" s="242" t="s">
        <v>157</v>
      </c>
    </row>
    <row r="111" s="2" customFormat="1" ht="16.5" customHeight="1">
      <c r="A111" s="39"/>
      <c r="B111" s="40"/>
      <c r="C111" s="213" t="s">
        <v>210</v>
      </c>
      <c r="D111" s="213" t="s">
        <v>161</v>
      </c>
      <c r="E111" s="214" t="s">
        <v>211</v>
      </c>
      <c r="F111" s="215" t="s">
        <v>212</v>
      </c>
      <c r="G111" s="216" t="s">
        <v>213</v>
      </c>
      <c r="H111" s="217">
        <v>4.8799999999999999</v>
      </c>
      <c r="I111" s="218"/>
      <c r="J111" s="219">
        <f>ROUND(I111*H111,2)</f>
        <v>0</v>
      </c>
      <c r="K111" s="215" t="s">
        <v>165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1</v>
      </c>
      <c r="T111" s="223">
        <f>S111*H111</f>
        <v>4.8799999999999999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166</v>
      </c>
      <c r="AT111" s="224" t="s">
        <v>161</v>
      </c>
      <c r="AU111" s="224" t="s">
        <v>82</v>
      </c>
      <c r="AY111" s="18" t="s">
        <v>157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166</v>
      </c>
      <c r="BM111" s="224" t="s">
        <v>214</v>
      </c>
    </row>
    <row r="112" s="2" customFormat="1">
      <c r="A112" s="39"/>
      <c r="B112" s="40"/>
      <c r="C112" s="41"/>
      <c r="D112" s="226" t="s">
        <v>168</v>
      </c>
      <c r="E112" s="41"/>
      <c r="F112" s="227" t="s">
        <v>215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168</v>
      </c>
      <c r="AU112" s="18" t="s">
        <v>82</v>
      </c>
    </row>
    <row r="113" s="2" customFormat="1">
      <c r="A113" s="39"/>
      <c r="B113" s="40"/>
      <c r="C113" s="41"/>
      <c r="D113" s="233" t="s">
        <v>216</v>
      </c>
      <c r="E113" s="41"/>
      <c r="F113" s="254" t="s">
        <v>217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216</v>
      </c>
      <c r="AU113" s="18" t="s">
        <v>82</v>
      </c>
    </row>
    <row r="114" s="13" customFormat="1">
      <c r="A114" s="13"/>
      <c r="B114" s="231"/>
      <c r="C114" s="232"/>
      <c r="D114" s="233" t="s">
        <v>170</v>
      </c>
      <c r="E114" s="234" t="s">
        <v>19</v>
      </c>
      <c r="F114" s="235" t="s">
        <v>218</v>
      </c>
      <c r="G114" s="232"/>
      <c r="H114" s="236">
        <v>4.8799999999999999</v>
      </c>
      <c r="I114" s="237"/>
      <c r="J114" s="232"/>
      <c r="K114" s="232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170</v>
      </c>
      <c r="AU114" s="242" t="s">
        <v>82</v>
      </c>
      <c r="AV114" s="13" t="s">
        <v>82</v>
      </c>
      <c r="AW114" s="13" t="s">
        <v>32</v>
      </c>
      <c r="AX114" s="13" t="s">
        <v>80</v>
      </c>
      <c r="AY114" s="242" t="s">
        <v>157</v>
      </c>
    </row>
    <row r="115" s="2" customFormat="1" ht="16.5" customHeight="1">
      <c r="A115" s="39"/>
      <c r="B115" s="40"/>
      <c r="C115" s="213" t="s">
        <v>172</v>
      </c>
      <c r="D115" s="213" t="s">
        <v>161</v>
      </c>
      <c r="E115" s="214" t="s">
        <v>219</v>
      </c>
      <c r="F115" s="215" t="s">
        <v>220</v>
      </c>
      <c r="G115" s="216" t="s">
        <v>177</v>
      </c>
      <c r="H115" s="217">
        <v>301.69999999999999</v>
      </c>
      <c r="I115" s="218"/>
      <c r="J115" s="219">
        <f>ROUND(I115*H115,2)</f>
        <v>0</v>
      </c>
      <c r="K115" s="215" t="s">
        <v>165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0.00010000000000000001</v>
      </c>
      <c r="R115" s="222">
        <f>Q115*H115</f>
        <v>0.030169999999999999</v>
      </c>
      <c r="S115" s="222">
        <v>2.4100000000000001</v>
      </c>
      <c r="T115" s="223">
        <f>S115*H115</f>
        <v>727.09699999999998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166</v>
      </c>
      <c r="AT115" s="224" t="s">
        <v>161</v>
      </c>
      <c r="AU115" s="224" t="s">
        <v>82</v>
      </c>
      <c r="AY115" s="18" t="s">
        <v>157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166</v>
      </c>
      <c r="BM115" s="224" t="s">
        <v>221</v>
      </c>
    </row>
    <row r="116" s="2" customFormat="1">
      <c r="A116" s="39"/>
      <c r="B116" s="40"/>
      <c r="C116" s="41"/>
      <c r="D116" s="226" t="s">
        <v>168</v>
      </c>
      <c r="E116" s="41"/>
      <c r="F116" s="227" t="s">
        <v>222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168</v>
      </c>
      <c r="AU116" s="18" t="s">
        <v>82</v>
      </c>
    </row>
    <row r="117" s="2" customFormat="1">
      <c r="A117" s="39"/>
      <c r="B117" s="40"/>
      <c r="C117" s="41"/>
      <c r="D117" s="233" t="s">
        <v>216</v>
      </c>
      <c r="E117" s="41"/>
      <c r="F117" s="254" t="s">
        <v>223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216</v>
      </c>
      <c r="AU117" s="18" t="s">
        <v>82</v>
      </c>
    </row>
    <row r="118" s="13" customFormat="1">
      <c r="A118" s="13"/>
      <c r="B118" s="231"/>
      <c r="C118" s="232"/>
      <c r="D118" s="233" t="s">
        <v>170</v>
      </c>
      <c r="E118" s="234" t="s">
        <v>19</v>
      </c>
      <c r="F118" s="235" t="s">
        <v>224</v>
      </c>
      <c r="G118" s="232"/>
      <c r="H118" s="236">
        <v>301.69999999999999</v>
      </c>
      <c r="I118" s="237"/>
      <c r="J118" s="232"/>
      <c r="K118" s="232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170</v>
      </c>
      <c r="AU118" s="242" t="s">
        <v>82</v>
      </c>
      <c r="AV118" s="13" t="s">
        <v>82</v>
      </c>
      <c r="AW118" s="13" t="s">
        <v>32</v>
      </c>
      <c r="AX118" s="13" t="s">
        <v>80</v>
      </c>
      <c r="AY118" s="242" t="s">
        <v>157</v>
      </c>
    </row>
    <row r="119" s="12" customFormat="1" ht="22.8" customHeight="1">
      <c r="A119" s="12"/>
      <c r="B119" s="197"/>
      <c r="C119" s="198"/>
      <c r="D119" s="199" t="s">
        <v>71</v>
      </c>
      <c r="E119" s="211" t="s">
        <v>225</v>
      </c>
      <c r="F119" s="211" t="s">
        <v>226</v>
      </c>
      <c r="G119" s="198"/>
      <c r="H119" s="198"/>
      <c r="I119" s="201"/>
      <c r="J119" s="212">
        <f>BK119</f>
        <v>0</v>
      </c>
      <c r="K119" s="198"/>
      <c r="L119" s="203"/>
      <c r="M119" s="204"/>
      <c r="N119" s="205"/>
      <c r="O119" s="205"/>
      <c r="P119" s="206">
        <f>SUM(P120:P126)</f>
        <v>0</v>
      </c>
      <c r="Q119" s="205"/>
      <c r="R119" s="206">
        <f>SUM(R120:R126)</f>
        <v>0</v>
      </c>
      <c r="S119" s="205"/>
      <c r="T119" s="207">
        <f>SUM(T120:T126)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80</v>
      </c>
      <c r="AT119" s="209" t="s">
        <v>71</v>
      </c>
      <c r="AU119" s="209" t="s">
        <v>80</v>
      </c>
      <c r="AY119" s="208" t="s">
        <v>157</v>
      </c>
      <c r="BK119" s="210">
        <f>SUM(BK120:BK126)</f>
        <v>0</v>
      </c>
    </row>
    <row r="120" s="2" customFormat="1" ht="21.75" customHeight="1">
      <c r="A120" s="39"/>
      <c r="B120" s="40"/>
      <c r="C120" s="213" t="s">
        <v>126</v>
      </c>
      <c r="D120" s="213" t="s">
        <v>161</v>
      </c>
      <c r="E120" s="214" t="s">
        <v>227</v>
      </c>
      <c r="F120" s="215" t="s">
        <v>228</v>
      </c>
      <c r="G120" s="216" t="s">
        <v>213</v>
      </c>
      <c r="H120" s="217">
        <v>1513.3910000000001</v>
      </c>
      <c r="I120" s="218"/>
      <c r="J120" s="219">
        <f>ROUND(I120*H120,2)</f>
        <v>0</v>
      </c>
      <c r="K120" s="215" t="s">
        <v>165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166</v>
      </c>
      <c r="AT120" s="224" t="s">
        <v>161</v>
      </c>
      <c r="AU120" s="224" t="s">
        <v>82</v>
      </c>
      <c r="AY120" s="18" t="s">
        <v>157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166</v>
      </c>
      <c r="BM120" s="224" t="s">
        <v>229</v>
      </c>
    </row>
    <row r="121" s="2" customFormat="1">
      <c r="A121" s="39"/>
      <c r="B121" s="40"/>
      <c r="C121" s="41"/>
      <c r="D121" s="226" t="s">
        <v>168</v>
      </c>
      <c r="E121" s="41"/>
      <c r="F121" s="227" t="s">
        <v>230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168</v>
      </c>
      <c r="AU121" s="18" t="s">
        <v>82</v>
      </c>
    </row>
    <row r="122" s="2" customFormat="1" ht="16.5" customHeight="1">
      <c r="A122" s="39"/>
      <c r="B122" s="40"/>
      <c r="C122" s="213" t="s">
        <v>231</v>
      </c>
      <c r="D122" s="213" t="s">
        <v>161</v>
      </c>
      <c r="E122" s="214" t="s">
        <v>232</v>
      </c>
      <c r="F122" s="215" t="s">
        <v>233</v>
      </c>
      <c r="G122" s="216" t="s">
        <v>213</v>
      </c>
      <c r="H122" s="217">
        <v>45255.330000000002</v>
      </c>
      <c r="I122" s="218"/>
      <c r="J122" s="219">
        <f>ROUND(I122*H122,2)</f>
        <v>0</v>
      </c>
      <c r="K122" s="215" t="s">
        <v>165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166</v>
      </c>
      <c r="AT122" s="224" t="s">
        <v>161</v>
      </c>
      <c r="AU122" s="224" t="s">
        <v>82</v>
      </c>
      <c r="AY122" s="18" t="s">
        <v>157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166</v>
      </c>
      <c r="BM122" s="224" t="s">
        <v>234</v>
      </c>
    </row>
    <row r="123" s="2" customFormat="1">
      <c r="A123" s="39"/>
      <c r="B123" s="40"/>
      <c r="C123" s="41"/>
      <c r="D123" s="226" t="s">
        <v>168</v>
      </c>
      <c r="E123" s="41"/>
      <c r="F123" s="227" t="s">
        <v>235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168</v>
      </c>
      <c r="AU123" s="18" t="s">
        <v>82</v>
      </c>
    </row>
    <row r="124" s="13" customFormat="1">
      <c r="A124" s="13"/>
      <c r="B124" s="231"/>
      <c r="C124" s="232"/>
      <c r="D124" s="233" t="s">
        <v>170</v>
      </c>
      <c r="E124" s="234" t="s">
        <v>19</v>
      </c>
      <c r="F124" s="235" t="s">
        <v>236</v>
      </c>
      <c r="G124" s="232"/>
      <c r="H124" s="236">
        <v>45255.330000000002</v>
      </c>
      <c r="I124" s="237"/>
      <c r="J124" s="232"/>
      <c r="K124" s="232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170</v>
      </c>
      <c r="AU124" s="242" t="s">
        <v>82</v>
      </c>
      <c r="AV124" s="13" t="s">
        <v>82</v>
      </c>
      <c r="AW124" s="13" t="s">
        <v>32</v>
      </c>
      <c r="AX124" s="13" t="s">
        <v>80</v>
      </c>
      <c r="AY124" s="242" t="s">
        <v>157</v>
      </c>
    </row>
    <row r="125" s="2" customFormat="1" ht="24.15" customHeight="1">
      <c r="A125" s="39"/>
      <c r="B125" s="40"/>
      <c r="C125" s="213" t="s">
        <v>8</v>
      </c>
      <c r="D125" s="213" t="s">
        <v>161</v>
      </c>
      <c r="E125" s="214" t="s">
        <v>237</v>
      </c>
      <c r="F125" s="215" t="s">
        <v>238</v>
      </c>
      <c r="G125" s="216" t="s">
        <v>213</v>
      </c>
      <c r="H125" s="217">
        <v>1508.511</v>
      </c>
      <c r="I125" s="218"/>
      <c r="J125" s="219">
        <f>ROUND(I125*H125,2)</f>
        <v>0</v>
      </c>
      <c r="K125" s="215" t="s">
        <v>165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166</v>
      </c>
      <c r="AT125" s="224" t="s">
        <v>161</v>
      </c>
      <c r="AU125" s="224" t="s">
        <v>82</v>
      </c>
      <c r="AY125" s="18" t="s">
        <v>157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166</v>
      </c>
      <c r="BM125" s="224" t="s">
        <v>239</v>
      </c>
    </row>
    <row r="126" s="2" customFormat="1">
      <c r="A126" s="39"/>
      <c r="B126" s="40"/>
      <c r="C126" s="41"/>
      <c r="D126" s="226" t="s">
        <v>168</v>
      </c>
      <c r="E126" s="41"/>
      <c r="F126" s="227" t="s">
        <v>240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168</v>
      </c>
      <c r="AU126" s="18" t="s">
        <v>82</v>
      </c>
    </row>
    <row r="127" s="12" customFormat="1" ht="25.92" customHeight="1">
      <c r="A127" s="12"/>
      <c r="B127" s="197"/>
      <c r="C127" s="198"/>
      <c r="D127" s="199" t="s">
        <v>71</v>
      </c>
      <c r="E127" s="200" t="s">
        <v>241</v>
      </c>
      <c r="F127" s="200" t="s">
        <v>242</v>
      </c>
      <c r="G127" s="198"/>
      <c r="H127" s="198"/>
      <c r="I127" s="201"/>
      <c r="J127" s="202">
        <f>BK127</f>
        <v>0</v>
      </c>
      <c r="K127" s="198"/>
      <c r="L127" s="203"/>
      <c r="M127" s="204"/>
      <c r="N127" s="205"/>
      <c r="O127" s="205"/>
      <c r="P127" s="206">
        <f>P128</f>
        <v>0</v>
      </c>
      <c r="Q127" s="205"/>
      <c r="R127" s="206">
        <f>R128</f>
        <v>0</v>
      </c>
      <c r="S127" s="205"/>
      <c r="T127" s="207">
        <f>T128</f>
        <v>93.206290240000001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8" t="s">
        <v>82</v>
      </c>
      <c r="AT127" s="209" t="s">
        <v>71</v>
      </c>
      <c r="AU127" s="209" t="s">
        <v>72</v>
      </c>
      <c r="AY127" s="208" t="s">
        <v>157</v>
      </c>
      <c r="BK127" s="210">
        <f>BK128</f>
        <v>0</v>
      </c>
    </row>
    <row r="128" s="12" customFormat="1" ht="22.8" customHeight="1">
      <c r="A128" s="12"/>
      <c r="B128" s="197"/>
      <c r="C128" s="198"/>
      <c r="D128" s="199" t="s">
        <v>71</v>
      </c>
      <c r="E128" s="211" t="s">
        <v>243</v>
      </c>
      <c r="F128" s="211" t="s">
        <v>244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f>SUM(P129:P131)</f>
        <v>0</v>
      </c>
      <c r="Q128" s="205"/>
      <c r="R128" s="206">
        <f>SUM(R129:R131)</f>
        <v>0</v>
      </c>
      <c r="S128" s="205"/>
      <c r="T128" s="207">
        <f>SUM(T129:T131)</f>
        <v>93.206290240000001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82</v>
      </c>
      <c r="AT128" s="209" t="s">
        <v>71</v>
      </c>
      <c r="AU128" s="209" t="s">
        <v>80</v>
      </c>
      <c r="AY128" s="208" t="s">
        <v>157</v>
      </c>
      <c r="BK128" s="210">
        <f>SUM(BK129:BK131)</f>
        <v>0</v>
      </c>
    </row>
    <row r="129" s="2" customFormat="1" ht="16.5" customHeight="1">
      <c r="A129" s="39"/>
      <c r="B129" s="40"/>
      <c r="C129" s="213" t="s">
        <v>166</v>
      </c>
      <c r="D129" s="213" t="s">
        <v>161</v>
      </c>
      <c r="E129" s="214" t="s">
        <v>245</v>
      </c>
      <c r="F129" s="215" t="s">
        <v>246</v>
      </c>
      <c r="G129" s="216" t="s">
        <v>206</v>
      </c>
      <c r="H129" s="217">
        <v>1120.672</v>
      </c>
      <c r="I129" s="218"/>
      <c r="J129" s="219">
        <f>ROUND(I129*H129,2)</f>
        <v>0</v>
      </c>
      <c r="K129" s="215" t="s">
        <v>165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0.083169999999999994</v>
      </c>
      <c r="T129" s="223">
        <f>S129*H129</f>
        <v>93.206290240000001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247</v>
      </c>
      <c r="AT129" s="224" t="s">
        <v>161</v>
      </c>
      <c r="AU129" s="224" t="s">
        <v>82</v>
      </c>
      <c r="AY129" s="18" t="s">
        <v>157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247</v>
      </c>
      <c r="BM129" s="224" t="s">
        <v>248</v>
      </c>
    </row>
    <row r="130" s="2" customFormat="1">
      <c r="A130" s="39"/>
      <c r="B130" s="40"/>
      <c r="C130" s="41"/>
      <c r="D130" s="226" t="s">
        <v>168</v>
      </c>
      <c r="E130" s="41"/>
      <c r="F130" s="227" t="s">
        <v>249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168</v>
      </c>
      <c r="AU130" s="18" t="s">
        <v>82</v>
      </c>
    </row>
    <row r="131" s="13" customFormat="1">
      <c r="A131" s="13"/>
      <c r="B131" s="231"/>
      <c r="C131" s="232"/>
      <c r="D131" s="233" t="s">
        <v>170</v>
      </c>
      <c r="E131" s="234" t="s">
        <v>19</v>
      </c>
      <c r="F131" s="235" t="s">
        <v>250</v>
      </c>
      <c r="G131" s="232"/>
      <c r="H131" s="236">
        <v>1120.672</v>
      </c>
      <c r="I131" s="237"/>
      <c r="J131" s="232"/>
      <c r="K131" s="232"/>
      <c r="L131" s="238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170</v>
      </c>
      <c r="AU131" s="242" t="s">
        <v>82</v>
      </c>
      <c r="AV131" s="13" t="s">
        <v>82</v>
      </c>
      <c r="AW131" s="13" t="s">
        <v>32</v>
      </c>
      <c r="AX131" s="13" t="s">
        <v>80</v>
      </c>
      <c r="AY131" s="242" t="s">
        <v>157</v>
      </c>
    </row>
    <row r="132" s="2" customFormat="1" ht="6.96" customHeight="1">
      <c r="A132" s="39"/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SaVxW64in11q5JpZU54Pa1N8aRaZJ/L+QR/CxG52WXUbVxzt4Xd5BHgY+R8akYAMIKYSQrVf4zMKpJQh+ZDxvQ==" hashValue="RD/jtWyuJPTTZC5J1h2SkIgIFtrYWxXOudEQgduvW3ApOpTGJ4uZwm6q7UJ21wNBat7XHIWMfCQxtVNhgszI3w==" algorithmName="SHA-512" password="CC35"/>
  <autoFilter ref="C84:K13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632683111"/>
    <hyperlink ref="F93" r:id="rId2" display="https://podminky.urs.cz/item/CS_URS_2024_01/962052210"/>
    <hyperlink ref="F98" r:id="rId3" display="https://podminky.urs.cz/item/CS_URS_2024_01/963012510"/>
    <hyperlink ref="F101" r:id="rId4" display="https://podminky.urs.cz/item/CS_URS_2024_01/965043441"/>
    <hyperlink ref="F104" r:id="rId5" display="https://podminky.urs.cz/item/CS_URS_2024_01/965049112"/>
    <hyperlink ref="F106" r:id="rId6" display="https://podminky.urs.cz/item/CS_URS_2024_01/977312114"/>
    <hyperlink ref="F109" r:id="rId7" display="https://podminky.urs.cz/item/CS_URS_2024_01/978059641"/>
    <hyperlink ref="F112" r:id="rId8" display="https://podminky.urs.cz/item/CS_URS_2024_01/981332111"/>
    <hyperlink ref="F116" r:id="rId9" display="https://podminky.urs.cz/item/CS_URS_2024_01/981511114"/>
    <hyperlink ref="F121" r:id="rId10" display="https://podminky.urs.cz/item/CS_URS_2024_01/997006512"/>
    <hyperlink ref="F123" r:id="rId11" display="https://podminky.urs.cz/item/CS_URS_2024_01/997006519"/>
    <hyperlink ref="F126" r:id="rId12" display="https://podminky.urs.cz/item/CS_URS_2024_01/997013862"/>
    <hyperlink ref="F130" r:id="rId13" display="https://podminky.urs.cz/item/CS_URS_2024_01/7715718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129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venkovního bazénu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130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251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15. 5. 2024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stavby'!AN10="","",'Rekapitulace stavby'!AN10)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 xml:space="preserve"> </v>
      </c>
      <c r="F15" s="39"/>
      <c r="G15" s="39"/>
      <c r="H15" s="39"/>
      <c r="I15" s="143" t="s">
        <v>28</v>
      </c>
      <c r="J15" s="134" t="str">
        <f>IF('Rekapitulace stavby'!AN11="","",'Rekapitulace stavby'!AN11)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28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3" t="s">
        <v>26</v>
      </c>
      <c r="J23" s="134" t="s">
        <v>34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8"/>
      <c r="B27" s="149"/>
      <c r="C27" s="148"/>
      <c r="D27" s="148"/>
      <c r="E27" s="150" t="s">
        <v>37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38</v>
      </c>
      <c r="E30" s="39"/>
      <c r="F30" s="39"/>
      <c r="G30" s="39"/>
      <c r="H30" s="39"/>
      <c r="I30" s="39"/>
      <c r="J30" s="154">
        <f>ROUND(J96,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40</v>
      </c>
      <c r="G32" s="39"/>
      <c r="H32" s="39"/>
      <c r="I32" s="155" t="s">
        <v>39</v>
      </c>
      <c r="J32" s="155" t="s">
        <v>41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42</v>
      </c>
      <c r="E33" s="143" t="s">
        <v>43</v>
      </c>
      <c r="F33" s="157">
        <f>ROUND((SUM(BE96:BE517)),  2)</f>
        <v>0</v>
      </c>
      <c r="G33" s="39"/>
      <c r="H33" s="39"/>
      <c r="I33" s="158">
        <v>0.20999999999999999</v>
      </c>
      <c r="J33" s="157">
        <f>ROUND(((SUM(BE96:BE517))*I33),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44</v>
      </c>
      <c r="F34" s="157">
        <f>ROUND((SUM(BF96:BF517)),  2)</f>
        <v>0</v>
      </c>
      <c r="G34" s="39"/>
      <c r="H34" s="39"/>
      <c r="I34" s="158">
        <v>0.12</v>
      </c>
      <c r="J34" s="157">
        <f>ROUND(((SUM(BF96:BF517))*I34),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45</v>
      </c>
      <c r="F35" s="157">
        <f>ROUND((SUM(BG96:BG517)),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46</v>
      </c>
      <c r="F36" s="157">
        <f>ROUND((SUM(BH96:BH517)),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ROUND((SUM(BI96:BI517)),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48</v>
      </c>
      <c r="E39" s="161"/>
      <c r="F39" s="161"/>
      <c r="G39" s="162" t="s">
        <v>49</v>
      </c>
      <c r="H39" s="163" t="s">
        <v>50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132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Rekonstrukce venkovního bazénu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130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Stavební úpravy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Nový Jičín</v>
      </c>
      <c r="G52" s="41"/>
      <c r="H52" s="41"/>
      <c r="I52" s="33" t="s">
        <v>23</v>
      </c>
      <c r="J52" s="73" t="str">
        <f>IF(J12="","",J12)</f>
        <v>15. 5. 2024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MP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133</v>
      </c>
      <c r="D57" s="172"/>
      <c r="E57" s="172"/>
      <c r="F57" s="172"/>
      <c r="G57" s="172"/>
      <c r="H57" s="172"/>
      <c r="I57" s="172"/>
      <c r="J57" s="173" t="s">
        <v>134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70</v>
      </c>
      <c r="D59" s="41"/>
      <c r="E59" s="41"/>
      <c r="F59" s="41"/>
      <c r="G59" s="41"/>
      <c r="H59" s="41"/>
      <c r="I59" s="41"/>
      <c r="J59" s="103">
        <f>J96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135</v>
      </c>
    </row>
    <row r="60" s="9" customFormat="1" ht="24.96" customHeight="1">
      <c r="A60" s="9"/>
      <c r="B60" s="175"/>
      <c r="C60" s="176"/>
      <c r="D60" s="177" t="s">
        <v>136</v>
      </c>
      <c r="E60" s="178"/>
      <c r="F60" s="178"/>
      <c r="G60" s="178"/>
      <c r="H60" s="178"/>
      <c r="I60" s="178"/>
      <c r="J60" s="179">
        <f>J97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252</v>
      </c>
      <c r="E61" s="183"/>
      <c r="F61" s="183"/>
      <c r="G61" s="183"/>
      <c r="H61" s="183"/>
      <c r="I61" s="183"/>
      <c r="J61" s="184">
        <f>J98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253</v>
      </c>
      <c r="E62" s="183"/>
      <c r="F62" s="183"/>
      <c r="G62" s="183"/>
      <c r="H62" s="183"/>
      <c r="I62" s="183"/>
      <c r="J62" s="184">
        <f>J126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254</v>
      </c>
      <c r="E63" s="183"/>
      <c r="F63" s="183"/>
      <c r="G63" s="183"/>
      <c r="H63" s="183"/>
      <c r="I63" s="183"/>
      <c r="J63" s="184">
        <f>J206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255</v>
      </c>
      <c r="E64" s="183"/>
      <c r="F64" s="183"/>
      <c r="G64" s="183"/>
      <c r="H64" s="183"/>
      <c r="I64" s="183"/>
      <c r="J64" s="184">
        <f>J225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137</v>
      </c>
      <c r="E65" s="183"/>
      <c r="F65" s="183"/>
      <c r="G65" s="183"/>
      <c r="H65" s="183"/>
      <c r="I65" s="183"/>
      <c r="J65" s="184">
        <f>J280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138</v>
      </c>
      <c r="E66" s="183"/>
      <c r="F66" s="183"/>
      <c r="G66" s="183"/>
      <c r="H66" s="183"/>
      <c r="I66" s="183"/>
      <c r="J66" s="184">
        <f>J325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140</v>
      </c>
      <c r="E67" s="178"/>
      <c r="F67" s="178"/>
      <c r="G67" s="178"/>
      <c r="H67" s="178"/>
      <c r="I67" s="178"/>
      <c r="J67" s="179">
        <f>J388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256</v>
      </c>
      <c r="E68" s="183"/>
      <c r="F68" s="183"/>
      <c r="G68" s="183"/>
      <c r="H68" s="183"/>
      <c r="I68" s="183"/>
      <c r="J68" s="184">
        <f>J389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257</v>
      </c>
      <c r="E69" s="183"/>
      <c r="F69" s="183"/>
      <c r="G69" s="183"/>
      <c r="H69" s="183"/>
      <c r="I69" s="183"/>
      <c r="J69" s="184">
        <f>J423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258</v>
      </c>
      <c r="E70" s="183"/>
      <c r="F70" s="183"/>
      <c r="G70" s="183"/>
      <c r="H70" s="183"/>
      <c r="I70" s="183"/>
      <c r="J70" s="184">
        <f>J433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259</v>
      </c>
      <c r="E71" s="183"/>
      <c r="F71" s="183"/>
      <c r="G71" s="183"/>
      <c r="H71" s="183"/>
      <c r="I71" s="183"/>
      <c r="J71" s="184">
        <f>J442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260</v>
      </c>
      <c r="E72" s="183"/>
      <c r="F72" s="183"/>
      <c r="G72" s="183"/>
      <c r="H72" s="183"/>
      <c r="I72" s="183"/>
      <c r="J72" s="184">
        <f>J450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261</v>
      </c>
      <c r="E73" s="183"/>
      <c r="F73" s="183"/>
      <c r="G73" s="183"/>
      <c r="H73" s="183"/>
      <c r="I73" s="183"/>
      <c r="J73" s="184">
        <f>J478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262</v>
      </c>
      <c r="E74" s="183"/>
      <c r="F74" s="183"/>
      <c r="G74" s="183"/>
      <c r="H74" s="183"/>
      <c r="I74" s="183"/>
      <c r="J74" s="184">
        <f>J502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5"/>
      <c r="C75" s="176"/>
      <c r="D75" s="177" t="s">
        <v>263</v>
      </c>
      <c r="E75" s="178"/>
      <c r="F75" s="178"/>
      <c r="G75" s="178"/>
      <c r="H75" s="178"/>
      <c r="I75" s="178"/>
      <c r="J75" s="179">
        <f>J511</f>
        <v>0</v>
      </c>
      <c r="K75" s="176"/>
      <c r="L75" s="18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1"/>
      <c r="C76" s="126"/>
      <c r="D76" s="182" t="s">
        <v>264</v>
      </c>
      <c r="E76" s="183"/>
      <c r="F76" s="183"/>
      <c r="G76" s="183"/>
      <c r="H76" s="183"/>
      <c r="I76" s="183"/>
      <c r="J76" s="184">
        <f>J512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142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0" t="str">
        <f>E7</f>
        <v>Rekonstrukce venkovního bazénu</v>
      </c>
      <c r="F86" s="33"/>
      <c r="G86" s="33"/>
      <c r="H86" s="33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130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E9</f>
        <v>02 - Stavební úpravy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F12</f>
        <v>Nový Jičín</v>
      </c>
      <c r="G90" s="41"/>
      <c r="H90" s="41"/>
      <c r="I90" s="33" t="s">
        <v>23</v>
      </c>
      <c r="J90" s="73" t="str">
        <f>IF(J12="","",J12)</f>
        <v>15. 5. 2024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E15</f>
        <v xml:space="preserve"> </v>
      </c>
      <c r="G92" s="41"/>
      <c r="H92" s="41"/>
      <c r="I92" s="33" t="s">
        <v>31</v>
      </c>
      <c r="J92" s="37" t="str">
        <f>E21</f>
        <v xml:space="preserve"> 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41"/>
      <c r="E93" s="41"/>
      <c r="F93" s="28" t="str">
        <f>IF(E18="","",E18)</f>
        <v>Vyplň údaj</v>
      </c>
      <c r="G93" s="41"/>
      <c r="H93" s="41"/>
      <c r="I93" s="33" t="s">
        <v>33</v>
      </c>
      <c r="J93" s="37" t="str">
        <f>E24</f>
        <v>MP Pro s.r.o.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6"/>
      <c r="B95" s="187"/>
      <c r="C95" s="188" t="s">
        <v>143</v>
      </c>
      <c r="D95" s="189" t="s">
        <v>57</v>
      </c>
      <c r="E95" s="189" t="s">
        <v>53</v>
      </c>
      <c r="F95" s="189" t="s">
        <v>54</v>
      </c>
      <c r="G95" s="189" t="s">
        <v>144</v>
      </c>
      <c r="H95" s="189" t="s">
        <v>145</v>
      </c>
      <c r="I95" s="189" t="s">
        <v>146</v>
      </c>
      <c r="J95" s="189" t="s">
        <v>134</v>
      </c>
      <c r="K95" s="190" t="s">
        <v>147</v>
      </c>
      <c r="L95" s="191"/>
      <c r="M95" s="93" t="s">
        <v>19</v>
      </c>
      <c r="N95" s="94" t="s">
        <v>42</v>
      </c>
      <c r="O95" s="94" t="s">
        <v>148</v>
      </c>
      <c r="P95" s="94" t="s">
        <v>149</v>
      </c>
      <c r="Q95" s="94" t="s">
        <v>150</v>
      </c>
      <c r="R95" s="94" t="s">
        <v>151</v>
      </c>
      <c r="S95" s="94" t="s">
        <v>152</v>
      </c>
      <c r="T95" s="95" t="s">
        <v>153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</row>
    <row r="96" s="2" customFormat="1" ht="22.8" customHeight="1">
      <c r="A96" s="39"/>
      <c r="B96" s="40"/>
      <c r="C96" s="100" t="s">
        <v>154</v>
      </c>
      <c r="D96" s="41"/>
      <c r="E96" s="41"/>
      <c r="F96" s="41"/>
      <c r="G96" s="41"/>
      <c r="H96" s="41"/>
      <c r="I96" s="41"/>
      <c r="J96" s="192">
        <f>BK96</f>
        <v>0</v>
      </c>
      <c r="K96" s="41"/>
      <c r="L96" s="45"/>
      <c r="M96" s="96"/>
      <c r="N96" s="193"/>
      <c r="O96" s="97"/>
      <c r="P96" s="194">
        <f>P97+P388+P511</f>
        <v>0</v>
      </c>
      <c r="Q96" s="97"/>
      <c r="R96" s="194">
        <f>R97+R388+R511</f>
        <v>3662.0029672700002</v>
      </c>
      <c r="S96" s="97"/>
      <c r="T96" s="195">
        <f>T97+T388+T511</f>
        <v>89.106075000000004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71</v>
      </c>
      <c r="AU96" s="18" t="s">
        <v>135</v>
      </c>
      <c r="BK96" s="196">
        <f>BK97+BK388+BK511</f>
        <v>0</v>
      </c>
    </row>
    <row r="97" s="12" customFormat="1" ht="25.92" customHeight="1">
      <c r="A97" s="12"/>
      <c r="B97" s="197"/>
      <c r="C97" s="198"/>
      <c r="D97" s="199" t="s">
        <v>71</v>
      </c>
      <c r="E97" s="200" t="s">
        <v>155</v>
      </c>
      <c r="F97" s="200" t="s">
        <v>156</v>
      </c>
      <c r="G97" s="198"/>
      <c r="H97" s="198"/>
      <c r="I97" s="201"/>
      <c r="J97" s="202">
        <f>BK97</f>
        <v>0</v>
      </c>
      <c r="K97" s="198"/>
      <c r="L97" s="203"/>
      <c r="M97" s="204"/>
      <c r="N97" s="205"/>
      <c r="O97" s="205"/>
      <c r="P97" s="206">
        <f>P98+P126+P206+P225+P280+P325</f>
        <v>0</v>
      </c>
      <c r="Q97" s="205"/>
      <c r="R97" s="206">
        <f>R98+R126+R206+R225+R280+R325</f>
        <v>3619.5437209700003</v>
      </c>
      <c r="S97" s="205"/>
      <c r="T97" s="207">
        <f>T98+T126+T206+T225+T280+T325</f>
        <v>89.106075000000004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80</v>
      </c>
      <c r="AT97" s="209" t="s">
        <v>71</v>
      </c>
      <c r="AU97" s="209" t="s">
        <v>72</v>
      </c>
      <c r="AY97" s="208" t="s">
        <v>157</v>
      </c>
      <c r="BK97" s="210">
        <f>BK98+BK126+BK206+BK225+BK280+BK325</f>
        <v>0</v>
      </c>
    </row>
    <row r="98" s="12" customFormat="1" ht="22.8" customHeight="1">
      <c r="A98" s="12"/>
      <c r="B98" s="197"/>
      <c r="C98" s="198"/>
      <c r="D98" s="199" t="s">
        <v>71</v>
      </c>
      <c r="E98" s="211" t="s">
        <v>80</v>
      </c>
      <c r="F98" s="211" t="s">
        <v>265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SUM(P99:P125)</f>
        <v>0</v>
      </c>
      <c r="Q98" s="205"/>
      <c r="R98" s="206">
        <f>SUM(R99:R125)</f>
        <v>597.02800000000002</v>
      </c>
      <c r="S98" s="205"/>
      <c r="T98" s="207">
        <f>SUM(T99:T125)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80</v>
      </c>
      <c r="AT98" s="209" t="s">
        <v>71</v>
      </c>
      <c r="AU98" s="209" t="s">
        <v>80</v>
      </c>
      <c r="AY98" s="208" t="s">
        <v>157</v>
      </c>
      <c r="BK98" s="210">
        <f>SUM(BK99:BK125)</f>
        <v>0</v>
      </c>
    </row>
    <row r="99" s="2" customFormat="1" ht="24.15" customHeight="1">
      <c r="A99" s="39"/>
      <c r="B99" s="40"/>
      <c r="C99" s="213" t="s">
        <v>80</v>
      </c>
      <c r="D99" s="213" t="s">
        <v>161</v>
      </c>
      <c r="E99" s="214" t="s">
        <v>266</v>
      </c>
      <c r="F99" s="215" t="s">
        <v>267</v>
      </c>
      <c r="G99" s="216" t="s">
        <v>268</v>
      </c>
      <c r="H99" s="217">
        <v>60</v>
      </c>
      <c r="I99" s="218"/>
      <c r="J99" s="219">
        <f>ROUND(I99*H99,2)</f>
        <v>0</v>
      </c>
      <c r="K99" s="215" t="s">
        <v>165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166</v>
      </c>
      <c r="AT99" s="224" t="s">
        <v>161</v>
      </c>
      <c r="AU99" s="224" t="s">
        <v>82</v>
      </c>
      <c r="AY99" s="18" t="s">
        <v>157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166</v>
      </c>
      <c r="BM99" s="224" t="s">
        <v>269</v>
      </c>
    </row>
    <row r="100" s="2" customFormat="1">
      <c r="A100" s="39"/>
      <c r="B100" s="40"/>
      <c r="C100" s="41"/>
      <c r="D100" s="226" t="s">
        <v>168</v>
      </c>
      <c r="E100" s="41"/>
      <c r="F100" s="227" t="s">
        <v>270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168</v>
      </c>
      <c r="AU100" s="18" t="s">
        <v>82</v>
      </c>
    </row>
    <row r="101" s="2" customFormat="1" ht="24.15" customHeight="1">
      <c r="A101" s="39"/>
      <c r="B101" s="40"/>
      <c r="C101" s="213" t="s">
        <v>82</v>
      </c>
      <c r="D101" s="213" t="s">
        <v>161</v>
      </c>
      <c r="E101" s="214" t="s">
        <v>271</v>
      </c>
      <c r="F101" s="215" t="s">
        <v>272</v>
      </c>
      <c r="G101" s="216" t="s">
        <v>177</v>
      </c>
      <c r="H101" s="217">
        <v>1680</v>
      </c>
      <c r="I101" s="218"/>
      <c r="J101" s="219">
        <f>ROUND(I101*H101,2)</f>
        <v>0</v>
      </c>
      <c r="K101" s="215" t="s">
        <v>165</v>
      </c>
      <c r="L101" s="45"/>
      <c r="M101" s="220" t="s">
        <v>19</v>
      </c>
      <c r="N101" s="221" t="s">
        <v>43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166</v>
      </c>
      <c r="AT101" s="224" t="s">
        <v>161</v>
      </c>
      <c r="AU101" s="224" t="s">
        <v>82</v>
      </c>
      <c r="AY101" s="18" t="s">
        <v>157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166</v>
      </c>
      <c r="BM101" s="224" t="s">
        <v>273</v>
      </c>
    </row>
    <row r="102" s="2" customFormat="1">
      <c r="A102" s="39"/>
      <c r="B102" s="40"/>
      <c r="C102" s="41"/>
      <c r="D102" s="226" t="s">
        <v>168</v>
      </c>
      <c r="E102" s="41"/>
      <c r="F102" s="227" t="s">
        <v>274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168</v>
      </c>
      <c r="AU102" s="18" t="s">
        <v>82</v>
      </c>
    </row>
    <row r="103" s="13" customFormat="1">
      <c r="A103" s="13"/>
      <c r="B103" s="231"/>
      <c r="C103" s="232"/>
      <c r="D103" s="233" t="s">
        <v>170</v>
      </c>
      <c r="E103" s="234" t="s">
        <v>19</v>
      </c>
      <c r="F103" s="235" t="s">
        <v>275</v>
      </c>
      <c r="G103" s="232"/>
      <c r="H103" s="236">
        <v>1680</v>
      </c>
      <c r="I103" s="237"/>
      <c r="J103" s="232"/>
      <c r="K103" s="232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170</v>
      </c>
      <c r="AU103" s="242" t="s">
        <v>82</v>
      </c>
      <c r="AV103" s="13" t="s">
        <v>82</v>
      </c>
      <c r="AW103" s="13" t="s">
        <v>32</v>
      </c>
      <c r="AX103" s="13" t="s">
        <v>80</v>
      </c>
      <c r="AY103" s="242" t="s">
        <v>157</v>
      </c>
    </row>
    <row r="104" s="2" customFormat="1" ht="24.15" customHeight="1">
      <c r="A104" s="39"/>
      <c r="B104" s="40"/>
      <c r="C104" s="213" t="s">
        <v>174</v>
      </c>
      <c r="D104" s="213" t="s">
        <v>161</v>
      </c>
      <c r="E104" s="214" t="s">
        <v>276</v>
      </c>
      <c r="F104" s="215" t="s">
        <v>277</v>
      </c>
      <c r="G104" s="216" t="s">
        <v>206</v>
      </c>
      <c r="H104" s="217">
        <v>606</v>
      </c>
      <c r="I104" s="218"/>
      <c r="J104" s="219">
        <f>ROUND(I104*H104,2)</f>
        <v>0</v>
      </c>
      <c r="K104" s="215" t="s">
        <v>165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166</v>
      </c>
      <c r="AT104" s="224" t="s">
        <v>161</v>
      </c>
      <c r="AU104" s="224" t="s">
        <v>82</v>
      </c>
      <c r="AY104" s="18" t="s">
        <v>157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166</v>
      </c>
      <c r="BM104" s="224" t="s">
        <v>278</v>
      </c>
    </row>
    <row r="105" s="2" customFormat="1">
      <c r="A105" s="39"/>
      <c r="B105" s="40"/>
      <c r="C105" s="41"/>
      <c r="D105" s="226" t="s">
        <v>168</v>
      </c>
      <c r="E105" s="41"/>
      <c r="F105" s="227" t="s">
        <v>279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168</v>
      </c>
      <c r="AU105" s="18" t="s">
        <v>82</v>
      </c>
    </row>
    <row r="106" s="13" customFormat="1">
      <c r="A106" s="13"/>
      <c r="B106" s="231"/>
      <c r="C106" s="232"/>
      <c r="D106" s="233" t="s">
        <v>170</v>
      </c>
      <c r="E106" s="234" t="s">
        <v>19</v>
      </c>
      <c r="F106" s="235" t="s">
        <v>280</v>
      </c>
      <c r="G106" s="232"/>
      <c r="H106" s="236">
        <v>606</v>
      </c>
      <c r="I106" s="237"/>
      <c r="J106" s="232"/>
      <c r="K106" s="232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170</v>
      </c>
      <c r="AU106" s="242" t="s">
        <v>82</v>
      </c>
      <c r="AV106" s="13" t="s">
        <v>82</v>
      </c>
      <c r="AW106" s="13" t="s">
        <v>32</v>
      </c>
      <c r="AX106" s="13" t="s">
        <v>80</v>
      </c>
      <c r="AY106" s="242" t="s">
        <v>157</v>
      </c>
    </row>
    <row r="107" s="2" customFormat="1" ht="16.5" customHeight="1">
      <c r="A107" s="39"/>
      <c r="B107" s="40"/>
      <c r="C107" s="258" t="s">
        <v>166</v>
      </c>
      <c r="D107" s="258" t="s">
        <v>281</v>
      </c>
      <c r="E107" s="259" t="s">
        <v>282</v>
      </c>
      <c r="F107" s="260" t="s">
        <v>283</v>
      </c>
      <c r="G107" s="261" t="s">
        <v>213</v>
      </c>
      <c r="H107" s="262">
        <v>15.484</v>
      </c>
      <c r="I107" s="263"/>
      <c r="J107" s="264">
        <f>ROUND(I107*H107,2)</f>
        <v>0</v>
      </c>
      <c r="K107" s="260" t="s">
        <v>165</v>
      </c>
      <c r="L107" s="265"/>
      <c r="M107" s="266" t="s">
        <v>19</v>
      </c>
      <c r="N107" s="267" t="s">
        <v>43</v>
      </c>
      <c r="O107" s="85"/>
      <c r="P107" s="222">
        <f>O107*H107</f>
        <v>0</v>
      </c>
      <c r="Q107" s="222">
        <v>1</v>
      </c>
      <c r="R107" s="222">
        <f>Q107*H107</f>
        <v>15.484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183</v>
      </c>
      <c r="AT107" s="224" t="s">
        <v>281</v>
      </c>
      <c r="AU107" s="224" t="s">
        <v>82</v>
      </c>
      <c r="AY107" s="18" t="s">
        <v>157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166</v>
      </c>
      <c r="BM107" s="224" t="s">
        <v>284</v>
      </c>
    </row>
    <row r="108" s="13" customFormat="1">
      <c r="A108" s="13"/>
      <c r="B108" s="231"/>
      <c r="C108" s="232"/>
      <c r="D108" s="233" t="s">
        <v>170</v>
      </c>
      <c r="E108" s="234" t="s">
        <v>19</v>
      </c>
      <c r="F108" s="235" t="s">
        <v>285</v>
      </c>
      <c r="G108" s="232"/>
      <c r="H108" s="236">
        <v>95.141999999999996</v>
      </c>
      <c r="I108" s="237"/>
      <c r="J108" s="232"/>
      <c r="K108" s="232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170</v>
      </c>
      <c r="AU108" s="242" t="s">
        <v>82</v>
      </c>
      <c r="AV108" s="13" t="s">
        <v>82</v>
      </c>
      <c r="AW108" s="13" t="s">
        <v>32</v>
      </c>
      <c r="AX108" s="13" t="s">
        <v>80</v>
      </c>
      <c r="AY108" s="242" t="s">
        <v>157</v>
      </c>
    </row>
    <row r="109" s="13" customFormat="1">
      <c r="A109" s="13"/>
      <c r="B109" s="231"/>
      <c r="C109" s="232"/>
      <c r="D109" s="233" t="s">
        <v>170</v>
      </c>
      <c r="E109" s="232"/>
      <c r="F109" s="235" t="s">
        <v>286</v>
      </c>
      <c r="G109" s="232"/>
      <c r="H109" s="236">
        <v>15.484</v>
      </c>
      <c r="I109" s="237"/>
      <c r="J109" s="232"/>
      <c r="K109" s="232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170</v>
      </c>
      <c r="AU109" s="242" t="s">
        <v>82</v>
      </c>
      <c r="AV109" s="13" t="s">
        <v>82</v>
      </c>
      <c r="AW109" s="13" t="s">
        <v>4</v>
      </c>
      <c r="AX109" s="13" t="s">
        <v>80</v>
      </c>
      <c r="AY109" s="242" t="s">
        <v>157</v>
      </c>
    </row>
    <row r="110" s="2" customFormat="1" ht="37.8" customHeight="1">
      <c r="A110" s="39"/>
      <c r="B110" s="40"/>
      <c r="C110" s="213" t="s">
        <v>160</v>
      </c>
      <c r="D110" s="213" t="s">
        <v>161</v>
      </c>
      <c r="E110" s="214" t="s">
        <v>287</v>
      </c>
      <c r="F110" s="215" t="s">
        <v>288</v>
      </c>
      <c r="G110" s="216" t="s">
        <v>177</v>
      </c>
      <c r="H110" s="217">
        <v>1680</v>
      </c>
      <c r="I110" s="218"/>
      <c r="J110" s="219">
        <f>ROUND(I110*H110,2)</f>
        <v>0</v>
      </c>
      <c r="K110" s="215" t="s">
        <v>165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166</v>
      </c>
      <c r="AT110" s="224" t="s">
        <v>161</v>
      </c>
      <c r="AU110" s="224" t="s">
        <v>82</v>
      </c>
      <c r="AY110" s="18" t="s">
        <v>157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166</v>
      </c>
      <c r="BM110" s="224" t="s">
        <v>289</v>
      </c>
    </row>
    <row r="111" s="2" customFormat="1">
      <c r="A111" s="39"/>
      <c r="B111" s="40"/>
      <c r="C111" s="41"/>
      <c r="D111" s="226" t="s">
        <v>168</v>
      </c>
      <c r="E111" s="41"/>
      <c r="F111" s="227" t="s">
        <v>290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168</v>
      </c>
      <c r="AU111" s="18" t="s">
        <v>82</v>
      </c>
    </row>
    <row r="112" s="2" customFormat="1" ht="37.8" customHeight="1">
      <c r="A112" s="39"/>
      <c r="B112" s="40"/>
      <c r="C112" s="213" t="s">
        <v>158</v>
      </c>
      <c r="D112" s="213" t="s">
        <v>161</v>
      </c>
      <c r="E112" s="214" t="s">
        <v>291</v>
      </c>
      <c r="F112" s="215" t="s">
        <v>292</v>
      </c>
      <c r="G112" s="216" t="s">
        <v>177</v>
      </c>
      <c r="H112" s="217">
        <v>1680</v>
      </c>
      <c r="I112" s="218"/>
      <c r="J112" s="219">
        <f>ROUND(I112*H112,2)</f>
        <v>0</v>
      </c>
      <c r="K112" s="215" t="s">
        <v>165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166</v>
      </c>
      <c r="AT112" s="224" t="s">
        <v>161</v>
      </c>
      <c r="AU112" s="224" t="s">
        <v>82</v>
      </c>
      <c r="AY112" s="18" t="s">
        <v>157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166</v>
      </c>
      <c r="BM112" s="224" t="s">
        <v>293</v>
      </c>
    </row>
    <row r="113" s="2" customFormat="1">
      <c r="A113" s="39"/>
      <c r="B113" s="40"/>
      <c r="C113" s="41"/>
      <c r="D113" s="226" t="s">
        <v>168</v>
      </c>
      <c r="E113" s="41"/>
      <c r="F113" s="227" t="s">
        <v>294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168</v>
      </c>
      <c r="AU113" s="18" t="s">
        <v>82</v>
      </c>
    </row>
    <row r="114" s="2" customFormat="1" ht="24.15" customHeight="1">
      <c r="A114" s="39"/>
      <c r="B114" s="40"/>
      <c r="C114" s="213" t="s">
        <v>194</v>
      </c>
      <c r="D114" s="213" t="s">
        <v>161</v>
      </c>
      <c r="E114" s="214" t="s">
        <v>295</v>
      </c>
      <c r="F114" s="215" t="s">
        <v>296</v>
      </c>
      <c r="G114" s="216" t="s">
        <v>177</v>
      </c>
      <c r="H114" s="217">
        <v>1680</v>
      </c>
      <c r="I114" s="218"/>
      <c r="J114" s="219">
        <f>ROUND(I114*H114,2)</f>
        <v>0</v>
      </c>
      <c r="K114" s="215" t="s">
        <v>165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166</v>
      </c>
      <c r="AT114" s="224" t="s">
        <v>161</v>
      </c>
      <c r="AU114" s="224" t="s">
        <v>82</v>
      </c>
      <c r="AY114" s="18" t="s">
        <v>157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166</v>
      </c>
      <c r="BM114" s="224" t="s">
        <v>297</v>
      </c>
    </row>
    <row r="115" s="2" customFormat="1">
      <c r="A115" s="39"/>
      <c r="B115" s="40"/>
      <c r="C115" s="41"/>
      <c r="D115" s="226" t="s">
        <v>168</v>
      </c>
      <c r="E115" s="41"/>
      <c r="F115" s="227" t="s">
        <v>298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168</v>
      </c>
      <c r="AU115" s="18" t="s">
        <v>82</v>
      </c>
    </row>
    <row r="116" s="2" customFormat="1" ht="24.15" customHeight="1">
      <c r="A116" s="39"/>
      <c r="B116" s="40"/>
      <c r="C116" s="213" t="s">
        <v>183</v>
      </c>
      <c r="D116" s="213" t="s">
        <v>161</v>
      </c>
      <c r="E116" s="214" t="s">
        <v>299</v>
      </c>
      <c r="F116" s="215" t="s">
        <v>300</v>
      </c>
      <c r="G116" s="216" t="s">
        <v>177</v>
      </c>
      <c r="H116" s="217">
        <v>323.07999999999998</v>
      </c>
      <c r="I116" s="218"/>
      <c r="J116" s="219">
        <f>ROUND(I116*H116,2)</f>
        <v>0</v>
      </c>
      <c r="K116" s="215" t="s">
        <v>165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166</v>
      </c>
      <c r="AT116" s="224" t="s">
        <v>161</v>
      </c>
      <c r="AU116" s="224" t="s">
        <v>82</v>
      </c>
      <c r="AY116" s="18" t="s">
        <v>157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166</v>
      </c>
      <c r="BM116" s="224" t="s">
        <v>301</v>
      </c>
    </row>
    <row r="117" s="2" customFormat="1">
      <c r="A117" s="39"/>
      <c r="B117" s="40"/>
      <c r="C117" s="41"/>
      <c r="D117" s="226" t="s">
        <v>168</v>
      </c>
      <c r="E117" s="41"/>
      <c r="F117" s="227" t="s">
        <v>302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168</v>
      </c>
      <c r="AU117" s="18" t="s">
        <v>82</v>
      </c>
    </row>
    <row r="118" s="2" customFormat="1">
      <c r="A118" s="39"/>
      <c r="B118" s="40"/>
      <c r="C118" s="41"/>
      <c r="D118" s="233" t="s">
        <v>216</v>
      </c>
      <c r="E118" s="41"/>
      <c r="F118" s="254" t="s">
        <v>303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216</v>
      </c>
      <c r="AU118" s="18" t="s">
        <v>82</v>
      </c>
    </row>
    <row r="119" s="13" customFormat="1">
      <c r="A119" s="13"/>
      <c r="B119" s="231"/>
      <c r="C119" s="232"/>
      <c r="D119" s="233" t="s">
        <v>170</v>
      </c>
      <c r="E119" s="234" t="s">
        <v>19</v>
      </c>
      <c r="F119" s="235" t="s">
        <v>304</v>
      </c>
      <c r="G119" s="232"/>
      <c r="H119" s="236">
        <v>323.07999999999998</v>
      </c>
      <c r="I119" s="237"/>
      <c r="J119" s="232"/>
      <c r="K119" s="232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170</v>
      </c>
      <c r="AU119" s="242" t="s">
        <v>82</v>
      </c>
      <c r="AV119" s="13" t="s">
        <v>82</v>
      </c>
      <c r="AW119" s="13" t="s">
        <v>32</v>
      </c>
      <c r="AX119" s="13" t="s">
        <v>80</v>
      </c>
      <c r="AY119" s="242" t="s">
        <v>157</v>
      </c>
    </row>
    <row r="120" s="2" customFormat="1" ht="16.5" customHeight="1">
      <c r="A120" s="39"/>
      <c r="B120" s="40"/>
      <c r="C120" s="258" t="s">
        <v>172</v>
      </c>
      <c r="D120" s="258" t="s">
        <v>281</v>
      </c>
      <c r="E120" s="259" t="s">
        <v>305</v>
      </c>
      <c r="F120" s="260" t="s">
        <v>306</v>
      </c>
      <c r="G120" s="261" t="s">
        <v>213</v>
      </c>
      <c r="H120" s="262">
        <v>581.54399999999998</v>
      </c>
      <c r="I120" s="263"/>
      <c r="J120" s="264">
        <f>ROUND(I120*H120,2)</f>
        <v>0</v>
      </c>
      <c r="K120" s="260" t="s">
        <v>165</v>
      </c>
      <c r="L120" s="265"/>
      <c r="M120" s="266" t="s">
        <v>19</v>
      </c>
      <c r="N120" s="267" t="s">
        <v>43</v>
      </c>
      <c r="O120" s="85"/>
      <c r="P120" s="222">
        <f>O120*H120</f>
        <v>0</v>
      </c>
      <c r="Q120" s="222">
        <v>1</v>
      </c>
      <c r="R120" s="222">
        <f>Q120*H120</f>
        <v>581.54399999999998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183</v>
      </c>
      <c r="AT120" s="224" t="s">
        <v>281</v>
      </c>
      <c r="AU120" s="224" t="s">
        <v>82</v>
      </c>
      <c r="AY120" s="18" t="s">
        <v>157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166</v>
      </c>
      <c r="BM120" s="224" t="s">
        <v>307</v>
      </c>
    </row>
    <row r="121" s="2" customFormat="1">
      <c r="A121" s="39"/>
      <c r="B121" s="40"/>
      <c r="C121" s="41"/>
      <c r="D121" s="233" t="s">
        <v>216</v>
      </c>
      <c r="E121" s="41"/>
      <c r="F121" s="254" t="s">
        <v>303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216</v>
      </c>
      <c r="AU121" s="18" t="s">
        <v>82</v>
      </c>
    </row>
    <row r="122" s="13" customFormat="1">
      <c r="A122" s="13"/>
      <c r="B122" s="231"/>
      <c r="C122" s="232"/>
      <c r="D122" s="233" t="s">
        <v>170</v>
      </c>
      <c r="E122" s="234" t="s">
        <v>19</v>
      </c>
      <c r="F122" s="235" t="s">
        <v>308</v>
      </c>
      <c r="G122" s="232"/>
      <c r="H122" s="236">
        <v>581.54399999999998</v>
      </c>
      <c r="I122" s="237"/>
      <c r="J122" s="232"/>
      <c r="K122" s="232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170</v>
      </c>
      <c r="AU122" s="242" t="s">
        <v>82</v>
      </c>
      <c r="AV122" s="13" t="s">
        <v>82</v>
      </c>
      <c r="AW122" s="13" t="s">
        <v>32</v>
      </c>
      <c r="AX122" s="13" t="s">
        <v>80</v>
      </c>
      <c r="AY122" s="242" t="s">
        <v>157</v>
      </c>
    </row>
    <row r="123" s="2" customFormat="1" ht="24.15" customHeight="1">
      <c r="A123" s="39"/>
      <c r="B123" s="40"/>
      <c r="C123" s="213" t="s">
        <v>126</v>
      </c>
      <c r="D123" s="213" t="s">
        <v>161</v>
      </c>
      <c r="E123" s="214" t="s">
        <v>309</v>
      </c>
      <c r="F123" s="215" t="s">
        <v>310</v>
      </c>
      <c r="G123" s="216" t="s">
        <v>177</v>
      </c>
      <c r="H123" s="217">
        <v>404</v>
      </c>
      <c r="I123" s="218"/>
      <c r="J123" s="219">
        <f>ROUND(I123*H123,2)</f>
        <v>0</v>
      </c>
      <c r="K123" s="215" t="s">
        <v>165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166</v>
      </c>
      <c r="AT123" s="224" t="s">
        <v>161</v>
      </c>
      <c r="AU123" s="224" t="s">
        <v>82</v>
      </c>
      <c r="AY123" s="18" t="s">
        <v>157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166</v>
      </c>
      <c r="BM123" s="224" t="s">
        <v>311</v>
      </c>
    </row>
    <row r="124" s="2" customFormat="1">
      <c r="A124" s="39"/>
      <c r="B124" s="40"/>
      <c r="C124" s="41"/>
      <c r="D124" s="226" t="s">
        <v>168</v>
      </c>
      <c r="E124" s="41"/>
      <c r="F124" s="227" t="s">
        <v>312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168</v>
      </c>
      <c r="AU124" s="18" t="s">
        <v>82</v>
      </c>
    </row>
    <row r="125" s="13" customFormat="1">
      <c r="A125" s="13"/>
      <c r="B125" s="231"/>
      <c r="C125" s="232"/>
      <c r="D125" s="233" t="s">
        <v>170</v>
      </c>
      <c r="E125" s="234" t="s">
        <v>19</v>
      </c>
      <c r="F125" s="235" t="s">
        <v>313</v>
      </c>
      <c r="G125" s="232"/>
      <c r="H125" s="236">
        <v>404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170</v>
      </c>
      <c r="AU125" s="242" t="s">
        <v>82</v>
      </c>
      <c r="AV125" s="13" t="s">
        <v>82</v>
      </c>
      <c r="AW125" s="13" t="s">
        <v>32</v>
      </c>
      <c r="AX125" s="13" t="s">
        <v>80</v>
      </c>
      <c r="AY125" s="242" t="s">
        <v>157</v>
      </c>
    </row>
    <row r="126" s="12" customFormat="1" ht="22.8" customHeight="1">
      <c r="A126" s="12"/>
      <c r="B126" s="197"/>
      <c r="C126" s="198"/>
      <c r="D126" s="199" t="s">
        <v>71</v>
      </c>
      <c r="E126" s="211" t="s">
        <v>82</v>
      </c>
      <c r="F126" s="211" t="s">
        <v>314</v>
      </c>
      <c r="G126" s="198"/>
      <c r="H126" s="198"/>
      <c r="I126" s="201"/>
      <c r="J126" s="212">
        <f>BK126</f>
        <v>0</v>
      </c>
      <c r="K126" s="198"/>
      <c r="L126" s="203"/>
      <c r="M126" s="204"/>
      <c r="N126" s="205"/>
      <c r="O126" s="205"/>
      <c r="P126" s="206">
        <f>SUM(P127:P205)</f>
        <v>0</v>
      </c>
      <c r="Q126" s="205"/>
      <c r="R126" s="206">
        <f>SUM(R127:R205)</f>
        <v>2666.8755752000002</v>
      </c>
      <c r="S126" s="205"/>
      <c r="T126" s="207">
        <f>SUM(T127:T205)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80</v>
      </c>
      <c r="AT126" s="209" t="s">
        <v>71</v>
      </c>
      <c r="AU126" s="209" t="s">
        <v>80</v>
      </c>
      <c r="AY126" s="208" t="s">
        <v>157</v>
      </c>
      <c r="BK126" s="210">
        <f>SUM(BK127:BK205)</f>
        <v>0</v>
      </c>
    </row>
    <row r="127" s="2" customFormat="1" ht="21.75" customHeight="1">
      <c r="A127" s="39"/>
      <c r="B127" s="40"/>
      <c r="C127" s="213" t="s">
        <v>231</v>
      </c>
      <c r="D127" s="213" t="s">
        <v>161</v>
      </c>
      <c r="E127" s="214" t="s">
        <v>315</v>
      </c>
      <c r="F127" s="215" t="s">
        <v>316</v>
      </c>
      <c r="G127" s="216" t="s">
        <v>177</v>
      </c>
      <c r="H127" s="217">
        <v>464.41899999999998</v>
      </c>
      <c r="I127" s="218"/>
      <c r="J127" s="219">
        <f>ROUND(I127*H127,2)</f>
        <v>0</v>
      </c>
      <c r="K127" s="215" t="s">
        <v>165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2.1600000000000001</v>
      </c>
      <c r="R127" s="222">
        <f>Q127*H127</f>
        <v>1003.14504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166</v>
      </c>
      <c r="AT127" s="224" t="s">
        <v>161</v>
      </c>
      <c r="AU127" s="224" t="s">
        <v>82</v>
      </c>
      <c r="AY127" s="18" t="s">
        <v>157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166</v>
      </c>
      <c r="BM127" s="224" t="s">
        <v>317</v>
      </c>
    </row>
    <row r="128" s="2" customFormat="1">
      <c r="A128" s="39"/>
      <c r="B128" s="40"/>
      <c r="C128" s="41"/>
      <c r="D128" s="226" t="s">
        <v>168</v>
      </c>
      <c r="E128" s="41"/>
      <c r="F128" s="227" t="s">
        <v>318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168</v>
      </c>
      <c r="AU128" s="18" t="s">
        <v>82</v>
      </c>
    </row>
    <row r="129" s="13" customFormat="1">
      <c r="A129" s="13"/>
      <c r="B129" s="231"/>
      <c r="C129" s="232"/>
      <c r="D129" s="233" t="s">
        <v>170</v>
      </c>
      <c r="E129" s="234" t="s">
        <v>19</v>
      </c>
      <c r="F129" s="235" t="s">
        <v>319</v>
      </c>
      <c r="G129" s="232"/>
      <c r="H129" s="236">
        <v>54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170</v>
      </c>
      <c r="AU129" s="242" t="s">
        <v>82</v>
      </c>
      <c r="AV129" s="13" t="s">
        <v>82</v>
      </c>
      <c r="AW129" s="13" t="s">
        <v>32</v>
      </c>
      <c r="AX129" s="13" t="s">
        <v>72</v>
      </c>
      <c r="AY129" s="242" t="s">
        <v>157</v>
      </c>
    </row>
    <row r="130" s="13" customFormat="1">
      <c r="A130" s="13"/>
      <c r="B130" s="231"/>
      <c r="C130" s="232"/>
      <c r="D130" s="233" t="s">
        <v>170</v>
      </c>
      <c r="E130" s="234" t="s">
        <v>19</v>
      </c>
      <c r="F130" s="235" t="s">
        <v>320</v>
      </c>
      <c r="G130" s="232"/>
      <c r="H130" s="236">
        <v>153.15000000000001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170</v>
      </c>
      <c r="AU130" s="242" t="s">
        <v>82</v>
      </c>
      <c r="AV130" s="13" t="s">
        <v>82</v>
      </c>
      <c r="AW130" s="13" t="s">
        <v>32</v>
      </c>
      <c r="AX130" s="13" t="s">
        <v>72</v>
      </c>
      <c r="AY130" s="242" t="s">
        <v>157</v>
      </c>
    </row>
    <row r="131" s="13" customFormat="1">
      <c r="A131" s="13"/>
      <c r="B131" s="231"/>
      <c r="C131" s="232"/>
      <c r="D131" s="233" t="s">
        <v>170</v>
      </c>
      <c r="E131" s="234" t="s">
        <v>19</v>
      </c>
      <c r="F131" s="235" t="s">
        <v>321</v>
      </c>
      <c r="G131" s="232"/>
      <c r="H131" s="236">
        <v>22.527999999999999</v>
      </c>
      <c r="I131" s="237"/>
      <c r="J131" s="232"/>
      <c r="K131" s="232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170</v>
      </c>
      <c r="AU131" s="242" t="s">
        <v>82</v>
      </c>
      <c r="AV131" s="13" t="s">
        <v>82</v>
      </c>
      <c r="AW131" s="13" t="s">
        <v>32</v>
      </c>
      <c r="AX131" s="13" t="s">
        <v>72</v>
      </c>
      <c r="AY131" s="242" t="s">
        <v>157</v>
      </c>
    </row>
    <row r="132" s="13" customFormat="1">
      <c r="A132" s="13"/>
      <c r="B132" s="231"/>
      <c r="C132" s="232"/>
      <c r="D132" s="233" t="s">
        <v>170</v>
      </c>
      <c r="E132" s="234" t="s">
        <v>19</v>
      </c>
      <c r="F132" s="235" t="s">
        <v>322</v>
      </c>
      <c r="G132" s="232"/>
      <c r="H132" s="236">
        <v>234.74100000000001</v>
      </c>
      <c r="I132" s="237"/>
      <c r="J132" s="232"/>
      <c r="K132" s="232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170</v>
      </c>
      <c r="AU132" s="242" t="s">
        <v>82</v>
      </c>
      <c r="AV132" s="13" t="s">
        <v>82</v>
      </c>
      <c r="AW132" s="13" t="s">
        <v>32</v>
      </c>
      <c r="AX132" s="13" t="s">
        <v>72</v>
      </c>
      <c r="AY132" s="242" t="s">
        <v>157</v>
      </c>
    </row>
    <row r="133" s="14" customFormat="1">
      <c r="A133" s="14"/>
      <c r="B133" s="243"/>
      <c r="C133" s="244"/>
      <c r="D133" s="233" t="s">
        <v>170</v>
      </c>
      <c r="E133" s="245" t="s">
        <v>19</v>
      </c>
      <c r="F133" s="246" t="s">
        <v>182</v>
      </c>
      <c r="G133" s="244"/>
      <c r="H133" s="247">
        <v>464.41899999999998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170</v>
      </c>
      <c r="AU133" s="253" t="s">
        <v>82</v>
      </c>
      <c r="AV133" s="14" t="s">
        <v>166</v>
      </c>
      <c r="AW133" s="14" t="s">
        <v>32</v>
      </c>
      <c r="AX133" s="14" t="s">
        <v>80</v>
      </c>
      <c r="AY133" s="253" t="s">
        <v>157</v>
      </c>
    </row>
    <row r="134" s="2" customFormat="1" ht="16.5" customHeight="1">
      <c r="A134" s="39"/>
      <c r="B134" s="40"/>
      <c r="C134" s="213" t="s">
        <v>8</v>
      </c>
      <c r="D134" s="213" t="s">
        <v>161</v>
      </c>
      <c r="E134" s="214" t="s">
        <v>323</v>
      </c>
      <c r="F134" s="215" t="s">
        <v>324</v>
      </c>
      <c r="G134" s="216" t="s">
        <v>177</v>
      </c>
      <c r="H134" s="217">
        <v>245.727</v>
      </c>
      <c r="I134" s="218"/>
      <c r="J134" s="219">
        <f>ROUND(I134*H134,2)</f>
        <v>0</v>
      </c>
      <c r="K134" s="215" t="s">
        <v>165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2.3010199999999998</v>
      </c>
      <c r="R134" s="222">
        <f>Q134*H134</f>
        <v>565.42274153999995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166</v>
      </c>
      <c r="AT134" s="224" t="s">
        <v>161</v>
      </c>
      <c r="AU134" s="224" t="s">
        <v>82</v>
      </c>
      <c r="AY134" s="18" t="s">
        <v>157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166</v>
      </c>
      <c r="BM134" s="224" t="s">
        <v>325</v>
      </c>
    </row>
    <row r="135" s="2" customFormat="1">
      <c r="A135" s="39"/>
      <c r="B135" s="40"/>
      <c r="C135" s="41"/>
      <c r="D135" s="226" t="s">
        <v>168</v>
      </c>
      <c r="E135" s="41"/>
      <c r="F135" s="227" t="s">
        <v>326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168</v>
      </c>
      <c r="AU135" s="18" t="s">
        <v>82</v>
      </c>
    </row>
    <row r="136" s="13" customFormat="1">
      <c r="A136" s="13"/>
      <c r="B136" s="231"/>
      <c r="C136" s="232"/>
      <c r="D136" s="233" t="s">
        <v>170</v>
      </c>
      <c r="E136" s="234" t="s">
        <v>19</v>
      </c>
      <c r="F136" s="235" t="s">
        <v>327</v>
      </c>
      <c r="G136" s="232"/>
      <c r="H136" s="236">
        <v>66.346999999999994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170</v>
      </c>
      <c r="AU136" s="242" t="s">
        <v>82</v>
      </c>
      <c r="AV136" s="13" t="s">
        <v>82</v>
      </c>
      <c r="AW136" s="13" t="s">
        <v>32</v>
      </c>
      <c r="AX136" s="13" t="s">
        <v>72</v>
      </c>
      <c r="AY136" s="242" t="s">
        <v>157</v>
      </c>
    </row>
    <row r="137" s="13" customFormat="1">
      <c r="A137" s="13"/>
      <c r="B137" s="231"/>
      <c r="C137" s="232"/>
      <c r="D137" s="233" t="s">
        <v>170</v>
      </c>
      <c r="E137" s="234" t="s">
        <v>19</v>
      </c>
      <c r="F137" s="235" t="s">
        <v>328</v>
      </c>
      <c r="G137" s="232"/>
      <c r="H137" s="236">
        <v>169.15000000000001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170</v>
      </c>
      <c r="AU137" s="242" t="s">
        <v>82</v>
      </c>
      <c r="AV137" s="13" t="s">
        <v>82</v>
      </c>
      <c r="AW137" s="13" t="s">
        <v>32</v>
      </c>
      <c r="AX137" s="13" t="s">
        <v>72</v>
      </c>
      <c r="AY137" s="242" t="s">
        <v>157</v>
      </c>
    </row>
    <row r="138" s="13" customFormat="1">
      <c r="A138" s="13"/>
      <c r="B138" s="231"/>
      <c r="C138" s="232"/>
      <c r="D138" s="233" t="s">
        <v>170</v>
      </c>
      <c r="E138" s="234" t="s">
        <v>19</v>
      </c>
      <c r="F138" s="235" t="s">
        <v>329</v>
      </c>
      <c r="G138" s="232"/>
      <c r="H138" s="236">
        <v>10.23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170</v>
      </c>
      <c r="AU138" s="242" t="s">
        <v>82</v>
      </c>
      <c r="AV138" s="13" t="s">
        <v>82</v>
      </c>
      <c r="AW138" s="13" t="s">
        <v>32</v>
      </c>
      <c r="AX138" s="13" t="s">
        <v>72</v>
      </c>
      <c r="AY138" s="242" t="s">
        <v>157</v>
      </c>
    </row>
    <row r="139" s="14" customFormat="1">
      <c r="A139" s="14"/>
      <c r="B139" s="243"/>
      <c r="C139" s="244"/>
      <c r="D139" s="233" t="s">
        <v>170</v>
      </c>
      <c r="E139" s="245" t="s">
        <v>19</v>
      </c>
      <c r="F139" s="246" t="s">
        <v>182</v>
      </c>
      <c r="G139" s="244"/>
      <c r="H139" s="247">
        <v>245.727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170</v>
      </c>
      <c r="AU139" s="253" t="s">
        <v>82</v>
      </c>
      <c r="AV139" s="14" t="s">
        <v>166</v>
      </c>
      <c r="AW139" s="14" t="s">
        <v>32</v>
      </c>
      <c r="AX139" s="14" t="s">
        <v>80</v>
      </c>
      <c r="AY139" s="253" t="s">
        <v>157</v>
      </c>
    </row>
    <row r="140" s="2" customFormat="1" ht="16.5" customHeight="1">
      <c r="A140" s="39"/>
      <c r="B140" s="40"/>
      <c r="C140" s="213" t="s">
        <v>210</v>
      </c>
      <c r="D140" s="213" t="s">
        <v>161</v>
      </c>
      <c r="E140" s="214" t="s">
        <v>330</v>
      </c>
      <c r="F140" s="215" t="s">
        <v>331</v>
      </c>
      <c r="G140" s="216" t="s">
        <v>177</v>
      </c>
      <c r="H140" s="217">
        <v>153.536</v>
      </c>
      <c r="I140" s="218"/>
      <c r="J140" s="219">
        <f>ROUND(I140*H140,2)</f>
        <v>0</v>
      </c>
      <c r="K140" s="215" t="s">
        <v>165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2.5018699999999998</v>
      </c>
      <c r="R140" s="222">
        <f>Q140*H140</f>
        <v>384.12711231999998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166</v>
      </c>
      <c r="AT140" s="224" t="s">
        <v>161</v>
      </c>
      <c r="AU140" s="224" t="s">
        <v>82</v>
      </c>
      <c r="AY140" s="18" t="s">
        <v>157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166</v>
      </c>
      <c r="BM140" s="224" t="s">
        <v>332</v>
      </c>
    </row>
    <row r="141" s="2" customFormat="1">
      <c r="A141" s="39"/>
      <c r="B141" s="40"/>
      <c r="C141" s="41"/>
      <c r="D141" s="226" t="s">
        <v>168</v>
      </c>
      <c r="E141" s="41"/>
      <c r="F141" s="227" t="s">
        <v>333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168</v>
      </c>
      <c r="AU141" s="18" t="s">
        <v>82</v>
      </c>
    </row>
    <row r="142" s="2" customFormat="1">
      <c r="A142" s="39"/>
      <c r="B142" s="40"/>
      <c r="C142" s="41"/>
      <c r="D142" s="233" t="s">
        <v>216</v>
      </c>
      <c r="E142" s="41"/>
      <c r="F142" s="254" t="s">
        <v>334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216</v>
      </c>
      <c r="AU142" s="18" t="s">
        <v>82</v>
      </c>
    </row>
    <row r="143" s="13" customFormat="1">
      <c r="A143" s="13"/>
      <c r="B143" s="231"/>
      <c r="C143" s="232"/>
      <c r="D143" s="233" t="s">
        <v>170</v>
      </c>
      <c r="E143" s="234" t="s">
        <v>19</v>
      </c>
      <c r="F143" s="235" t="s">
        <v>335</v>
      </c>
      <c r="G143" s="232"/>
      <c r="H143" s="236">
        <v>139.46799999999999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170</v>
      </c>
      <c r="AU143" s="242" t="s">
        <v>82</v>
      </c>
      <c r="AV143" s="13" t="s">
        <v>82</v>
      </c>
      <c r="AW143" s="13" t="s">
        <v>32</v>
      </c>
      <c r="AX143" s="13" t="s">
        <v>72</v>
      </c>
      <c r="AY143" s="242" t="s">
        <v>157</v>
      </c>
    </row>
    <row r="144" s="13" customFormat="1">
      <c r="A144" s="13"/>
      <c r="B144" s="231"/>
      <c r="C144" s="232"/>
      <c r="D144" s="233" t="s">
        <v>170</v>
      </c>
      <c r="E144" s="234" t="s">
        <v>19</v>
      </c>
      <c r="F144" s="235" t="s">
        <v>336</v>
      </c>
      <c r="G144" s="232"/>
      <c r="H144" s="236">
        <v>8.4359999999999999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170</v>
      </c>
      <c r="AU144" s="242" t="s">
        <v>82</v>
      </c>
      <c r="AV144" s="13" t="s">
        <v>82</v>
      </c>
      <c r="AW144" s="13" t="s">
        <v>32</v>
      </c>
      <c r="AX144" s="13" t="s">
        <v>72</v>
      </c>
      <c r="AY144" s="242" t="s">
        <v>157</v>
      </c>
    </row>
    <row r="145" s="13" customFormat="1">
      <c r="A145" s="13"/>
      <c r="B145" s="231"/>
      <c r="C145" s="232"/>
      <c r="D145" s="233" t="s">
        <v>170</v>
      </c>
      <c r="E145" s="234" t="s">
        <v>19</v>
      </c>
      <c r="F145" s="235" t="s">
        <v>337</v>
      </c>
      <c r="G145" s="232"/>
      <c r="H145" s="236">
        <v>5.6319999999999997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170</v>
      </c>
      <c r="AU145" s="242" t="s">
        <v>82</v>
      </c>
      <c r="AV145" s="13" t="s">
        <v>82</v>
      </c>
      <c r="AW145" s="13" t="s">
        <v>32</v>
      </c>
      <c r="AX145" s="13" t="s">
        <v>72</v>
      </c>
      <c r="AY145" s="242" t="s">
        <v>157</v>
      </c>
    </row>
    <row r="146" s="14" customFormat="1">
      <c r="A146" s="14"/>
      <c r="B146" s="243"/>
      <c r="C146" s="244"/>
      <c r="D146" s="233" t="s">
        <v>170</v>
      </c>
      <c r="E146" s="245" t="s">
        <v>19</v>
      </c>
      <c r="F146" s="246" t="s">
        <v>182</v>
      </c>
      <c r="G146" s="244"/>
      <c r="H146" s="247">
        <v>153.536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170</v>
      </c>
      <c r="AU146" s="253" t="s">
        <v>82</v>
      </c>
      <c r="AV146" s="14" t="s">
        <v>166</v>
      </c>
      <c r="AW146" s="14" t="s">
        <v>32</v>
      </c>
      <c r="AX146" s="14" t="s">
        <v>80</v>
      </c>
      <c r="AY146" s="253" t="s">
        <v>157</v>
      </c>
    </row>
    <row r="147" s="2" customFormat="1" ht="16.5" customHeight="1">
      <c r="A147" s="39"/>
      <c r="B147" s="40"/>
      <c r="C147" s="213" t="s">
        <v>338</v>
      </c>
      <c r="D147" s="213" t="s">
        <v>161</v>
      </c>
      <c r="E147" s="214" t="s">
        <v>339</v>
      </c>
      <c r="F147" s="215" t="s">
        <v>340</v>
      </c>
      <c r="G147" s="216" t="s">
        <v>177</v>
      </c>
      <c r="H147" s="217">
        <v>80.5</v>
      </c>
      <c r="I147" s="218"/>
      <c r="J147" s="219">
        <f>ROUND(I147*H147,2)</f>
        <v>0</v>
      </c>
      <c r="K147" s="215" t="s">
        <v>165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2.5236100000000001</v>
      </c>
      <c r="R147" s="222">
        <f>Q147*H147</f>
        <v>203.15060500000001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166</v>
      </c>
      <c r="AT147" s="224" t="s">
        <v>161</v>
      </c>
      <c r="AU147" s="224" t="s">
        <v>82</v>
      </c>
      <c r="AY147" s="18" t="s">
        <v>157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166</v>
      </c>
      <c r="BM147" s="224" t="s">
        <v>341</v>
      </c>
    </row>
    <row r="148" s="2" customFormat="1">
      <c r="A148" s="39"/>
      <c r="B148" s="40"/>
      <c r="C148" s="41"/>
      <c r="D148" s="226" t="s">
        <v>168</v>
      </c>
      <c r="E148" s="41"/>
      <c r="F148" s="227" t="s">
        <v>342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168</v>
      </c>
      <c r="AU148" s="18" t="s">
        <v>82</v>
      </c>
    </row>
    <row r="149" s="13" customFormat="1">
      <c r="A149" s="13"/>
      <c r="B149" s="231"/>
      <c r="C149" s="232"/>
      <c r="D149" s="233" t="s">
        <v>170</v>
      </c>
      <c r="E149" s="234" t="s">
        <v>19</v>
      </c>
      <c r="F149" s="235" t="s">
        <v>343</v>
      </c>
      <c r="G149" s="232"/>
      <c r="H149" s="236">
        <v>80.5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170</v>
      </c>
      <c r="AU149" s="242" t="s">
        <v>82</v>
      </c>
      <c r="AV149" s="13" t="s">
        <v>82</v>
      </c>
      <c r="AW149" s="13" t="s">
        <v>32</v>
      </c>
      <c r="AX149" s="13" t="s">
        <v>80</v>
      </c>
      <c r="AY149" s="242" t="s">
        <v>157</v>
      </c>
    </row>
    <row r="150" s="2" customFormat="1" ht="16.5" customHeight="1">
      <c r="A150" s="39"/>
      <c r="B150" s="40"/>
      <c r="C150" s="213" t="s">
        <v>344</v>
      </c>
      <c r="D150" s="213" t="s">
        <v>161</v>
      </c>
      <c r="E150" s="214" t="s">
        <v>345</v>
      </c>
      <c r="F150" s="215" t="s">
        <v>346</v>
      </c>
      <c r="G150" s="216" t="s">
        <v>206</v>
      </c>
      <c r="H150" s="217">
        <v>25.199999999999999</v>
      </c>
      <c r="I150" s="218"/>
      <c r="J150" s="219">
        <f>ROUND(I150*H150,2)</f>
        <v>0</v>
      </c>
      <c r="K150" s="215" t="s">
        <v>165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0.0029399999999999999</v>
      </c>
      <c r="R150" s="222">
        <f>Q150*H150</f>
        <v>0.074088000000000001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166</v>
      </c>
      <c r="AT150" s="224" t="s">
        <v>161</v>
      </c>
      <c r="AU150" s="224" t="s">
        <v>82</v>
      </c>
      <c r="AY150" s="18" t="s">
        <v>157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166</v>
      </c>
      <c r="BM150" s="224" t="s">
        <v>347</v>
      </c>
    </row>
    <row r="151" s="2" customFormat="1">
      <c r="A151" s="39"/>
      <c r="B151" s="40"/>
      <c r="C151" s="41"/>
      <c r="D151" s="226" t="s">
        <v>168</v>
      </c>
      <c r="E151" s="41"/>
      <c r="F151" s="227" t="s">
        <v>348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168</v>
      </c>
      <c r="AU151" s="18" t="s">
        <v>82</v>
      </c>
    </row>
    <row r="152" s="13" customFormat="1">
      <c r="A152" s="13"/>
      <c r="B152" s="231"/>
      <c r="C152" s="232"/>
      <c r="D152" s="233" t="s">
        <v>170</v>
      </c>
      <c r="E152" s="234" t="s">
        <v>19</v>
      </c>
      <c r="F152" s="235" t="s">
        <v>349</v>
      </c>
      <c r="G152" s="232"/>
      <c r="H152" s="236">
        <v>25.199999999999999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170</v>
      </c>
      <c r="AU152" s="242" t="s">
        <v>82</v>
      </c>
      <c r="AV152" s="13" t="s">
        <v>82</v>
      </c>
      <c r="AW152" s="13" t="s">
        <v>32</v>
      </c>
      <c r="AX152" s="13" t="s">
        <v>80</v>
      </c>
      <c r="AY152" s="242" t="s">
        <v>157</v>
      </c>
    </row>
    <row r="153" s="2" customFormat="1" ht="16.5" customHeight="1">
      <c r="A153" s="39"/>
      <c r="B153" s="40"/>
      <c r="C153" s="213" t="s">
        <v>247</v>
      </c>
      <c r="D153" s="213" t="s">
        <v>161</v>
      </c>
      <c r="E153" s="214" t="s">
        <v>350</v>
      </c>
      <c r="F153" s="215" t="s">
        <v>351</v>
      </c>
      <c r="G153" s="216" t="s">
        <v>206</v>
      </c>
      <c r="H153" s="217">
        <v>25.199999999999999</v>
      </c>
      <c r="I153" s="218"/>
      <c r="J153" s="219">
        <f>ROUND(I153*H153,2)</f>
        <v>0</v>
      </c>
      <c r="K153" s="215" t="s">
        <v>165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166</v>
      </c>
      <c r="AT153" s="224" t="s">
        <v>161</v>
      </c>
      <c r="AU153" s="224" t="s">
        <v>82</v>
      </c>
      <c r="AY153" s="18" t="s">
        <v>157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166</v>
      </c>
      <c r="BM153" s="224" t="s">
        <v>352</v>
      </c>
    </row>
    <row r="154" s="2" customFormat="1">
      <c r="A154" s="39"/>
      <c r="B154" s="40"/>
      <c r="C154" s="41"/>
      <c r="D154" s="226" t="s">
        <v>168</v>
      </c>
      <c r="E154" s="41"/>
      <c r="F154" s="227" t="s">
        <v>353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168</v>
      </c>
      <c r="AU154" s="18" t="s">
        <v>82</v>
      </c>
    </row>
    <row r="155" s="2" customFormat="1" ht="16.5" customHeight="1">
      <c r="A155" s="39"/>
      <c r="B155" s="40"/>
      <c r="C155" s="213" t="s">
        <v>354</v>
      </c>
      <c r="D155" s="213" t="s">
        <v>161</v>
      </c>
      <c r="E155" s="214" t="s">
        <v>355</v>
      </c>
      <c r="F155" s="215" t="s">
        <v>356</v>
      </c>
      <c r="G155" s="216" t="s">
        <v>213</v>
      </c>
      <c r="H155" s="217">
        <v>11.27</v>
      </c>
      <c r="I155" s="218"/>
      <c r="J155" s="219">
        <f>ROUND(I155*H155,2)</f>
        <v>0</v>
      </c>
      <c r="K155" s="215" t="s">
        <v>165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1.0606199999999999</v>
      </c>
      <c r="R155" s="222">
        <f>Q155*H155</f>
        <v>11.953187399999999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166</v>
      </c>
      <c r="AT155" s="224" t="s">
        <v>161</v>
      </c>
      <c r="AU155" s="224" t="s">
        <v>82</v>
      </c>
      <c r="AY155" s="18" t="s">
        <v>157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166</v>
      </c>
      <c r="BM155" s="224" t="s">
        <v>357</v>
      </c>
    </row>
    <row r="156" s="2" customFormat="1">
      <c r="A156" s="39"/>
      <c r="B156" s="40"/>
      <c r="C156" s="41"/>
      <c r="D156" s="226" t="s">
        <v>168</v>
      </c>
      <c r="E156" s="41"/>
      <c r="F156" s="227" t="s">
        <v>358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168</v>
      </c>
      <c r="AU156" s="18" t="s">
        <v>82</v>
      </c>
    </row>
    <row r="157" s="13" customFormat="1">
      <c r="A157" s="13"/>
      <c r="B157" s="231"/>
      <c r="C157" s="232"/>
      <c r="D157" s="233" t="s">
        <v>170</v>
      </c>
      <c r="E157" s="234" t="s">
        <v>19</v>
      </c>
      <c r="F157" s="235" t="s">
        <v>359</v>
      </c>
      <c r="G157" s="232"/>
      <c r="H157" s="236">
        <v>11.27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170</v>
      </c>
      <c r="AU157" s="242" t="s">
        <v>82</v>
      </c>
      <c r="AV157" s="13" t="s">
        <v>82</v>
      </c>
      <c r="AW157" s="13" t="s">
        <v>32</v>
      </c>
      <c r="AX157" s="13" t="s">
        <v>80</v>
      </c>
      <c r="AY157" s="242" t="s">
        <v>157</v>
      </c>
    </row>
    <row r="158" s="2" customFormat="1" ht="16.5" customHeight="1">
      <c r="A158" s="39"/>
      <c r="B158" s="40"/>
      <c r="C158" s="213" t="s">
        <v>360</v>
      </c>
      <c r="D158" s="213" t="s">
        <v>161</v>
      </c>
      <c r="E158" s="214" t="s">
        <v>361</v>
      </c>
      <c r="F158" s="215" t="s">
        <v>362</v>
      </c>
      <c r="G158" s="216" t="s">
        <v>213</v>
      </c>
      <c r="H158" s="217">
        <v>17.558</v>
      </c>
      <c r="I158" s="218"/>
      <c r="J158" s="219">
        <f>ROUND(I158*H158,2)</f>
        <v>0</v>
      </c>
      <c r="K158" s="215" t="s">
        <v>165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1.06277</v>
      </c>
      <c r="R158" s="222">
        <f>Q158*H158</f>
        <v>18.660115659999999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166</v>
      </c>
      <c r="AT158" s="224" t="s">
        <v>161</v>
      </c>
      <c r="AU158" s="224" t="s">
        <v>82</v>
      </c>
      <c r="AY158" s="18" t="s">
        <v>157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166</v>
      </c>
      <c r="BM158" s="224" t="s">
        <v>363</v>
      </c>
    </row>
    <row r="159" s="2" customFormat="1">
      <c r="A159" s="39"/>
      <c r="B159" s="40"/>
      <c r="C159" s="41"/>
      <c r="D159" s="226" t="s">
        <v>168</v>
      </c>
      <c r="E159" s="41"/>
      <c r="F159" s="227" t="s">
        <v>364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168</v>
      </c>
      <c r="AU159" s="18" t="s">
        <v>82</v>
      </c>
    </row>
    <row r="160" s="13" customFormat="1">
      <c r="A160" s="13"/>
      <c r="B160" s="231"/>
      <c r="C160" s="232"/>
      <c r="D160" s="233" t="s">
        <v>170</v>
      </c>
      <c r="E160" s="234" t="s">
        <v>19</v>
      </c>
      <c r="F160" s="235" t="s">
        <v>365</v>
      </c>
      <c r="G160" s="232"/>
      <c r="H160" s="236">
        <v>3.2200000000000002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170</v>
      </c>
      <c r="AU160" s="242" t="s">
        <v>82</v>
      </c>
      <c r="AV160" s="13" t="s">
        <v>82</v>
      </c>
      <c r="AW160" s="13" t="s">
        <v>32</v>
      </c>
      <c r="AX160" s="13" t="s">
        <v>72</v>
      </c>
      <c r="AY160" s="242" t="s">
        <v>157</v>
      </c>
    </row>
    <row r="161" s="13" customFormat="1">
      <c r="A161" s="13"/>
      <c r="B161" s="231"/>
      <c r="C161" s="232"/>
      <c r="D161" s="233" t="s">
        <v>170</v>
      </c>
      <c r="E161" s="234" t="s">
        <v>19</v>
      </c>
      <c r="F161" s="235" t="s">
        <v>366</v>
      </c>
      <c r="G161" s="232"/>
      <c r="H161" s="236">
        <v>17.558</v>
      </c>
      <c r="I161" s="237"/>
      <c r="J161" s="232"/>
      <c r="K161" s="232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170</v>
      </c>
      <c r="AU161" s="242" t="s">
        <v>82</v>
      </c>
      <c r="AV161" s="13" t="s">
        <v>82</v>
      </c>
      <c r="AW161" s="13" t="s">
        <v>32</v>
      </c>
      <c r="AX161" s="13" t="s">
        <v>80</v>
      </c>
      <c r="AY161" s="242" t="s">
        <v>157</v>
      </c>
    </row>
    <row r="162" s="2" customFormat="1" ht="21.75" customHeight="1">
      <c r="A162" s="39"/>
      <c r="B162" s="40"/>
      <c r="C162" s="213" t="s">
        <v>367</v>
      </c>
      <c r="D162" s="213" t="s">
        <v>161</v>
      </c>
      <c r="E162" s="214" t="s">
        <v>368</v>
      </c>
      <c r="F162" s="215" t="s">
        <v>369</v>
      </c>
      <c r="G162" s="216" t="s">
        <v>177</v>
      </c>
      <c r="H162" s="217">
        <v>12.355</v>
      </c>
      <c r="I162" s="218"/>
      <c r="J162" s="219">
        <f>ROUND(I162*H162,2)</f>
        <v>0</v>
      </c>
      <c r="K162" s="215" t="s">
        <v>165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2.5018699999999998</v>
      </c>
      <c r="R162" s="222">
        <f>Q162*H162</f>
        <v>30.910603849999998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166</v>
      </c>
      <c r="AT162" s="224" t="s">
        <v>161</v>
      </c>
      <c r="AU162" s="224" t="s">
        <v>82</v>
      </c>
      <c r="AY162" s="18" t="s">
        <v>157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166</v>
      </c>
      <c r="BM162" s="224" t="s">
        <v>370</v>
      </c>
    </row>
    <row r="163" s="2" customFormat="1">
      <c r="A163" s="39"/>
      <c r="B163" s="40"/>
      <c r="C163" s="41"/>
      <c r="D163" s="226" t="s">
        <v>168</v>
      </c>
      <c r="E163" s="41"/>
      <c r="F163" s="227" t="s">
        <v>371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168</v>
      </c>
      <c r="AU163" s="18" t="s">
        <v>82</v>
      </c>
    </row>
    <row r="164" s="13" customFormat="1">
      <c r="A164" s="13"/>
      <c r="B164" s="231"/>
      <c r="C164" s="232"/>
      <c r="D164" s="233" t="s">
        <v>170</v>
      </c>
      <c r="E164" s="234" t="s">
        <v>19</v>
      </c>
      <c r="F164" s="235" t="s">
        <v>372</v>
      </c>
      <c r="G164" s="232"/>
      <c r="H164" s="236">
        <v>12.355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170</v>
      </c>
      <c r="AU164" s="242" t="s">
        <v>82</v>
      </c>
      <c r="AV164" s="13" t="s">
        <v>82</v>
      </c>
      <c r="AW164" s="13" t="s">
        <v>32</v>
      </c>
      <c r="AX164" s="13" t="s">
        <v>80</v>
      </c>
      <c r="AY164" s="242" t="s">
        <v>157</v>
      </c>
    </row>
    <row r="165" s="2" customFormat="1" ht="16.5" customHeight="1">
      <c r="A165" s="39"/>
      <c r="B165" s="40"/>
      <c r="C165" s="213" t="s">
        <v>373</v>
      </c>
      <c r="D165" s="213" t="s">
        <v>161</v>
      </c>
      <c r="E165" s="214" t="s">
        <v>374</v>
      </c>
      <c r="F165" s="215" t="s">
        <v>375</v>
      </c>
      <c r="G165" s="216" t="s">
        <v>206</v>
      </c>
      <c r="H165" s="217">
        <v>13.728</v>
      </c>
      <c r="I165" s="218"/>
      <c r="J165" s="219">
        <f>ROUND(I165*H165,2)</f>
        <v>0</v>
      </c>
      <c r="K165" s="215" t="s">
        <v>165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0.0026900000000000001</v>
      </c>
      <c r="R165" s="222">
        <f>Q165*H165</f>
        <v>0.036928320000000001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166</v>
      </c>
      <c r="AT165" s="224" t="s">
        <v>161</v>
      </c>
      <c r="AU165" s="224" t="s">
        <v>82</v>
      </c>
      <c r="AY165" s="18" t="s">
        <v>157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166</v>
      </c>
      <c r="BM165" s="224" t="s">
        <v>376</v>
      </c>
    </row>
    <row r="166" s="2" customFormat="1">
      <c r="A166" s="39"/>
      <c r="B166" s="40"/>
      <c r="C166" s="41"/>
      <c r="D166" s="226" t="s">
        <v>168</v>
      </c>
      <c r="E166" s="41"/>
      <c r="F166" s="227" t="s">
        <v>377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168</v>
      </c>
      <c r="AU166" s="18" t="s">
        <v>82</v>
      </c>
    </row>
    <row r="167" s="13" customFormat="1">
      <c r="A167" s="13"/>
      <c r="B167" s="231"/>
      <c r="C167" s="232"/>
      <c r="D167" s="233" t="s">
        <v>170</v>
      </c>
      <c r="E167" s="234" t="s">
        <v>19</v>
      </c>
      <c r="F167" s="235" t="s">
        <v>378</v>
      </c>
      <c r="G167" s="232"/>
      <c r="H167" s="236">
        <v>13.728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170</v>
      </c>
      <c r="AU167" s="242" t="s">
        <v>82</v>
      </c>
      <c r="AV167" s="13" t="s">
        <v>82</v>
      </c>
      <c r="AW167" s="13" t="s">
        <v>32</v>
      </c>
      <c r="AX167" s="13" t="s">
        <v>80</v>
      </c>
      <c r="AY167" s="242" t="s">
        <v>157</v>
      </c>
    </row>
    <row r="168" s="2" customFormat="1" ht="16.5" customHeight="1">
      <c r="A168" s="39"/>
      <c r="B168" s="40"/>
      <c r="C168" s="213" t="s">
        <v>7</v>
      </c>
      <c r="D168" s="213" t="s">
        <v>161</v>
      </c>
      <c r="E168" s="214" t="s">
        <v>379</v>
      </c>
      <c r="F168" s="215" t="s">
        <v>380</v>
      </c>
      <c r="G168" s="216" t="s">
        <v>206</v>
      </c>
      <c r="H168" s="217">
        <v>13.728</v>
      </c>
      <c r="I168" s="218"/>
      <c r="J168" s="219">
        <f>ROUND(I168*H168,2)</f>
        <v>0</v>
      </c>
      <c r="K168" s="215" t="s">
        <v>165</v>
      </c>
      <c r="L168" s="45"/>
      <c r="M168" s="220" t="s">
        <v>19</v>
      </c>
      <c r="N168" s="221" t="s">
        <v>43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166</v>
      </c>
      <c r="AT168" s="224" t="s">
        <v>161</v>
      </c>
      <c r="AU168" s="224" t="s">
        <v>82</v>
      </c>
      <c r="AY168" s="18" t="s">
        <v>157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166</v>
      </c>
      <c r="BM168" s="224" t="s">
        <v>381</v>
      </c>
    </row>
    <row r="169" s="2" customFormat="1">
      <c r="A169" s="39"/>
      <c r="B169" s="40"/>
      <c r="C169" s="41"/>
      <c r="D169" s="226" t="s">
        <v>168</v>
      </c>
      <c r="E169" s="41"/>
      <c r="F169" s="227" t="s">
        <v>382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168</v>
      </c>
      <c r="AU169" s="18" t="s">
        <v>82</v>
      </c>
    </row>
    <row r="170" s="2" customFormat="1" ht="16.5" customHeight="1">
      <c r="A170" s="39"/>
      <c r="B170" s="40"/>
      <c r="C170" s="213" t="s">
        <v>383</v>
      </c>
      <c r="D170" s="213" t="s">
        <v>161</v>
      </c>
      <c r="E170" s="214" t="s">
        <v>384</v>
      </c>
      <c r="F170" s="215" t="s">
        <v>385</v>
      </c>
      <c r="G170" s="216" t="s">
        <v>213</v>
      </c>
      <c r="H170" s="217">
        <v>2.2240000000000002</v>
      </c>
      <c r="I170" s="218"/>
      <c r="J170" s="219">
        <f>ROUND(I170*H170,2)</f>
        <v>0</v>
      </c>
      <c r="K170" s="215" t="s">
        <v>165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1.0606199999999999</v>
      </c>
      <c r="R170" s="222">
        <f>Q170*H170</f>
        <v>2.3588188799999998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166</v>
      </c>
      <c r="AT170" s="224" t="s">
        <v>161</v>
      </c>
      <c r="AU170" s="224" t="s">
        <v>82</v>
      </c>
      <c r="AY170" s="18" t="s">
        <v>157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166</v>
      </c>
      <c r="BM170" s="224" t="s">
        <v>386</v>
      </c>
    </row>
    <row r="171" s="2" customFormat="1">
      <c r="A171" s="39"/>
      <c r="B171" s="40"/>
      <c r="C171" s="41"/>
      <c r="D171" s="226" t="s">
        <v>168</v>
      </c>
      <c r="E171" s="41"/>
      <c r="F171" s="227" t="s">
        <v>387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168</v>
      </c>
      <c r="AU171" s="18" t="s">
        <v>82</v>
      </c>
    </row>
    <row r="172" s="13" customFormat="1">
      <c r="A172" s="13"/>
      <c r="B172" s="231"/>
      <c r="C172" s="232"/>
      <c r="D172" s="233" t="s">
        <v>170</v>
      </c>
      <c r="E172" s="234" t="s">
        <v>19</v>
      </c>
      <c r="F172" s="235" t="s">
        <v>388</v>
      </c>
      <c r="G172" s="232"/>
      <c r="H172" s="236">
        <v>2.2240000000000002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170</v>
      </c>
      <c r="AU172" s="242" t="s">
        <v>82</v>
      </c>
      <c r="AV172" s="13" t="s">
        <v>82</v>
      </c>
      <c r="AW172" s="13" t="s">
        <v>32</v>
      </c>
      <c r="AX172" s="13" t="s">
        <v>80</v>
      </c>
      <c r="AY172" s="242" t="s">
        <v>157</v>
      </c>
    </row>
    <row r="173" s="2" customFormat="1" ht="21.75" customHeight="1">
      <c r="A173" s="39"/>
      <c r="B173" s="40"/>
      <c r="C173" s="213" t="s">
        <v>389</v>
      </c>
      <c r="D173" s="213" t="s">
        <v>161</v>
      </c>
      <c r="E173" s="214" t="s">
        <v>390</v>
      </c>
      <c r="F173" s="215" t="s">
        <v>391</v>
      </c>
      <c r="G173" s="216" t="s">
        <v>177</v>
      </c>
      <c r="H173" s="217">
        <v>39.630000000000003</v>
      </c>
      <c r="I173" s="218"/>
      <c r="J173" s="219">
        <f>ROUND(I173*H173,2)</f>
        <v>0</v>
      </c>
      <c r="K173" s="215" t="s">
        <v>165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2.5018699999999998</v>
      </c>
      <c r="R173" s="222">
        <f>Q173*H173</f>
        <v>99.149108099999992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166</v>
      </c>
      <c r="AT173" s="224" t="s">
        <v>161</v>
      </c>
      <c r="AU173" s="224" t="s">
        <v>82</v>
      </c>
      <c r="AY173" s="18" t="s">
        <v>157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166</v>
      </c>
      <c r="BM173" s="224" t="s">
        <v>392</v>
      </c>
    </row>
    <row r="174" s="2" customFormat="1">
      <c r="A174" s="39"/>
      <c r="B174" s="40"/>
      <c r="C174" s="41"/>
      <c r="D174" s="226" t="s">
        <v>168</v>
      </c>
      <c r="E174" s="41"/>
      <c r="F174" s="227" t="s">
        <v>393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168</v>
      </c>
      <c r="AU174" s="18" t="s">
        <v>82</v>
      </c>
    </row>
    <row r="175" s="13" customFormat="1">
      <c r="A175" s="13"/>
      <c r="B175" s="231"/>
      <c r="C175" s="232"/>
      <c r="D175" s="233" t="s">
        <v>170</v>
      </c>
      <c r="E175" s="234" t="s">
        <v>19</v>
      </c>
      <c r="F175" s="235" t="s">
        <v>394</v>
      </c>
      <c r="G175" s="232"/>
      <c r="H175" s="236">
        <v>39.630000000000003</v>
      </c>
      <c r="I175" s="237"/>
      <c r="J175" s="232"/>
      <c r="K175" s="232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170</v>
      </c>
      <c r="AU175" s="242" t="s">
        <v>82</v>
      </c>
      <c r="AV175" s="13" t="s">
        <v>82</v>
      </c>
      <c r="AW175" s="13" t="s">
        <v>32</v>
      </c>
      <c r="AX175" s="13" t="s">
        <v>80</v>
      </c>
      <c r="AY175" s="242" t="s">
        <v>157</v>
      </c>
    </row>
    <row r="176" s="2" customFormat="1" ht="16.5" customHeight="1">
      <c r="A176" s="39"/>
      <c r="B176" s="40"/>
      <c r="C176" s="213" t="s">
        <v>395</v>
      </c>
      <c r="D176" s="213" t="s">
        <v>161</v>
      </c>
      <c r="E176" s="214" t="s">
        <v>396</v>
      </c>
      <c r="F176" s="215" t="s">
        <v>397</v>
      </c>
      <c r="G176" s="216" t="s">
        <v>206</v>
      </c>
      <c r="H176" s="217">
        <v>73.200000000000003</v>
      </c>
      <c r="I176" s="218"/>
      <c r="J176" s="219">
        <f>ROUND(I176*H176,2)</f>
        <v>0</v>
      </c>
      <c r="K176" s="215" t="s">
        <v>165</v>
      </c>
      <c r="L176" s="45"/>
      <c r="M176" s="220" t="s">
        <v>19</v>
      </c>
      <c r="N176" s="221" t="s">
        <v>43</v>
      </c>
      <c r="O176" s="85"/>
      <c r="P176" s="222">
        <f>O176*H176</f>
        <v>0</v>
      </c>
      <c r="Q176" s="222">
        <v>0.00264</v>
      </c>
      <c r="R176" s="222">
        <f>Q176*H176</f>
        <v>0.193248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166</v>
      </c>
      <c r="AT176" s="224" t="s">
        <v>161</v>
      </c>
      <c r="AU176" s="224" t="s">
        <v>82</v>
      </c>
      <c r="AY176" s="18" t="s">
        <v>157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166</v>
      </c>
      <c r="BM176" s="224" t="s">
        <v>398</v>
      </c>
    </row>
    <row r="177" s="2" customFormat="1">
      <c r="A177" s="39"/>
      <c r="B177" s="40"/>
      <c r="C177" s="41"/>
      <c r="D177" s="226" t="s">
        <v>168</v>
      </c>
      <c r="E177" s="41"/>
      <c r="F177" s="227" t="s">
        <v>399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168</v>
      </c>
      <c r="AU177" s="18" t="s">
        <v>82</v>
      </c>
    </row>
    <row r="178" s="13" customFormat="1">
      <c r="A178" s="13"/>
      <c r="B178" s="231"/>
      <c r="C178" s="232"/>
      <c r="D178" s="233" t="s">
        <v>170</v>
      </c>
      <c r="E178" s="234" t="s">
        <v>19</v>
      </c>
      <c r="F178" s="235" t="s">
        <v>400</v>
      </c>
      <c r="G178" s="232"/>
      <c r="H178" s="236">
        <v>73.200000000000003</v>
      </c>
      <c r="I178" s="237"/>
      <c r="J178" s="232"/>
      <c r="K178" s="232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170</v>
      </c>
      <c r="AU178" s="242" t="s">
        <v>82</v>
      </c>
      <c r="AV178" s="13" t="s">
        <v>82</v>
      </c>
      <c r="AW178" s="13" t="s">
        <v>32</v>
      </c>
      <c r="AX178" s="13" t="s">
        <v>80</v>
      </c>
      <c r="AY178" s="242" t="s">
        <v>157</v>
      </c>
    </row>
    <row r="179" s="2" customFormat="1" ht="16.5" customHeight="1">
      <c r="A179" s="39"/>
      <c r="B179" s="40"/>
      <c r="C179" s="213" t="s">
        <v>401</v>
      </c>
      <c r="D179" s="213" t="s">
        <v>161</v>
      </c>
      <c r="E179" s="214" t="s">
        <v>402</v>
      </c>
      <c r="F179" s="215" t="s">
        <v>403</v>
      </c>
      <c r="G179" s="216" t="s">
        <v>206</v>
      </c>
      <c r="H179" s="217">
        <v>73.200000000000003</v>
      </c>
      <c r="I179" s="218"/>
      <c r="J179" s="219">
        <f>ROUND(I179*H179,2)</f>
        <v>0</v>
      </c>
      <c r="K179" s="215" t="s">
        <v>165</v>
      </c>
      <c r="L179" s="45"/>
      <c r="M179" s="220" t="s">
        <v>19</v>
      </c>
      <c r="N179" s="221" t="s">
        <v>43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166</v>
      </c>
      <c r="AT179" s="224" t="s">
        <v>161</v>
      </c>
      <c r="AU179" s="224" t="s">
        <v>82</v>
      </c>
      <c r="AY179" s="18" t="s">
        <v>157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166</v>
      </c>
      <c r="BM179" s="224" t="s">
        <v>404</v>
      </c>
    </row>
    <row r="180" s="2" customFormat="1">
      <c r="A180" s="39"/>
      <c r="B180" s="40"/>
      <c r="C180" s="41"/>
      <c r="D180" s="226" t="s">
        <v>168</v>
      </c>
      <c r="E180" s="41"/>
      <c r="F180" s="227" t="s">
        <v>405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168</v>
      </c>
      <c r="AU180" s="18" t="s">
        <v>82</v>
      </c>
    </row>
    <row r="181" s="2" customFormat="1" ht="16.5" customHeight="1">
      <c r="A181" s="39"/>
      <c r="B181" s="40"/>
      <c r="C181" s="213" t="s">
        <v>406</v>
      </c>
      <c r="D181" s="213" t="s">
        <v>161</v>
      </c>
      <c r="E181" s="214" t="s">
        <v>407</v>
      </c>
      <c r="F181" s="215" t="s">
        <v>408</v>
      </c>
      <c r="G181" s="216" t="s">
        <v>213</v>
      </c>
      <c r="H181" s="217">
        <v>5.548</v>
      </c>
      <c r="I181" s="218"/>
      <c r="J181" s="219">
        <f>ROUND(I181*H181,2)</f>
        <v>0</v>
      </c>
      <c r="K181" s="215" t="s">
        <v>165</v>
      </c>
      <c r="L181" s="45"/>
      <c r="M181" s="220" t="s">
        <v>19</v>
      </c>
      <c r="N181" s="221" t="s">
        <v>43</v>
      </c>
      <c r="O181" s="85"/>
      <c r="P181" s="222">
        <f>O181*H181</f>
        <v>0</v>
      </c>
      <c r="Q181" s="222">
        <v>1.0606199999999999</v>
      </c>
      <c r="R181" s="222">
        <f>Q181*H181</f>
        <v>5.8843197599999995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166</v>
      </c>
      <c r="AT181" s="224" t="s">
        <v>161</v>
      </c>
      <c r="AU181" s="224" t="s">
        <v>82</v>
      </c>
      <c r="AY181" s="18" t="s">
        <v>157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166</v>
      </c>
      <c r="BM181" s="224" t="s">
        <v>409</v>
      </c>
    </row>
    <row r="182" s="2" customFormat="1">
      <c r="A182" s="39"/>
      <c r="B182" s="40"/>
      <c r="C182" s="41"/>
      <c r="D182" s="226" t="s">
        <v>168</v>
      </c>
      <c r="E182" s="41"/>
      <c r="F182" s="227" t="s">
        <v>410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168</v>
      </c>
      <c r="AU182" s="18" t="s">
        <v>82</v>
      </c>
    </row>
    <row r="183" s="13" customFormat="1">
      <c r="A183" s="13"/>
      <c r="B183" s="231"/>
      <c r="C183" s="232"/>
      <c r="D183" s="233" t="s">
        <v>170</v>
      </c>
      <c r="E183" s="234" t="s">
        <v>19</v>
      </c>
      <c r="F183" s="235" t="s">
        <v>411</v>
      </c>
      <c r="G183" s="232"/>
      <c r="H183" s="236">
        <v>5.548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170</v>
      </c>
      <c r="AU183" s="242" t="s">
        <v>82</v>
      </c>
      <c r="AV183" s="13" t="s">
        <v>82</v>
      </c>
      <c r="AW183" s="13" t="s">
        <v>32</v>
      </c>
      <c r="AX183" s="13" t="s">
        <v>80</v>
      </c>
      <c r="AY183" s="242" t="s">
        <v>157</v>
      </c>
    </row>
    <row r="184" s="2" customFormat="1" ht="16.5" customHeight="1">
      <c r="A184" s="39"/>
      <c r="B184" s="40"/>
      <c r="C184" s="213" t="s">
        <v>412</v>
      </c>
      <c r="D184" s="213" t="s">
        <v>161</v>
      </c>
      <c r="E184" s="214" t="s">
        <v>413</v>
      </c>
      <c r="F184" s="215" t="s">
        <v>414</v>
      </c>
      <c r="G184" s="216" t="s">
        <v>213</v>
      </c>
      <c r="H184" s="217">
        <v>1.585</v>
      </c>
      <c r="I184" s="218"/>
      <c r="J184" s="219">
        <f>ROUND(I184*H184,2)</f>
        <v>0</v>
      </c>
      <c r="K184" s="215" t="s">
        <v>165</v>
      </c>
      <c r="L184" s="45"/>
      <c r="M184" s="220" t="s">
        <v>19</v>
      </c>
      <c r="N184" s="221" t="s">
        <v>43</v>
      </c>
      <c r="O184" s="85"/>
      <c r="P184" s="222">
        <f>O184*H184</f>
        <v>0</v>
      </c>
      <c r="Q184" s="222">
        <v>1.06277</v>
      </c>
      <c r="R184" s="222">
        <f>Q184*H184</f>
        <v>1.68449045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166</v>
      </c>
      <c r="AT184" s="224" t="s">
        <v>161</v>
      </c>
      <c r="AU184" s="224" t="s">
        <v>82</v>
      </c>
      <c r="AY184" s="18" t="s">
        <v>157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166</v>
      </c>
      <c r="BM184" s="224" t="s">
        <v>415</v>
      </c>
    </row>
    <row r="185" s="2" customFormat="1">
      <c r="A185" s="39"/>
      <c r="B185" s="40"/>
      <c r="C185" s="41"/>
      <c r="D185" s="226" t="s">
        <v>168</v>
      </c>
      <c r="E185" s="41"/>
      <c r="F185" s="227" t="s">
        <v>416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168</v>
      </c>
      <c r="AU185" s="18" t="s">
        <v>82</v>
      </c>
    </row>
    <row r="186" s="13" customFormat="1">
      <c r="A186" s="13"/>
      <c r="B186" s="231"/>
      <c r="C186" s="232"/>
      <c r="D186" s="233" t="s">
        <v>170</v>
      </c>
      <c r="E186" s="234" t="s">
        <v>19</v>
      </c>
      <c r="F186" s="235" t="s">
        <v>417</v>
      </c>
      <c r="G186" s="232"/>
      <c r="H186" s="236">
        <v>1.585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170</v>
      </c>
      <c r="AU186" s="242" t="s">
        <v>82</v>
      </c>
      <c r="AV186" s="13" t="s">
        <v>82</v>
      </c>
      <c r="AW186" s="13" t="s">
        <v>32</v>
      </c>
      <c r="AX186" s="13" t="s">
        <v>80</v>
      </c>
      <c r="AY186" s="242" t="s">
        <v>157</v>
      </c>
    </row>
    <row r="187" s="2" customFormat="1" ht="24.15" customHeight="1">
      <c r="A187" s="39"/>
      <c r="B187" s="40"/>
      <c r="C187" s="213" t="s">
        <v>418</v>
      </c>
      <c r="D187" s="213" t="s">
        <v>161</v>
      </c>
      <c r="E187" s="214" t="s">
        <v>419</v>
      </c>
      <c r="F187" s="215" t="s">
        <v>420</v>
      </c>
      <c r="G187" s="216" t="s">
        <v>206</v>
      </c>
      <c r="H187" s="217">
        <v>123.25</v>
      </c>
      <c r="I187" s="218"/>
      <c r="J187" s="219">
        <f>ROUND(I187*H187,2)</f>
        <v>0</v>
      </c>
      <c r="K187" s="215" t="s">
        <v>165</v>
      </c>
      <c r="L187" s="45"/>
      <c r="M187" s="220" t="s">
        <v>19</v>
      </c>
      <c r="N187" s="221" t="s">
        <v>43</v>
      </c>
      <c r="O187" s="85"/>
      <c r="P187" s="222">
        <f>O187*H187</f>
        <v>0</v>
      </c>
      <c r="Q187" s="222">
        <v>1.2381500000000001</v>
      </c>
      <c r="R187" s="222">
        <f>Q187*H187</f>
        <v>152.60198750000001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166</v>
      </c>
      <c r="AT187" s="224" t="s">
        <v>161</v>
      </c>
      <c r="AU187" s="224" t="s">
        <v>82</v>
      </c>
      <c r="AY187" s="18" t="s">
        <v>157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166</v>
      </c>
      <c r="BM187" s="224" t="s">
        <v>421</v>
      </c>
    </row>
    <row r="188" s="2" customFormat="1">
      <c r="A188" s="39"/>
      <c r="B188" s="40"/>
      <c r="C188" s="41"/>
      <c r="D188" s="226" t="s">
        <v>168</v>
      </c>
      <c r="E188" s="41"/>
      <c r="F188" s="227" t="s">
        <v>422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168</v>
      </c>
      <c r="AU188" s="18" t="s">
        <v>82</v>
      </c>
    </row>
    <row r="189" s="13" customFormat="1">
      <c r="A189" s="13"/>
      <c r="B189" s="231"/>
      <c r="C189" s="232"/>
      <c r="D189" s="233" t="s">
        <v>170</v>
      </c>
      <c r="E189" s="234" t="s">
        <v>19</v>
      </c>
      <c r="F189" s="235" t="s">
        <v>423</v>
      </c>
      <c r="G189" s="232"/>
      <c r="H189" s="236">
        <v>81.25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170</v>
      </c>
      <c r="AU189" s="242" t="s">
        <v>82</v>
      </c>
      <c r="AV189" s="13" t="s">
        <v>82</v>
      </c>
      <c r="AW189" s="13" t="s">
        <v>32</v>
      </c>
      <c r="AX189" s="13" t="s">
        <v>72</v>
      </c>
      <c r="AY189" s="242" t="s">
        <v>157</v>
      </c>
    </row>
    <row r="190" s="13" customFormat="1">
      <c r="A190" s="13"/>
      <c r="B190" s="231"/>
      <c r="C190" s="232"/>
      <c r="D190" s="233" t="s">
        <v>170</v>
      </c>
      <c r="E190" s="234" t="s">
        <v>19</v>
      </c>
      <c r="F190" s="235" t="s">
        <v>424</v>
      </c>
      <c r="G190" s="232"/>
      <c r="H190" s="236">
        <v>42</v>
      </c>
      <c r="I190" s="237"/>
      <c r="J190" s="232"/>
      <c r="K190" s="232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170</v>
      </c>
      <c r="AU190" s="242" t="s">
        <v>82</v>
      </c>
      <c r="AV190" s="13" t="s">
        <v>82</v>
      </c>
      <c r="AW190" s="13" t="s">
        <v>32</v>
      </c>
      <c r="AX190" s="13" t="s">
        <v>72</v>
      </c>
      <c r="AY190" s="242" t="s">
        <v>157</v>
      </c>
    </row>
    <row r="191" s="14" customFormat="1">
      <c r="A191" s="14"/>
      <c r="B191" s="243"/>
      <c r="C191" s="244"/>
      <c r="D191" s="233" t="s">
        <v>170</v>
      </c>
      <c r="E191" s="245" t="s">
        <v>19</v>
      </c>
      <c r="F191" s="246" t="s">
        <v>182</v>
      </c>
      <c r="G191" s="244"/>
      <c r="H191" s="247">
        <v>123.25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170</v>
      </c>
      <c r="AU191" s="253" t="s">
        <v>82</v>
      </c>
      <c r="AV191" s="14" t="s">
        <v>166</v>
      </c>
      <c r="AW191" s="14" t="s">
        <v>32</v>
      </c>
      <c r="AX191" s="14" t="s">
        <v>80</v>
      </c>
      <c r="AY191" s="253" t="s">
        <v>157</v>
      </c>
    </row>
    <row r="192" s="2" customFormat="1" ht="16.5" customHeight="1">
      <c r="A192" s="39"/>
      <c r="B192" s="40"/>
      <c r="C192" s="213" t="s">
        <v>425</v>
      </c>
      <c r="D192" s="213" t="s">
        <v>161</v>
      </c>
      <c r="E192" s="214" t="s">
        <v>426</v>
      </c>
      <c r="F192" s="215" t="s">
        <v>427</v>
      </c>
      <c r="G192" s="216" t="s">
        <v>177</v>
      </c>
      <c r="H192" s="217">
        <v>65.536000000000001</v>
      </c>
      <c r="I192" s="218"/>
      <c r="J192" s="219">
        <f>ROUND(I192*H192,2)</f>
        <v>0</v>
      </c>
      <c r="K192" s="215" t="s">
        <v>165</v>
      </c>
      <c r="L192" s="45"/>
      <c r="M192" s="220" t="s">
        <v>19</v>
      </c>
      <c r="N192" s="221" t="s">
        <v>43</v>
      </c>
      <c r="O192" s="85"/>
      <c r="P192" s="222">
        <f>O192*H192</f>
        <v>0</v>
      </c>
      <c r="Q192" s="222">
        <v>2.5234999999999999</v>
      </c>
      <c r="R192" s="222">
        <f>Q192*H192</f>
        <v>165.38009599999998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166</v>
      </c>
      <c r="AT192" s="224" t="s">
        <v>161</v>
      </c>
      <c r="AU192" s="224" t="s">
        <v>82</v>
      </c>
      <c r="AY192" s="18" t="s">
        <v>157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166</v>
      </c>
      <c r="BM192" s="224" t="s">
        <v>428</v>
      </c>
    </row>
    <row r="193" s="2" customFormat="1">
      <c r="A193" s="39"/>
      <c r="B193" s="40"/>
      <c r="C193" s="41"/>
      <c r="D193" s="226" t="s">
        <v>168</v>
      </c>
      <c r="E193" s="41"/>
      <c r="F193" s="227" t="s">
        <v>429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168</v>
      </c>
      <c r="AU193" s="18" t="s">
        <v>82</v>
      </c>
    </row>
    <row r="194" s="13" customFormat="1">
      <c r="A194" s="13"/>
      <c r="B194" s="231"/>
      <c r="C194" s="232"/>
      <c r="D194" s="233" t="s">
        <v>170</v>
      </c>
      <c r="E194" s="234" t="s">
        <v>19</v>
      </c>
      <c r="F194" s="235" t="s">
        <v>430</v>
      </c>
      <c r="G194" s="232"/>
      <c r="H194" s="236">
        <v>65.536000000000001</v>
      </c>
      <c r="I194" s="237"/>
      <c r="J194" s="232"/>
      <c r="K194" s="232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170</v>
      </c>
      <c r="AU194" s="242" t="s">
        <v>82</v>
      </c>
      <c r="AV194" s="13" t="s">
        <v>82</v>
      </c>
      <c r="AW194" s="13" t="s">
        <v>32</v>
      </c>
      <c r="AX194" s="13" t="s">
        <v>80</v>
      </c>
      <c r="AY194" s="242" t="s">
        <v>157</v>
      </c>
    </row>
    <row r="195" s="2" customFormat="1" ht="16.5" customHeight="1">
      <c r="A195" s="39"/>
      <c r="B195" s="40"/>
      <c r="C195" s="213" t="s">
        <v>431</v>
      </c>
      <c r="D195" s="213" t="s">
        <v>161</v>
      </c>
      <c r="E195" s="214" t="s">
        <v>432</v>
      </c>
      <c r="F195" s="215" t="s">
        <v>433</v>
      </c>
      <c r="G195" s="216" t="s">
        <v>206</v>
      </c>
      <c r="H195" s="217">
        <v>411.93900000000002</v>
      </c>
      <c r="I195" s="218"/>
      <c r="J195" s="219">
        <f>ROUND(I195*H195,2)</f>
        <v>0</v>
      </c>
      <c r="K195" s="215" t="s">
        <v>165</v>
      </c>
      <c r="L195" s="45"/>
      <c r="M195" s="220" t="s">
        <v>19</v>
      </c>
      <c r="N195" s="221" t="s">
        <v>43</v>
      </c>
      <c r="O195" s="85"/>
      <c r="P195" s="222">
        <f>O195*H195</f>
        <v>0</v>
      </c>
      <c r="Q195" s="222">
        <v>0.0027499999999999998</v>
      </c>
      <c r="R195" s="222">
        <f>Q195*H195</f>
        <v>1.1328322500000001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166</v>
      </c>
      <c r="AT195" s="224" t="s">
        <v>161</v>
      </c>
      <c r="AU195" s="224" t="s">
        <v>82</v>
      </c>
      <c r="AY195" s="18" t="s">
        <v>157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166</v>
      </c>
      <c r="BM195" s="224" t="s">
        <v>434</v>
      </c>
    </row>
    <row r="196" s="2" customFormat="1">
      <c r="A196" s="39"/>
      <c r="B196" s="40"/>
      <c r="C196" s="41"/>
      <c r="D196" s="226" t="s">
        <v>168</v>
      </c>
      <c r="E196" s="41"/>
      <c r="F196" s="227" t="s">
        <v>435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168</v>
      </c>
      <c r="AU196" s="18" t="s">
        <v>82</v>
      </c>
    </row>
    <row r="197" s="13" customFormat="1">
      <c r="A197" s="13"/>
      <c r="B197" s="231"/>
      <c r="C197" s="232"/>
      <c r="D197" s="233" t="s">
        <v>170</v>
      </c>
      <c r="E197" s="234" t="s">
        <v>19</v>
      </c>
      <c r="F197" s="235" t="s">
        <v>436</v>
      </c>
      <c r="G197" s="232"/>
      <c r="H197" s="236">
        <v>411.93900000000002</v>
      </c>
      <c r="I197" s="237"/>
      <c r="J197" s="232"/>
      <c r="K197" s="232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170</v>
      </c>
      <c r="AU197" s="242" t="s">
        <v>82</v>
      </c>
      <c r="AV197" s="13" t="s">
        <v>82</v>
      </c>
      <c r="AW197" s="13" t="s">
        <v>32</v>
      </c>
      <c r="AX197" s="13" t="s">
        <v>80</v>
      </c>
      <c r="AY197" s="242" t="s">
        <v>157</v>
      </c>
    </row>
    <row r="198" s="2" customFormat="1" ht="16.5" customHeight="1">
      <c r="A198" s="39"/>
      <c r="B198" s="40"/>
      <c r="C198" s="213" t="s">
        <v>437</v>
      </c>
      <c r="D198" s="213" t="s">
        <v>161</v>
      </c>
      <c r="E198" s="214" t="s">
        <v>438</v>
      </c>
      <c r="F198" s="215" t="s">
        <v>439</v>
      </c>
      <c r="G198" s="216" t="s">
        <v>206</v>
      </c>
      <c r="H198" s="217">
        <v>411.93900000000002</v>
      </c>
      <c r="I198" s="218"/>
      <c r="J198" s="219">
        <f>ROUND(I198*H198,2)</f>
        <v>0</v>
      </c>
      <c r="K198" s="215" t="s">
        <v>165</v>
      </c>
      <c r="L198" s="45"/>
      <c r="M198" s="220" t="s">
        <v>19</v>
      </c>
      <c r="N198" s="221" t="s">
        <v>43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166</v>
      </c>
      <c r="AT198" s="224" t="s">
        <v>161</v>
      </c>
      <c r="AU198" s="224" t="s">
        <v>82</v>
      </c>
      <c r="AY198" s="18" t="s">
        <v>157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166</v>
      </c>
      <c r="BM198" s="224" t="s">
        <v>440</v>
      </c>
    </row>
    <row r="199" s="2" customFormat="1">
      <c r="A199" s="39"/>
      <c r="B199" s="40"/>
      <c r="C199" s="41"/>
      <c r="D199" s="226" t="s">
        <v>168</v>
      </c>
      <c r="E199" s="41"/>
      <c r="F199" s="227" t="s">
        <v>441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168</v>
      </c>
      <c r="AU199" s="18" t="s">
        <v>82</v>
      </c>
    </row>
    <row r="200" s="2" customFormat="1" ht="33" customHeight="1">
      <c r="A200" s="39"/>
      <c r="B200" s="40"/>
      <c r="C200" s="213" t="s">
        <v>442</v>
      </c>
      <c r="D200" s="213" t="s">
        <v>161</v>
      </c>
      <c r="E200" s="214" t="s">
        <v>443</v>
      </c>
      <c r="F200" s="215" t="s">
        <v>444</v>
      </c>
      <c r="G200" s="216" t="s">
        <v>213</v>
      </c>
      <c r="H200" s="217">
        <v>15.978999999999999</v>
      </c>
      <c r="I200" s="218"/>
      <c r="J200" s="219">
        <f>ROUND(I200*H200,2)</f>
        <v>0</v>
      </c>
      <c r="K200" s="215" t="s">
        <v>165</v>
      </c>
      <c r="L200" s="45"/>
      <c r="M200" s="220" t="s">
        <v>19</v>
      </c>
      <c r="N200" s="221" t="s">
        <v>43</v>
      </c>
      <c r="O200" s="85"/>
      <c r="P200" s="222">
        <f>O200*H200</f>
        <v>0</v>
      </c>
      <c r="Q200" s="222">
        <v>1.0593999999999999</v>
      </c>
      <c r="R200" s="222">
        <f>Q200*H200</f>
        <v>16.928152599999997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166</v>
      </c>
      <c r="AT200" s="224" t="s">
        <v>161</v>
      </c>
      <c r="AU200" s="224" t="s">
        <v>82</v>
      </c>
      <c r="AY200" s="18" t="s">
        <v>157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166</v>
      </c>
      <c r="BM200" s="224" t="s">
        <v>445</v>
      </c>
    </row>
    <row r="201" s="2" customFormat="1">
      <c r="A201" s="39"/>
      <c r="B201" s="40"/>
      <c r="C201" s="41"/>
      <c r="D201" s="226" t="s">
        <v>168</v>
      </c>
      <c r="E201" s="41"/>
      <c r="F201" s="227" t="s">
        <v>446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168</v>
      </c>
      <c r="AU201" s="18" t="s">
        <v>82</v>
      </c>
    </row>
    <row r="202" s="13" customFormat="1">
      <c r="A202" s="13"/>
      <c r="B202" s="231"/>
      <c r="C202" s="232"/>
      <c r="D202" s="233" t="s">
        <v>170</v>
      </c>
      <c r="E202" s="234" t="s">
        <v>19</v>
      </c>
      <c r="F202" s="235" t="s">
        <v>447</v>
      </c>
      <c r="G202" s="232"/>
      <c r="H202" s="236">
        <v>15.978999999999999</v>
      </c>
      <c r="I202" s="237"/>
      <c r="J202" s="232"/>
      <c r="K202" s="232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170</v>
      </c>
      <c r="AU202" s="242" t="s">
        <v>82</v>
      </c>
      <c r="AV202" s="13" t="s">
        <v>82</v>
      </c>
      <c r="AW202" s="13" t="s">
        <v>32</v>
      </c>
      <c r="AX202" s="13" t="s">
        <v>80</v>
      </c>
      <c r="AY202" s="242" t="s">
        <v>157</v>
      </c>
    </row>
    <row r="203" s="2" customFormat="1" ht="24.15" customHeight="1">
      <c r="A203" s="39"/>
      <c r="B203" s="40"/>
      <c r="C203" s="213" t="s">
        <v>448</v>
      </c>
      <c r="D203" s="213" t="s">
        <v>161</v>
      </c>
      <c r="E203" s="214" t="s">
        <v>449</v>
      </c>
      <c r="F203" s="215" t="s">
        <v>450</v>
      </c>
      <c r="G203" s="216" t="s">
        <v>213</v>
      </c>
      <c r="H203" s="217">
        <v>3.8410000000000002</v>
      </c>
      <c r="I203" s="218"/>
      <c r="J203" s="219">
        <f>ROUND(I203*H203,2)</f>
        <v>0</v>
      </c>
      <c r="K203" s="215" t="s">
        <v>165</v>
      </c>
      <c r="L203" s="45"/>
      <c r="M203" s="220" t="s">
        <v>19</v>
      </c>
      <c r="N203" s="221" t="s">
        <v>43</v>
      </c>
      <c r="O203" s="85"/>
      <c r="P203" s="222">
        <f>O203*H203</f>
        <v>0</v>
      </c>
      <c r="Q203" s="222">
        <v>1.06277</v>
      </c>
      <c r="R203" s="222">
        <f>Q203*H203</f>
        <v>4.0820995700000005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166</v>
      </c>
      <c r="AT203" s="224" t="s">
        <v>161</v>
      </c>
      <c r="AU203" s="224" t="s">
        <v>82</v>
      </c>
      <c r="AY203" s="18" t="s">
        <v>157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80</v>
      </c>
      <c r="BK203" s="225">
        <f>ROUND(I203*H203,2)</f>
        <v>0</v>
      </c>
      <c r="BL203" s="18" t="s">
        <v>166</v>
      </c>
      <c r="BM203" s="224" t="s">
        <v>451</v>
      </c>
    </row>
    <row r="204" s="2" customFormat="1">
      <c r="A204" s="39"/>
      <c r="B204" s="40"/>
      <c r="C204" s="41"/>
      <c r="D204" s="226" t="s">
        <v>168</v>
      </c>
      <c r="E204" s="41"/>
      <c r="F204" s="227" t="s">
        <v>452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168</v>
      </c>
      <c r="AU204" s="18" t="s">
        <v>82</v>
      </c>
    </row>
    <row r="205" s="13" customFormat="1">
      <c r="A205" s="13"/>
      <c r="B205" s="231"/>
      <c r="C205" s="232"/>
      <c r="D205" s="233" t="s">
        <v>170</v>
      </c>
      <c r="E205" s="234" t="s">
        <v>19</v>
      </c>
      <c r="F205" s="235" t="s">
        <v>453</v>
      </c>
      <c r="G205" s="232"/>
      <c r="H205" s="236">
        <v>3.8410000000000002</v>
      </c>
      <c r="I205" s="237"/>
      <c r="J205" s="232"/>
      <c r="K205" s="232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170</v>
      </c>
      <c r="AU205" s="242" t="s">
        <v>82</v>
      </c>
      <c r="AV205" s="13" t="s">
        <v>82</v>
      </c>
      <c r="AW205" s="13" t="s">
        <v>32</v>
      </c>
      <c r="AX205" s="13" t="s">
        <v>80</v>
      </c>
      <c r="AY205" s="242" t="s">
        <v>157</v>
      </c>
    </row>
    <row r="206" s="12" customFormat="1" ht="22.8" customHeight="1">
      <c r="A206" s="12"/>
      <c r="B206" s="197"/>
      <c r="C206" s="198"/>
      <c r="D206" s="199" t="s">
        <v>71</v>
      </c>
      <c r="E206" s="211" t="s">
        <v>174</v>
      </c>
      <c r="F206" s="211" t="s">
        <v>454</v>
      </c>
      <c r="G206" s="198"/>
      <c r="H206" s="198"/>
      <c r="I206" s="201"/>
      <c r="J206" s="212">
        <f>BK206</f>
        <v>0</v>
      </c>
      <c r="K206" s="198"/>
      <c r="L206" s="203"/>
      <c r="M206" s="204"/>
      <c r="N206" s="205"/>
      <c r="O206" s="205"/>
      <c r="P206" s="206">
        <f>SUM(P207:P224)</f>
        <v>0</v>
      </c>
      <c r="Q206" s="205"/>
      <c r="R206" s="206">
        <f>SUM(R207:R224)</f>
        <v>37.051216879999998</v>
      </c>
      <c r="S206" s="205"/>
      <c r="T206" s="207">
        <f>SUM(T207:T224)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8" t="s">
        <v>80</v>
      </c>
      <c r="AT206" s="209" t="s">
        <v>71</v>
      </c>
      <c r="AU206" s="209" t="s">
        <v>80</v>
      </c>
      <c r="AY206" s="208" t="s">
        <v>157</v>
      </c>
      <c r="BK206" s="210">
        <f>SUM(BK207:BK224)</f>
        <v>0</v>
      </c>
    </row>
    <row r="207" s="2" customFormat="1" ht="24.15" customHeight="1">
      <c r="A207" s="39"/>
      <c r="B207" s="40"/>
      <c r="C207" s="213" t="s">
        <v>455</v>
      </c>
      <c r="D207" s="213" t="s">
        <v>161</v>
      </c>
      <c r="E207" s="214" t="s">
        <v>456</v>
      </c>
      <c r="F207" s="215" t="s">
        <v>457</v>
      </c>
      <c r="G207" s="216" t="s">
        <v>206</v>
      </c>
      <c r="H207" s="217">
        <v>128.80000000000001</v>
      </c>
      <c r="I207" s="218"/>
      <c r="J207" s="219">
        <f>ROUND(I207*H207,2)</f>
        <v>0</v>
      </c>
      <c r="K207" s="215" t="s">
        <v>165</v>
      </c>
      <c r="L207" s="45"/>
      <c r="M207" s="220" t="s">
        <v>19</v>
      </c>
      <c r="N207" s="221" t="s">
        <v>43</v>
      </c>
      <c r="O207" s="85"/>
      <c r="P207" s="222">
        <f>O207*H207</f>
        <v>0</v>
      </c>
      <c r="Q207" s="222">
        <v>0.26307999999999998</v>
      </c>
      <c r="R207" s="222">
        <f>Q207*H207</f>
        <v>33.884703999999999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166</v>
      </c>
      <c r="AT207" s="224" t="s">
        <v>161</v>
      </c>
      <c r="AU207" s="224" t="s">
        <v>82</v>
      </c>
      <c r="AY207" s="18" t="s">
        <v>157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166</v>
      </c>
      <c r="BM207" s="224" t="s">
        <v>458</v>
      </c>
    </row>
    <row r="208" s="2" customFormat="1">
      <c r="A208" s="39"/>
      <c r="B208" s="40"/>
      <c r="C208" s="41"/>
      <c r="D208" s="226" t="s">
        <v>168</v>
      </c>
      <c r="E208" s="41"/>
      <c r="F208" s="227" t="s">
        <v>459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168</v>
      </c>
      <c r="AU208" s="18" t="s">
        <v>82</v>
      </c>
    </row>
    <row r="209" s="13" customFormat="1">
      <c r="A209" s="13"/>
      <c r="B209" s="231"/>
      <c r="C209" s="232"/>
      <c r="D209" s="233" t="s">
        <v>170</v>
      </c>
      <c r="E209" s="234" t="s">
        <v>19</v>
      </c>
      <c r="F209" s="235" t="s">
        <v>460</v>
      </c>
      <c r="G209" s="232"/>
      <c r="H209" s="236">
        <v>128.80000000000001</v>
      </c>
      <c r="I209" s="237"/>
      <c r="J209" s="232"/>
      <c r="K209" s="232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170</v>
      </c>
      <c r="AU209" s="242" t="s">
        <v>82</v>
      </c>
      <c r="AV209" s="13" t="s">
        <v>82</v>
      </c>
      <c r="AW209" s="13" t="s">
        <v>32</v>
      </c>
      <c r="AX209" s="13" t="s">
        <v>80</v>
      </c>
      <c r="AY209" s="242" t="s">
        <v>157</v>
      </c>
    </row>
    <row r="210" s="2" customFormat="1" ht="16.5" customHeight="1">
      <c r="A210" s="39"/>
      <c r="B210" s="40"/>
      <c r="C210" s="213" t="s">
        <v>461</v>
      </c>
      <c r="D210" s="213" t="s">
        <v>161</v>
      </c>
      <c r="E210" s="214" t="s">
        <v>462</v>
      </c>
      <c r="F210" s="215" t="s">
        <v>463</v>
      </c>
      <c r="G210" s="216" t="s">
        <v>213</v>
      </c>
      <c r="H210" s="217">
        <v>2.0499999999999998</v>
      </c>
      <c r="I210" s="218"/>
      <c r="J210" s="219">
        <f>ROUND(I210*H210,2)</f>
        <v>0</v>
      </c>
      <c r="K210" s="215" t="s">
        <v>165</v>
      </c>
      <c r="L210" s="45"/>
      <c r="M210" s="220" t="s">
        <v>19</v>
      </c>
      <c r="N210" s="221" t="s">
        <v>43</v>
      </c>
      <c r="O210" s="85"/>
      <c r="P210" s="222">
        <f>O210*H210</f>
        <v>0</v>
      </c>
      <c r="Q210" s="222">
        <v>1.0900000000000001</v>
      </c>
      <c r="R210" s="222">
        <f>Q210*H210</f>
        <v>2.2345000000000002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166</v>
      </c>
      <c r="AT210" s="224" t="s">
        <v>161</v>
      </c>
      <c r="AU210" s="224" t="s">
        <v>82</v>
      </c>
      <c r="AY210" s="18" t="s">
        <v>157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166</v>
      </c>
      <c r="BM210" s="224" t="s">
        <v>464</v>
      </c>
    </row>
    <row r="211" s="2" customFormat="1">
      <c r="A211" s="39"/>
      <c r="B211" s="40"/>
      <c r="C211" s="41"/>
      <c r="D211" s="226" t="s">
        <v>168</v>
      </c>
      <c r="E211" s="41"/>
      <c r="F211" s="227" t="s">
        <v>465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168</v>
      </c>
      <c r="AU211" s="18" t="s">
        <v>82</v>
      </c>
    </row>
    <row r="212" s="2" customFormat="1">
      <c r="A212" s="39"/>
      <c r="B212" s="40"/>
      <c r="C212" s="41"/>
      <c r="D212" s="233" t="s">
        <v>216</v>
      </c>
      <c r="E212" s="41"/>
      <c r="F212" s="254" t="s">
        <v>466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216</v>
      </c>
      <c r="AU212" s="18" t="s">
        <v>82</v>
      </c>
    </row>
    <row r="213" s="13" customFormat="1">
      <c r="A213" s="13"/>
      <c r="B213" s="231"/>
      <c r="C213" s="232"/>
      <c r="D213" s="233" t="s">
        <v>170</v>
      </c>
      <c r="E213" s="234" t="s">
        <v>19</v>
      </c>
      <c r="F213" s="235" t="s">
        <v>467</v>
      </c>
      <c r="G213" s="232"/>
      <c r="H213" s="236">
        <v>2.0499999999999998</v>
      </c>
      <c r="I213" s="237"/>
      <c r="J213" s="232"/>
      <c r="K213" s="232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170</v>
      </c>
      <c r="AU213" s="242" t="s">
        <v>82</v>
      </c>
      <c r="AV213" s="13" t="s">
        <v>82</v>
      </c>
      <c r="AW213" s="13" t="s">
        <v>32</v>
      </c>
      <c r="AX213" s="13" t="s">
        <v>80</v>
      </c>
      <c r="AY213" s="242" t="s">
        <v>157</v>
      </c>
    </row>
    <row r="214" s="2" customFormat="1" ht="24.15" customHeight="1">
      <c r="A214" s="39"/>
      <c r="B214" s="40"/>
      <c r="C214" s="213" t="s">
        <v>468</v>
      </c>
      <c r="D214" s="213" t="s">
        <v>161</v>
      </c>
      <c r="E214" s="214" t="s">
        <v>469</v>
      </c>
      <c r="F214" s="215" t="s">
        <v>470</v>
      </c>
      <c r="G214" s="216" t="s">
        <v>177</v>
      </c>
      <c r="H214" s="217">
        <v>0.34200000000000003</v>
      </c>
      <c r="I214" s="218"/>
      <c r="J214" s="219">
        <f>ROUND(I214*H214,2)</f>
        <v>0</v>
      </c>
      <c r="K214" s="215" t="s">
        <v>165</v>
      </c>
      <c r="L214" s="45"/>
      <c r="M214" s="220" t="s">
        <v>19</v>
      </c>
      <c r="N214" s="221" t="s">
        <v>43</v>
      </c>
      <c r="O214" s="85"/>
      <c r="P214" s="222">
        <f>O214*H214</f>
        <v>0</v>
      </c>
      <c r="Q214" s="222">
        <v>2.5018699999999998</v>
      </c>
      <c r="R214" s="222">
        <f>Q214*H214</f>
        <v>0.85563953999999998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166</v>
      </c>
      <c r="AT214" s="224" t="s">
        <v>161</v>
      </c>
      <c r="AU214" s="224" t="s">
        <v>82</v>
      </c>
      <c r="AY214" s="18" t="s">
        <v>157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166</v>
      </c>
      <c r="BM214" s="224" t="s">
        <v>471</v>
      </c>
    </row>
    <row r="215" s="2" customFormat="1">
      <c r="A215" s="39"/>
      <c r="B215" s="40"/>
      <c r="C215" s="41"/>
      <c r="D215" s="226" t="s">
        <v>168</v>
      </c>
      <c r="E215" s="41"/>
      <c r="F215" s="227" t="s">
        <v>472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168</v>
      </c>
      <c r="AU215" s="18" t="s">
        <v>82</v>
      </c>
    </row>
    <row r="216" s="13" customFormat="1">
      <c r="A216" s="13"/>
      <c r="B216" s="231"/>
      <c r="C216" s="232"/>
      <c r="D216" s="233" t="s">
        <v>170</v>
      </c>
      <c r="E216" s="234" t="s">
        <v>19</v>
      </c>
      <c r="F216" s="235" t="s">
        <v>473</v>
      </c>
      <c r="G216" s="232"/>
      <c r="H216" s="236">
        <v>0.34200000000000003</v>
      </c>
      <c r="I216" s="237"/>
      <c r="J216" s="232"/>
      <c r="K216" s="232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170</v>
      </c>
      <c r="AU216" s="242" t="s">
        <v>82</v>
      </c>
      <c r="AV216" s="13" t="s">
        <v>82</v>
      </c>
      <c r="AW216" s="13" t="s">
        <v>32</v>
      </c>
      <c r="AX216" s="13" t="s">
        <v>80</v>
      </c>
      <c r="AY216" s="242" t="s">
        <v>157</v>
      </c>
    </row>
    <row r="217" s="2" customFormat="1" ht="24.15" customHeight="1">
      <c r="A217" s="39"/>
      <c r="B217" s="40"/>
      <c r="C217" s="213" t="s">
        <v>474</v>
      </c>
      <c r="D217" s="213" t="s">
        <v>161</v>
      </c>
      <c r="E217" s="214" t="s">
        <v>475</v>
      </c>
      <c r="F217" s="215" t="s">
        <v>476</v>
      </c>
      <c r="G217" s="216" t="s">
        <v>206</v>
      </c>
      <c r="H217" s="217">
        <v>4.5599999999999996</v>
      </c>
      <c r="I217" s="218"/>
      <c r="J217" s="219">
        <f>ROUND(I217*H217,2)</f>
        <v>0</v>
      </c>
      <c r="K217" s="215" t="s">
        <v>165</v>
      </c>
      <c r="L217" s="45"/>
      <c r="M217" s="220" t="s">
        <v>19</v>
      </c>
      <c r="N217" s="221" t="s">
        <v>43</v>
      </c>
      <c r="O217" s="85"/>
      <c r="P217" s="222">
        <f>O217*H217</f>
        <v>0</v>
      </c>
      <c r="Q217" s="222">
        <v>0.0024399999999999999</v>
      </c>
      <c r="R217" s="222">
        <f>Q217*H217</f>
        <v>0.011126399999999998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166</v>
      </c>
      <c r="AT217" s="224" t="s">
        <v>161</v>
      </c>
      <c r="AU217" s="224" t="s">
        <v>82</v>
      </c>
      <c r="AY217" s="18" t="s">
        <v>157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80</v>
      </c>
      <c r="BK217" s="225">
        <f>ROUND(I217*H217,2)</f>
        <v>0</v>
      </c>
      <c r="BL217" s="18" t="s">
        <v>166</v>
      </c>
      <c r="BM217" s="224" t="s">
        <v>477</v>
      </c>
    </row>
    <row r="218" s="2" customFormat="1">
      <c r="A218" s="39"/>
      <c r="B218" s="40"/>
      <c r="C218" s="41"/>
      <c r="D218" s="226" t="s">
        <v>168</v>
      </c>
      <c r="E218" s="41"/>
      <c r="F218" s="227" t="s">
        <v>478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168</v>
      </c>
      <c r="AU218" s="18" t="s">
        <v>82</v>
      </c>
    </row>
    <row r="219" s="13" customFormat="1">
      <c r="A219" s="13"/>
      <c r="B219" s="231"/>
      <c r="C219" s="232"/>
      <c r="D219" s="233" t="s">
        <v>170</v>
      </c>
      <c r="E219" s="234" t="s">
        <v>19</v>
      </c>
      <c r="F219" s="235" t="s">
        <v>479</v>
      </c>
      <c r="G219" s="232"/>
      <c r="H219" s="236">
        <v>4.5599999999999996</v>
      </c>
      <c r="I219" s="237"/>
      <c r="J219" s="232"/>
      <c r="K219" s="232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170</v>
      </c>
      <c r="AU219" s="242" t="s">
        <v>82</v>
      </c>
      <c r="AV219" s="13" t="s">
        <v>82</v>
      </c>
      <c r="AW219" s="13" t="s">
        <v>32</v>
      </c>
      <c r="AX219" s="13" t="s">
        <v>80</v>
      </c>
      <c r="AY219" s="242" t="s">
        <v>157</v>
      </c>
    </row>
    <row r="220" s="2" customFormat="1" ht="24.15" customHeight="1">
      <c r="A220" s="39"/>
      <c r="B220" s="40"/>
      <c r="C220" s="213" t="s">
        <v>480</v>
      </c>
      <c r="D220" s="213" t="s">
        <v>161</v>
      </c>
      <c r="E220" s="214" t="s">
        <v>481</v>
      </c>
      <c r="F220" s="215" t="s">
        <v>482</v>
      </c>
      <c r="G220" s="216" t="s">
        <v>206</v>
      </c>
      <c r="H220" s="217">
        <v>4.5599999999999996</v>
      </c>
      <c r="I220" s="218"/>
      <c r="J220" s="219">
        <f>ROUND(I220*H220,2)</f>
        <v>0</v>
      </c>
      <c r="K220" s="215" t="s">
        <v>165</v>
      </c>
      <c r="L220" s="45"/>
      <c r="M220" s="220" t="s">
        <v>19</v>
      </c>
      <c r="N220" s="221" t="s">
        <v>43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166</v>
      </c>
      <c r="AT220" s="224" t="s">
        <v>161</v>
      </c>
      <c r="AU220" s="224" t="s">
        <v>82</v>
      </c>
      <c r="AY220" s="18" t="s">
        <v>157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166</v>
      </c>
      <c r="BM220" s="224" t="s">
        <v>483</v>
      </c>
    </row>
    <row r="221" s="2" customFormat="1">
      <c r="A221" s="39"/>
      <c r="B221" s="40"/>
      <c r="C221" s="41"/>
      <c r="D221" s="226" t="s">
        <v>168</v>
      </c>
      <c r="E221" s="41"/>
      <c r="F221" s="227" t="s">
        <v>484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168</v>
      </c>
      <c r="AU221" s="18" t="s">
        <v>82</v>
      </c>
    </row>
    <row r="222" s="2" customFormat="1" ht="24.15" customHeight="1">
      <c r="A222" s="39"/>
      <c r="B222" s="40"/>
      <c r="C222" s="213" t="s">
        <v>485</v>
      </c>
      <c r="D222" s="213" t="s">
        <v>161</v>
      </c>
      <c r="E222" s="214" t="s">
        <v>486</v>
      </c>
      <c r="F222" s="215" t="s">
        <v>487</v>
      </c>
      <c r="G222" s="216" t="s">
        <v>213</v>
      </c>
      <c r="H222" s="217">
        <v>0.062</v>
      </c>
      <c r="I222" s="218"/>
      <c r="J222" s="219">
        <f>ROUND(I222*H222,2)</f>
        <v>0</v>
      </c>
      <c r="K222" s="215" t="s">
        <v>165</v>
      </c>
      <c r="L222" s="45"/>
      <c r="M222" s="220" t="s">
        <v>19</v>
      </c>
      <c r="N222" s="221" t="s">
        <v>43</v>
      </c>
      <c r="O222" s="85"/>
      <c r="P222" s="222">
        <f>O222*H222</f>
        <v>0</v>
      </c>
      <c r="Q222" s="222">
        <v>1.05237</v>
      </c>
      <c r="R222" s="222">
        <f>Q222*H222</f>
        <v>0.065246940000000003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166</v>
      </c>
      <c r="AT222" s="224" t="s">
        <v>161</v>
      </c>
      <c r="AU222" s="224" t="s">
        <v>82</v>
      </c>
      <c r="AY222" s="18" t="s">
        <v>157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166</v>
      </c>
      <c r="BM222" s="224" t="s">
        <v>488</v>
      </c>
    </row>
    <row r="223" s="2" customFormat="1">
      <c r="A223" s="39"/>
      <c r="B223" s="40"/>
      <c r="C223" s="41"/>
      <c r="D223" s="226" t="s">
        <v>168</v>
      </c>
      <c r="E223" s="41"/>
      <c r="F223" s="227" t="s">
        <v>489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168</v>
      </c>
      <c r="AU223" s="18" t="s">
        <v>82</v>
      </c>
    </row>
    <row r="224" s="13" customFormat="1">
      <c r="A224" s="13"/>
      <c r="B224" s="231"/>
      <c r="C224" s="232"/>
      <c r="D224" s="233" t="s">
        <v>170</v>
      </c>
      <c r="E224" s="234" t="s">
        <v>19</v>
      </c>
      <c r="F224" s="235" t="s">
        <v>490</v>
      </c>
      <c r="G224" s="232"/>
      <c r="H224" s="236">
        <v>0.062</v>
      </c>
      <c r="I224" s="237"/>
      <c r="J224" s="232"/>
      <c r="K224" s="232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170</v>
      </c>
      <c r="AU224" s="242" t="s">
        <v>82</v>
      </c>
      <c r="AV224" s="13" t="s">
        <v>82</v>
      </c>
      <c r="AW224" s="13" t="s">
        <v>32</v>
      </c>
      <c r="AX224" s="13" t="s">
        <v>80</v>
      </c>
      <c r="AY224" s="242" t="s">
        <v>157</v>
      </c>
    </row>
    <row r="225" s="12" customFormat="1" ht="22.8" customHeight="1">
      <c r="A225" s="12"/>
      <c r="B225" s="197"/>
      <c r="C225" s="198"/>
      <c r="D225" s="199" t="s">
        <v>71</v>
      </c>
      <c r="E225" s="211" t="s">
        <v>166</v>
      </c>
      <c r="F225" s="211" t="s">
        <v>491</v>
      </c>
      <c r="G225" s="198"/>
      <c r="H225" s="198"/>
      <c r="I225" s="201"/>
      <c r="J225" s="212">
        <f>BK225</f>
        <v>0</v>
      </c>
      <c r="K225" s="198"/>
      <c r="L225" s="203"/>
      <c r="M225" s="204"/>
      <c r="N225" s="205"/>
      <c r="O225" s="205"/>
      <c r="P225" s="206">
        <f>SUM(P226:P279)</f>
        <v>0</v>
      </c>
      <c r="Q225" s="205"/>
      <c r="R225" s="206">
        <f>SUM(R226:R279)</f>
        <v>298.30828725000003</v>
      </c>
      <c r="S225" s="205"/>
      <c r="T225" s="207">
        <f>SUM(T226:T279)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8" t="s">
        <v>80</v>
      </c>
      <c r="AT225" s="209" t="s">
        <v>71</v>
      </c>
      <c r="AU225" s="209" t="s">
        <v>80</v>
      </c>
      <c r="AY225" s="208" t="s">
        <v>157</v>
      </c>
      <c r="BK225" s="210">
        <f>SUM(BK226:BK279)</f>
        <v>0</v>
      </c>
    </row>
    <row r="226" s="2" customFormat="1" ht="24.15" customHeight="1">
      <c r="A226" s="39"/>
      <c r="B226" s="40"/>
      <c r="C226" s="213" t="s">
        <v>492</v>
      </c>
      <c r="D226" s="213" t="s">
        <v>161</v>
      </c>
      <c r="E226" s="214" t="s">
        <v>493</v>
      </c>
      <c r="F226" s="215" t="s">
        <v>494</v>
      </c>
      <c r="G226" s="216" t="s">
        <v>495</v>
      </c>
      <c r="H226" s="217">
        <v>8</v>
      </c>
      <c r="I226" s="218"/>
      <c r="J226" s="219">
        <f>ROUND(I226*H226,2)</f>
        <v>0</v>
      </c>
      <c r="K226" s="215" t="s">
        <v>165</v>
      </c>
      <c r="L226" s="45"/>
      <c r="M226" s="220" t="s">
        <v>19</v>
      </c>
      <c r="N226" s="221" t="s">
        <v>43</v>
      </c>
      <c r="O226" s="85"/>
      <c r="P226" s="222">
        <f>O226*H226</f>
        <v>0</v>
      </c>
      <c r="Q226" s="222">
        <v>0.18636</v>
      </c>
      <c r="R226" s="222">
        <f>Q226*H226</f>
        <v>1.49088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166</v>
      </c>
      <c r="AT226" s="224" t="s">
        <v>161</v>
      </c>
      <c r="AU226" s="224" t="s">
        <v>82</v>
      </c>
      <c r="AY226" s="18" t="s">
        <v>157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166</v>
      </c>
      <c r="BM226" s="224" t="s">
        <v>496</v>
      </c>
    </row>
    <row r="227" s="2" customFormat="1">
      <c r="A227" s="39"/>
      <c r="B227" s="40"/>
      <c r="C227" s="41"/>
      <c r="D227" s="226" t="s">
        <v>168</v>
      </c>
      <c r="E227" s="41"/>
      <c r="F227" s="227" t="s">
        <v>497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168</v>
      </c>
      <c r="AU227" s="18" t="s">
        <v>82</v>
      </c>
    </row>
    <row r="228" s="2" customFormat="1" ht="16.5" customHeight="1">
      <c r="A228" s="39"/>
      <c r="B228" s="40"/>
      <c r="C228" s="258" t="s">
        <v>498</v>
      </c>
      <c r="D228" s="258" t="s">
        <v>281</v>
      </c>
      <c r="E228" s="259" t="s">
        <v>499</v>
      </c>
      <c r="F228" s="260" t="s">
        <v>500</v>
      </c>
      <c r="G228" s="261" t="s">
        <v>164</v>
      </c>
      <c r="H228" s="262">
        <v>64</v>
      </c>
      <c r="I228" s="263"/>
      <c r="J228" s="264">
        <f>ROUND(I228*H228,2)</f>
        <v>0</v>
      </c>
      <c r="K228" s="260" t="s">
        <v>165</v>
      </c>
      <c r="L228" s="265"/>
      <c r="M228" s="266" t="s">
        <v>19</v>
      </c>
      <c r="N228" s="267" t="s">
        <v>43</v>
      </c>
      <c r="O228" s="85"/>
      <c r="P228" s="222">
        <f>O228*H228</f>
        <v>0</v>
      </c>
      <c r="Q228" s="222">
        <v>0.41299999999999998</v>
      </c>
      <c r="R228" s="222">
        <f>Q228*H228</f>
        <v>26.431999999999999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183</v>
      </c>
      <c r="AT228" s="224" t="s">
        <v>281</v>
      </c>
      <c r="AU228" s="224" t="s">
        <v>82</v>
      </c>
      <c r="AY228" s="18" t="s">
        <v>157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166</v>
      </c>
      <c r="BM228" s="224" t="s">
        <v>501</v>
      </c>
    </row>
    <row r="229" s="13" customFormat="1">
      <c r="A229" s="13"/>
      <c r="B229" s="231"/>
      <c r="C229" s="232"/>
      <c r="D229" s="233" t="s">
        <v>170</v>
      </c>
      <c r="E229" s="234" t="s">
        <v>19</v>
      </c>
      <c r="F229" s="235" t="s">
        <v>502</v>
      </c>
      <c r="G229" s="232"/>
      <c r="H229" s="236">
        <v>64</v>
      </c>
      <c r="I229" s="237"/>
      <c r="J229" s="232"/>
      <c r="K229" s="232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170</v>
      </c>
      <c r="AU229" s="242" t="s">
        <v>82</v>
      </c>
      <c r="AV229" s="13" t="s">
        <v>82</v>
      </c>
      <c r="AW229" s="13" t="s">
        <v>32</v>
      </c>
      <c r="AX229" s="13" t="s">
        <v>80</v>
      </c>
      <c r="AY229" s="242" t="s">
        <v>157</v>
      </c>
    </row>
    <row r="230" s="2" customFormat="1" ht="24.15" customHeight="1">
      <c r="A230" s="39"/>
      <c r="B230" s="40"/>
      <c r="C230" s="213" t="s">
        <v>503</v>
      </c>
      <c r="D230" s="213" t="s">
        <v>161</v>
      </c>
      <c r="E230" s="214" t="s">
        <v>504</v>
      </c>
      <c r="F230" s="215" t="s">
        <v>505</v>
      </c>
      <c r="G230" s="216" t="s">
        <v>177</v>
      </c>
      <c r="H230" s="217">
        <v>90.75</v>
      </c>
      <c r="I230" s="218"/>
      <c r="J230" s="219">
        <f>ROUND(I230*H230,2)</f>
        <v>0</v>
      </c>
      <c r="K230" s="215" t="s">
        <v>165</v>
      </c>
      <c r="L230" s="45"/>
      <c r="M230" s="220" t="s">
        <v>19</v>
      </c>
      <c r="N230" s="221" t="s">
        <v>43</v>
      </c>
      <c r="O230" s="85"/>
      <c r="P230" s="222">
        <f>O230*H230</f>
        <v>0</v>
      </c>
      <c r="Q230" s="222">
        <v>2.5020099999999998</v>
      </c>
      <c r="R230" s="222">
        <f>Q230*H230</f>
        <v>227.05740749999998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166</v>
      </c>
      <c r="AT230" s="224" t="s">
        <v>161</v>
      </c>
      <c r="AU230" s="224" t="s">
        <v>82</v>
      </c>
      <c r="AY230" s="18" t="s">
        <v>157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166</v>
      </c>
      <c r="BM230" s="224" t="s">
        <v>506</v>
      </c>
    </row>
    <row r="231" s="2" customFormat="1">
      <c r="A231" s="39"/>
      <c r="B231" s="40"/>
      <c r="C231" s="41"/>
      <c r="D231" s="226" t="s">
        <v>168</v>
      </c>
      <c r="E231" s="41"/>
      <c r="F231" s="227" t="s">
        <v>507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168</v>
      </c>
      <c r="AU231" s="18" t="s">
        <v>82</v>
      </c>
    </row>
    <row r="232" s="13" customFormat="1">
      <c r="A232" s="13"/>
      <c r="B232" s="231"/>
      <c r="C232" s="232"/>
      <c r="D232" s="233" t="s">
        <v>170</v>
      </c>
      <c r="E232" s="234" t="s">
        <v>19</v>
      </c>
      <c r="F232" s="235" t="s">
        <v>508</v>
      </c>
      <c r="G232" s="232"/>
      <c r="H232" s="236">
        <v>90.75</v>
      </c>
      <c r="I232" s="237"/>
      <c r="J232" s="232"/>
      <c r="K232" s="232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170</v>
      </c>
      <c r="AU232" s="242" t="s">
        <v>82</v>
      </c>
      <c r="AV232" s="13" t="s">
        <v>82</v>
      </c>
      <c r="AW232" s="13" t="s">
        <v>32</v>
      </c>
      <c r="AX232" s="13" t="s">
        <v>80</v>
      </c>
      <c r="AY232" s="242" t="s">
        <v>157</v>
      </c>
    </row>
    <row r="233" s="2" customFormat="1" ht="21.75" customHeight="1">
      <c r="A233" s="39"/>
      <c r="B233" s="40"/>
      <c r="C233" s="213" t="s">
        <v>509</v>
      </c>
      <c r="D233" s="213" t="s">
        <v>161</v>
      </c>
      <c r="E233" s="214" t="s">
        <v>510</v>
      </c>
      <c r="F233" s="215" t="s">
        <v>511</v>
      </c>
      <c r="G233" s="216" t="s">
        <v>206</v>
      </c>
      <c r="H233" s="217">
        <v>402</v>
      </c>
      <c r="I233" s="218"/>
      <c r="J233" s="219">
        <f>ROUND(I233*H233,2)</f>
        <v>0</v>
      </c>
      <c r="K233" s="215" t="s">
        <v>165</v>
      </c>
      <c r="L233" s="45"/>
      <c r="M233" s="220" t="s">
        <v>19</v>
      </c>
      <c r="N233" s="221" t="s">
        <v>43</v>
      </c>
      <c r="O233" s="85"/>
      <c r="P233" s="222">
        <f>O233*H233</f>
        <v>0</v>
      </c>
      <c r="Q233" s="222">
        <v>0.0055199999999999997</v>
      </c>
      <c r="R233" s="222">
        <f>Q233*H233</f>
        <v>2.2190399999999997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166</v>
      </c>
      <c r="AT233" s="224" t="s">
        <v>161</v>
      </c>
      <c r="AU233" s="224" t="s">
        <v>82</v>
      </c>
      <c r="AY233" s="18" t="s">
        <v>157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80</v>
      </c>
      <c r="BK233" s="225">
        <f>ROUND(I233*H233,2)</f>
        <v>0</v>
      </c>
      <c r="BL233" s="18" t="s">
        <v>166</v>
      </c>
      <c r="BM233" s="224" t="s">
        <v>512</v>
      </c>
    </row>
    <row r="234" s="2" customFormat="1">
      <c r="A234" s="39"/>
      <c r="B234" s="40"/>
      <c r="C234" s="41"/>
      <c r="D234" s="226" t="s">
        <v>168</v>
      </c>
      <c r="E234" s="41"/>
      <c r="F234" s="227" t="s">
        <v>513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168</v>
      </c>
      <c r="AU234" s="18" t="s">
        <v>82</v>
      </c>
    </row>
    <row r="235" s="13" customFormat="1">
      <c r="A235" s="13"/>
      <c r="B235" s="231"/>
      <c r="C235" s="232"/>
      <c r="D235" s="233" t="s">
        <v>170</v>
      </c>
      <c r="E235" s="234" t="s">
        <v>19</v>
      </c>
      <c r="F235" s="235" t="s">
        <v>514</v>
      </c>
      <c r="G235" s="232"/>
      <c r="H235" s="236">
        <v>402</v>
      </c>
      <c r="I235" s="237"/>
      <c r="J235" s="232"/>
      <c r="K235" s="232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170</v>
      </c>
      <c r="AU235" s="242" t="s">
        <v>82</v>
      </c>
      <c r="AV235" s="13" t="s">
        <v>82</v>
      </c>
      <c r="AW235" s="13" t="s">
        <v>32</v>
      </c>
      <c r="AX235" s="13" t="s">
        <v>80</v>
      </c>
      <c r="AY235" s="242" t="s">
        <v>157</v>
      </c>
    </row>
    <row r="236" s="2" customFormat="1" ht="24.15" customHeight="1">
      <c r="A236" s="39"/>
      <c r="B236" s="40"/>
      <c r="C236" s="213" t="s">
        <v>515</v>
      </c>
      <c r="D236" s="213" t="s">
        <v>161</v>
      </c>
      <c r="E236" s="214" t="s">
        <v>516</v>
      </c>
      <c r="F236" s="215" t="s">
        <v>517</v>
      </c>
      <c r="G236" s="216" t="s">
        <v>206</v>
      </c>
      <c r="H236" s="217">
        <v>402</v>
      </c>
      <c r="I236" s="218"/>
      <c r="J236" s="219">
        <f>ROUND(I236*H236,2)</f>
        <v>0</v>
      </c>
      <c r="K236" s="215" t="s">
        <v>165</v>
      </c>
      <c r="L236" s="45"/>
      <c r="M236" s="220" t="s">
        <v>19</v>
      </c>
      <c r="N236" s="221" t="s">
        <v>43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166</v>
      </c>
      <c r="AT236" s="224" t="s">
        <v>161</v>
      </c>
      <c r="AU236" s="224" t="s">
        <v>82</v>
      </c>
      <c r="AY236" s="18" t="s">
        <v>157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80</v>
      </c>
      <c r="BK236" s="225">
        <f>ROUND(I236*H236,2)</f>
        <v>0</v>
      </c>
      <c r="BL236" s="18" t="s">
        <v>166</v>
      </c>
      <c r="BM236" s="224" t="s">
        <v>518</v>
      </c>
    </row>
    <row r="237" s="2" customFormat="1">
      <c r="A237" s="39"/>
      <c r="B237" s="40"/>
      <c r="C237" s="41"/>
      <c r="D237" s="226" t="s">
        <v>168</v>
      </c>
      <c r="E237" s="41"/>
      <c r="F237" s="227" t="s">
        <v>519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168</v>
      </c>
      <c r="AU237" s="18" t="s">
        <v>82</v>
      </c>
    </row>
    <row r="238" s="2" customFormat="1" ht="24.15" customHeight="1">
      <c r="A238" s="39"/>
      <c r="B238" s="40"/>
      <c r="C238" s="213" t="s">
        <v>520</v>
      </c>
      <c r="D238" s="213" t="s">
        <v>161</v>
      </c>
      <c r="E238" s="214" t="s">
        <v>521</v>
      </c>
      <c r="F238" s="215" t="s">
        <v>522</v>
      </c>
      <c r="G238" s="216" t="s">
        <v>206</v>
      </c>
      <c r="H238" s="217">
        <v>402</v>
      </c>
      <c r="I238" s="218"/>
      <c r="J238" s="219">
        <f>ROUND(I238*H238,2)</f>
        <v>0</v>
      </c>
      <c r="K238" s="215" t="s">
        <v>165</v>
      </c>
      <c r="L238" s="45"/>
      <c r="M238" s="220" t="s">
        <v>19</v>
      </c>
      <c r="N238" s="221" t="s">
        <v>43</v>
      </c>
      <c r="O238" s="85"/>
      <c r="P238" s="222">
        <f>O238*H238</f>
        <v>0</v>
      </c>
      <c r="Q238" s="222">
        <v>0.0011900000000000001</v>
      </c>
      <c r="R238" s="222">
        <f>Q238*H238</f>
        <v>0.47838000000000003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166</v>
      </c>
      <c r="AT238" s="224" t="s">
        <v>161</v>
      </c>
      <c r="AU238" s="224" t="s">
        <v>82</v>
      </c>
      <c r="AY238" s="18" t="s">
        <v>157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80</v>
      </c>
      <c r="BK238" s="225">
        <f>ROUND(I238*H238,2)</f>
        <v>0</v>
      </c>
      <c r="BL238" s="18" t="s">
        <v>166</v>
      </c>
      <c r="BM238" s="224" t="s">
        <v>523</v>
      </c>
    </row>
    <row r="239" s="2" customFormat="1">
      <c r="A239" s="39"/>
      <c r="B239" s="40"/>
      <c r="C239" s="41"/>
      <c r="D239" s="226" t="s">
        <v>168</v>
      </c>
      <c r="E239" s="41"/>
      <c r="F239" s="227" t="s">
        <v>524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168</v>
      </c>
      <c r="AU239" s="18" t="s">
        <v>82</v>
      </c>
    </row>
    <row r="240" s="13" customFormat="1">
      <c r="A240" s="13"/>
      <c r="B240" s="231"/>
      <c r="C240" s="232"/>
      <c r="D240" s="233" t="s">
        <v>170</v>
      </c>
      <c r="E240" s="234" t="s">
        <v>19</v>
      </c>
      <c r="F240" s="235" t="s">
        <v>514</v>
      </c>
      <c r="G240" s="232"/>
      <c r="H240" s="236">
        <v>402</v>
      </c>
      <c r="I240" s="237"/>
      <c r="J240" s="232"/>
      <c r="K240" s="232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170</v>
      </c>
      <c r="AU240" s="242" t="s">
        <v>82</v>
      </c>
      <c r="AV240" s="13" t="s">
        <v>82</v>
      </c>
      <c r="AW240" s="13" t="s">
        <v>32</v>
      </c>
      <c r="AX240" s="13" t="s">
        <v>80</v>
      </c>
      <c r="AY240" s="242" t="s">
        <v>157</v>
      </c>
    </row>
    <row r="241" s="2" customFormat="1" ht="24.15" customHeight="1">
      <c r="A241" s="39"/>
      <c r="B241" s="40"/>
      <c r="C241" s="213" t="s">
        <v>525</v>
      </c>
      <c r="D241" s="213" t="s">
        <v>161</v>
      </c>
      <c r="E241" s="214" t="s">
        <v>526</v>
      </c>
      <c r="F241" s="215" t="s">
        <v>527</v>
      </c>
      <c r="G241" s="216" t="s">
        <v>206</v>
      </c>
      <c r="H241" s="217">
        <v>402</v>
      </c>
      <c r="I241" s="218"/>
      <c r="J241" s="219">
        <f>ROUND(I241*H241,2)</f>
        <v>0</v>
      </c>
      <c r="K241" s="215" t="s">
        <v>165</v>
      </c>
      <c r="L241" s="45"/>
      <c r="M241" s="220" t="s">
        <v>19</v>
      </c>
      <c r="N241" s="221" t="s">
        <v>43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166</v>
      </c>
      <c r="AT241" s="224" t="s">
        <v>161</v>
      </c>
      <c r="AU241" s="224" t="s">
        <v>82</v>
      </c>
      <c r="AY241" s="18" t="s">
        <v>157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80</v>
      </c>
      <c r="BK241" s="225">
        <f>ROUND(I241*H241,2)</f>
        <v>0</v>
      </c>
      <c r="BL241" s="18" t="s">
        <v>166</v>
      </c>
      <c r="BM241" s="224" t="s">
        <v>528</v>
      </c>
    </row>
    <row r="242" s="2" customFormat="1">
      <c r="A242" s="39"/>
      <c r="B242" s="40"/>
      <c r="C242" s="41"/>
      <c r="D242" s="226" t="s">
        <v>168</v>
      </c>
      <c r="E242" s="41"/>
      <c r="F242" s="227" t="s">
        <v>529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168</v>
      </c>
      <c r="AU242" s="18" t="s">
        <v>82</v>
      </c>
    </row>
    <row r="243" s="2" customFormat="1" ht="44.25" customHeight="1">
      <c r="A243" s="39"/>
      <c r="B243" s="40"/>
      <c r="C243" s="213" t="s">
        <v>530</v>
      </c>
      <c r="D243" s="213" t="s">
        <v>161</v>
      </c>
      <c r="E243" s="214" t="s">
        <v>531</v>
      </c>
      <c r="F243" s="215" t="s">
        <v>532</v>
      </c>
      <c r="G243" s="216" t="s">
        <v>213</v>
      </c>
      <c r="H243" s="217">
        <v>12.705</v>
      </c>
      <c r="I243" s="218"/>
      <c r="J243" s="219">
        <f>ROUND(I243*H243,2)</f>
        <v>0</v>
      </c>
      <c r="K243" s="215" t="s">
        <v>165</v>
      </c>
      <c r="L243" s="45"/>
      <c r="M243" s="220" t="s">
        <v>19</v>
      </c>
      <c r="N243" s="221" t="s">
        <v>43</v>
      </c>
      <c r="O243" s="85"/>
      <c r="P243" s="222">
        <f>O243*H243</f>
        <v>0</v>
      </c>
      <c r="Q243" s="222">
        <v>1.05555</v>
      </c>
      <c r="R243" s="222">
        <f>Q243*H243</f>
        <v>13.41076275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166</v>
      </c>
      <c r="AT243" s="224" t="s">
        <v>161</v>
      </c>
      <c r="AU243" s="224" t="s">
        <v>82</v>
      </c>
      <c r="AY243" s="18" t="s">
        <v>157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80</v>
      </c>
      <c r="BK243" s="225">
        <f>ROUND(I243*H243,2)</f>
        <v>0</v>
      </c>
      <c r="BL243" s="18" t="s">
        <v>166</v>
      </c>
      <c r="BM243" s="224" t="s">
        <v>533</v>
      </c>
    </row>
    <row r="244" s="2" customFormat="1">
      <c r="A244" s="39"/>
      <c r="B244" s="40"/>
      <c r="C244" s="41"/>
      <c r="D244" s="226" t="s">
        <v>168</v>
      </c>
      <c r="E244" s="41"/>
      <c r="F244" s="227" t="s">
        <v>534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168</v>
      </c>
      <c r="AU244" s="18" t="s">
        <v>82</v>
      </c>
    </row>
    <row r="245" s="13" customFormat="1">
      <c r="A245" s="13"/>
      <c r="B245" s="231"/>
      <c r="C245" s="232"/>
      <c r="D245" s="233" t="s">
        <v>170</v>
      </c>
      <c r="E245" s="234" t="s">
        <v>19</v>
      </c>
      <c r="F245" s="235" t="s">
        <v>535</v>
      </c>
      <c r="G245" s="232"/>
      <c r="H245" s="236">
        <v>12.705</v>
      </c>
      <c r="I245" s="237"/>
      <c r="J245" s="232"/>
      <c r="K245" s="232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170</v>
      </c>
      <c r="AU245" s="242" t="s">
        <v>82</v>
      </c>
      <c r="AV245" s="13" t="s">
        <v>82</v>
      </c>
      <c r="AW245" s="13" t="s">
        <v>32</v>
      </c>
      <c r="AX245" s="13" t="s">
        <v>80</v>
      </c>
      <c r="AY245" s="242" t="s">
        <v>157</v>
      </c>
    </row>
    <row r="246" s="2" customFormat="1" ht="44.25" customHeight="1">
      <c r="A246" s="39"/>
      <c r="B246" s="40"/>
      <c r="C246" s="213" t="s">
        <v>536</v>
      </c>
      <c r="D246" s="213" t="s">
        <v>161</v>
      </c>
      <c r="E246" s="214" t="s">
        <v>537</v>
      </c>
      <c r="F246" s="215" t="s">
        <v>538</v>
      </c>
      <c r="G246" s="216" t="s">
        <v>213</v>
      </c>
      <c r="H246" s="217">
        <v>7.3019999999999996</v>
      </c>
      <c r="I246" s="218"/>
      <c r="J246" s="219">
        <f>ROUND(I246*H246,2)</f>
        <v>0</v>
      </c>
      <c r="K246" s="215" t="s">
        <v>165</v>
      </c>
      <c r="L246" s="45"/>
      <c r="M246" s="220" t="s">
        <v>19</v>
      </c>
      <c r="N246" s="221" t="s">
        <v>43</v>
      </c>
      <c r="O246" s="85"/>
      <c r="P246" s="222">
        <f>O246*H246</f>
        <v>0</v>
      </c>
      <c r="Q246" s="222">
        <v>1.06277</v>
      </c>
      <c r="R246" s="222">
        <f>Q246*H246</f>
        <v>7.7603465399999996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166</v>
      </c>
      <c r="AT246" s="224" t="s">
        <v>161</v>
      </c>
      <c r="AU246" s="224" t="s">
        <v>82</v>
      </c>
      <c r="AY246" s="18" t="s">
        <v>157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80</v>
      </c>
      <c r="BK246" s="225">
        <f>ROUND(I246*H246,2)</f>
        <v>0</v>
      </c>
      <c r="BL246" s="18" t="s">
        <v>166</v>
      </c>
      <c r="BM246" s="224" t="s">
        <v>539</v>
      </c>
    </row>
    <row r="247" s="2" customFormat="1">
      <c r="A247" s="39"/>
      <c r="B247" s="40"/>
      <c r="C247" s="41"/>
      <c r="D247" s="226" t="s">
        <v>168</v>
      </c>
      <c r="E247" s="41"/>
      <c r="F247" s="227" t="s">
        <v>540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168</v>
      </c>
      <c r="AU247" s="18" t="s">
        <v>82</v>
      </c>
    </row>
    <row r="248" s="13" customFormat="1">
      <c r="A248" s="13"/>
      <c r="B248" s="231"/>
      <c r="C248" s="232"/>
      <c r="D248" s="233" t="s">
        <v>170</v>
      </c>
      <c r="E248" s="234" t="s">
        <v>19</v>
      </c>
      <c r="F248" s="235" t="s">
        <v>541</v>
      </c>
      <c r="G248" s="232"/>
      <c r="H248" s="236">
        <v>2.8700000000000001</v>
      </c>
      <c r="I248" s="237"/>
      <c r="J248" s="232"/>
      <c r="K248" s="232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170</v>
      </c>
      <c r="AU248" s="242" t="s">
        <v>82</v>
      </c>
      <c r="AV248" s="13" t="s">
        <v>82</v>
      </c>
      <c r="AW248" s="13" t="s">
        <v>32</v>
      </c>
      <c r="AX248" s="13" t="s">
        <v>72</v>
      </c>
      <c r="AY248" s="242" t="s">
        <v>157</v>
      </c>
    </row>
    <row r="249" s="13" customFormat="1">
      <c r="A249" s="13"/>
      <c r="B249" s="231"/>
      <c r="C249" s="232"/>
      <c r="D249" s="233" t="s">
        <v>170</v>
      </c>
      <c r="E249" s="234" t="s">
        <v>19</v>
      </c>
      <c r="F249" s="235" t="s">
        <v>542</v>
      </c>
      <c r="G249" s="232"/>
      <c r="H249" s="236">
        <v>4.4320000000000004</v>
      </c>
      <c r="I249" s="237"/>
      <c r="J249" s="232"/>
      <c r="K249" s="232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170</v>
      </c>
      <c r="AU249" s="242" t="s">
        <v>82</v>
      </c>
      <c r="AV249" s="13" t="s">
        <v>82</v>
      </c>
      <c r="AW249" s="13" t="s">
        <v>32</v>
      </c>
      <c r="AX249" s="13" t="s">
        <v>72</v>
      </c>
      <c r="AY249" s="242" t="s">
        <v>157</v>
      </c>
    </row>
    <row r="250" s="14" customFormat="1">
      <c r="A250" s="14"/>
      <c r="B250" s="243"/>
      <c r="C250" s="244"/>
      <c r="D250" s="233" t="s">
        <v>170</v>
      </c>
      <c r="E250" s="245" t="s">
        <v>19</v>
      </c>
      <c r="F250" s="246" t="s">
        <v>182</v>
      </c>
      <c r="G250" s="244"/>
      <c r="H250" s="247">
        <v>7.3020000000000005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170</v>
      </c>
      <c r="AU250" s="253" t="s">
        <v>82</v>
      </c>
      <c r="AV250" s="14" t="s">
        <v>166</v>
      </c>
      <c r="AW250" s="14" t="s">
        <v>32</v>
      </c>
      <c r="AX250" s="14" t="s">
        <v>80</v>
      </c>
      <c r="AY250" s="253" t="s">
        <v>157</v>
      </c>
    </row>
    <row r="251" s="2" customFormat="1" ht="24.15" customHeight="1">
      <c r="A251" s="39"/>
      <c r="B251" s="40"/>
      <c r="C251" s="213" t="s">
        <v>543</v>
      </c>
      <c r="D251" s="213" t="s">
        <v>161</v>
      </c>
      <c r="E251" s="214" t="s">
        <v>544</v>
      </c>
      <c r="F251" s="215" t="s">
        <v>545</v>
      </c>
      <c r="G251" s="216" t="s">
        <v>206</v>
      </c>
      <c r="H251" s="217">
        <v>2.2000000000000002</v>
      </c>
      <c r="I251" s="218"/>
      <c r="J251" s="219">
        <f>ROUND(I251*H251,2)</f>
        <v>0</v>
      </c>
      <c r="K251" s="215" t="s">
        <v>165</v>
      </c>
      <c r="L251" s="45"/>
      <c r="M251" s="220" t="s">
        <v>19</v>
      </c>
      <c r="N251" s="221" t="s">
        <v>43</v>
      </c>
      <c r="O251" s="85"/>
      <c r="P251" s="222">
        <f>O251*H251</f>
        <v>0</v>
      </c>
      <c r="Q251" s="222">
        <v>0.0066299999999999996</v>
      </c>
      <c r="R251" s="222">
        <f>Q251*H251</f>
        <v>0.014586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166</v>
      </c>
      <c r="AT251" s="224" t="s">
        <v>161</v>
      </c>
      <c r="AU251" s="224" t="s">
        <v>82</v>
      </c>
      <c r="AY251" s="18" t="s">
        <v>157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80</v>
      </c>
      <c r="BK251" s="225">
        <f>ROUND(I251*H251,2)</f>
        <v>0</v>
      </c>
      <c r="BL251" s="18" t="s">
        <v>166</v>
      </c>
      <c r="BM251" s="224" t="s">
        <v>546</v>
      </c>
    </row>
    <row r="252" s="2" customFormat="1">
      <c r="A252" s="39"/>
      <c r="B252" s="40"/>
      <c r="C252" s="41"/>
      <c r="D252" s="226" t="s">
        <v>168</v>
      </c>
      <c r="E252" s="41"/>
      <c r="F252" s="227" t="s">
        <v>547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168</v>
      </c>
      <c r="AU252" s="18" t="s">
        <v>82</v>
      </c>
    </row>
    <row r="253" s="13" customFormat="1">
      <c r="A253" s="13"/>
      <c r="B253" s="231"/>
      <c r="C253" s="232"/>
      <c r="D253" s="233" t="s">
        <v>170</v>
      </c>
      <c r="E253" s="234" t="s">
        <v>19</v>
      </c>
      <c r="F253" s="235" t="s">
        <v>548</v>
      </c>
      <c r="G253" s="232"/>
      <c r="H253" s="236">
        <v>2.2000000000000002</v>
      </c>
      <c r="I253" s="237"/>
      <c r="J253" s="232"/>
      <c r="K253" s="232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170</v>
      </c>
      <c r="AU253" s="242" t="s">
        <v>82</v>
      </c>
      <c r="AV253" s="13" t="s">
        <v>82</v>
      </c>
      <c r="AW253" s="13" t="s">
        <v>32</v>
      </c>
      <c r="AX253" s="13" t="s">
        <v>80</v>
      </c>
      <c r="AY253" s="242" t="s">
        <v>157</v>
      </c>
    </row>
    <row r="254" s="2" customFormat="1" ht="24.15" customHeight="1">
      <c r="A254" s="39"/>
      <c r="B254" s="40"/>
      <c r="C254" s="213" t="s">
        <v>549</v>
      </c>
      <c r="D254" s="213" t="s">
        <v>161</v>
      </c>
      <c r="E254" s="214" t="s">
        <v>550</v>
      </c>
      <c r="F254" s="215" t="s">
        <v>551</v>
      </c>
      <c r="G254" s="216" t="s">
        <v>206</v>
      </c>
      <c r="H254" s="217">
        <v>2.2000000000000002</v>
      </c>
      <c r="I254" s="218"/>
      <c r="J254" s="219">
        <f>ROUND(I254*H254,2)</f>
        <v>0</v>
      </c>
      <c r="K254" s="215" t="s">
        <v>165</v>
      </c>
      <c r="L254" s="45"/>
      <c r="M254" s="220" t="s">
        <v>19</v>
      </c>
      <c r="N254" s="221" t="s">
        <v>43</v>
      </c>
      <c r="O254" s="85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166</v>
      </c>
      <c r="AT254" s="224" t="s">
        <v>161</v>
      </c>
      <c r="AU254" s="224" t="s">
        <v>82</v>
      </c>
      <c r="AY254" s="18" t="s">
        <v>157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80</v>
      </c>
      <c r="BK254" s="225">
        <f>ROUND(I254*H254,2)</f>
        <v>0</v>
      </c>
      <c r="BL254" s="18" t="s">
        <v>166</v>
      </c>
      <c r="BM254" s="224" t="s">
        <v>552</v>
      </c>
    </row>
    <row r="255" s="2" customFormat="1">
      <c r="A255" s="39"/>
      <c r="B255" s="40"/>
      <c r="C255" s="41"/>
      <c r="D255" s="226" t="s">
        <v>168</v>
      </c>
      <c r="E255" s="41"/>
      <c r="F255" s="227" t="s">
        <v>553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168</v>
      </c>
      <c r="AU255" s="18" t="s">
        <v>82</v>
      </c>
    </row>
    <row r="256" s="2" customFormat="1" ht="24.15" customHeight="1">
      <c r="A256" s="39"/>
      <c r="B256" s="40"/>
      <c r="C256" s="213" t="s">
        <v>554</v>
      </c>
      <c r="D256" s="213" t="s">
        <v>161</v>
      </c>
      <c r="E256" s="214" t="s">
        <v>555</v>
      </c>
      <c r="F256" s="215" t="s">
        <v>556</v>
      </c>
      <c r="G256" s="216" t="s">
        <v>206</v>
      </c>
      <c r="H256" s="217">
        <v>2.2000000000000002</v>
      </c>
      <c r="I256" s="218"/>
      <c r="J256" s="219">
        <f>ROUND(I256*H256,2)</f>
        <v>0</v>
      </c>
      <c r="K256" s="215" t="s">
        <v>165</v>
      </c>
      <c r="L256" s="45"/>
      <c r="M256" s="220" t="s">
        <v>19</v>
      </c>
      <c r="N256" s="221" t="s">
        <v>43</v>
      </c>
      <c r="O256" s="85"/>
      <c r="P256" s="222">
        <f>O256*H256</f>
        <v>0</v>
      </c>
      <c r="Q256" s="222">
        <v>0.0013400000000000001</v>
      </c>
      <c r="R256" s="222">
        <f>Q256*H256</f>
        <v>0.0029480000000000005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166</v>
      </c>
      <c r="AT256" s="224" t="s">
        <v>161</v>
      </c>
      <c r="AU256" s="224" t="s">
        <v>82</v>
      </c>
      <c r="AY256" s="18" t="s">
        <v>157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80</v>
      </c>
      <c r="BK256" s="225">
        <f>ROUND(I256*H256,2)</f>
        <v>0</v>
      </c>
      <c r="BL256" s="18" t="s">
        <v>166</v>
      </c>
      <c r="BM256" s="224" t="s">
        <v>557</v>
      </c>
    </row>
    <row r="257" s="2" customFormat="1">
      <c r="A257" s="39"/>
      <c r="B257" s="40"/>
      <c r="C257" s="41"/>
      <c r="D257" s="226" t="s">
        <v>168</v>
      </c>
      <c r="E257" s="41"/>
      <c r="F257" s="227" t="s">
        <v>558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168</v>
      </c>
      <c r="AU257" s="18" t="s">
        <v>82</v>
      </c>
    </row>
    <row r="258" s="2" customFormat="1" ht="24.15" customHeight="1">
      <c r="A258" s="39"/>
      <c r="B258" s="40"/>
      <c r="C258" s="213" t="s">
        <v>559</v>
      </c>
      <c r="D258" s="213" t="s">
        <v>161</v>
      </c>
      <c r="E258" s="214" t="s">
        <v>560</v>
      </c>
      <c r="F258" s="215" t="s">
        <v>561</v>
      </c>
      <c r="G258" s="216" t="s">
        <v>206</v>
      </c>
      <c r="H258" s="217">
        <v>2.2000000000000002</v>
      </c>
      <c r="I258" s="218"/>
      <c r="J258" s="219">
        <f>ROUND(I258*H258,2)</f>
        <v>0</v>
      </c>
      <c r="K258" s="215" t="s">
        <v>165</v>
      </c>
      <c r="L258" s="45"/>
      <c r="M258" s="220" t="s">
        <v>19</v>
      </c>
      <c r="N258" s="221" t="s">
        <v>43</v>
      </c>
      <c r="O258" s="85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166</v>
      </c>
      <c r="AT258" s="224" t="s">
        <v>161</v>
      </c>
      <c r="AU258" s="224" t="s">
        <v>82</v>
      </c>
      <c r="AY258" s="18" t="s">
        <v>157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80</v>
      </c>
      <c r="BK258" s="225">
        <f>ROUND(I258*H258,2)</f>
        <v>0</v>
      </c>
      <c r="BL258" s="18" t="s">
        <v>166</v>
      </c>
      <c r="BM258" s="224" t="s">
        <v>562</v>
      </c>
    </row>
    <row r="259" s="2" customFormat="1">
      <c r="A259" s="39"/>
      <c r="B259" s="40"/>
      <c r="C259" s="41"/>
      <c r="D259" s="226" t="s">
        <v>168</v>
      </c>
      <c r="E259" s="41"/>
      <c r="F259" s="227" t="s">
        <v>563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168</v>
      </c>
      <c r="AU259" s="18" t="s">
        <v>82</v>
      </c>
    </row>
    <row r="260" s="2" customFormat="1" ht="16.5" customHeight="1">
      <c r="A260" s="39"/>
      <c r="B260" s="40"/>
      <c r="C260" s="213" t="s">
        <v>564</v>
      </c>
      <c r="D260" s="213" t="s">
        <v>161</v>
      </c>
      <c r="E260" s="214" t="s">
        <v>565</v>
      </c>
      <c r="F260" s="215" t="s">
        <v>566</v>
      </c>
      <c r="G260" s="216" t="s">
        <v>177</v>
      </c>
      <c r="H260" s="217">
        <v>7.1050000000000004</v>
      </c>
      <c r="I260" s="218"/>
      <c r="J260" s="219">
        <f>ROUND(I260*H260,2)</f>
        <v>0</v>
      </c>
      <c r="K260" s="215" t="s">
        <v>165</v>
      </c>
      <c r="L260" s="45"/>
      <c r="M260" s="220" t="s">
        <v>19</v>
      </c>
      <c r="N260" s="221" t="s">
        <v>43</v>
      </c>
      <c r="O260" s="85"/>
      <c r="P260" s="222">
        <f>O260*H260</f>
        <v>0</v>
      </c>
      <c r="Q260" s="222">
        <v>2.5019800000000001</v>
      </c>
      <c r="R260" s="222">
        <f>Q260*H260</f>
        <v>17.776567900000003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166</v>
      </c>
      <c r="AT260" s="224" t="s">
        <v>161</v>
      </c>
      <c r="AU260" s="224" t="s">
        <v>82</v>
      </c>
      <c r="AY260" s="18" t="s">
        <v>157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80</v>
      </c>
      <c r="BK260" s="225">
        <f>ROUND(I260*H260,2)</f>
        <v>0</v>
      </c>
      <c r="BL260" s="18" t="s">
        <v>166</v>
      </c>
      <c r="BM260" s="224" t="s">
        <v>567</v>
      </c>
    </row>
    <row r="261" s="2" customFormat="1">
      <c r="A261" s="39"/>
      <c r="B261" s="40"/>
      <c r="C261" s="41"/>
      <c r="D261" s="226" t="s">
        <v>168</v>
      </c>
      <c r="E261" s="41"/>
      <c r="F261" s="227" t="s">
        <v>568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168</v>
      </c>
      <c r="AU261" s="18" t="s">
        <v>82</v>
      </c>
    </row>
    <row r="262" s="13" customFormat="1">
      <c r="A262" s="13"/>
      <c r="B262" s="231"/>
      <c r="C262" s="232"/>
      <c r="D262" s="233" t="s">
        <v>170</v>
      </c>
      <c r="E262" s="234" t="s">
        <v>19</v>
      </c>
      <c r="F262" s="235" t="s">
        <v>569</v>
      </c>
      <c r="G262" s="232"/>
      <c r="H262" s="236">
        <v>7.1050000000000004</v>
      </c>
      <c r="I262" s="237"/>
      <c r="J262" s="232"/>
      <c r="K262" s="232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170</v>
      </c>
      <c r="AU262" s="242" t="s">
        <v>82</v>
      </c>
      <c r="AV262" s="13" t="s">
        <v>82</v>
      </c>
      <c r="AW262" s="13" t="s">
        <v>32</v>
      </c>
      <c r="AX262" s="13" t="s">
        <v>80</v>
      </c>
      <c r="AY262" s="242" t="s">
        <v>157</v>
      </c>
    </row>
    <row r="263" s="2" customFormat="1" ht="16.5" customHeight="1">
      <c r="A263" s="39"/>
      <c r="B263" s="40"/>
      <c r="C263" s="213" t="s">
        <v>570</v>
      </c>
      <c r="D263" s="213" t="s">
        <v>161</v>
      </c>
      <c r="E263" s="214" t="s">
        <v>571</v>
      </c>
      <c r="F263" s="215" t="s">
        <v>572</v>
      </c>
      <c r="G263" s="216" t="s">
        <v>206</v>
      </c>
      <c r="H263" s="217">
        <v>30.449999999999999</v>
      </c>
      <c r="I263" s="218"/>
      <c r="J263" s="219">
        <f>ROUND(I263*H263,2)</f>
        <v>0</v>
      </c>
      <c r="K263" s="215" t="s">
        <v>165</v>
      </c>
      <c r="L263" s="45"/>
      <c r="M263" s="220" t="s">
        <v>19</v>
      </c>
      <c r="N263" s="221" t="s">
        <v>43</v>
      </c>
      <c r="O263" s="85"/>
      <c r="P263" s="222">
        <f>O263*H263</f>
        <v>0</v>
      </c>
      <c r="Q263" s="222">
        <v>0.011169999999999999</v>
      </c>
      <c r="R263" s="222">
        <f>Q263*H263</f>
        <v>0.3401265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166</v>
      </c>
      <c r="AT263" s="224" t="s">
        <v>161</v>
      </c>
      <c r="AU263" s="224" t="s">
        <v>82</v>
      </c>
      <c r="AY263" s="18" t="s">
        <v>157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80</v>
      </c>
      <c r="BK263" s="225">
        <f>ROUND(I263*H263,2)</f>
        <v>0</v>
      </c>
      <c r="BL263" s="18" t="s">
        <v>166</v>
      </c>
      <c r="BM263" s="224" t="s">
        <v>573</v>
      </c>
    </row>
    <row r="264" s="2" customFormat="1">
      <c r="A264" s="39"/>
      <c r="B264" s="40"/>
      <c r="C264" s="41"/>
      <c r="D264" s="226" t="s">
        <v>168</v>
      </c>
      <c r="E264" s="41"/>
      <c r="F264" s="227" t="s">
        <v>574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168</v>
      </c>
      <c r="AU264" s="18" t="s">
        <v>82</v>
      </c>
    </row>
    <row r="265" s="13" customFormat="1">
      <c r="A265" s="13"/>
      <c r="B265" s="231"/>
      <c r="C265" s="232"/>
      <c r="D265" s="233" t="s">
        <v>170</v>
      </c>
      <c r="E265" s="234" t="s">
        <v>19</v>
      </c>
      <c r="F265" s="235" t="s">
        <v>575</v>
      </c>
      <c r="G265" s="232"/>
      <c r="H265" s="236">
        <v>30.449999999999999</v>
      </c>
      <c r="I265" s="237"/>
      <c r="J265" s="232"/>
      <c r="K265" s="232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170</v>
      </c>
      <c r="AU265" s="242" t="s">
        <v>82</v>
      </c>
      <c r="AV265" s="13" t="s">
        <v>82</v>
      </c>
      <c r="AW265" s="13" t="s">
        <v>32</v>
      </c>
      <c r="AX265" s="13" t="s">
        <v>80</v>
      </c>
      <c r="AY265" s="242" t="s">
        <v>157</v>
      </c>
    </row>
    <row r="266" s="2" customFormat="1" ht="16.5" customHeight="1">
      <c r="A266" s="39"/>
      <c r="B266" s="40"/>
      <c r="C266" s="213" t="s">
        <v>576</v>
      </c>
      <c r="D266" s="213" t="s">
        <v>161</v>
      </c>
      <c r="E266" s="214" t="s">
        <v>577</v>
      </c>
      <c r="F266" s="215" t="s">
        <v>578</v>
      </c>
      <c r="G266" s="216" t="s">
        <v>206</v>
      </c>
      <c r="H266" s="217">
        <v>30.449999999999999</v>
      </c>
      <c r="I266" s="218"/>
      <c r="J266" s="219">
        <f>ROUND(I266*H266,2)</f>
        <v>0</v>
      </c>
      <c r="K266" s="215" t="s">
        <v>165</v>
      </c>
      <c r="L266" s="45"/>
      <c r="M266" s="220" t="s">
        <v>19</v>
      </c>
      <c r="N266" s="221" t="s">
        <v>43</v>
      </c>
      <c r="O266" s="85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166</v>
      </c>
      <c r="AT266" s="224" t="s">
        <v>161</v>
      </c>
      <c r="AU266" s="224" t="s">
        <v>82</v>
      </c>
      <c r="AY266" s="18" t="s">
        <v>157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80</v>
      </c>
      <c r="BK266" s="225">
        <f>ROUND(I266*H266,2)</f>
        <v>0</v>
      </c>
      <c r="BL266" s="18" t="s">
        <v>166</v>
      </c>
      <c r="BM266" s="224" t="s">
        <v>579</v>
      </c>
    </row>
    <row r="267" s="2" customFormat="1">
      <c r="A267" s="39"/>
      <c r="B267" s="40"/>
      <c r="C267" s="41"/>
      <c r="D267" s="226" t="s">
        <v>168</v>
      </c>
      <c r="E267" s="41"/>
      <c r="F267" s="227" t="s">
        <v>580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168</v>
      </c>
      <c r="AU267" s="18" t="s">
        <v>82</v>
      </c>
    </row>
    <row r="268" s="2" customFormat="1" ht="16.5" customHeight="1">
      <c r="A268" s="39"/>
      <c r="B268" s="40"/>
      <c r="C268" s="213" t="s">
        <v>581</v>
      </c>
      <c r="D268" s="213" t="s">
        <v>161</v>
      </c>
      <c r="E268" s="214" t="s">
        <v>582</v>
      </c>
      <c r="F268" s="215" t="s">
        <v>583</v>
      </c>
      <c r="G268" s="216" t="s">
        <v>213</v>
      </c>
      <c r="H268" s="217">
        <v>1.0660000000000001</v>
      </c>
      <c r="I268" s="218"/>
      <c r="J268" s="219">
        <f>ROUND(I268*H268,2)</f>
        <v>0</v>
      </c>
      <c r="K268" s="215" t="s">
        <v>165</v>
      </c>
      <c r="L268" s="45"/>
      <c r="M268" s="220" t="s">
        <v>19</v>
      </c>
      <c r="N268" s="221" t="s">
        <v>43</v>
      </c>
      <c r="O268" s="85"/>
      <c r="P268" s="222">
        <f>O268*H268</f>
        <v>0</v>
      </c>
      <c r="Q268" s="222">
        <v>1.05291</v>
      </c>
      <c r="R268" s="222">
        <f>Q268*H268</f>
        <v>1.12240206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166</v>
      </c>
      <c r="AT268" s="224" t="s">
        <v>161</v>
      </c>
      <c r="AU268" s="224" t="s">
        <v>82</v>
      </c>
      <c r="AY268" s="18" t="s">
        <v>157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80</v>
      </c>
      <c r="BK268" s="225">
        <f>ROUND(I268*H268,2)</f>
        <v>0</v>
      </c>
      <c r="BL268" s="18" t="s">
        <v>166</v>
      </c>
      <c r="BM268" s="224" t="s">
        <v>584</v>
      </c>
    </row>
    <row r="269" s="2" customFormat="1">
      <c r="A269" s="39"/>
      <c r="B269" s="40"/>
      <c r="C269" s="41"/>
      <c r="D269" s="226" t="s">
        <v>168</v>
      </c>
      <c r="E269" s="41"/>
      <c r="F269" s="227" t="s">
        <v>585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168</v>
      </c>
      <c r="AU269" s="18" t="s">
        <v>82</v>
      </c>
    </row>
    <row r="270" s="13" customFormat="1">
      <c r="A270" s="13"/>
      <c r="B270" s="231"/>
      <c r="C270" s="232"/>
      <c r="D270" s="233" t="s">
        <v>170</v>
      </c>
      <c r="E270" s="234" t="s">
        <v>19</v>
      </c>
      <c r="F270" s="235" t="s">
        <v>586</v>
      </c>
      <c r="G270" s="232"/>
      <c r="H270" s="236">
        <v>1.0660000000000001</v>
      </c>
      <c r="I270" s="237"/>
      <c r="J270" s="232"/>
      <c r="K270" s="232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170</v>
      </c>
      <c r="AU270" s="242" t="s">
        <v>82</v>
      </c>
      <c r="AV270" s="13" t="s">
        <v>82</v>
      </c>
      <c r="AW270" s="13" t="s">
        <v>32</v>
      </c>
      <c r="AX270" s="13" t="s">
        <v>80</v>
      </c>
      <c r="AY270" s="242" t="s">
        <v>157</v>
      </c>
    </row>
    <row r="271" s="2" customFormat="1" ht="16.5" customHeight="1">
      <c r="A271" s="39"/>
      <c r="B271" s="40"/>
      <c r="C271" s="213" t="s">
        <v>587</v>
      </c>
      <c r="D271" s="213" t="s">
        <v>161</v>
      </c>
      <c r="E271" s="214" t="s">
        <v>588</v>
      </c>
      <c r="F271" s="215" t="s">
        <v>589</v>
      </c>
      <c r="G271" s="216" t="s">
        <v>206</v>
      </c>
      <c r="H271" s="217">
        <v>11</v>
      </c>
      <c r="I271" s="218"/>
      <c r="J271" s="219">
        <f>ROUND(I271*H271,2)</f>
        <v>0</v>
      </c>
      <c r="K271" s="215" t="s">
        <v>165</v>
      </c>
      <c r="L271" s="45"/>
      <c r="M271" s="220" t="s">
        <v>19</v>
      </c>
      <c r="N271" s="221" t="s">
        <v>43</v>
      </c>
      <c r="O271" s="85"/>
      <c r="P271" s="222">
        <f>O271*H271</f>
        <v>0</v>
      </c>
      <c r="Q271" s="222">
        <v>0.01052</v>
      </c>
      <c r="R271" s="222">
        <f>Q271*H271</f>
        <v>0.11572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166</v>
      </c>
      <c r="AT271" s="224" t="s">
        <v>161</v>
      </c>
      <c r="AU271" s="224" t="s">
        <v>82</v>
      </c>
      <c r="AY271" s="18" t="s">
        <v>157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80</v>
      </c>
      <c r="BK271" s="225">
        <f>ROUND(I271*H271,2)</f>
        <v>0</v>
      </c>
      <c r="BL271" s="18" t="s">
        <v>166</v>
      </c>
      <c r="BM271" s="224" t="s">
        <v>590</v>
      </c>
    </row>
    <row r="272" s="2" customFormat="1">
      <c r="A272" s="39"/>
      <c r="B272" s="40"/>
      <c r="C272" s="41"/>
      <c r="D272" s="226" t="s">
        <v>168</v>
      </c>
      <c r="E272" s="41"/>
      <c r="F272" s="227" t="s">
        <v>591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168</v>
      </c>
      <c r="AU272" s="18" t="s">
        <v>82</v>
      </c>
    </row>
    <row r="273" s="13" customFormat="1">
      <c r="A273" s="13"/>
      <c r="B273" s="231"/>
      <c r="C273" s="232"/>
      <c r="D273" s="233" t="s">
        <v>170</v>
      </c>
      <c r="E273" s="234" t="s">
        <v>19</v>
      </c>
      <c r="F273" s="235" t="s">
        <v>592</v>
      </c>
      <c r="G273" s="232"/>
      <c r="H273" s="236">
        <v>11</v>
      </c>
      <c r="I273" s="237"/>
      <c r="J273" s="232"/>
      <c r="K273" s="232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170</v>
      </c>
      <c r="AU273" s="242" t="s">
        <v>82</v>
      </c>
      <c r="AV273" s="13" t="s">
        <v>82</v>
      </c>
      <c r="AW273" s="13" t="s">
        <v>32</v>
      </c>
      <c r="AX273" s="13" t="s">
        <v>80</v>
      </c>
      <c r="AY273" s="242" t="s">
        <v>157</v>
      </c>
    </row>
    <row r="274" s="2" customFormat="1" ht="16.5" customHeight="1">
      <c r="A274" s="39"/>
      <c r="B274" s="40"/>
      <c r="C274" s="213" t="s">
        <v>593</v>
      </c>
      <c r="D274" s="213" t="s">
        <v>161</v>
      </c>
      <c r="E274" s="214" t="s">
        <v>594</v>
      </c>
      <c r="F274" s="215" t="s">
        <v>595</v>
      </c>
      <c r="G274" s="216" t="s">
        <v>206</v>
      </c>
      <c r="H274" s="217">
        <v>11</v>
      </c>
      <c r="I274" s="218"/>
      <c r="J274" s="219">
        <f>ROUND(I274*H274,2)</f>
        <v>0</v>
      </c>
      <c r="K274" s="215" t="s">
        <v>165</v>
      </c>
      <c r="L274" s="45"/>
      <c r="M274" s="220" t="s">
        <v>19</v>
      </c>
      <c r="N274" s="221" t="s">
        <v>43</v>
      </c>
      <c r="O274" s="85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166</v>
      </c>
      <c r="AT274" s="224" t="s">
        <v>161</v>
      </c>
      <c r="AU274" s="224" t="s">
        <v>82</v>
      </c>
      <c r="AY274" s="18" t="s">
        <v>157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80</v>
      </c>
      <c r="BK274" s="225">
        <f>ROUND(I274*H274,2)</f>
        <v>0</v>
      </c>
      <c r="BL274" s="18" t="s">
        <v>166</v>
      </c>
      <c r="BM274" s="224" t="s">
        <v>596</v>
      </c>
    </row>
    <row r="275" s="2" customFormat="1">
      <c r="A275" s="39"/>
      <c r="B275" s="40"/>
      <c r="C275" s="41"/>
      <c r="D275" s="226" t="s">
        <v>168</v>
      </c>
      <c r="E275" s="41"/>
      <c r="F275" s="227" t="s">
        <v>597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168</v>
      </c>
      <c r="AU275" s="18" t="s">
        <v>82</v>
      </c>
    </row>
    <row r="276" s="2" customFormat="1" ht="21.75" customHeight="1">
      <c r="A276" s="39"/>
      <c r="B276" s="40"/>
      <c r="C276" s="213" t="s">
        <v>598</v>
      </c>
      <c r="D276" s="213" t="s">
        <v>161</v>
      </c>
      <c r="E276" s="214" t="s">
        <v>599</v>
      </c>
      <c r="F276" s="215" t="s">
        <v>600</v>
      </c>
      <c r="G276" s="216" t="s">
        <v>206</v>
      </c>
      <c r="H276" s="217">
        <v>11</v>
      </c>
      <c r="I276" s="218"/>
      <c r="J276" s="219">
        <f>ROUND(I276*H276,2)</f>
        <v>0</v>
      </c>
      <c r="K276" s="215" t="s">
        <v>165</v>
      </c>
      <c r="L276" s="45"/>
      <c r="M276" s="220" t="s">
        <v>19</v>
      </c>
      <c r="N276" s="221" t="s">
        <v>43</v>
      </c>
      <c r="O276" s="85"/>
      <c r="P276" s="222">
        <f>O276*H276</f>
        <v>0</v>
      </c>
      <c r="Q276" s="222">
        <v>0.00792</v>
      </c>
      <c r="R276" s="222">
        <f>Q276*H276</f>
        <v>0.087120000000000003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166</v>
      </c>
      <c r="AT276" s="224" t="s">
        <v>161</v>
      </c>
      <c r="AU276" s="224" t="s">
        <v>82</v>
      </c>
      <c r="AY276" s="18" t="s">
        <v>157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80</v>
      </c>
      <c r="BK276" s="225">
        <f>ROUND(I276*H276,2)</f>
        <v>0</v>
      </c>
      <c r="BL276" s="18" t="s">
        <v>166</v>
      </c>
      <c r="BM276" s="224" t="s">
        <v>601</v>
      </c>
    </row>
    <row r="277" s="2" customFormat="1">
      <c r="A277" s="39"/>
      <c r="B277" s="40"/>
      <c r="C277" s="41"/>
      <c r="D277" s="226" t="s">
        <v>168</v>
      </c>
      <c r="E277" s="41"/>
      <c r="F277" s="227" t="s">
        <v>602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168</v>
      </c>
      <c r="AU277" s="18" t="s">
        <v>82</v>
      </c>
    </row>
    <row r="278" s="2" customFormat="1" ht="21.75" customHeight="1">
      <c r="A278" s="39"/>
      <c r="B278" s="40"/>
      <c r="C278" s="213" t="s">
        <v>603</v>
      </c>
      <c r="D278" s="213" t="s">
        <v>161</v>
      </c>
      <c r="E278" s="214" t="s">
        <v>604</v>
      </c>
      <c r="F278" s="215" t="s">
        <v>605</v>
      </c>
      <c r="G278" s="216" t="s">
        <v>206</v>
      </c>
      <c r="H278" s="217">
        <v>11</v>
      </c>
      <c r="I278" s="218"/>
      <c r="J278" s="219">
        <f>ROUND(I278*H278,2)</f>
        <v>0</v>
      </c>
      <c r="K278" s="215" t="s">
        <v>165</v>
      </c>
      <c r="L278" s="45"/>
      <c r="M278" s="220" t="s">
        <v>19</v>
      </c>
      <c r="N278" s="221" t="s">
        <v>43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166</v>
      </c>
      <c r="AT278" s="224" t="s">
        <v>161</v>
      </c>
      <c r="AU278" s="224" t="s">
        <v>82</v>
      </c>
      <c r="AY278" s="18" t="s">
        <v>157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80</v>
      </c>
      <c r="BK278" s="225">
        <f>ROUND(I278*H278,2)</f>
        <v>0</v>
      </c>
      <c r="BL278" s="18" t="s">
        <v>166</v>
      </c>
      <c r="BM278" s="224" t="s">
        <v>606</v>
      </c>
    </row>
    <row r="279" s="2" customFormat="1">
      <c r="A279" s="39"/>
      <c r="B279" s="40"/>
      <c r="C279" s="41"/>
      <c r="D279" s="226" t="s">
        <v>168</v>
      </c>
      <c r="E279" s="41"/>
      <c r="F279" s="227" t="s">
        <v>607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168</v>
      </c>
      <c r="AU279" s="18" t="s">
        <v>82</v>
      </c>
    </row>
    <row r="280" s="12" customFormat="1" ht="22.8" customHeight="1">
      <c r="A280" s="12"/>
      <c r="B280" s="197"/>
      <c r="C280" s="198"/>
      <c r="D280" s="199" t="s">
        <v>71</v>
      </c>
      <c r="E280" s="211" t="s">
        <v>158</v>
      </c>
      <c r="F280" s="211" t="s">
        <v>159</v>
      </c>
      <c r="G280" s="198"/>
      <c r="H280" s="198"/>
      <c r="I280" s="201"/>
      <c r="J280" s="212">
        <f>BK280</f>
        <v>0</v>
      </c>
      <c r="K280" s="198"/>
      <c r="L280" s="203"/>
      <c r="M280" s="204"/>
      <c r="N280" s="205"/>
      <c r="O280" s="205"/>
      <c r="P280" s="206">
        <f>SUM(P281:P324)</f>
        <v>0</v>
      </c>
      <c r="Q280" s="205"/>
      <c r="R280" s="206">
        <f>SUM(R281:R324)</f>
        <v>18.463418399999998</v>
      </c>
      <c r="S280" s="205"/>
      <c r="T280" s="207">
        <f>SUM(T281:T324)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8" t="s">
        <v>80</v>
      </c>
      <c r="AT280" s="209" t="s">
        <v>71</v>
      </c>
      <c r="AU280" s="209" t="s">
        <v>80</v>
      </c>
      <c r="AY280" s="208" t="s">
        <v>157</v>
      </c>
      <c r="BK280" s="210">
        <f>SUM(BK281:BK324)</f>
        <v>0</v>
      </c>
    </row>
    <row r="281" s="2" customFormat="1" ht="21.75" customHeight="1">
      <c r="A281" s="39"/>
      <c r="B281" s="40"/>
      <c r="C281" s="213" t="s">
        <v>608</v>
      </c>
      <c r="D281" s="213" t="s">
        <v>161</v>
      </c>
      <c r="E281" s="214" t="s">
        <v>609</v>
      </c>
      <c r="F281" s="215" t="s">
        <v>610</v>
      </c>
      <c r="G281" s="216" t="s">
        <v>206</v>
      </c>
      <c r="H281" s="217">
        <v>428.27999999999997</v>
      </c>
      <c r="I281" s="218"/>
      <c r="J281" s="219">
        <f>ROUND(I281*H281,2)</f>
        <v>0</v>
      </c>
      <c r="K281" s="215" t="s">
        <v>165</v>
      </c>
      <c r="L281" s="45"/>
      <c r="M281" s="220" t="s">
        <v>19</v>
      </c>
      <c r="N281" s="221" t="s">
        <v>43</v>
      </c>
      <c r="O281" s="85"/>
      <c r="P281" s="222">
        <f>O281*H281</f>
        <v>0</v>
      </c>
      <c r="Q281" s="222">
        <v>0.0073499999999999998</v>
      </c>
      <c r="R281" s="222">
        <f>Q281*H281</f>
        <v>3.1478579999999998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166</v>
      </c>
      <c r="AT281" s="224" t="s">
        <v>161</v>
      </c>
      <c r="AU281" s="224" t="s">
        <v>82</v>
      </c>
      <c r="AY281" s="18" t="s">
        <v>157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80</v>
      </c>
      <c r="BK281" s="225">
        <f>ROUND(I281*H281,2)</f>
        <v>0</v>
      </c>
      <c r="BL281" s="18" t="s">
        <v>166</v>
      </c>
      <c r="BM281" s="224" t="s">
        <v>611</v>
      </c>
    </row>
    <row r="282" s="2" customFormat="1">
      <c r="A282" s="39"/>
      <c r="B282" s="40"/>
      <c r="C282" s="41"/>
      <c r="D282" s="226" t="s">
        <v>168</v>
      </c>
      <c r="E282" s="41"/>
      <c r="F282" s="227" t="s">
        <v>612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168</v>
      </c>
      <c r="AU282" s="18" t="s">
        <v>82</v>
      </c>
    </row>
    <row r="283" s="13" customFormat="1">
      <c r="A283" s="13"/>
      <c r="B283" s="231"/>
      <c r="C283" s="232"/>
      <c r="D283" s="233" t="s">
        <v>170</v>
      </c>
      <c r="E283" s="234" t="s">
        <v>19</v>
      </c>
      <c r="F283" s="235" t="s">
        <v>613</v>
      </c>
      <c r="G283" s="232"/>
      <c r="H283" s="236">
        <v>428.27999999999997</v>
      </c>
      <c r="I283" s="237"/>
      <c r="J283" s="232"/>
      <c r="K283" s="232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170</v>
      </c>
      <c r="AU283" s="242" t="s">
        <v>82</v>
      </c>
      <c r="AV283" s="13" t="s">
        <v>82</v>
      </c>
      <c r="AW283" s="13" t="s">
        <v>32</v>
      </c>
      <c r="AX283" s="13" t="s">
        <v>80</v>
      </c>
      <c r="AY283" s="242" t="s">
        <v>157</v>
      </c>
    </row>
    <row r="284" s="2" customFormat="1" ht="24.15" customHeight="1">
      <c r="A284" s="39"/>
      <c r="B284" s="40"/>
      <c r="C284" s="213" t="s">
        <v>614</v>
      </c>
      <c r="D284" s="213" t="s">
        <v>161</v>
      </c>
      <c r="E284" s="214" t="s">
        <v>615</v>
      </c>
      <c r="F284" s="215" t="s">
        <v>616</v>
      </c>
      <c r="G284" s="216" t="s">
        <v>206</v>
      </c>
      <c r="H284" s="217">
        <v>428.27999999999997</v>
      </c>
      <c r="I284" s="218"/>
      <c r="J284" s="219">
        <f>ROUND(I284*H284,2)</f>
        <v>0</v>
      </c>
      <c r="K284" s="215" t="s">
        <v>165</v>
      </c>
      <c r="L284" s="45"/>
      <c r="M284" s="220" t="s">
        <v>19</v>
      </c>
      <c r="N284" s="221" t="s">
        <v>43</v>
      </c>
      <c r="O284" s="85"/>
      <c r="P284" s="222">
        <f>O284*H284</f>
        <v>0</v>
      </c>
      <c r="Q284" s="222">
        <v>0.0043800000000000002</v>
      </c>
      <c r="R284" s="222">
        <f>Q284*H284</f>
        <v>1.8758664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166</v>
      </c>
      <c r="AT284" s="224" t="s">
        <v>161</v>
      </c>
      <c r="AU284" s="224" t="s">
        <v>82</v>
      </c>
      <c r="AY284" s="18" t="s">
        <v>157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80</v>
      </c>
      <c r="BK284" s="225">
        <f>ROUND(I284*H284,2)</f>
        <v>0</v>
      </c>
      <c r="BL284" s="18" t="s">
        <v>166</v>
      </c>
      <c r="BM284" s="224" t="s">
        <v>617</v>
      </c>
    </row>
    <row r="285" s="2" customFormat="1">
      <c r="A285" s="39"/>
      <c r="B285" s="40"/>
      <c r="C285" s="41"/>
      <c r="D285" s="226" t="s">
        <v>168</v>
      </c>
      <c r="E285" s="41"/>
      <c r="F285" s="227" t="s">
        <v>618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168</v>
      </c>
      <c r="AU285" s="18" t="s">
        <v>82</v>
      </c>
    </row>
    <row r="286" s="13" customFormat="1">
      <c r="A286" s="13"/>
      <c r="B286" s="231"/>
      <c r="C286" s="232"/>
      <c r="D286" s="233" t="s">
        <v>170</v>
      </c>
      <c r="E286" s="234" t="s">
        <v>19</v>
      </c>
      <c r="F286" s="235" t="s">
        <v>613</v>
      </c>
      <c r="G286" s="232"/>
      <c r="H286" s="236">
        <v>428.27999999999997</v>
      </c>
      <c r="I286" s="237"/>
      <c r="J286" s="232"/>
      <c r="K286" s="232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170</v>
      </c>
      <c r="AU286" s="242" t="s">
        <v>82</v>
      </c>
      <c r="AV286" s="13" t="s">
        <v>82</v>
      </c>
      <c r="AW286" s="13" t="s">
        <v>32</v>
      </c>
      <c r="AX286" s="13" t="s">
        <v>80</v>
      </c>
      <c r="AY286" s="242" t="s">
        <v>157</v>
      </c>
    </row>
    <row r="287" s="2" customFormat="1" ht="24.15" customHeight="1">
      <c r="A287" s="39"/>
      <c r="B287" s="40"/>
      <c r="C287" s="213" t="s">
        <v>619</v>
      </c>
      <c r="D287" s="213" t="s">
        <v>161</v>
      </c>
      <c r="E287" s="214" t="s">
        <v>620</v>
      </c>
      <c r="F287" s="215" t="s">
        <v>621</v>
      </c>
      <c r="G287" s="216" t="s">
        <v>206</v>
      </c>
      <c r="H287" s="217">
        <v>428.27999999999997</v>
      </c>
      <c r="I287" s="218"/>
      <c r="J287" s="219">
        <f>ROUND(I287*H287,2)</f>
        <v>0</v>
      </c>
      <c r="K287" s="215" t="s">
        <v>165</v>
      </c>
      <c r="L287" s="45"/>
      <c r="M287" s="220" t="s">
        <v>19</v>
      </c>
      <c r="N287" s="221" t="s">
        <v>43</v>
      </c>
      <c r="O287" s="85"/>
      <c r="P287" s="222">
        <f>O287*H287</f>
        <v>0</v>
      </c>
      <c r="Q287" s="222">
        <v>0.021000000000000001</v>
      </c>
      <c r="R287" s="222">
        <f>Q287*H287</f>
        <v>8.9938800000000008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166</v>
      </c>
      <c r="AT287" s="224" t="s">
        <v>161</v>
      </c>
      <c r="AU287" s="224" t="s">
        <v>82</v>
      </c>
      <c r="AY287" s="18" t="s">
        <v>157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80</v>
      </c>
      <c r="BK287" s="225">
        <f>ROUND(I287*H287,2)</f>
        <v>0</v>
      </c>
      <c r="BL287" s="18" t="s">
        <v>166</v>
      </c>
      <c r="BM287" s="224" t="s">
        <v>622</v>
      </c>
    </row>
    <row r="288" s="2" customFormat="1">
      <c r="A288" s="39"/>
      <c r="B288" s="40"/>
      <c r="C288" s="41"/>
      <c r="D288" s="226" t="s">
        <v>168</v>
      </c>
      <c r="E288" s="41"/>
      <c r="F288" s="227" t="s">
        <v>623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168</v>
      </c>
      <c r="AU288" s="18" t="s">
        <v>82</v>
      </c>
    </row>
    <row r="289" s="13" customFormat="1">
      <c r="A289" s="13"/>
      <c r="B289" s="231"/>
      <c r="C289" s="232"/>
      <c r="D289" s="233" t="s">
        <v>170</v>
      </c>
      <c r="E289" s="234" t="s">
        <v>19</v>
      </c>
      <c r="F289" s="235" t="s">
        <v>613</v>
      </c>
      <c r="G289" s="232"/>
      <c r="H289" s="236">
        <v>428.27999999999997</v>
      </c>
      <c r="I289" s="237"/>
      <c r="J289" s="232"/>
      <c r="K289" s="232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170</v>
      </c>
      <c r="AU289" s="242" t="s">
        <v>82</v>
      </c>
      <c r="AV289" s="13" t="s">
        <v>82</v>
      </c>
      <c r="AW289" s="13" t="s">
        <v>32</v>
      </c>
      <c r="AX289" s="13" t="s">
        <v>80</v>
      </c>
      <c r="AY289" s="242" t="s">
        <v>157</v>
      </c>
    </row>
    <row r="290" s="2" customFormat="1" ht="16.5" customHeight="1">
      <c r="A290" s="39"/>
      <c r="B290" s="40"/>
      <c r="C290" s="213" t="s">
        <v>624</v>
      </c>
      <c r="D290" s="213" t="s">
        <v>161</v>
      </c>
      <c r="E290" s="214" t="s">
        <v>625</v>
      </c>
      <c r="F290" s="215" t="s">
        <v>626</v>
      </c>
      <c r="G290" s="216" t="s">
        <v>206</v>
      </c>
      <c r="H290" s="217">
        <v>428.27999999999997</v>
      </c>
      <c r="I290" s="218"/>
      <c r="J290" s="219">
        <f>ROUND(I290*H290,2)</f>
        <v>0</v>
      </c>
      <c r="K290" s="215" t="s">
        <v>165</v>
      </c>
      <c r="L290" s="45"/>
      <c r="M290" s="220" t="s">
        <v>19</v>
      </c>
      <c r="N290" s="221" t="s">
        <v>43</v>
      </c>
      <c r="O290" s="85"/>
      <c r="P290" s="222">
        <f>O290*H290</f>
        <v>0</v>
      </c>
      <c r="Q290" s="222">
        <v>0.0030000000000000001</v>
      </c>
      <c r="R290" s="222">
        <f>Q290*H290</f>
        <v>1.28484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166</v>
      </c>
      <c r="AT290" s="224" t="s">
        <v>161</v>
      </c>
      <c r="AU290" s="224" t="s">
        <v>82</v>
      </c>
      <c r="AY290" s="18" t="s">
        <v>157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80</v>
      </c>
      <c r="BK290" s="225">
        <f>ROUND(I290*H290,2)</f>
        <v>0</v>
      </c>
      <c r="BL290" s="18" t="s">
        <v>166</v>
      </c>
      <c r="BM290" s="224" t="s">
        <v>627</v>
      </c>
    </row>
    <row r="291" s="2" customFormat="1">
      <c r="A291" s="39"/>
      <c r="B291" s="40"/>
      <c r="C291" s="41"/>
      <c r="D291" s="226" t="s">
        <v>168</v>
      </c>
      <c r="E291" s="41"/>
      <c r="F291" s="227" t="s">
        <v>628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168</v>
      </c>
      <c r="AU291" s="18" t="s">
        <v>82</v>
      </c>
    </row>
    <row r="292" s="13" customFormat="1">
      <c r="A292" s="13"/>
      <c r="B292" s="231"/>
      <c r="C292" s="232"/>
      <c r="D292" s="233" t="s">
        <v>170</v>
      </c>
      <c r="E292" s="234" t="s">
        <v>19</v>
      </c>
      <c r="F292" s="235" t="s">
        <v>613</v>
      </c>
      <c r="G292" s="232"/>
      <c r="H292" s="236">
        <v>428.27999999999997</v>
      </c>
      <c r="I292" s="237"/>
      <c r="J292" s="232"/>
      <c r="K292" s="232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170</v>
      </c>
      <c r="AU292" s="242" t="s">
        <v>82</v>
      </c>
      <c r="AV292" s="13" t="s">
        <v>82</v>
      </c>
      <c r="AW292" s="13" t="s">
        <v>32</v>
      </c>
      <c r="AX292" s="13" t="s">
        <v>80</v>
      </c>
      <c r="AY292" s="242" t="s">
        <v>157</v>
      </c>
    </row>
    <row r="293" s="2" customFormat="1" ht="16.5" customHeight="1">
      <c r="A293" s="39"/>
      <c r="B293" s="40"/>
      <c r="C293" s="213" t="s">
        <v>629</v>
      </c>
      <c r="D293" s="213" t="s">
        <v>161</v>
      </c>
      <c r="E293" s="214" t="s">
        <v>630</v>
      </c>
      <c r="F293" s="215" t="s">
        <v>631</v>
      </c>
      <c r="G293" s="216" t="s">
        <v>164</v>
      </c>
      <c r="H293" s="217">
        <v>6</v>
      </c>
      <c r="I293" s="218"/>
      <c r="J293" s="219">
        <f>ROUND(I293*H293,2)</f>
        <v>0</v>
      </c>
      <c r="K293" s="215" t="s">
        <v>165</v>
      </c>
      <c r="L293" s="45"/>
      <c r="M293" s="220" t="s">
        <v>19</v>
      </c>
      <c r="N293" s="221" t="s">
        <v>43</v>
      </c>
      <c r="O293" s="85"/>
      <c r="P293" s="222">
        <f>O293*H293</f>
        <v>0</v>
      </c>
      <c r="Q293" s="222">
        <v>0.0015</v>
      </c>
      <c r="R293" s="222">
        <f>Q293*H293</f>
        <v>0.0090000000000000011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166</v>
      </c>
      <c r="AT293" s="224" t="s">
        <v>161</v>
      </c>
      <c r="AU293" s="224" t="s">
        <v>82</v>
      </c>
      <c r="AY293" s="18" t="s">
        <v>157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80</v>
      </c>
      <c r="BK293" s="225">
        <f>ROUND(I293*H293,2)</f>
        <v>0</v>
      </c>
      <c r="BL293" s="18" t="s">
        <v>166</v>
      </c>
      <c r="BM293" s="224" t="s">
        <v>632</v>
      </c>
    </row>
    <row r="294" s="2" customFormat="1">
      <c r="A294" s="39"/>
      <c r="B294" s="40"/>
      <c r="C294" s="41"/>
      <c r="D294" s="226" t="s">
        <v>168</v>
      </c>
      <c r="E294" s="41"/>
      <c r="F294" s="227" t="s">
        <v>633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168</v>
      </c>
      <c r="AU294" s="18" t="s">
        <v>82</v>
      </c>
    </row>
    <row r="295" s="2" customFormat="1" ht="24.15" customHeight="1">
      <c r="A295" s="39"/>
      <c r="B295" s="40"/>
      <c r="C295" s="213" t="s">
        <v>634</v>
      </c>
      <c r="D295" s="213" t="s">
        <v>161</v>
      </c>
      <c r="E295" s="214" t="s">
        <v>635</v>
      </c>
      <c r="F295" s="215" t="s">
        <v>636</v>
      </c>
      <c r="G295" s="216" t="s">
        <v>206</v>
      </c>
      <c r="H295" s="217">
        <v>174.30000000000001</v>
      </c>
      <c r="I295" s="218"/>
      <c r="J295" s="219">
        <f>ROUND(I295*H295,2)</f>
        <v>0</v>
      </c>
      <c r="K295" s="215" t="s">
        <v>165</v>
      </c>
      <c r="L295" s="45"/>
      <c r="M295" s="220" t="s">
        <v>19</v>
      </c>
      <c r="N295" s="221" t="s">
        <v>43</v>
      </c>
      <c r="O295" s="85"/>
      <c r="P295" s="222">
        <f>O295*H295</f>
        <v>0</v>
      </c>
      <c r="Q295" s="222">
        <v>0.0043800000000000002</v>
      </c>
      <c r="R295" s="222">
        <f>Q295*H295</f>
        <v>0.76343400000000006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166</v>
      </c>
      <c r="AT295" s="224" t="s">
        <v>161</v>
      </c>
      <c r="AU295" s="224" t="s">
        <v>82</v>
      </c>
      <c r="AY295" s="18" t="s">
        <v>157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80</v>
      </c>
      <c r="BK295" s="225">
        <f>ROUND(I295*H295,2)</f>
        <v>0</v>
      </c>
      <c r="BL295" s="18" t="s">
        <v>166</v>
      </c>
      <c r="BM295" s="224" t="s">
        <v>637</v>
      </c>
    </row>
    <row r="296" s="2" customFormat="1">
      <c r="A296" s="39"/>
      <c r="B296" s="40"/>
      <c r="C296" s="41"/>
      <c r="D296" s="226" t="s">
        <v>168</v>
      </c>
      <c r="E296" s="41"/>
      <c r="F296" s="227" t="s">
        <v>638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168</v>
      </c>
      <c r="AU296" s="18" t="s">
        <v>82</v>
      </c>
    </row>
    <row r="297" s="13" customFormat="1">
      <c r="A297" s="13"/>
      <c r="B297" s="231"/>
      <c r="C297" s="232"/>
      <c r="D297" s="233" t="s">
        <v>170</v>
      </c>
      <c r="E297" s="234" t="s">
        <v>19</v>
      </c>
      <c r="F297" s="235" t="s">
        <v>639</v>
      </c>
      <c r="G297" s="232"/>
      <c r="H297" s="236">
        <v>174.30000000000001</v>
      </c>
      <c r="I297" s="237"/>
      <c r="J297" s="232"/>
      <c r="K297" s="232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170</v>
      </c>
      <c r="AU297" s="242" t="s">
        <v>82</v>
      </c>
      <c r="AV297" s="13" t="s">
        <v>82</v>
      </c>
      <c r="AW297" s="13" t="s">
        <v>32</v>
      </c>
      <c r="AX297" s="13" t="s">
        <v>80</v>
      </c>
      <c r="AY297" s="242" t="s">
        <v>157</v>
      </c>
    </row>
    <row r="298" s="2" customFormat="1" ht="16.5" customHeight="1">
      <c r="A298" s="39"/>
      <c r="B298" s="40"/>
      <c r="C298" s="213" t="s">
        <v>640</v>
      </c>
      <c r="D298" s="213" t="s">
        <v>161</v>
      </c>
      <c r="E298" s="214" t="s">
        <v>641</v>
      </c>
      <c r="F298" s="215" t="s">
        <v>642</v>
      </c>
      <c r="G298" s="216" t="s">
        <v>164</v>
      </c>
      <c r="H298" s="217">
        <v>6</v>
      </c>
      <c r="I298" s="218"/>
      <c r="J298" s="219">
        <f>ROUND(I298*H298,2)</f>
        <v>0</v>
      </c>
      <c r="K298" s="215" t="s">
        <v>165</v>
      </c>
      <c r="L298" s="45"/>
      <c r="M298" s="220" t="s">
        <v>19</v>
      </c>
      <c r="N298" s="221" t="s">
        <v>43</v>
      </c>
      <c r="O298" s="85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166</v>
      </c>
      <c r="AT298" s="224" t="s">
        <v>161</v>
      </c>
      <c r="AU298" s="224" t="s">
        <v>82</v>
      </c>
      <c r="AY298" s="18" t="s">
        <v>157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80</v>
      </c>
      <c r="BK298" s="225">
        <f>ROUND(I298*H298,2)</f>
        <v>0</v>
      </c>
      <c r="BL298" s="18" t="s">
        <v>166</v>
      </c>
      <c r="BM298" s="224" t="s">
        <v>643</v>
      </c>
    </row>
    <row r="299" s="2" customFormat="1">
      <c r="A299" s="39"/>
      <c r="B299" s="40"/>
      <c r="C299" s="41"/>
      <c r="D299" s="226" t="s">
        <v>168</v>
      </c>
      <c r="E299" s="41"/>
      <c r="F299" s="227" t="s">
        <v>644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168</v>
      </c>
      <c r="AU299" s="18" t="s">
        <v>82</v>
      </c>
    </row>
    <row r="300" s="2" customFormat="1" ht="16.5" customHeight="1">
      <c r="A300" s="39"/>
      <c r="B300" s="40"/>
      <c r="C300" s="258" t="s">
        <v>645</v>
      </c>
      <c r="D300" s="258" t="s">
        <v>281</v>
      </c>
      <c r="E300" s="259" t="s">
        <v>646</v>
      </c>
      <c r="F300" s="260" t="s">
        <v>647</v>
      </c>
      <c r="G300" s="261" t="s">
        <v>164</v>
      </c>
      <c r="H300" s="262">
        <v>6</v>
      </c>
      <c r="I300" s="263"/>
      <c r="J300" s="264">
        <f>ROUND(I300*H300,2)</f>
        <v>0</v>
      </c>
      <c r="K300" s="260" t="s">
        <v>165</v>
      </c>
      <c r="L300" s="265"/>
      <c r="M300" s="266" t="s">
        <v>19</v>
      </c>
      <c r="N300" s="267" t="s">
        <v>43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183</v>
      </c>
      <c r="AT300" s="224" t="s">
        <v>281</v>
      </c>
      <c r="AU300" s="224" t="s">
        <v>82</v>
      </c>
      <c r="AY300" s="18" t="s">
        <v>157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80</v>
      </c>
      <c r="BK300" s="225">
        <f>ROUND(I300*H300,2)</f>
        <v>0</v>
      </c>
      <c r="BL300" s="18" t="s">
        <v>166</v>
      </c>
      <c r="BM300" s="224" t="s">
        <v>648</v>
      </c>
    </row>
    <row r="301" s="2" customFormat="1" ht="16.5" customHeight="1">
      <c r="A301" s="39"/>
      <c r="B301" s="40"/>
      <c r="C301" s="213" t="s">
        <v>649</v>
      </c>
      <c r="D301" s="213" t="s">
        <v>161</v>
      </c>
      <c r="E301" s="214" t="s">
        <v>650</v>
      </c>
      <c r="F301" s="215" t="s">
        <v>651</v>
      </c>
      <c r="G301" s="216" t="s">
        <v>206</v>
      </c>
      <c r="H301" s="217">
        <v>161.69999999999999</v>
      </c>
      <c r="I301" s="218"/>
      <c r="J301" s="219">
        <f>ROUND(I301*H301,2)</f>
        <v>0</v>
      </c>
      <c r="K301" s="215" t="s">
        <v>165</v>
      </c>
      <c r="L301" s="45"/>
      <c r="M301" s="220" t="s">
        <v>19</v>
      </c>
      <c r="N301" s="221" t="s">
        <v>43</v>
      </c>
      <c r="O301" s="85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166</v>
      </c>
      <c r="AT301" s="224" t="s">
        <v>161</v>
      </c>
      <c r="AU301" s="224" t="s">
        <v>82</v>
      </c>
      <c r="AY301" s="18" t="s">
        <v>157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80</v>
      </c>
      <c r="BK301" s="225">
        <f>ROUND(I301*H301,2)</f>
        <v>0</v>
      </c>
      <c r="BL301" s="18" t="s">
        <v>166</v>
      </c>
      <c r="BM301" s="224" t="s">
        <v>652</v>
      </c>
    </row>
    <row r="302" s="2" customFormat="1">
      <c r="A302" s="39"/>
      <c r="B302" s="40"/>
      <c r="C302" s="41"/>
      <c r="D302" s="226" t="s">
        <v>168</v>
      </c>
      <c r="E302" s="41"/>
      <c r="F302" s="227" t="s">
        <v>653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168</v>
      </c>
      <c r="AU302" s="18" t="s">
        <v>82</v>
      </c>
    </row>
    <row r="303" s="13" customFormat="1">
      <c r="A303" s="13"/>
      <c r="B303" s="231"/>
      <c r="C303" s="232"/>
      <c r="D303" s="233" t="s">
        <v>170</v>
      </c>
      <c r="E303" s="234" t="s">
        <v>19</v>
      </c>
      <c r="F303" s="235" t="s">
        <v>654</v>
      </c>
      <c r="G303" s="232"/>
      <c r="H303" s="236">
        <v>161.69999999999999</v>
      </c>
      <c r="I303" s="237"/>
      <c r="J303" s="232"/>
      <c r="K303" s="232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170</v>
      </c>
      <c r="AU303" s="242" t="s">
        <v>82</v>
      </c>
      <c r="AV303" s="13" t="s">
        <v>82</v>
      </c>
      <c r="AW303" s="13" t="s">
        <v>32</v>
      </c>
      <c r="AX303" s="13" t="s">
        <v>80</v>
      </c>
      <c r="AY303" s="242" t="s">
        <v>157</v>
      </c>
    </row>
    <row r="304" s="2" customFormat="1" ht="16.5" customHeight="1">
      <c r="A304" s="39"/>
      <c r="B304" s="40"/>
      <c r="C304" s="213" t="s">
        <v>655</v>
      </c>
      <c r="D304" s="213" t="s">
        <v>161</v>
      </c>
      <c r="E304" s="214" t="s">
        <v>656</v>
      </c>
      <c r="F304" s="215" t="s">
        <v>657</v>
      </c>
      <c r="G304" s="216" t="s">
        <v>206</v>
      </c>
      <c r="H304" s="217">
        <v>12.6</v>
      </c>
      <c r="I304" s="218"/>
      <c r="J304" s="219">
        <f>ROUND(I304*H304,2)</f>
        <v>0</v>
      </c>
      <c r="K304" s="215" t="s">
        <v>165</v>
      </c>
      <c r="L304" s="45"/>
      <c r="M304" s="220" t="s">
        <v>19</v>
      </c>
      <c r="N304" s="221" t="s">
        <v>43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166</v>
      </c>
      <c r="AT304" s="224" t="s">
        <v>161</v>
      </c>
      <c r="AU304" s="224" t="s">
        <v>82</v>
      </c>
      <c r="AY304" s="18" t="s">
        <v>157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80</v>
      </c>
      <c r="BK304" s="225">
        <f>ROUND(I304*H304,2)</f>
        <v>0</v>
      </c>
      <c r="BL304" s="18" t="s">
        <v>166</v>
      </c>
      <c r="BM304" s="224" t="s">
        <v>658</v>
      </c>
    </row>
    <row r="305" s="2" customFormat="1">
      <c r="A305" s="39"/>
      <c r="B305" s="40"/>
      <c r="C305" s="41"/>
      <c r="D305" s="226" t="s">
        <v>168</v>
      </c>
      <c r="E305" s="41"/>
      <c r="F305" s="227" t="s">
        <v>659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168</v>
      </c>
      <c r="AU305" s="18" t="s">
        <v>82</v>
      </c>
    </row>
    <row r="306" s="13" customFormat="1">
      <c r="A306" s="13"/>
      <c r="B306" s="231"/>
      <c r="C306" s="232"/>
      <c r="D306" s="233" t="s">
        <v>170</v>
      </c>
      <c r="E306" s="234" t="s">
        <v>19</v>
      </c>
      <c r="F306" s="235" t="s">
        <v>660</v>
      </c>
      <c r="G306" s="232"/>
      <c r="H306" s="236">
        <v>12.6</v>
      </c>
      <c r="I306" s="237"/>
      <c r="J306" s="232"/>
      <c r="K306" s="232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170</v>
      </c>
      <c r="AU306" s="242" t="s">
        <v>82</v>
      </c>
      <c r="AV306" s="13" t="s">
        <v>82</v>
      </c>
      <c r="AW306" s="13" t="s">
        <v>32</v>
      </c>
      <c r="AX306" s="13" t="s">
        <v>80</v>
      </c>
      <c r="AY306" s="242" t="s">
        <v>157</v>
      </c>
    </row>
    <row r="307" s="2" customFormat="1" ht="37.8" customHeight="1">
      <c r="A307" s="39"/>
      <c r="B307" s="40"/>
      <c r="C307" s="213" t="s">
        <v>661</v>
      </c>
      <c r="D307" s="213" t="s">
        <v>161</v>
      </c>
      <c r="E307" s="214" t="s">
        <v>662</v>
      </c>
      <c r="F307" s="215" t="s">
        <v>663</v>
      </c>
      <c r="G307" s="216" t="s">
        <v>206</v>
      </c>
      <c r="H307" s="217">
        <v>207.90000000000001</v>
      </c>
      <c r="I307" s="218"/>
      <c r="J307" s="219">
        <f>ROUND(I307*H307,2)</f>
        <v>0</v>
      </c>
      <c r="K307" s="215" t="s">
        <v>165</v>
      </c>
      <c r="L307" s="45"/>
      <c r="M307" s="220" t="s">
        <v>19</v>
      </c>
      <c r="N307" s="221" t="s">
        <v>43</v>
      </c>
      <c r="O307" s="85"/>
      <c r="P307" s="222">
        <f>O307*H307</f>
        <v>0</v>
      </c>
      <c r="Q307" s="222">
        <v>0.0086800000000000002</v>
      </c>
      <c r="R307" s="222">
        <f>Q307*H307</f>
        <v>1.8045720000000001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166</v>
      </c>
      <c r="AT307" s="224" t="s">
        <v>161</v>
      </c>
      <c r="AU307" s="224" t="s">
        <v>82</v>
      </c>
      <c r="AY307" s="18" t="s">
        <v>157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80</v>
      </c>
      <c r="BK307" s="225">
        <f>ROUND(I307*H307,2)</f>
        <v>0</v>
      </c>
      <c r="BL307" s="18" t="s">
        <v>166</v>
      </c>
      <c r="BM307" s="224" t="s">
        <v>664</v>
      </c>
    </row>
    <row r="308" s="2" customFormat="1">
      <c r="A308" s="39"/>
      <c r="B308" s="40"/>
      <c r="C308" s="41"/>
      <c r="D308" s="226" t="s">
        <v>168</v>
      </c>
      <c r="E308" s="41"/>
      <c r="F308" s="227" t="s">
        <v>665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168</v>
      </c>
      <c r="AU308" s="18" t="s">
        <v>82</v>
      </c>
    </row>
    <row r="309" s="13" customFormat="1">
      <c r="A309" s="13"/>
      <c r="B309" s="231"/>
      <c r="C309" s="232"/>
      <c r="D309" s="233" t="s">
        <v>170</v>
      </c>
      <c r="E309" s="234" t="s">
        <v>19</v>
      </c>
      <c r="F309" s="235" t="s">
        <v>666</v>
      </c>
      <c r="G309" s="232"/>
      <c r="H309" s="236">
        <v>207.90000000000001</v>
      </c>
      <c r="I309" s="237"/>
      <c r="J309" s="232"/>
      <c r="K309" s="232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170</v>
      </c>
      <c r="AU309" s="242" t="s">
        <v>82</v>
      </c>
      <c r="AV309" s="13" t="s">
        <v>82</v>
      </c>
      <c r="AW309" s="13" t="s">
        <v>32</v>
      </c>
      <c r="AX309" s="13" t="s">
        <v>80</v>
      </c>
      <c r="AY309" s="242" t="s">
        <v>157</v>
      </c>
    </row>
    <row r="310" s="2" customFormat="1" ht="16.5" customHeight="1">
      <c r="A310" s="39"/>
      <c r="B310" s="40"/>
      <c r="C310" s="258" t="s">
        <v>667</v>
      </c>
      <c r="D310" s="258" t="s">
        <v>281</v>
      </c>
      <c r="E310" s="259" t="s">
        <v>668</v>
      </c>
      <c r="F310" s="260" t="s">
        <v>669</v>
      </c>
      <c r="G310" s="261" t="s">
        <v>206</v>
      </c>
      <c r="H310" s="262">
        <v>161.69999999999999</v>
      </c>
      <c r="I310" s="263"/>
      <c r="J310" s="264">
        <f>ROUND(I310*H310,2)</f>
        <v>0</v>
      </c>
      <c r="K310" s="260" t="s">
        <v>165</v>
      </c>
      <c r="L310" s="265"/>
      <c r="M310" s="266" t="s">
        <v>19</v>
      </c>
      <c r="N310" s="267" t="s">
        <v>43</v>
      </c>
      <c r="O310" s="85"/>
      <c r="P310" s="222">
        <f>O310*H310</f>
        <v>0</v>
      </c>
      <c r="Q310" s="222">
        <v>0.0022399999999999998</v>
      </c>
      <c r="R310" s="222">
        <f>Q310*H310</f>
        <v>0.36220799999999992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183</v>
      </c>
      <c r="AT310" s="224" t="s">
        <v>281</v>
      </c>
      <c r="AU310" s="224" t="s">
        <v>82</v>
      </c>
      <c r="AY310" s="18" t="s">
        <v>157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80</v>
      </c>
      <c r="BK310" s="225">
        <f>ROUND(I310*H310,2)</f>
        <v>0</v>
      </c>
      <c r="BL310" s="18" t="s">
        <v>166</v>
      </c>
      <c r="BM310" s="224" t="s">
        <v>670</v>
      </c>
    </row>
    <row r="311" s="13" customFormat="1">
      <c r="A311" s="13"/>
      <c r="B311" s="231"/>
      <c r="C311" s="232"/>
      <c r="D311" s="233" t="s">
        <v>170</v>
      </c>
      <c r="E311" s="234" t="s">
        <v>19</v>
      </c>
      <c r="F311" s="235" t="s">
        <v>654</v>
      </c>
      <c r="G311" s="232"/>
      <c r="H311" s="236">
        <v>161.69999999999999</v>
      </c>
      <c r="I311" s="237"/>
      <c r="J311" s="232"/>
      <c r="K311" s="232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170</v>
      </c>
      <c r="AU311" s="242" t="s">
        <v>82</v>
      </c>
      <c r="AV311" s="13" t="s">
        <v>82</v>
      </c>
      <c r="AW311" s="13" t="s">
        <v>32</v>
      </c>
      <c r="AX311" s="13" t="s">
        <v>80</v>
      </c>
      <c r="AY311" s="242" t="s">
        <v>157</v>
      </c>
    </row>
    <row r="312" s="2" customFormat="1" ht="16.5" customHeight="1">
      <c r="A312" s="39"/>
      <c r="B312" s="40"/>
      <c r="C312" s="258" t="s">
        <v>671</v>
      </c>
      <c r="D312" s="258" t="s">
        <v>281</v>
      </c>
      <c r="E312" s="259" t="s">
        <v>672</v>
      </c>
      <c r="F312" s="260" t="s">
        <v>673</v>
      </c>
      <c r="G312" s="261" t="s">
        <v>206</v>
      </c>
      <c r="H312" s="262">
        <v>46.200000000000003</v>
      </c>
      <c r="I312" s="263"/>
      <c r="J312" s="264">
        <f>ROUND(I312*H312,2)</f>
        <v>0</v>
      </c>
      <c r="K312" s="260" t="s">
        <v>165</v>
      </c>
      <c r="L312" s="265"/>
      <c r="M312" s="266" t="s">
        <v>19</v>
      </c>
      <c r="N312" s="267" t="s">
        <v>43</v>
      </c>
      <c r="O312" s="85"/>
      <c r="P312" s="222">
        <f>O312*H312</f>
        <v>0</v>
      </c>
      <c r="Q312" s="222">
        <v>0.0047999999999999996</v>
      </c>
      <c r="R312" s="222">
        <f>Q312*H312</f>
        <v>0.22175999999999999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183</v>
      </c>
      <c r="AT312" s="224" t="s">
        <v>281</v>
      </c>
      <c r="AU312" s="224" t="s">
        <v>82</v>
      </c>
      <c r="AY312" s="18" t="s">
        <v>157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80</v>
      </c>
      <c r="BK312" s="225">
        <f>ROUND(I312*H312,2)</f>
        <v>0</v>
      </c>
      <c r="BL312" s="18" t="s">
        <v>166</v>
      </c>
      <c r="BM312" s="224" t="s">
        <v>674</v>
      </c>
    </row>
    <row r="313" s="13" customFormat="1">
      <c r="A313" s="13"/>
      <c r="B313" s="231"/>
      <c r="C313" s="232"/>
      <c r="D313" s="233" t="s">
        <v>170</v>
      </c>
      <c r="E313" s="234" t="s">
        <v>19</v>
      </c>
      <c r="F313" s="235" t="s">
        <v>675</v>
      </c>
      <c r="G313" s="232"/>
      <c r="H313" s="236">
        <v>46.200000000000003</v>
      </c>
      <c r="I313" s="237"/>
      <c r="J313" s="232"/>
      <c r="K313" s="232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170</v>
      </c>
      <c r="AU313" s="242" t="s">
        <v>82</v>
      </c>
      <c r="AV313" s="13" t="s">
        <v>82</v>
      </c>
      <c r="AW313" s="13" t="s">
        <v>32</v>
      </c>
      <c r="AX313" s="13" t="s">
        <v>80</v>
      </c>
      <c r="AY313" s="242" t="s">
        <v>157</v>
      </c>
    </row>
    <row r="314" s="2" customFormat="1" ht="16.5" customHeight="1">
      <c r="A314" s="39"/>
      <c r="B314" s="40"/>
      <c r="C314" s="213" t="s">
        <v>676</v>
      </c>
      <c r="D314" s="213" t="s">
        <v>161</v>
      </c>
      <c r="E314" s="214" t="s">
        <v>677</v>
      </c>
      <c r="F314" s="215" t="s">
        <v>678</v>
      </c>
      <c r="G314" s="216" t="s">
        <v>164</v>
      </c>
      <c r="H314" s="217">
        <v>26</v>
      </c>
      <c r="I314" s="218"/>
      <c r="J314" s="219">
        <f>ROUND(I314*H314,2)</f>
        <v>0</v>
      </c>
      <c r="K314" s="215" t="s">
        <v>165</v>
      </c>
      <c r="L314" s="45"/>
      <c r="M314" s="220" t="s">
        <v>19</v>
      </c>
      <c r="N314" s="221" t="s">
        <v>43</v>
      </c>
      <c r="O314" s="85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166</v>
      </c>
      <c r="AT314" s="224" t="s">
        <v>161</v>
      </c>
      <c r="AU314" s="224" t="s">
        <v>82</v>
      </c>
      <c r="AY314" s="18" t="s">
        <v>157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80</v>
      </c>
      <c r="BK314" s="225">
        <f>ROUND(I314*H314,2)</f>
        <v>0</v>
      </c>
      <c r="BL314" s="18" t="s">
        <v>166</v>
      </c>
      <c r="BM314" s="224" t="s">
        <v>679</v>
      </c>
    </row>
    <row r="315" s="2" customFormat="1">
      <c r="A315" s="39"/>
      <c r="B315" s="40"/>
      <c r="C315" s="41"/>
      <c r="D315" s="226" t="s">
        <v>168</v>
      </c>
      <c r="E315" s="41"/>
      <c r="F315" s="227" t="s">
        <v>680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168</v>
      </c>
      <c r="AU315" s="18" t="s">
        <v>82</v>
      </c>
    </row>
    <row r="316" s="2" customFormat="1" ht="16.5" customHeight="1">
      <c r="A316" s="39"/>
      <c r="B316" s="40"/>
      <c r="C316" s="258" t="s">
        <v>681</v>
      </c>
      <c r="D316" s="258" t="s">
        <v>281</v>
      </c>
      <c r="E316" s="259" t="s">
        <v>682</v>
      </c>
      <c r="F316" s="260" t="s">
        <v>683</v>
      </c>
      <c r="G316" s="261" t="s">
        <v>164</v>
      </c>
      <c r="H316" s="262">
        <v>26</v>
      </c>
      <c r="I316" s="263"/>
      <c r="J316" s="264">
        <f>ROUND(I316*H316,2)</f>
        <v>0</v>
      </c>
      <c r="K316" s="260" t="s">
        <v>165</v>
      </c>
      <c r="L316" s="265"/>
      <c r="M316" s="266" t="s">
        <v>19</v>
      </c>
      <c r="N316" s="267" t="s">
        <v>43</v>
      </c>
      <c r="O316" s="85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183</v>
      </c>
      <c r="AT316" s="224" t="s">
        <v>281</v>
      </c>
      <c r="AU316" s="224" t="s">
        <v>82</v>
      </c>
      <c r="AY316" s="18" t="s">
        <v>157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80</v>
      </c>
      <c r="BK316" s="225">
        <f>ROUND(I316*H316,2)</f>
        <v>0</v>
      </c>
      <c r="BL316" s="18" t="s">
        <v>166</v>
      </c>
      <c r="BM316" s="224" t="s">
        <v>684</v>
      </c>
    </row>
    <row r="317" s="2" customFormat="1" ht="16.5" customHeight="1">
      <c r="A317" s="39"/>
      <c r="B317" s="40"/>
      <c r="C317" s="258" t="s">
        <v>685</v>
      </c>
      <c r="D317" s="258" t="s">
        <v>281</v>
      </c>
      <c r="E317" s="259" t="s">
        <v>686</v>
      </c>
      <c r="F317" s="260" t="s">
        <v>687</v>
      </c>
      <c r="G317" s="261" t="s">
        <v>164</v>
      </c>
      <c r="H317" s="262">
        <v>2.75</v>
      </c>
      <c r="I317" s="263"/>
      <c r="J317" s="264">
        <f>ROUND(I317*H317,2)</f>
        <v>0</v>
      </c>
      <c r="K317" s="260" t="s">
        <v>165</v>
      </c>
      <c r="L317" s="265"/>
      <c r="M317" s="266" t="s">
        <v>19</v>
      </c>
      <c r="N317" s="267" t="s">
        <v>43</v>
      </c>
      <c r="O317" s="85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183</v>
      </c>
      <c r="AT317" s="224" t="s">
        <v>281</v>
      </c>
      <c r="AU317" s="224" t="s">
        <v>82</v>
      </c>
      <c r="AY317" s="18" t="s">
        <v>157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80</v>
      </c>
      <c r="BK317" s="225">
        <f>ROUND(I317*H317,2)</f>
        <v>0</v>
      </c>
      <c r="BL317" s="18" t="s">
        <v>166</v>
      </c>
      <c r="BM317" s="224" t="s">
        <v>688</v>
      </c>
    </row>
    <row r="318" s="2" customFormat="1" ht="16.5" customHeight="1">
      <c r="A318" s="39"/>
      <c r="B318" s="40"/>
      <c r="C318" s="258" t="s">
        <v>689</v>
      </c>
      <c r="D318" s="258" t="s">
        <v>281</v>
      </c>
      <c r="E318" s="259" t="s">
        <v>690</v>
      </c>
      <c r="F318" s="260" t="s">
        <v>691</v>
      </c>
      <c r="G318" s="261" t="s">
        <v>164</v>
      </c>
      <c r="H318" s="262">
        <v>6</v>
      </c>
      <c r="I318" s="263"/>
      <c r="J318" s="264">
        <f>ROUND(I318*H318,2)</f>
        <v>0</v>
      </c>
      <c r="K318" s="260" t="s">
        <v>165</v>
      </c>
      <c r="L318" s="265"/>
      <c r="M318" s="266" t="s">
        <v>19</v>
      </c>
      <c r="N318" s="267" t="s">
        <v>43</v>
      </c>
      <c r="O318" s="85"/>
      <c r="P318" s="222">
        <f>O318*H318</f>
        <v>0</v>
      </c>
      <c r="Q318" s="222">
        <v>0</v>
      </c>
      <c r="R318" s="222">
        <f>Q318*H318</f>
        <v>0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183</v>
      </c>
      <c r="AT318" s="224" t="s">
        <v>281</v>
      </c>
      <c r="AU318" s="224" t="s">
        <v>82</v>
      </c>
      <c r="AY318" s="18" t="s">
        <v>157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80</v>
      </c>
      <c r="BK318" s="225">
        <f>ROUND(I318*H318,2)</f>
        <v>0</v>
      </c>
      <c r="BL318" s="18" t="s">
        <v>166</v>
      </c>
      <c r="BM318" s="224" t="s">
        <v>692</v>
      </c>
    </row>
    <row r="319" s="2" customFormat="1" ht="16.5" customHeight="1">
      <c r="A319" s="39"/>
      <c r="B319" s="40"/>
      <c r="C319" s="213" t="s">
        <v>693</v>
      </c>
      <c r="D319" s="213" t="s">
        <v>161</v>
      </c>
      <c r="E319" s="214" t="s">
        <v>694</v>
      </c>
      <c r="F319" s="215" t="s">
        <v>695</v>
      </c>
      <c r="G319" s="216" t="s">
        <v>206</v>
      </c>
      <c r="H319" s="217">
        <v>12.6</v>
      </c>
      <c r="I319" s="218"/>
      <c r="J319" s="219">
        <f>ROUND(I319*H319,2)</f>
        <v>0</v>
      </c>
      <c r="K319" s="215" t="s">
        <v>165</v>
      </c>
      <c r="L319" s="45"/>
      <c r="M319" s="220" t="s">
        <v>19</v>
      </c>
      <c r="N319" s="221" t="s">
        <v>43</v>
      </c>
      <c r="O319" s="85"/>
      <c r="P319" s="222">
        <f>O319*H319</f>
        <v>0</v>
      </c>
      <c r="Q319" s="222">
        <v>0</v>
      </c>
      <c r="R319" s="222">
        <f>Q319*H319</f>
        <v>0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166</v>
      </c>
      <c r="AT319" s="224" t="s">
        <v>161</v>
      </c>
      <c r="AU319" s="224" t="s">
        <v>82</v>
      </c>
      <c r="AY319" s="18" t="s">
        <v>157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80</v>
      </c>
      <c r="BK319" s="225">
        <f>ROUND(I319*H319,2)</f>
        <v>0</v>
      </c>
      <c r="BL319" s="18" t="s">
        <v>166</v>
      </c>
      <c r="BM319" s="224" t="s">
        <v>696</v>
      </c>
    </row>
    <row r="320" s="2" customFormat="1">
      <c r="A320" s="39"/>
      <c r="B320" s="40"/>
      <c r="C320" s="41"/>
      <c r="D320" s="226" t="s">
        <v>168</v>
      </c>
      <c r="E320" s="41"/>
      <c r="F320" s="227" t="s">
        <v>697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168</v>
      </c>
      <c r="AU320" s="18" t="s">
        <v>82</v>
      </c>
    </row>
    <row r="321" s="13" customFormat="1">
      <c r="A321" s="13"/>
      <c r="B321" s="231"/>
      <c r="C321" s="232"/>
      <c r="D321" s="233" t="s">
        <v>170</v>
      </c>
      <c r="E321" s="234" t="s">
        <v>19</v>
      </c>
      <c r="F321" s="235" t="s">
        <v>660</v>
      </c>
      <c r="G321" s="232"/>
      <c r="H321" s="236">
        <v>12.6</v>
      </c>
      <c r="I321" s="237"/>
      <c r="J321" s="232"/>
      <c r="K321" s="232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170</v>
      </c>
      <c r="AU321" s="242" t="s">
        <v>82</v>
      </c>
      <c r="AV321" s="13" t="s">
        <v>82</v>
      </c>
      <c r="AW321" s="13" t="s">
        <v>32</v>
      </c>
      <c r="AX321" s="13" t="s">
        <v>80</v>
      </c>
      <c r="AY321" s="242" t="s">
        <v>157</v>
      </c>
    </row>
    <row r="322" s="2" customFormat="1" ht="16.5" customHeight="1">
      <c r="A322" s="39"/>
      <c r="B322" s="40"/>
      <c r="C322" s="213" t="s">
        <v>698</v>
      </c>
      <c r="D322" s="213" t="s">
        <v>161</v>
      </c>
      <c r="E322" s="214" t="s">
        <v>699</v>
      </c>
      <c r="F322" s="215" t="s">
        <v>700</v>
      </c>
      <c r="G322" s="216" t="s">
        <v>206</v>
      </c>
      <c r="H322" s="217">
        <v>161.69999999999999</v>
      </c>
      <c r="I322" s="218"/>
      <c r="J322" s="219">
        <f>ROUND(I322*H322,2)</f>
        <v>0</v>
      </c>
      <c r="K322" s="215" t="s">
        <v>165</v>
      </c>
      <c r="L322" s="45"/>
      <c r="M322" s="220" t="s">
        <v>19</v>
      </c>
      <c r="N322" s="221" t="s">
        <v>43</v>
      </c>
      <c r="O322" s="85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166</v>
      </c>
      <c r="AT322" s="224" t="s">
        <v>161</v>
      </c>
      <c r="AU322" s="224" t="s">
        <v>82</v>
      </c>
      <c r="AY322" s="18" t="s">
        <v>157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80</v>
      </c>
      <c r="BK322" s="225">
        <f>ROUND(I322*H322,2)</f>
        <v>0</v>
      </c>
      <c r="BL322" s="18" t="s">
        <v>166</v>
      </c>
      <c r="BM322" s="224" t="s">
        <v>701</v>
      </c>
    </row>
    <row r="323" s="2" customFormat="1">
      <c r="A323" s="39"/>
      <c r="B323" s="40"/>
      <c r="C323" s="41"/>
      <c r="D323" s="226" t="s">
        <v>168</v>
      </c>
      <c r="E323" s="41"/>
      <c r="F323" s="227" t="s">
        <v>702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168</v>
      </c>
      <c r="AU323" s="18" t="s">
        <v>82</v>
      </c>
    </row>
    <row r="324" s="13" customFormat="1">
      <c r="A324" s="13"/>
      <c r="B324" s="231"/>
      <c r="C324" s="232"/>
      <c r="D324" s="233" t="s">
        <v>170</v>
      </c>
      <c r="E324" s="234" t="s">
        <v>19</v>
      </c>
      <c r="F324" s="235" t="s">
        <v>654</v>
      </c>
      <c r="G324" s="232"/>
      <c r="H324" s="236">
        <v>161.69999999999999</v>
      </c>
      <c r="I324" s="237"/>
      <c r="J324" s="232"/>
      <c r="K324" s="232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170</v>
      </c>
      <c r="AU324" s="242" t="s">
        <v>82</v>
      </c>
      <c r="AV324" s="13" t="s">
        <v>82</v>
      </c>
      <c r="AW324" s="13" t="s">
        <v>32</v>
      </c>
      <c r="AX324" s="13" t="s">
        <v>80</v>
      </c>
      <c r="AY324" s="242" t="s">
        <v>157</v>
      </c>
    </row>
    <row r="325" s="12" customFormat="1" ht="22.8" customHeight="1">
      <c r="A325" s="12"/>
      <c r="B325" s="197"/>
      <c r="C325" s="198"/>
      <c r="D325" s="199" t="s">
        <v>71</v>
      </c>
      <c r="E325" s="211" t="s">
        <v>172</v>
      </c>
      <c r="F325" s="211" t="s">
        <v>173</v>
      </c>
      <c r="G325" s="198"/>
      <c r="H325" s="198"/>
      <c r="I325" s="201"/>
      <c r="J325" s="212">
        <f>BK325</f>
        <v>0</v>
      </c>
      <c r="K325" s="198"/>
      <c r="L325" s="203"/>
      <c r="M325" s="204"/>
      <c r="N325" s="205"/>
      <c r="O325" s="205"/>
      <c r="P325" s="206">
        <f>SUM(P326:P387)</f>
        <v>0</v>
      </c>
      <c r="Q325" s="205"/>
      <c r="R325" s="206">
        <f>SUM(R326:R387)</f>
        <v>1.8172232399999999</v>
      </c>
      <c r="S325" s="205"/>
      <c r="T325" s="207">
        <f>SUM(T326:T387)</f>
        <v>89.106075000000004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8" t="s">
        <v>80</v>
      </c>
      <c r="AT325" s="209" t="s">
        <v>71</v>
      </c>
      <c r="AU325" s="209" t="s">
        <v>80</v>
      </c>
      <c r="AY325" s="208" t="s">
        <v>157</v>
      </c>
      <c r="BK325" s="210">
        <f>SUM(BK326:BK387)</f>
        <v>0</v>
      </c>
    </row>
    <row r="326" s="2" customFormat="1" ht="16.5" customHeight="1">
      <c r="A326" s="39"/>
      <c r="B326" s="40"/>
      <c r="C326" s="258" t="s">
        <v>703</v>
      </c>
      <c r="D326" s="258" t="s">
        <v>281</v>
      </c>
      <c r="E326" s="259" t="s">
        <v>704</v>
      </c>
      <c r="F326" s="260" t="s">
        <v>705</v>
      </c>
      <c r="G326" s="261" t="s">
        <v>495</v>
      </c>
      <c r="H326" s="262">
        <v>1</v>
      </c>
      <c r="I326" s="263"/>
      <c r="J326" s="264">
        <f>ROUND(I326*H326,2)</f>
        <v>0</v>
      </c>
      <c r="K326" s="260" t="s">
        <v>165</v>
      </c>
      <c r="L326" s="265"/>
      <c r="M326" s="266" t="s">
        <v>19</v>
      </c>
      <c r="N326" s="267" t="s">
        <v>43</v>
      </c>
      <c r="O326" s="85"/>
      <c r="P326" s="222">
        <f>O326*H326</f>
        <v>0</v>
      </c>
      <c r="Q326" s="222">
        <v>0.012</v>
      </c>
      <c r="R326" s="222">
        <f>Q326*H326</f>
        <v>0.012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183</v>
      </c>
      <c r="AT326" s="224" t="s">
        <v>281</v>
      </c>
      <c r="AU326" s="224" t="s">
        <v>82</v>
      </c>
      <c r="AY326" s="18" t="s">
        <v>157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80</v>
      </c>
      <c r="BK326" s="225">
        <f>ROUND(I326*H326,2)</f>
        <v>0</v>
      </c>
      <c r="BL326" s="18" t="s">
        <v>166</v>
      </c>
      <c r="BM326" s="224" t="s">
        <v>706</v>
      </c>
    </row>
    <row r="327" s="2" customFormat="1">
      <c r="A327" s="39"/>
      <c r="B327" s="40"/>
      <c r="C327" s="41"/>
      <c r="D327" s="233" t="s">
        <v>216</v>
      </c>
      <c r="E327" s="41"/>
      <c r="F327" s="254" t="s">
        <v>707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216</v>
      </c>
      <c r="AU327" s="18" t="s">
        <v>82</v>
      </c>
    </row>
    <row r="328" s="2" customFormat="1" ht="21.75" customHeight="1">
      <c r="A328" s="39"/>
      <c r="B328" s="40"/>
      <c r="C328" s="213" t="s">
        <v>708</v>
      </c>
      <c r="D328" s="213" t="s">
        <v>161</v>
      </c>
      <c r="E328" s="214" t="s">
        <v>709</v>
      </c>
      <c r="F328" s="215" t="s">
        <v>710</v>
      </c>
      <c r="G328" s="216" t="s">
        <v>206</v>
      </c>
      <c r="H328" s="217">
        <v>252</v>
      </c>
      <c r="I328" s="218"/>
      <c r="J328" s="219">
        <f>ROUND(I328*H328,2)</f>
        <v>0</v>
      </c>
      <c r="K328" s="215" t="s">
        <v>165</v>
      </c>
      <c r="L328" s="45"/>
      <c r="M328" s="220" t="s">
        <v>19</v>
      </c>
      <c r="N328" s="221" t="s">
        <v>43</v>
      </c>
      <c r="O328" s="85"/>
      <c r="P328" s="222">
        <f>O328*H328</f>
        <v>0</v>
      </c>
      <c r="Q328" s="222">
        <v>0</v>
      </c>
      <c r="R328" s="222">
        <f>Q328*H328</f>
        <v>0</v>
      </c>
      <c r="S328" s="222">
        <v>0</v>
      </c>
      <c r="T328" s="22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166</v>
      </c>
      <c r="AT328" s="224" t="s">
        <v>161</v>
      </c>
      <c r="AU328" s="224" t="s">
        <v>82</v>
      </c>
      <c r="AY328" s="18" t="s">
        <v>157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80</v>
      </c>
      <c r="BK328" s="225">
        <f>ROUND(I328*H328,2)</f>
        <v>0</v>
      </c>
      <c r="BL328" s="18" t="s">
        <v>166</v>
      </c>
      <c r="BM328" s="224" t="s">
        <v>711</v>
      </c>
    </row>
    <row r="329" s="2" customFormat="1">
      <c r="A329" s="39"/>
      <c r="B329" s="40"/>
      <c r="C329" s="41"/>
      <c r="D329" s="226" t="s">
        <v>168</v>
      </c>
      <c r="E329" s="41"/>
      <c r="F329" s="227" t="s">
        <v>712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168</v>
      </c>
      <c r="AU329" s="18" t="s">
        <v>82</v>
      </c>
    </row>
    <row r="330" s="2" customFormat="1">
      <c r="A330" s="39"/>
      <c r="B330" s="40"/>
      <c r="C330" s="41"/>
      <c r="D330" s="233" t="s">
        <v>216</v>
      </c>
      <c r="E330" s="41"/>
      <c r="F330" s="254" t="s">
        <v>713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216</v>
      </c>
      <c r="AU330" s="18" t="s">
        <v>82</v>
      </c>
    </row>
    <row r="331" s="13" customFormat="1">
      <c r="A331" s="13"/>
      <c r="B331" s="231"/>
      <c r="C331" s="232"/>
      <c r="D331" s="233" t="s">
        <v>170</v>
      </c>
      <c r="E331" s="234" t="s">
        <v>19</v>
      </c>
      <c r="F331" s="235" t="s">
        <v>714</v>
      </c>
      <c r="G331" s="232"/>
      <c r="H331" s="236">
        <v>252</v>
      </c>
      <c r="I331" s="237"/>
      <c r="J331" s="232"/>
      <c r="K331" s="232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170</v>
      </c>
      <c r="AU331" s="242" t="s">
        <v>82</v>
      </c>
      <c r="AV331" s="13" t="s">
        <v>82</v>
      </c>
      <c r="AW331" s="13" t="s">
        <v>32</v>
      </c>
      <c r="AX331" s="13" t="s">
        <v>80</v>
      </c>
      <c r="AY331" s="242" t="s">
        <v>157</v>
      </c>
    </row>
    <row r="332" s="2" customFormat="1" ht="21.75" customHeight="1">
      <c r="A332" s="39"/>
      <c r="B332" s="40"/>
      <c r="C332" s="213" t="s">
        <v>715</v>
      </c>
      <c r="D332" s="213" t="s">
        <v>161</v>
      </c>
      <c r="E332" s="214" t="s">
        <v>716</v>
      </c>
      <c r="F332" s="215" t="s">
        <v>717</v>
      </c>
      <c r="G332" s="216" t="s">
        <v>206</v>
      </c>
      <c r="H332" s="217">
        <v>15120</v>
      </c>
      <c r="I332" s="218"/>
      <c r="J332" s="219">
        <f>ROUND(I332*H332,2)</f>
        <v>0</v>
      </c>
      <c r="K332" s="215" t="s">
        <v>165</v>
      </c>
      <c r="L332" s="45"/>
      <c r="M332" s="220" t="s">
        <v>19</v>
      </c>
      <c r="N332" s="221" t="s">
        <v>43</v>
      </c>
      <c r="O332" s="85"/>
      <c r="P332" s="222">
        <f>O332*H332</f>
        <v>0</v>
      </c>
      <c r="Q332" s="222">
        <v>0</v>
      </c>
      <c r="R332" s="222">
        <f>Q332*H332</f>
        <v>0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166</v>
      </c>
      <c r="AT332" s="224" t="s">
        <v>161</v>
      </c>
      <c r="AU332" s="224" t="s">
        <v>82</v>
      </c>
      <c r="AY332" s="18" t="s">
        <v>157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80</v>
      </c>
      <c r="BK332" s="225">
        <f>ROUND(I332*H332,2)</f>
        <v>0</v>
      </c>
      <c r="BL332" s="18" t="s">
        <v>166</v>
      </c>
      <c r="BM332" s="224" t="s">
        <v>718</v>
      </c>
    </row>
    <row r="333" s="2" customFormat="1">
      <c r="A333" s="39"/>
      <c r="B333" s="40"/>
      <c r="C333" s="41"/>
      <c r="D333" s="226" t="s">
        <v>168</v>
      </c>
      <c r="E333" s="41"/>
      <c r="F333" s="227" t="s">
        <v>719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168</v>
      </c>
      <c r="AU333" s="18" t="s">
        <v>82</v>
      </c>
    </row>
    <row r="334" s="13" customFormat="1">
      <c r="A334" s="13"/>
      <c r="B334" s="231"/>
      <c r="C334" s="232"/>
      <c r="D334" s="233" t="s">
        <v>170</v>
      </c>
      <c r="E334" s="234" t="s">
        <v>19</v>
      </c>
      <c r="F334" s="235" t="s">
        <v>720</v>
      </c>
      <c r="G334" s="232"/>
      <c r="H334" s="236">
        <v>15120</v>
      </c>
      <c r="I334" s="237"/>
      <c r="J334" s="232"/>
      <c r="K334" s="232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170</v>
      </c>
      <c r="AU334" s="242" t="s">
        <v>82</v>
      </c>
      <c r="AV334" s="13" t="s">
        <v>82</v>
      </c>
      <c r="AW334" s="13" t="s">
        <v>32</v>
      </c>
      <c r="AX334" s="13" t="s">
        <v>80</v>
      </c>
      <c r="AY334" s="242" t="s">
        <v>157</v>
      </c>
    </row>
    <row r="335" s="2" customFormat="1" ht="21.75" customHeight="1">
      <c r="A335" s="39"/>
      <c r="B335" s="40"/>
      <c r="C335" s="213" t="s">
        <v>721</v>
      </c>
      <c r="D335" s="213" t="s">
        <v>161</v>
      </c>
      <c r="E335" s="214" t="s">
        <v>722</v>
      </c>
      <c r="F335" s="215" t="s">
        <v>723</v>
      </c>
      <c r="G335" s="216" t="s">
        <v>206</v>
      </c>
      <c r="H335" s="217">
        <v>252</v>
      </c>
      <c r="I335" s="218"/>
      <c r="J335" s="219">
        <f>ROUND(I335*H335,2)</f>
        <v>0</v>
      </c>
      <c r="K335" s="215" t="s">
        <v>165</v>
      </c>
      <c r="L335" s="45"/>
      <c r="M335" s="220" t="s">
        <v>19</v>
      </c>
      <c r="N335" s="221" t="s">
        <v>43</v>
      </c>
      <c r="O335" s="85"/>
      <c r="P335" s="222">
        <f>O335*H335</f>
        <v>0</v>
      </c>
      <c r="Q335" s="222">
        <v>0</v>
      </c>
      <c r="R335" s="222">
        <f>Q335*H335</f>
        <v>0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166</v>
      </c>
      <c r="AT335" s="224" t="s">
        <v>161</v>
      </c>
      <c r="AU335" s="224" t="s">
        <v>82</v>
      </c>
      <c r="AY335" s="18" t="s">
        <v>157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80</v>
      </c>
      <c r="BK335" s="225">
        <f>ROUND(I335*H335,2)</f>
        <v>0</v>
      </c>
      <c r="BL335" s="18" t="s">
        <v>166</v>
      </c>
      <c r="BM335" s="224" t="s">
        <v>724</v>
      </c>
    </row>
    <row r="336" s="2" customFormat="1">
      <c r="A336" s="39"/>
      <c r="B336" s="40"/>
      <c r="C336" s="41"/>
      <c r="D336" s="226" t="s">
        <v>168</v>
      </c>
      <c r="E336" s="41"/>
      <c r="F336" s="227" t="s">
        <v>725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168</v>
      </c>
      <c r="AU336" s="18" t="s">
        <v>82</v>
      </c>
    </row>
    <row r="337" s="2" customFormat="1" ht="16.5" customHeight="1">
      <c r="A337" s="39"/>
      <c r="B337" s="40"/>
      <c r="C337" s="213" t="s">
        <v>726</v>
      </c>
      <c r="D337" s="213" t="s">
        <v>161</v>
      </c>
      <c r="E337" s="214" t="s">
        <v>727</v>
      </c>
      <c r="F337" s="215" t="s">
        <v>728</v>
      </c>
      <c r="G337" s="216" t="s">
        <v>206</v>
      </c>
      <c r="H337" s="217">
        <v>252</v>
      </c>
      <c r="I337" s="218"/>
      <c r="J337" s="219">
        <f>ROUND(I337*H337,2)</f>
        <v>0</v>
      </c>
      <c r="K337" s="215" t="s">
        <v>165</v>
      </c>
      <c r="L337" s="45"/>
      <c r="M337" s="220" t="s">
        <v>19</v>
      </c>
      <c r="N337" s="221" t="s">
        <v>43</v>
      </c>
      <c r="O337" s="85"/>
      <c r="P337" s="222">
        <f>O337*H337</f>
        <v>0</v>
      </c>
      <c r="Q337" s="222">
        <v>0</v>
      </c>
      <c r="R337" s="222">
        <f>Q337*H337</f>
        <v>0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166</v>
      </c>
      <c r="AT337" s="224" t="s">
        <v>161</v>
      </c>
      <c r="AU337" s="224" t="s">
        <v>82</v>
      </c>
      <c r="AY337" s="18" t="s">
        <v>157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80</v>
      </c>
      <c r="BK337" s="225">
        <f>ROUND(I337*H337,2)</f>
        <v>0</v>
      </c>
      <c r="BL337" s="18" t="s">
        <v>166</v>
      </c>
      <c r="BM337" s="224" t="s">
        <v>729</v>
      </c>
    </row>
    <row r="338" s="2" customFormat="1">
      <c r="A338" s="39"/>
      <c r="B338" s="40"/>
      <c r="C338" s="41"/>
      <c r="D338" s="226" t="s">
        <v>168</v>
      </c>
      <c r="E338" s="41"/>
      <c r="F338" s="227" t="s">
        <v>730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168</v>
      </c>
      <c r="AU338" s="18" t="s">
        <v>82</v>
      </c>
    </row>
    <row r="339" s="2" customFormat="1" ht="16.5" customHeight="1">
      <c r="A339" s="39"/>
      <c r="B339" s="40"/>
      <c r="C339" s="213" t="s">
        <v>731</v>
      </c>
      <c r="D339" s="213" t="s">
        <v>161</v>
      </c>
      <c r="E339" s="214" t="s">
        <v>732</v>
      </c>
      <c r="F339" s="215" t="s">
        <v>733</v>
      </c>
      <c r="G339" s="216" t="s">
        <v>206</v>
      </c>
      <c r="H339" s="217">
        <v>15120</v>
      </c>
      <c r="I339" s="218"/>
      <c r="J339" s="219">
        <f>ROUND(I339*H339,2)</f>
        <v>0</v>
      </c>
      <c r="K339" s="215" t="s">
        <v>165</v>
      </c>
      <c r="L339" s="45"/>
      <c r="M339" s="220" t="s">
        <v>19</v>
      </c>
      <c r="N339" s="221" t="s">
        <v>43</v>
      </c>
      <c r="O339" s="85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166</v>
      </c>
      <c r="AT339" s="224" t="s">
        <v>161</v>
      </c>
      <c r="AU339" s="224" t="s">
        <v>82</v>
      </c>
      <c r="AY339" s="18" t="s">
        <v>157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80</v>
      </c>
      <c r="BK339" s="225">
        <f>ROUND(I339*H339,2)</f>
        <v>0</v>
      </c>
      <c r="BL339" s="18" t="s">
        <v>166</v>
      </c>
      <c r="BM339" s="224" t="s">
        <v>734</v>
      </c>
    </row>
    <row r="340" s="2" customFormat="1">
      <c r="A340" s="39"/>
      <c r="B340" s="40"/>
      <c r="C340" s="41"/>
      <c r="D340" s="226" t="s">
        <v>168</v>
      </c>
      <c r="E340" s="41"/>
      <c r="F340" s="227" t="s">
        <v>735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168</v>
      </c>
      <c r="AU340" s="18" t="s">
        <v>82</v>
      </c>
    </row>
    <row r="341" s="13" customFormat="1">
      <c r="A341" s="13"/>
      <c r="B341" s="231"/>
      <c r="C341" s="232"/>
      <c r="D341" s="233" t="s">
        <v>170</v>
      </c>
      <c r="E341" s="234" t="s">
        <v>19</v>
      </c>
      <c r="F341" s="235" t="s">
        <v>720</v>
      </c>
      <c r="G341" s="232"/>
      <c r="H341" s="236">
        <v>15120</v>
      </c>
      <c r="I341" s="237"/>
      <c r="J341" s="232"/>
      <c r="K341" s="232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170</v>
      </c>
      <c r="AU341" s="242" t="s">
        <v>82</v>
      </c>
      <c r="AV341" s="13" t="s">
        <v>82</v>
      </c>
      <c r="AW341" s="13" t="s">
        <v>32</v>
      </c>
      <c r="AX341" s="13" t="s">
        <v>80</v>
      </c>
      <c r="AY341" s="242" t="s">
        <v>157</v>
      </c>
    </row>
    <row r="342" s="2" customFormat="1" ht="24.15" customHeight="1">
      <c r="A342" s="39"/>
      <c r="B342" s="40"/>
      <c r="C342" s="213" t="s">
        <v>736</v>
      </c>
      <c r="D342" s="213" t="s">
        <v>161</v>
      </c>
      <c r="E342" s="214" t="s">
        <v>737</v>
      </c>
      <c r="F342" s="215" t="s">
        <v>738</v>
      </c>
      <c r="G342" s="216" t="s">
        <v>206</v>
      </c>
      <c r="H342" s="217">
        <v>84.030000000000001</v>
      </c>
      <c r="I342" s="218"/>
      <c r="J342" s="219">
        <f>ROUND(I342*H342,2)</f>
        <v>0</v>
      </c>
      <c r="K342" s="215" t="s">
        <v>165</v>
      </c>
      <c r="L342" s="45"/>
      <c r="M342" s="220" t="s">
        <v>19</v>
      </c>
      <c r="N342" s="221" t="s">
        <v>43</v>
      </c>
      <c r="O342" s="85"/>
      <c r="P342" s="222">
        <f>O342*H342</f>
        <v>0</v>
      </c>
      <c r="Q342" s="222">
        <v>0.00012999999999999999</v>
      </c>
      <c r="R342" s="222">
        <f>Q342*H342</f>
        <v>0.010923899999999999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166</v>
      </c>
      <c r="AT342" s="224" t="s">
        <v>161</v>
      </c>
      <c r="AU342" s="224" t="s">
        <v>82</v>
      </c>
      <c r="AY342" s="18" t="s">
        <v>157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80</v>
      </c>
      <c r="BK342" s="225">
        <f>ROUND(I342*H342,2)</f>
        <v>0</v>
      </c>
      <c r="BL342" s="18" t="s">
        <v>166</v>
      </c>
      <c r="BM342" s="224" t="s">
        <v>739</v>
      </c>
    </row>
    <row r="343" s="2" customFormat="1">
      <c r="A343" s="39"/>
      <c r="B343" s="40"/>
      <c r="C343" s="41"/>
      <c r="D343" s="226" t="s">
        <v>168</v>
      </c>
      <c r="E343" s="41"/>
      <c r="F343" s="227" t="s">
        <v>740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168</v>
      </c>
      <c r="AU343" s="18" t="s">
        <v>82</v>
      </c>
    </row>
    <row r="344" s="13" customFormat="1">
      <c r="A344" s="13"/>
      <c r="B344" s="231"/>
      <c r="C344" s="232"/>
      <c r="D344" s="233" t="s">
        <v>170</v>
      </c>
      <c r="E344" s="234" t="s">
        <v>19</v>
      </c>
      <c r="F344" s="235" t="s">
        <v>741</v>
      </c>
      <c r="G344" s="232"/>
      <c r="H344" s="236">
        <v>84.030000000000001</v>
      </c>
      <c r="I344" s="237"/>
      <c r="J344" s="232"/>
      <c r="K344" s="232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170</v>
      </c>
      <c r="AU344" s="242" t="s">
        <v>82</v>
      </c>
      <c r="AV344" s="13" t="s">
        <v>82</v>
      </c>
      <c r="AW344" s="13" t="s">
        <v>32</v>
      </c>
      <c r="AX344" s="13" t="s">
        <v>80</v>
      </c>
      <c r="AY344" s="242" t="s">
        <v>157</v>
      </c>
    </row>
    <row r="345" s="2" customFormat="1" ht="16.5" customHeight="1">
      <c r="A345" s="39"/>
      <c r="B345" s="40"/>
      <c r="C345" s="213" t="s">
        <v>742</v>
      </c>
      <c r="D345" s="213" t="s">
        <v>161</v>
      </c>
      <c r="E345" s="214" t="s">
        <v>743</v>
      </c>
      <c r="F345" s="215" t="s">
        <v>744</v>
      </c>
      <c r="G345" s="216" t="s">
        <v>206</v>
      </c>
      <c r="H345" s="217">
        <v>3.7890000000000001</v>
      </c>
      <c r="I345" s="218"/>
      <c r="J345" s="219">
        <f>ROUND(I345*H345,2)</f>
        <v>0</v>
      </c>
      <c r="K345" s="215" t="s">
        <v>165</v>
      </c>
      <c r="L345" s="45"/>
      <c r="M345" s="220" t="s">
        <v>19</v>
      </c>
      <c r="N345" s="221" t="s">
        <v>43</v>
      </c>
      <c r="O345" s="85"/>
      <c r="P345" s="222">
        <f>O345*H345</f>
        <v>0</v>
      </c>
      <c r="Q345" s="222">
        <v>0.021059999999999999</v>
      </c>
      <c r="R345" s="222">
        <f>Q345*H345</f>
        <v>0.079796339999999993</v>
      </c>
      <c r="S345" s="222">
        <v>0</v>
      </c>
      <c r="T345" s="22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4" t="s">
        <v>166</v>
      </c>
      <c r="AT345" s="224" t="s">
        <v>161</v>
      </c>
      <c r="AU345" s="224" t="s">
        <v>82</v>
      </c>
      <c r="AY345" s="18" t="s">
        <v>157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80</v>
      </c>
      <c r="BK345" s="225">
        <f>ROUND(I345*H345,2)</f>
        <v>0</v>
      </c>
      <c r="BL345" s="18" t="s">
        <v>166</v>
      </c>
      <c r="BM345" s="224" t="s">
        <v>745</v>
      </c>
    </row>
    <row r="346" s="2" customFormat="1">
      <c r="A346" s="39"/>
      <c r="B346" s="40"/>
      <c r="C346" s="41"/>
      <c r="D346" s="226" t="s">
        <v>168</v>
      </c>
      <c r="E346" s="41"/>
      <c r="F346" s="227" t="s">
        <v>746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168</v>
      </c>
      <c r="AU346" s="18" t="s">
        <v>82</v>
      </c>
    </row>
    <row r="347" s="2" customFormat="1" ht="33" customHeight="1">
      <c r="A347" s="39"/>
      <c r="B347" s="40"/>
      <c r="C347" s="213" t="s">
        <v>747</v>
      </c>
      <c r="D347" s="213" t="s">
        <v>161</v>
      </c>
      <c r="E347" s="214" t="s">
        <v>748</v>
      </c>
      <c r="F347" s="215" t="s">
        <v>749</v>
      </c>
      <c r="G347" s="216" t="s">
        <v>164</v>
      </c>
      <c r="H347" s="217">
        <v>198</v>
      </c>
      <c r="I347" s="218"/>
      <c r="J347" s="219">
        <f>ROUND(I347*H347,2)</f>
        <v>0</v>
      </c>
      <c r="K347" s="215" t="s">
        <v>165</v>
      </c>
      <c r="L347" s="45"/>
      <c r="M347" s="220" t="s">
        <v>19</v>
      </c>
      <c r="N347" s="221" t="s">
        <v>43</v>
      </c>
      <c r="O347" s="85"/>
      <c r="P347" s="222">
        <f>O347*H347</f>
        <v>0</v>
      </c>
      <c r="Q347" s="222">
        <v>0.00232</v>
      </c>
      <c r="R347" s="222">
        <f>Q347*H347</f>
        <v>0.45935999999999999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166</v>
      </c>
      <c r="AT347" s="224" t="s">
        <v>161</v>
      </c>
      <c r="AU347" s="224" t="s">
        <v>82</v>
      </c>
      <c r="AY347" s="18" t="s">
        <v>157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80</v>
      </c>
      <c r="BK347" s="225">
        <f>ROUND(I347*H347,2)</f>
        <v>0</v>
      </c>
      <c r="BL347" s="18" t="s">
        <v>166</v>
      </c>
      <c r="BM347" s="224" t="s">
        <v>750</v>
      </c>
    </row>
    <row r="348" s="2" customFormat="1">
      <c r="A348" s="39"/>
      <c r="B348" s="40"/>
      <c r="C348" s="41"/>
      <c r="D348" s="226" t="s">
        <v>168</v>
      </c>
      <c r="E348" s="41"/>
      <c r="F348" s="227" t="s">
        <v>751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168</v>
      </c>
      <c r="AU348" s="18" t="s">
        <v>82</v>
      </c>
    </row>
    <row r="349" s="13" customFormat="1">
      <c r="A349" s="13"/>
      <c r="B349" s="231"/>
      <c r="C349" s="232"/>
      <c r="D349" s="233" t="s">
        <v>170</v>
      </c>
      <c r="E349" s="234" t="s">
        <v>19</v>
      </c>
      <c r="F349" s="235" t="s">
        <v>752</v>
      </c>
      <c r="G349" s="232"/>
      <c r="H349" s="236">
        <v>198</v>
      </c>
      <c r="I349" s="237"/>
      <c r="J349" s="232"/>
      <c r="K349" s="232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170</v>
      </c>
      <c r="AU349" s="242" t="s">
        <v>82</v>
      </c>
      <c r="AV349" s="13" t="s">
        <v>82</v>
      </c>
      <c r="AW349" s="13" t="s">
        <v>32</v>
      </c>
      <c r="AX349" s="13" t="s">
        <v>80</v>
      </c>
      <c r="AY349" s="242" t="s">
        <v>157</v>
      </c>
    </row>
    <row r="350" s="2" customFormat="1" ht="24.15" customHeight="1">
      <c r="A350" s="39"/>
      <c r="B350" s="40"/>
      <c r="C350" s="213" t="s">
        <v>753</v>
      </c>
      <c r="D350" s="213" t="s">
        <v>161</v>
      </c>
      <c r="E350" s="214" t="s">
        <v>754</v>
      </c>
      <c r="F350" s="215" t="s">
        <v>755</v>
      </c>
      <c r="G350" s="216" t="s">
        <v>495</v>
      </c>
      <c r="H350" s="217">
        <v>1100</v>
      </c>
      <c r="I350" s="218"/>
      <c r="J350" s="219">
        <f>ROUND(I350*H350,2)</f>
        <v>0</v>
      </c>
      <c r="K350" s="215" t="s">
        <v>165</v>
      </c>
      <c r="L350" s="45"/>
      <c r="M350" s="220" t="s">
        <v>19</v>
      </c>
      <c r="N350" s="221" t="s">
        <v>43</v>
      </c>
      <c r="O350" s="85"/>
      <c r="P350" s="222">
        <f>O350*H350</f>
        <v>0</v>
      </c>
      <c r="Q350" s="222">
        <v>1.0000000000000001E-05</v>
      </c>
      <c r="R350" s="222">
        <f>Q350*H350</f>
        <v>0.011000000000000001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166</v>
      </c>
      <c r="AT350" s="224" t="s">
        <v>161</v>
      </c>
      <c r="AU350" s="224" t="s">
        <v>82</v>
      </c>
      <c r="AY350" s="18" t="s">
        <v>157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80</v>
      </c>
      <c r="BK350" s="225">
        <f>ROUND(I350*H350,2)</f>
        <v>0</v>
      </c>
      <c r="BL350" s="18" t="s">
        <v>166</v>
      </c>
      <c r="BM350" s="224" t="s">
        <v>756</v>
      </c>
    </row>
    <row r="351" s="2" customFormat="1">
      <c r="A351" s="39"/>
      <c r="B351" s="40"/>
      <c r="C351" s="41"/>
      <c r="D351" s="226" t="s">
        <v>168</v>
      </c>
      <c r="E351" s="41"/>
      <c r="F351" s="227" t="s">
        <v>757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168</v>
      </c>
      <c r="AU351" s="18" t="s">
        <v>82</v>
      </c>
    </row>
    <row r="352" s="13" customFormat="1">
      <c r="A352" s="13"/>
      <c r="B352" s="231"/>
      <c r="C352" s="232"/>
      <c r="D352" s="233" t="s">
        <v>170</v>
      </c>
      <c r="E352" s="234" t="s">
        <v>19</v>
      </c>
      <c r="F352" s="235" t="s">
        <v>758</v>
      </c>
      <c r="G352" s="232"/>
      <c r="H352" s="236">
        <v>1100</v>
      </c>
      <c r="I352" s="237"/>
      <c r="J352" s="232"/>
      <c r="K352" s="232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170</v>
      </c>
      <c r="AU352" s="242" t="s">
        <v>82</v>
      </c>
      <c r="AV352" s="13" t="s">
        <v>82</v>
      </c>
      <c r="AW352" s="13" t="s">
        <v>32</v>
      </c>
      <c r="AX352" s="13" t="s">
        <v>80</v>
      </c>
      <c r="AY352" s="242" t="s">
        <v>157</v>
      </c>
    </row>
    <row r="353" s="2" customFormat="1" ht="24.15" customHeight="1">
      <c r="A353" s="39"/>
      <c r="B353" s="40"/>
      <c r="C353" s="213" t="s">
        <v>759</v>
      </c>
      <c r="D353" s="213" t="s">
        <v>161</v>
      </c>
      <c r="E353" s="214" t="s">
        <v>760</v>
      </c>
      <c r="F353" s="215" t="s">
        <v>761</v>
      </c>
      <c r="G353" s="216" t="s">
        <v>495</v>
      </c>
      <c r="H353" s="217">
        <v>500</v>
      </c>
      <c r="I353" s="218"/>
      <c r="J353" s="219">
        <f>ROUND(I353*H353,2)</f>
        <v>0</v>
      </c>
      <c r="K353" s="215" t="s">
        <v>165</v>
      </c>
      <c r="L353" s="45"/>
      <c r="M353" s="220" t="s">
        <v>19</v>
      </c>
      <c r="N353" s="221" t="s">
        <v>43</v>
      </c>
      <c r="O353" s="85"/>
      <c r="P353" s="222">
        <f>O353*H353</f>
        <v>0</v>
      </c>
      <c r="Q353" s="222">
        <v>1.0000000000000001E-05</v>
      </c>
      <c r="R353" s="222">
        <f>Q353*H353</f>
        <v>0.0050000000000000001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166</v>
      </c>
      <c r="AT353" s="224" t="s">
        <v>161</v>
      </c>
      <c r="AU353" s="224" t="s">
        <v>82</v>
      </c>
      <c r="AY353" s="18" t="s">
        <v>157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80</v>
      </c>
      <c r="BK353" s="225">
        <f>ROUND(I353*H353,2)</f>
        <v>0</v>
      </c>
      <c r="BL353" s="18" t="s">
        <v>166</v>
      </c>
      <c r="BM353" s="224" t="s">
        <v>762</v>
      </c>
    </row>
    <row r="354" s="2" customFormat="1">
      <c r="A354" s="39"/>
      <c r="B354" s="40"/>
      <c r="C354" s="41"/>
      <c r="D354" s="226" t="s">
        <v>168</v>
      </c>
      <c r="E354" s="41"/>
      <c r="F354" s="227" t="s">
        <v>763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168</v>
      </c>
      <c r="AU354" s="18" t="s">
        <v>82</v>
      </c>
    </row>
    <row r="355" s="2" customFormat="1" ht="24.15" customHeight="1">
      <c r="A355" s="39"/>
      <c r="B355" s="40"/>
      <c r="C355" s="213" t="s">
        <v>764</v>
      </c>
      <c r="D355" s="213" t="s">
        <v>161</v>
      </c>
      <c r="E355" s="214" t="s">
        <v>765</v>
      </c>
      <c r="F355" s="215" t="s">
        <v>766</v>
      </c>
      <c r="G355" s="216" t="s">
        <v>495</v>
      </c>
      <c r="H355" s="217">
        <v>72</v>
      </c>
      <c r="I355" s="218"/>
      <c r="J355" s="219">
        <f>ROUND(I355*H355,2)</f>
        <v>0</v>
      </c>
      <c r="K355" s="215" t="s">
        <v>165</v>
      </c>
      <c r="L355" s="45"/>
      <c r="M355" s="220" t="s">
        <v>19</v>
      </c>
      <c r="N355" s="221" t="s">
        <v>43</v>
      </c>
      <c r="O355" s="85"/>
      <c r="P355" s="222">
        <f>O355*H355</f>
        <v>0</v>
      </c>
      <c r="Q355" s="222">
        <v>2.0000000000000002E-05</v>
      </c>
      <c r="R355" s="222">
        <f>Q355*H355</f>
        <v>0.0014400000000000001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166</v>
      </c>
      <c r="AT355" s="224" t="s">
        <v>161</v>
      </c>
      <c r="AU355" s="224" t="s">
        <v>82</v>
      </c>
      <c r="AY355" s="18" t="s">
        <v>157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80</v>
      </c>
      <c r="BK355" s="225">
        <f>ROUND(I355*H355,2)</f>
        <v>0</v>
      </c>
      <c r="BL355" s="18" t="s">
        <v>166</v>
      </c>
      <c r="BM355" s="224" t="s">
        <v>767</v>
      </c>
    </row>
    <row r="356" s="2" customFormat="1">
      <c r="A356" s="39"/>
      <c r="B356" s="40"/>
      <c r="C356" s="41"/>
      <c r="D356" s="226" t="s">
        <v>168</v>
      </c>
      <c r="E356" s="41"/>
      <c r="F356" s="227" t="s">
        <v>768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168</v>
      </c>
      <c r="AU356" s="18" t="s">
        <v>82</v>
      </c>
    </row>
    <row r="357" s="2" customFormat="1" ht="21.75" customHeight="1">
      <c r="A357" s="39"/>
      <c r="B357" s="40"/>
      <c r="C357" s="213" t="s">
        <v>769</v>
      </c>
      <c r="D357" s="213" t="s">
        <v>161</v>
      </c>
      <c r="E357" s="214" t="s">
        <v>770</v>
      </c>
      <c r="F357" s="215" t="s">
        <v>771</v>
      </c>
      <c r="G357" s="216" t="s">
        <v>495</v>
      </c>
      <c r="H357" s="217">
        <v>1100</v>
      </c>
      <c r="I357" s="218"/>
      <c r="J357" s="219">
        <f>ROUND(I357*H357,2)</f>
        <v>0</v>
      </c>
      <c r="K357" s="215" t="s">
        <v>165</v>
      </c>
      <c r="L357" s="45"/>
      <c r="M357" s="220" t="s">
        <v>19</v>
      </c>
      <c r="N357" s="221" t="s">
        <v>43</v>
      </c>
      <c r="O357" s="85"/>
      <c r="P357" s="222">
        <f>O357*H357</f>
        <v>0</v>
      </c>
      <c r="Q357" s="222">
        <v>0.00017000000000000001</v>
      </c>
      <c r="R357" s="222">
        <f>Q357*H357</f>
        <v>0.187</v>
      </c>
      <c r="S357" s="222">
        <v>0</v>
      </c>
      <c r="T357" s="223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4" t="s">
        <v>166</v>
      </c>
      <c r="AT357" s="224" t="s">
        <v>161</v>
      </c>
      <c r="AU357" s="224" t="s">
        <v>82</v>
      </c>
      <c r="AY357" s="18" t="s">
        <v>157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8" t="s">
        <v>80</v>
      </c>
      <c r="BK357" s="225">
        <f>ROUND(I357*H357,2)</f>
        <v>0</v>
      </c>
      <c r="BL357" s="18" t="s">
        <v>166</v>
      </c>
      <c r="BM357" s="224" t="s">
        <v>772</v>
      </c>
    </row>
    <row r="358" s="2" customFormat="1">
      <c r="A358" s="39"/>
      <c r="B358" s="40"/>
      <c r="C358" s="41"/>
      <c r="D358" s="226" t="s">
        <v>168</v>
      </c>
      <c r="E358" s="41"/>
      <c r="F358" s="227" t="s">
        <v>773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168</v>
      </c>
      <c r="AU358" s="18" t="s">
        <v>82</v>
      </c>
    </row>
    <row r="359" s="2" customFormat="1" ht="21.75" customHeight="1">
      <c r="A359" s="39"/>
      <c r="B359" s="40"/>
      <c r="C359" s="213" t="s">
        <v>774</v>
      </c>
      <c r="D359" s="213" t="s">
        <v>161</v>
      </c>
      <c r="E359" s="214" t="s">
        <v>775</v>
      </c>
      <c r="F359" s="215" t="s">
        <v>776</v>
      </c>
      <c r="G359" s="216" t="s">
        <v>495</v>
      </c>
      <c r="H359" s="217">
        <v>500</v>
      </c>
      <c r="I359" s="218"/>
      <c r="J359" s="219">
        <f>ROUND(I359*H359,2)</f>
        <v>0</v>
      </c>
      <c r="K359" s="215" t="s">
        <v>165</v>
      </c>
      <c r="L359" s="45"/>
      <c r="M359" s="220" t="s">
        <v>19</v>
      </c>
      <c r="N359" s="221" t="s">
        <v>43</v>
      </c>
      <c r="O359" s="85"/>
      <c r="P359" s="222">
        <f>O359*H359</f>
        <v>0</v>
      </c>
      <c r="Q359" s="222">
        <v>0.00020000000000000001</v>
      </c>
      <c r="R359" s="222">
        <f>Q359*H359</f>
        <v>0.10000000000000001</v>
      </c>
      <c r="S359" s="222">
        <v>0</v>
      </c>
      <c r="T359" s="22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166</v>
      </c>
      <c r="AT359" s="224" t="s">
        <v>161</v>
      </c>
      <c r="AU359" s="224" t="s">
        <v>82</v>
      </c>
      <c r="AY359" s="18" t="s">
        <v>157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80</v>
      </c>
      <c r="BK359" s="225">
        <f>ROUND(I359*H359,2)</f>
        <v>0</v>
      </c>
      <c r="BL359" s="18" t="s">
        <v>166</v>
      </c>
      <c r="BM359" s="224" t="s">
        <v>777</v>
      </c>
    </row>
    <row r="360" s="2" customFormat="1">
      <c r="A360" s="39"/>
      <c r="B360" s="40"/>
      <c r="C360" s="41"/>
      <c r="D360" s="226" t="s">
        <v>168</v>
      </c>
      <c r="E360" s="41"/>
      <c r="F360" s="227" t="s">
        <v>778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168</v>
      </c>
      <c r="AU360" s="18" t="s">
        <v>82</v>
      </c>
    </row>
    <row r="361" s="2" customFormat="1" ht="21.75" customHeight="1">
      <c r="A361" s="39"/>
      <c r="B361" s="40"/>
      <c r="C361" s="213" t="s">
        <v>779</v>
      </c>
      <c r="D361" s="213" t="s">
        <v>161</v>
      </c>
      <c r="E361" s="214" t="s">
        <v>780</v>
      </c>
      <c r="F361" s="215" t="s">
        <v>781</v>
      </c>
      <c r="G361" s="216" t="s">
        <v>495</v>
      </c>
      <c r="H361" s="217">
        <v>72</v>
      </c>
      <c r="I361" s="218"/>
      <c r="J361" s="219">
        <f>ROUND(I361*H361,2)</f>
        <v>0</v>
      </c>
      <c r="K361" s="215" t="s">
        <v>165</v>
      </c>
      <c r="L361" s="45"/>
      <c r="M361" s="220" t="s">
        <v>19</v>
      </c>
      <c r="N361" s="221" t="s">
        <v>43</v>
      </c>
      <c r="O361" s="85"/>
      <c r="P361" s="222">
        <f>O361*H361</f>
        <v>0</v>
      </c>
      <c r="Q361" s="222">
        <v>0.00036999999999999999</v>
      </c>
      <c r="R361" s="222">
        <f>Q361*H361</f>
        <v>0.02664</v>
      </c>
      <c r="S361" s="222">
        <v>0</v>
      </c>
      <c r="T361" s="223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4" t="s">
        <v>166</v>
      </c>
      <c r="AT361" s="224" t="s">
        <v>161</v>
      </c>
      <c r="AU361" s="224" t="s">
        <v>82</v>
      </c>
      <c r="AY361" s="18" t="s">
        <v>157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80</v>
      </c>
      <c r="BK361" s="225">
        <f>ROUND(I361*H361,2)</f>
        <v>0</v>
      </c>
      <c r="BL361" s="18" t="s">
        <v>166</v>
      </c>
      <c r="BM361" s="224" t="s">
        <v>782</v>
      </c>
    </row>
    <row r="362" s="2" customFormat="1">
      <c r="A362" s="39"/>
      <c r="B362" s="40"/>
      <c r="C362" s="41"/>
      <c r="D362" s="226" t="s">
        <v>168</v>
      </c>
      <c r="E362" s="41"/>
      <c r="F362" s="227" t="s">
        <v>783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168</v>
      </c>
      <c r="AU362" s="18" t="s">
        <v>82</v>
      </c>
    </row>
    <row r="363" s="2" customFormat="1" ht="16.5" customHeight="1">
      <c r="A363" s="39"/>
      <c r="B363" s="40"/>
      <c r="C363" s="213" t="s">
        <v>784</v>
      </c>
      <c r="D363" s="213" t="s">
        <v>161</v>
      </c>
      <c r="E363" s="214" t="s">
        <v>785</v>
      </c>
      <c r="F363" s="215" t="s">
        <v>786</v>
      </c>
      <c r="G363" s="216" t="s">
        <v>206</v>
      </c>
      <c r="H363" s="217">
        <v>440.02999999999997</v>
      </c>
      <c r="I363" s="218"/>
      <c r="J363" s="219">
        <f>ROUND(I363*H363,2)</f>
        <v>0</v>
      </c>
      <c r="K363" s="215" t="s">
        <v>165</v>
      </c>
      <c r="L363" s="45"/>
      <c r="M363" s="220" t="s">
        <v>19</v>
      </c>
      <c r="N363" s="221" t="s">
        <v>43</v>
      </c>
      <c r="O363" s="85"/>
      <c r="P363" s="222">
        <f>O363*H363</f>
        <v>0</v>
      </c>
      <c r="Q363" s="222">
        <v>0</v>
      </c>
      <c r="R363" s="222">
        <f>Q363*H363</f>
        <v>0</v>
      </c>
      <c r="S363" s="222">
        <v>0.11</v>
      </c>
      <c r="T363" s="223">
        <f>S363*H363</f>
        <v>48.403299999999994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166</v>
      </c>
      <c r="AT363" s="224" t="s">
        <v>161</v>
      </c>
      <c r="AU363" s="224" t="s">
        <v>82</v>
      </c>
      <c r="AY363" s="18" t="s">
        <v>157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80</v>
      </c>
      <c r="BK363" s="225">
        <f>ROUND(I363*H363,2)</f>
        <v>0</v>
      </c>
      <c r="BL363" s="18" t="s">
        <v>166</v>
      </c>
      <c r="BM363" s="224" t="s">
        <v>787</v>
      </c>
    </row>
    <row r="364" s="2" customFormat="1">
      <c r="A364" s="39"/>
      <c r="B364" s="40"/>
      <c r="C364" s="41"/>
      <c r="D364" s="226" t="s">
        <v>168</v>
      </c>
      <c r="E364" s="41"/>
      <c r="F364" s="227" t="s">
        <v>788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168</v>
      </c>
      <c r="AU364" s="18" t="s">
        <v>82</v>
      </c>
    </row>
    <row r="365" s="2" customFormat="1">
      <c r="A365" s="39"/>
      <c r="B365" s="40"/>
      <c r="C365" s="41"/>
      <c r="D365" s="233" t="s">
        <v>216</v>
      </c>
      <c r="E365" s="41"/>
      <c r="F365" s="254" t="s">
        <v>789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216</v>
      </c>
      <c r="AU365" s="18" t="s">
        <v>82</v>
      </c>
    </row>
    <row r="366" s="13" customFormat="1">
      <c r="A366" s="13"/>
      <c r="B366" s="231"/>
      <c r="C366" s="232"/>
      <c r="D366" s="233" t="s">
        <v>170</v>
      </c>
      <c r="E366" s="234" t="s">
        <v>19</v>
      </c>
      <c r="F366" s="235" t="s">
        <v>790</v>
      </c>
      <c r="G366" s="232"/>
      <c r="H366" s="236">
        <v>440.02999999999997</v>
      </c>
      <c r="I366" s="237"/>
      <c r="J366" s="232"/>
      <c r="K366" s="232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170</v>
      </c>
      <c r="AU366" s="242" t="s">
        <v>82</v>
      </c>
      <c r="AV366" s="13" t="s">
        <v>82</v>
      </c>
      <c r="AW366" s="13" t="s">
        <v>32</v>
      </c>
      <c r="AX366" s="13" t="s">
        <v>80</v>
      </c>
      <c r="AY366" s="242" t="s">
        <v>157</v>
      </c>
    </row>
    <row r="367" s="2" customFormat="1" ht="16.5" customHeight="1">
      <c r="A367" s="39"/>
      <c r="B367" s="40"/>
      <c r="C367" s="213" t="s">
        <v>791</v>
      </c>
      <c r="D367" s="213" t="s">
        <v>161</v>
      </c>
      <c r="E367" s="214" t="s">
        <v>792</v>
      </c>
      <c r="F367" s="215" t="s">
        <v>793</v>
      </c>
      <c r="G367" s="216" t="s">
        <v>206</v>
      </c>
      <c r="H367" s="217">
        <v>440.02999999999997</v>
      </c>
      <c r="I367" s="218"/>
      <c r="J367" s="219">
        <f>ROUND(I367*H367,2)</f>
        <v>0</v>
      </c>
      <c r="K367" s="215" t="s">
        <v>165</v>
      </c>
      <c r="L367" s="45"/>
      <c r="M367" s="220" t="s">
        <v>19</v>
      </c>
      <c r="N367" s="221" t="s">
        <v>43</v>
      </c>
      <c r="O367" s="85"/>
      <c r="P367" s="222">
        <f>O367*H367</f>
        <v>0</v>
      </c>
      <c r="Q367" s="222">
        <v>0</v>
      </c>
      <c r="R367" s="222">
        <f>Q367*H367</f>
        <v>0</v>
      </c>
      <c r="S367" s="222">
        <v>0</v>
      </c>
      <c r="T367" s="22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4" t="s">
        <v>166</v>
      </c>
      <c r="AT367" s="224" t="s">
        <v>161</v>
      </c>
      <c r="AU367" s="224" t="s">
        <v>82</v>
      </c>
      <c r="AY367" s="18" t="s">
        <v>157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8" t="s">
        <v>80</v>
      </c>
      <c r="BK367" s="225">
        <f>ROUND(I367*H367,2)</f>
        <v>0</v>
      </c>
      <c r="BL367" s="18" t="s">
        <v>166</v>
      </c>
      <c r="BM367" s="224" t="s">
        <v>794</v>
      </c>
    </row>
    <row r="368" s="2" customFormat="1">
      <c r="A368" s="39"/>
      <c r="B368" s="40"/>
      <c r="C368" s="41"/>
      <c r="D368" s="226" t="s">
        <v>168</v>
      </c>
      <c r="E368" s="41"/>
      <c r="F368" s="227" t="s">
        <v>795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168</v>
      </c>
      <c r="AU368" s="18" t="s">
        <v>82</v>
      </c>
    </row>
    <row r="369" s="2" customFormat="1">
      <c r="A369" s="39"/>
      <c r="B369" s="40"/>
      <c r="C369" s="41"/>
      <c r="D369" s="233" t="s">
        <v>216</v>
      </c>
      <c r="E369" s="41"/>
      <c r="F369" s="254" t="s">
        <v>789</v>
      </c>
      <c r="G369" s="41"/>
      <c r="H369" s="41"/>
      <c r="I369" s="228"/>
      <c r="J369" s="41"/>
      <c r="K369" s="41"/>
      <c r="L369" s="45"/>
      <c r="M369" s="229"/>
      <c r="N369" s="230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216</v>
      </c>
      <c r="AU369" s="18" t="s">
        <v>82</v>
      </c>
    </row>
    <row r="370" s="2" customFormat="1" ht="21.75" customHeight="1">
      <c r="A370" s="39"/>
      <c r="B370" s="40"/>
      <c r="C370" s="213" t="s">
        <v>796</v>
      </c>
      <c r="D370" s="213" t="s">
        <v>161</v>
      </c>
      <c r="E370" s="214" t="s">
        <v>797</v>
      </c>
      <c r="F370" s="215" t="s">
        <v>798</v>
      </c>
      <c r="G370" s="216" t="s">
        <v>206</v>
      </c>
      <c r="H370" s="217">
        <v>440.02999999999997</v>
      </c>
      <c r="I370" s="218"/>
      <c r="J370" s="219">
        <f>ROUND(I370*H370,2)</f>
        <v>0</v>
      </c>
      <c r="K370" s="215" t="s">
        <v>165</v>
      </c>
      <c r="L370" s="45"/>
      <c r="M370" s="220" t="s">
        <v>19</v>
      </c>
      <c r="N370" s="221" t="s">
        <v>43</v>
      </c>
      <c r="O370" s="85"/>
      <c r="P370" s="222">
        <f>O370*H370</f>
        <v>0</v>
      </c>
      <c r="Q370" s="222">
        <v>0</v>
      </c>
      <c r="R370" s="222">
        <f>Q370*H370</f>
        <v>0</v>
      </c>
      <c r="S370" s="222">
        <v>0.070000000000000007</v>
      </c>
      <c r="T370" s="223">
        <f>S370*H370</f>
        <v>30.802099999999999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166</v>
      </c>
      <c r="AT370" s="224" t="s">
        <v>161</v>
      </c>
      <c r="AU370" s="224" t="s">
        <v>82</v>
      </c>
      <c r="AY370" s="18" t="s">
        <v>157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80</v>
      </c>
      <c r="BK370" s="225">
        <f>ROUND(I370*H370,2)</f>
        <v>0</v>
      </c>
      <c r="BL370" s="18" t="s">
        <v>166</v>
      </c>
      <c r="BM370" s="224" t="s">
        <v>799</v>
      </c>
    </row>
    <row r="371" s="2" customFormat="1">
      <c r="A371" s="39"/>
      <c r="B371" s="40"/>
      <c r="C371" s="41"/>
      <c r="D371" s="226" t="s">
        <v>168</v>
      </c>
      <c r="E371" s="41"/>
      <c r="F371" s="227" t="s">
        <v>800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168</v>
      </c>
      <c r="AU371" s="18" t="s">
        <v>82</v>
      </c>
    </row>
    <row r="372" s="2" customFormat="1">
      <c r="A372" s="39"/>
      <c r="B372" s="40"/>
      <c r="C372" s="41"/>
      <c r="D372" s="233" t="s">
        <v>216</v>
      </c>
      <c r="E372" s="41"/>
      <c r="F372" s="254" t="s">
        <v>789</v>
      </c>
      <c r="G372" s="41"/>
      <c r="H372" s="41"/>
      <c r="I372" s="228"/>
      <c r="J372" s="41"/>
      <c r="K372" s="41"/>
      <c r="L372" s="45"/>
      <c r="M372" s="229"/>
      <c r="N372" s="230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216</v>
      </c>
      <c r="AU372" s="18" t="s">
        <v>82</v>
      </c>
    </row>
    <row r="373" s="2" customFormat="1" ht="16.5" customHeight="1">
      <c r="A373" s="39"/>
      <c r="B373" s="40"/>
      <c r="C373" s="213" t="s">
        <v>801</v>
      </c>
      <c r="D373" s="213" t="s">
        <v>161</v>
      </c>
      <c r="E373" s="214" t="s">
        <v>802</v>
      </c>
      <c r="F373" s="215" t="s">
        <v>803</v>
      </c>
      <c r="G373" s="216" t="s">
        <v>206</v>
      </c>
      <c r="H373" s="217">
        <v>440.02999999999997</v>
      </c>
      <c r="I373" s="218"/>
      <c r="J373" s="219">
        <f>ROUND(I373*H373,2)</f>
        <v>0</v>
      </c>
      <c r="K373" s="215" t="s">
        <v>165</v>
      </c>
      <c r="L373" s="45"/>
      <c r="M373" s="220" t="s">
        <v>19</v>
      </c>
      <c r="N373" s="221" t="s">
        <v>43</v>
      </c>
      <c r="O373" s="85"/>
      <c r="P373" s="222">
        <f>O373*H373</f>
        <v>0</v>
      </c>
      <c r="Q373" s="222">
        <v>0</v>
      </c>
      <c r="R373" s="222">
        <f>Q373*H373</f>
        <v>0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166</v>
      </c>
      <c r="AT373" s="224" t="s">
        <v>161</v>
      </c>
      <c r="AU373" s="224" t="s">
        <v>82</v>
      </c>
      <c r="AY373" s="18" t="s">
        <v>157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80</v>
      </c>
      <c r="BK373" s="225">
        <f>ROUND(I373*H373,2)</f>
        <v>0</v>
      </c>
      <c r="BL373" s="18" t="s">
        <v>166</v>
      </c>
      <c r="BM373" s="224" t="s">
        <v>804</v>
      </c>
    </row>
    <row r="374" s="2" customFormat="1">
      <c r="A374" s="39"/>
      <c r="B374" s="40"/>
      <c r="C374" s="41"/>
      <c r="D374" s="226" t="s">
        <v>168</v>
      </c>
      <c r="E374" s="41"/>
      <c r="F374" s="227" t="s">
        <v>805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168</v>
      </c>
      <c r="AU374" s="18" t="s">
        <v>82</v>
      </c>
    </row>
    <row r="375" s="2" customFormat="1">
      <c r="A375" s="39"/>
      <c r="B375" s="40"/>
      <c r="C375" s="41"/>
      <c r="D375" s="233" t="s">
        <v>216</v>
      </c>
      <c r="E375" s="41"/>
      <c r="F375" s="254" t="s">
        <v>789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216</v>
      </c>
      <c r="AU375" s="18" t="s">
        <v>82</v>
      </c>
    </row>
    <row r="376" s="2" customFormat="1" ht="16.5" customHeight="1">
      <c r="A376" s="39"/>
      <c r="B376" s="40"/>
      <c r="C376" s="213" t="s">
        <v>806</v>
      </c>
      <c r="D376" s="213" t="s">
        <v>161</v>
      </c>
      <c r="E376" s="214" t="s">
        <v>807</v>
      </c>
      <c r="F376" s="215" t="s">
        <v>808</v>
      </c>
      <c r="G376" s="216" t="s">
        <v>206</v>
      </c>
      <c r="H376" s="217">
        <v>440.02999999999997</v>
      </c>
      <c r="I376" s="218"/>
      <c r="J376" s="219">
        <f>ROUND(I376*H376,2)</f>
        <v>0</v>
      </c>
      <c r="K376" s="215" t="s">
        <v>165</v>
      </c>
      <c r="L376" s="45"/>
      <c r="M376" s="220" t="s">
        <v>19</v>
      </c>
      <c r="N376" s="221" t="s">
        <v>43</v>
      </c>
      <c r="O376" s="85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166</v>
      </c>
      <c r="AT376" s="224" t="s">
        <v>161</v>
      </c>
      <c r="AU376" s="224" t="s">
        <v>82</v>
      </c>
      <c r="AY376" s="18" t="s">
        <v>157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80</v>
      </c>
      <c r="BK376" s="225">
        <f>ROUND(I376*H376,2)</f>
        <v>0</v>
      </c>
      <c r="BL376" s="18" t="s">
        <v>166</v>
      </c>
      <c r="BM376" s="224" t="s">
        <v>809</v>
      </c>
    </row>
    <row r="377" s="2" customFormat="1">
      <c r="A377" s="39"/>
      <c r="B377" s="40"/>
      <c r="C377" s="41"/>
      <c r="D377" s="226" t="s">
        <v>168</v>
      </c>
      <c r="E377" s="41"/>
      <c r="F377" s="227" t="s">
        <v>810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168</v>
      </c>
      <c r="AU377" s="18" t="s">
        <v>82</v>
      </c>
    </row>
    <row r="378" s="2" customFormat="1">
      <c r="A378" s="39"/>
      <c r="B378" s="40"/>
      <c r="C378" s="41"/>
      <c r="D378" s="233" t="s">
        <v>216</v>
      </c>
      <c r="E378" s="41"/>
      <c r="F378" s="254" t="s">
        <v>789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216</v>
      </c>
      <c r="AU378" s="18" t="s">
        <v>82</v>
      </c>
    </row>
    <row r="379" s="2" customFormat="1" ht="16.5" customHeight="1">
      <c r="A379" s="39"/>
      <c r="B379" s="40"/>
      <c r="C379" s="213" t="s">
        <v>811</v>
      </c>
      <c r="D379" s="213" t="s">
        <v>161</v>
      </c>
      <c r="E379" s="214" t="s">
        <v>812</v>
      </c>
      <c r="F379" s="215" t="s">
        <v>813</v>
      </c>
      <c r="G379" s="216" t="s">
        <v>206</v>
      </c>
      <c r="H379" s="217">
        <v>440.02999999999997</v>
      </c>
      <c r="I379" s="218"/>
      <c r="J379" s="219">
        <f>ROUND(I379*H379,2)</f>
        <v>0</v>
      </c>
      <c r="K379" s="215" t="s">
        <v>165</v>
      </c>
      <c r="L379" s="45"/>
      <c r="M379" s="220" t="s">
        <v>19</v>
      </c>
      <c r="N379" s="221" t="s">
        <v>43</v>
      </c>
      <c r="O379" s="85"/>
      <c r="P379" s="222">
        <f>O379*H379</f>
        <v>0</v>
      </c>
      <c r="Q379" s="222">
        <v>0.0020999999999999999</v>
      </c>
      <c r="R379" s="222">
        <f>Q379*H379</f>
        <v>0.92406299999999986</v>
      </c>
      <c r="S379" s="222">
        <v>0</v>
      </c>
      <c r="T379" s="223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4" t="s">
        <v>166</v>
      </c>
      <c r="AT379" s="224" t="s">
        <v>161</v>
      </c>
      <c r="AU379" s="224" t="s">
        <v>82</v>
      </c>
      <c r="AY379" s="18" t="s">
        <v>157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8" t="s">
        <v>80</v>
      </c>
      <c r="BK379" s="225">
        <f>ROUND(I379*H379,2)</f>
        <v>0</v>
      </c>
      <c r="BL379" s="18" t="s">
        <v>166</v>
      </c>
      <c r="BM379" s="224" t="s">
        <v>814</v>
      </c>
    </row>
    <row r="380" s="2" customFormat="1">
      <c r="A380" s="39"/>
      <c r="B380" s="40"/>
      <c r="C380" s="41"/>
      <c r="D380" s="226" t="s">
        <v>168</v>
      </c>
      <c r="E380" s="41"/>
      <c r="F380" s="227" t="s">
        <v>815</v>
      </c>
      <c r="G380" s="41"/>
      <c r="H380" s="41"/>
      <c r="I380" s="228"/>
      <c r="J380" s="41"/>
      <c r="K380" s="41"/>
      <c r="L380" s="45"/>
      <c r="M380" s="229"/>
      <c r="N380" s="230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168</v>
      </c>
      <c r="AU380" s="18" t="s">
        <v>82</v>
      </c>
    </row>
    <row r="381" s="2" customFormat="1">
      <c r="A381" s="39"/>
      <c r="B381" s="40"/>
      <c r="C381" s="41"/>
      <c r="D381" s="233" t="s">
        <v>216</v>
      </c>
      <c r="E381" s="41"/>
      <c r="F381" s="254" t="s">
        <v>789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216</v>
      </c>
      <c r="AU381" s="18" t="s">
        <v>82</v>
      </c>
    </row>
    <row r="382" s="2" customFormat="1" ht="16.5" customHeight="1">
      <c r="A382" s="39"/>
      <c r="B382" s="40"/>
      <c r="C382" s="213" t="s">
        <v>816</v>
      </c>
      <c r="D382" s="213" t="s">
        <v>161</v>
      </c>
      <c r="E382" s="214" t="s">
        <v>817</v>
      </c>
      <c r="F382" s="215" t="s">
        <v>818</v>
      </c>
      <c r="G382" s="216" t="s">
        <v>206</v>
      </c>
      <c r="H382" s="217">
        <v>440.02999999999997</v>
      </c>
      <c r="I382" s="218"/>
      <c r="J382" s="219">
        <f>ROUND(I382*H382,2)</f>
        <v>0</v>
      </c>
      <c r="K382" s="215" t="s">
        <v>165</v>
      </c>
      <c r="L382" s="45"/>
      <c r="M382" s="220" t="s">
        <v>19</v>
      </c>
      <c r="N382" s="221" t="s">
        <v>43</v>
      </c>
      <c r="O382" s="85"/>
      <c r="P382" s="222">
        <f>O382*H382</f>
        <v>0</v>
      </c>
      <c r="Q382" s="222">
        <v>0</v>
      </c>
      <c r="R382" s="222">
        <f>Q382*H382</f>
        <v>0</v>
      </c>
      <c r="S382" s="222">
        <v>0</v>
      </c>
      <c r="T382" s="223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4" t="s">
        <v>166</v>
      </c>
      <c r="AT382" s="224" t="s">
        <v>161</v>
      </c>
      <c r="AU382" s="224" t="s">
        <v>82</v>
      </c>
      <c r="AY382" s="18" t="s">
        <v>157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8" t="s">
        <v>80</v>
      </c>
      <c r="BK382" s="225">
        <f>ROUND(I382*H382,2)</f>
        <v>0</v>
      </c>
      <c r="BL382" s="18" t="s">
        <v>166</v>
      </c>
      <c r="BM382" s="224" t="s">
        <v>819</v>
      </c>
    </row>
    <row r="383" s="2" customFormat="1">
      <c r="A383" s="39"/>
      <c r="B383" s="40"/>
      <c r="C383" s="41"/>
      <c r="D383" s="226" t="s">
        <v>168</v>
      </c>
      <c r="E383" s="41"/>
      <c r="F383" s="227" t="s">
        <v>820</v>
      </c>
      <c r="G383" s="41"/>
      <c r="H383" s="41"/>
      <c r="I383" s="228"/>
      <c r="J383" s="41"/>
      <c r="K383" s="41"/>
      <c r="L383" s="45"/>
      <c r="M383" s="229"/>
      <c r="N383" s="230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168</v>
      </c>
      <c r="AU383" s="18" t="s">
        <v>82</v>
      </c>
    </row>
    <row r="384" s="2" customFormat="1">
      <c r="A384" s="39"/>
      <c r="B384" s="40"/>
      <c r="C384" s="41"/>
      <c r="D384" s="233" t="s">
        <v>216</v>
      </c>
      <c r="E384" s="41"/>
      <c r="F384" s="254" t="s">
        <v>789</v>
      </c>
      <c r="G384" s="41"/>
      <c r="H384" s="41"/>
      <c r="I384" s="228"/>
      <c r="J384" s="41"/>
      <c r="K384" s="41"/>
      <c r="L384" s="45"/>
      <c r="M384" s="229"/>
      <c r="N384" s="230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216</v>
      </c>
      <c r="AU384" s="18" t="s">
        <v>82</v>
      </c>
    </row>
    <row r="385" s="2" customFormat="1" ht="16.5" customHeight="1">
      <c r="A385" s="39"/>
      <c r="B385" s="40"/>
      <c r="C385" s="213" t="s">
        <v>821</v>
      </c>
      <c r="D385" s="213" t="s">
        <v>161</v>
      </c>
      <c r="E385" s="214" t="s">
        <v>822</v>
      </c>
      <c r="F385" s="215" t="s">
        <v>823</v>
      </c>
      <c r="G385" s="216" t="s">
        <v>206</v>
      </c>
      <c r="H385" s="217">
        <v>440.02999999999997</v>
      </c>
      <c r="I385" s="218"/>
      <c r="J385" s="219">
        <f>ROUND(I385*H385,2)</f>
        <v>0</v>
      </c>
      <c r="K385" s="215" t="s">
        <v>165</v>
      </c>
      <c r="L385" s="45"/>
      <c r="M385" s="220" t="s">
        <v>19</v>
      </c>
      <c r="N385" s="221" t="s">
        <v>43</v>
      </c>
      <c r="O385" s="85"/>
      <c r="P385" s="222">
        <f>O385*H385</f>
        <v>0</v>
      </c>
      <c r="Q385" s="222">
        <v>0</v>
      </c>
      <c r="R385" s="222">
        <f>Q385*H385</f>
        <v>0</v>
      </c>
      <c r="S385" s="222">
        <v>0.022499999999999999</v>
      </c>
      <c r="T385" s="223">
        <f>S385*H385</f>
        <v>9.9006749999999997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166</v>
      </c>
      <c r="AT385" s="224" t="s">
        <v>161</v>
      </c>
      <c r="AU385" s="224" t="s">
        <v>82</v>
      </c>
      <c r="AY385" s="18" t="s">
        <v>157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80</v>
      </c>
      <c r="BK385" s="225">
        <f>ROUND(I385*H385,2)</f>
        <v>0</v>
      </c>
      <c r="BL385" s="18" t="s">
        <v>166</v>
      </c>
      <c r="BM385" s="224" t="s">
        <v>824</v>
      </c>
    </row>
    <row r="386" s="2" customFormat="1">
      <c r="A386" s="39"/>
      <c r="B386" s="40"/>
      <c r="C386" s="41"/>
      <c r="D386" s="226" t="s">
        <v>168</v>
      </c>
      <c r="E386" s="41"/>
      <c r="F386" s="227" t="s">
        <v>825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168</v>
      </c>
      <c r="AU386" s="18" t="s">
        <v>82</v>
      </c>
    </row>
    <row r="387" s="2" customFormat="1">
      <c r="A387" s="39"/>
      <c r="B387" s="40"/>
      <c r="C387" s="41"/>
      <c r="D387" s="233" t="s">
        <v>216</v>
      </c>
      <c r="E387" s="41"/>
      <c r="F387" s="254" t="s">
        <v>826</v>
      </c>
      <c r="G387" s="41"/>
      <c r="H387" s="41"/>
      <c r="I387" s="228"/>
      <c r="J387" s="41"/>
      <c r="K387" s="41"/>
      <c r="L387" s="45"/>
      <c r="M387" s="229"/>
      <c r="N387" s="230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216</v>
      </c>
      <c r="AU387" s="18" t="s">
        <v>82</v>
      </c>
    </row>
    <row r="388" s="12" customFormat="1" ht="25.92" customHeight="1">
      <c r="A388" s="12"/>
      <c r="B388" s="197"/>
      <c r="C388" s="198"/>
      <c r="D388" s="199" t="s">
        <v>71</v>
      </c>
      <c r="E388" s="200" t="s">
        <v>241</v>
      </c>
      <c r="F388" s="200" t="s">
        <v>242</v>
      </c>
      <c r="G388" s="198"/>
      <c r="H388" s="198"/>
      <c r="I388" s="201"/>
      <c r="J388" s="202">
        <f>BK388</f>
        <v>0</v>
      </c>
      <c r="K388" s="198"/>
      <c r="L388" s="203"/>
      <c r="M388" s="204"/>
      <c r="N388" s="205"/>
      <c r="O388" s="205"/>
      <c r="P388" s="206">
        <f>P389+P423+P433+P442+P450+P478+P502</f>
        <v>0</v>
      </c>
      <c r="Q388" s="205"/>
      <c r="R388" s="206">
        <f>R389+R423+R433+R442+R450+R478+R502</f>
        <v>42.459246299999997</v>
      </c>
      <c r="S388" s="205"/>
      <c r="T388" s="207">
        <f>T389+T423+T433+T442+T450+T478+T502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8" t="s">
        <v>82</v>
      </c>
      <c r="AT388" s="209" t="s">
        <v>71</v>
      </c>
      <c r="AU388" s="209" t="s">
        <v>72</v>
      </c>
      <c r="AY388" s="208" t="s">
        <v>157</v>
      </c>
      <c r="BK388" s="210">
        <f>BK389+BK423+BK433+BK442+BK450+BK478+BK502</f>
        <v>0</v>
      </c>
    </row>
    <row r="389" s="12" customFormat="1" ht="22.8" customHeight="1">
      <c r="A389" s="12"/>
      <c r="B389" s="197"/>
      <c r="C389" s="198"/>
      <c r="D389" s="199" t="s">
        <v>71</v>
      </c>
      <c r="E389" s="211" t="s">
        <v>827</v>
      </c>
      <c r="F389" s="211" t="s">
        <v>828</v>
      </c>
      <c r="G389" s="198"/>
      <c r="H389" s="198"/>
      <c r="I389" s="201"/>
      <c r="J389" s="212">
        <f>BK389</f>
        <v>0</v>
      </c>
      <c r="K389" s="198"/>
      <c r="L389" s="203"/>
      <c r="M389" s="204"/>
      <c r="N389" s="205"/>
      <c r="O389" s="205"/>
      <c r="P389" s="206">
        <f>SUM(P390:P422)</f>
        <v>0</v>
      </c>
      <c r="Q389" s="205"/>
      <c r="R389" s="206">
        <f>SUM(R390:R422)</f>
        <v>40.081199999999995</v>
      </c>
      <c r="S389" s="205"/>
      <c r="T389" s="207">
        <f>SUM(T390:T422)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8" t="s">
        <v>82</v>
      </c>
      <c r="AT389" s="209" t="s">
        <v>71</v>
      </c>
      <c r="AU389" s="209" t="s">
        <v>80</v>
      </c>
      <c r="AY389" s="208" t="s">
        <v>157</v>
      </c>
      <c r="BK389" s="210">
        <f>SUM(BK390:BK422)</f>
        <v>0</v>
      </c>
    </row>
    <row r="390" s="2" customFormat="1" ht="21.75" customHeight="1">
      <c r="A390" s="39"/>
      <c r="B390" s="40"/>
      <c r="C390" s="213" t="s">
        <v>829</v>
      </c>
      <c r="D390" s="213" t="s">
        <v>161</v>
      </c>
      <c r="E390" s="214" t="s">
        <v>830</v>
      </c>
      <c r="F390" s="215" t="s">
        <v>831</v>
      </c>
      <c r="G390" s="216" t="s">
        <v>206</v>
      </c>
      <c r="H390" s="217">
        <v>1536</v>
      </c>
      <c r="I390" s="218"/>
      <c r="J390" s="219">
        <f>ROUND(I390*H390,2)</f>
        <v>0</v>
      </c>
      <c r="K390" s="215" t="s">
        <v>165</v>
      </c>
      <c r="L390" s="45"/>
      <c r="M390" s="220" t="s">
        <v>19</v>
      </c>
      <c r="N390" s="221" t="s">
        <v>43</v>
      </c>
      <c r="O390" s="85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247</v>
      </c>
      <c r="AT390" s="224" t="s">
        <v>161</v>
      </c>
      <c r="AU390" s="224" t="s">
        <v>82</v>
      </c>
      <c r="AY390" s="18" t="s">
        <v>157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80</v>
      </c>
      <c r="BK390" s="225">
        <f>ROUND(I390*H390,2)</f>
        <v>0</v>
      </c>
      <c r="BL390" s="18" t="s">
        <v>247</v>
      </c>
      <c r="BM390" s="224" t="s">
        <v>832</v>
      </c>
    </row>
    <row r="391" s="2" customFormat="1">
      <c r="A391" s="39"/>
      <c r="B391" s="40"/>
      <c r="C391" s="41"/>
      <c r="D391" s="226" t="s">
        <v>168</v>
      </c>
      <c r="E391" s="41"/>
      <c r="F391" s="227" t="s">
        <v>833</v>
      </c>
      <c r="G391" s="41"/>
      <c r="H391" s="41"/>
      <c r="I391" s="228"/>
      <c r="J391" s="41"/>
      <c r="K391" s="41"/>
      <c r="L391" s="45"/>
      <c r="M391" s="229"/>
      <c r="N391" s="230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168</v>
      </c>
      <c r="AU391" s="18" t="s">
        <v>82</v>
      </c>
    </row>
    <row r="392" s="13" customFormat="1">
      <c r="A392" s="13"/>
      <c r="B392" s="231"/>
      <c r="C392" s="232"/>
      <c r="D392" s="233" t="s">
        <v>170</v>
      </c>
      <c r="E392" s="234" t="s">
        <v>19</v>
      </c>
      <c r="F392" s="235" t="s">
        <v>834</v>
      </c>
      <c r="G392" s="232"/>
      <c r="H392" s="236">
        <v>1536</v>
      </c>
      <c r="I392" s="237"/>
      <c r="J392" s="232"/>
      <c r="K392" s="232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170</v>
      </c>
      <c r="AU392" s="242" t="s">
        <v>82</v>
      </c>
      <c r="AV392" s="13" t="s">
        <v>82</v>
      </c>
      <c r="AW392" s="13" t="s">
        <v>32</v>
      </c>
      <c r="AX392" s="13" t="s">
        <v>80</v>
      </c>
      <c r="AY392" s="242" t="s">
        <v>157</v>
      </c>
    </row>
    <row r="393" s="2" customFormat="1" ht="21.75" customHeight="1">
      <c r="A393" s="39"/>
      <c r="B393" s="40"/>
      <c r="C393" s="213" t="s">
        <v>835</v>
      </c>
      <c r="D393" s="213" t="s">
        <v>161</v>
      </c>
      <c r="E393" s="214" t="s">
        <v>836</v>
      </c>
      <c r="F393" s="215" t="s">
        <v>837</v>
      </c>
      <c r="G393" s="216" t="s">
        <v>206</v>
      </c>
      <c r="H393" s="217">
        <v>367.5</v>
      </c>
      <c r="I393" s="218"/>
      <c r="J393" s="219">
        <f>ROUND(I393*H393,2)</f>
        <v>0</v>
      </c>
      <c r="K393" s="215" t="s">
        <v>165</v>
      </c>
      <c r="L393" s="45"/>
      <c r="M393" s="220" t="s">
        <v>19</v>
      </c>
      <c r="N393" s="221" t="s">
        <v>43</v>
      </c>
      <c r="O393" s="85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4" t="s">
        <v>166</v>
      </c>
      <c r="AT393" s="224" t="s">
        <v>161</v>
      </c>
      <c r="AU393" s="224" t="s">
        <v>82</v>
      </c>
      <c r="AY393" s="18" t="s">
        <v>157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8" t="s">
        <v>80</v>
      </c>
      <c r="BK393" s="225">
        <f>ROUND(I393*H393,2)</f>
        <v>0</v>
      </c>
      <c r="BL393" s="18" t="s">
        <v>166</v>
      </c>
      <c r="BM393" s="224" t="s">
        <v>838</v>
      </c>
    </row>
    <row r="394" s="2" customFormat="1">
      <c r="A394" s="39"/>
      <c r="B394" s="40"/>
      <c r="C394" s="41"/>
      <c r="D394" s="226" t="s">
        <v>168</v>
      </c>
      <c r="E394" s="41"/>
      <c r="F394" s="227" t="s">
        <v>839</v>
      </c>
      <c r="G394" s="41"/>
      <c r="H394" s="41"/>
      <c r="I394" s="228"/>
      <c r="J394" s="41"/>
      <c r="K394" s="41"/>
      <c r="L394" s="45"/>
      <c r="M394" s="229"/>
      <c r="N394" s="230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168</v>
      </c>
      <c r="AU394" s="18" t="s">
        <v>82</v>
      </c>
    </row>
    <row r="395" s="13" customFormat="1">
      <c r="A395" s="13"/>
      <c r="B395" s="231"/>
      <c r="C395" s="232"/>
      <c r="D395" s="233" t="s">
        <v>170</v>
      </c>
      <c r="E395" s="234" t="s">
        <v>19</v>
      </c>
      <c r="F395" s="235" t="s">
        <v>840</v>
      </c>
      <c r="G395" s="232"/>
      <c r="H395" s="236">
        <v>367.5</v>
      </c>
      <c r="I395" s="237"/>
      <c r="J395" s="232"/>
      <c r="K395" s="232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170</v>
      </c>
      <c r="AU395" s="242" t="s">
        <v>82</v>
      </c>
      <c r="AV395" s="13" t="s">
        <v>82</v>
      </c>
      <c r="AW395" s="13" t="s">
        <v>32</v>
      </c>
      <c r="AX395" s="13" t="s">
        <v>80</v>
      </c>
      <c r="AY395" s="242" t="s">
        <v>157</v>
      </c>
    </row>
    <row r="396" s="2" customFormat="1" ht="16.5" customHeight="1">
      <c r="A396" s="39"/>
      <c r="B396" s="40"/>
      <c r="C396" s="258" t="s">
        <v>841</v>
      </c>
      <c r="D396" s="258" t="s">
        <v>281</v>
      </c>
      <c r="E396" s="259" t="s">
        <v>842</v>
      </c>
      <c r="F396" s="260" t="s">
        <v>843</v>
      </c>
      <c r="G396" s="261" t="s">
        <v>213</v>
      </c>
      <c r="H396" s="262">
        <v>0.95199999999999996</v>
      </c>
      <c r="I396" s="263"/>
      <c r="J396" s="264">
        <f>ROUND(I396*H396,2)</f>
        <v>0</v>
      </c>
      <c r="K396" s="260" t="s">
        <v>165</v>
      </c>
      <c r="L396" s="265"/>
      <c r="M396" s="266" t="s">
        <v>19</v>
      </c>
      <c r="N396" s="267" t="s">
        <v>43</v>
      </c>
      <c r="O396" s="85"/>
      <c r="P396" s="222">
        <f>O396*H396</f>
        <v>0</v>
      </c>
      <c r="Q396" s="222">
        <v>1</v>
      </c>
      <c r="R396" s="222">
        <f>Q396*H396</f>
        <v>0.95199999999999996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183</v>
      </c>
      <c r="AT396" s="224" t="s">
        <v>281</v>
      </c>
      <c r="AU396" s="224" t="s">
        <v>82</v>
      </c>
      <c r="AY396" s="18" t="s">
        <v>157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80</v>
      </c>
      <c r="BK396" s="225">
        <f>ROUND(I396*H396,2)</f>
        <v>0</v>
      </c>
      <c r="BL396" s="18" t="s">
        <v>166</v>
      </c>
      <c r="BM396" s="224" t="s">
        <v>844</v>
      </c>
    </row>
    <row r="397" s="13" customFormat="1">
      <c r="A397" s="13"/>
      <c r="B397" s="231"/>
      <c r="C397" s="232"/>
      <c r="D397" s="233" t="s">
        <v>170</v>
      </c>
      <c r="E397" s="234" t="s">
        <v>19</v>
      </c>
      <c r="F397" s="235" t="s">
        <v>845</v>
      </c>
      <c r="G397" s="232"/>
      <c r="H397" s="236">
        <v>0.95199999999999996</v>
      </c>
      <c r="I397" s="237"/>
      <c r="J397" s="232"/>
      <c r="K397" s="232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170</v>
      </c>
      <c r="AU397" s="242" t="s">
        <v>82</v>
      </c>
      <c r="AV397" s="13" t="s">
        <v>82</v>
      </c>
      <c r="AW397" s="13" t="s">
        <v>32</v>
      </c>
      <c r="AX397" s="13" t="s">
        <v>80</v>
      </c>
      <c r="AY397" s="242" t="s">
        <v>157</v>
      </c>
    </row>
    <row r="398" s="2" customFormat="1" ht="16.5" customHeight="1">
      <c r="A398" s="39"/>
      <c r="B398" s="40"/>
      <c r="C398" s="213" t="s">
        <v>846</v>
      </c>
      <c r="D398" s="213" t="s">
        <v>161</v>
      </c>
      <c r="E398" s="214" t="s">
        <v>847</v>
      </c>
      <c r="F398" s="215" t="s">
        <v>848</v>
      </c>
      <c r="G398" s="216" t="s">
        <v>206</v>
      </c>
      <c r="H398" s="217">
        <v>5680</v>
      </c>
      <c r="I398" s="218"/>
      <c r="J398" s="219">
        <f>ROUND(I398*H398,2)</f>
        <v>0</v>
      </c>
      <c r="K398" s="215" t="s">
        <v>165</v>
      </c>
      <c r="L398" s="45"/>
      <c r="M398" s="220" t="s">
        <v>19</v>
      </c>
      <c r="N398" s="221" t="s">
        <v>43</v>
      </c>
      <c r="O398" s="85"/>
      <c r="P398" s="222">
        <f>O398*H398</f>
        <v>0</v>
      </c>
      <c r="Q398" s="222">
        <v>0.00040000000000000002</v>
      </c>
      <c r="R398" s="222">
        <f>Q398*H398</f>
        <v>2.2720000000000002</v>
      </c>
      <c r="S398" s="222">
        <v>0</v>
      </c>
      <c r="T398" s="22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4" t="s">
        <v>247</v>
      </c>
      <c r="AT398" s="224" t="s">
        <v>161</v>
      </c>
      <c r="AU398" s="224" t="s">
        <v>82</v>
      </c>
      <c r="AY398" s="18" t="s">
        <v>157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8" t="s">
        <v>80</v>
      </c>
      <c r="BK398" s="225">
        <f>ROUND(I398*H398,2)</f>
        <v>0</v>
      </c>
      <c r="BL398" s="18" t="s">
        <v>247</v>
      </c>
      <c r="BM398" s="224" t="s">
        <v>849</v>
      </c>
    </row>
    <row r="399" s="2" customFormat="1">
      <c r="A399" s="39"/>
      <c r="B399" s="40"/>
      <c r="C399" s="41"/>
      <c r="D399" s="226" t="s">
        <v>168</v>
      </c>
      <c r="E399" s="41"/>
      <c r="F399" s="227" t="s">
        <v>850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168</v>
      </c>
      <c r="AU399" s="18" t="s">
        <v>82</v>
      </c>
    </row>
    <row r="400" s="13" customFormat="1">
      <c r="A400" s="13"/>
      <c r="B400" s="231"/>
      <c r="C400" s="232"/>
      <c r="D400" s="233" t="s">
        <v>170</v>
      </c>
      <c r="E400" s="234" t="s">
        <v>19</v>
      </c>
      <c r="F400" s="235" t="s">
        <v>851</v>
      </c>
      <c r="G400" s="232"/>
      <c r="H400" s="236">
        <v>1574</v>
      </c>
      <c r="I400" s="237"/>
      <c r="J400" s="232"/>
      <c r="K400" s="232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170</v>
      </c>
      <c r="AU400" s="242" t="s">
        <v>82</v>
      </c>
      <c r="AV400" s="13" t="s">
        <v>82</v>
      </c>
      <c r="AW400" s="13" t="s">
        <v>32</v>
      </c>
      <c r="AX400" s="13" t="s">
        <v>72</v>
      </c>
      <c r="AY400" s="242" t="s">
        <v>157</v>
      </c>
    </row>
    <row r="401" s="13" customFormat="1">
      <c r="A401" s="13"/>
      <c r="B401" s="231"/>
      <c r="C401" s="232"/>
      <c r="D401" s="233" t="s">
        <v>170</v>
      </c>
      <c r="E401" s="234" t="s">
        <v>19</v>
      </c>
      <c r="F401" s="235" t="s">
        <v>852</v>
      </c>
      <c r="G401" s="232"/>
      <c r="H401" s="236">
        <v>2042</v>
      </c>
      <c r="I401" s="237"/>
      <c r="J401" s="232"/>
      <c r="K401" s="232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170</v>
      </c>
      <c r="AU401" s="242" t="s">
        <v>82</v>
      </c>
      <c r="AV401" s="13" t="s">
        <v>82</v>
      </c>
      <c r="AW401" s="13" t="s">
        <v>32</v>
      </c>
      <c r="AX401" s="13" t="s">
        <v>72</v>
      </c>
      <c r="AY401" s="242" t="s">
        <v>157</v>
      </c>
    </row>
    <row r="402" s="13" customFormat="1">
      <c r="A402" s="13"/>
      <c r="B402" s="231"/>
      <c r="C402" s="232"/>
      <c r="D402" s="233" t="s">
        <v>170</v>
      </c>
      <c r="E402" s="234" t="s">
        <v>19</v>
      </c>
      <c r="F402" s="235" t="s">
        <v>853</v>
      </c>
      <c r="G402" s="232"/>
      <c r="H402" s="236">
        <v>2064</v>
      </c>
      <c r="I402" s="237"/>
      <c r="J402" s="232"/>
      <c r="K402" s="232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170</v>
      </c>
      <c r="AU402" s="242" t="s">
        <v>82</v>
      </c>
      <c r="AV402" s="13" t="s">
        <v>82</v>
      </c>
      <c r="AW402" s="13" t="s">
        <v>32</v>
      </c>
      <c r="AX402" s="13" t="s">
        <v>72</v>
      </c>
      <c r="AY402" s="242" t="s">
        <v>157</v>
      </c>
    </row>
    <row r="403" s="14" customFormat="1">
      <c r="A403" s="14"/>
      <c r="B403" s="243"/>
      <c r="C403" s="244"/>
      <c r="D403" s="233" t="s">
        <v>170</v>
      </c>
      <c r="E403" s="245" t="s">
        <v>19</v>
      </c>
      <c r="F403" s="246" t="s">
        <v>182</v>
      </c>
      <c r="G403" s="244"/>
      <c r="H403" s="247">
        <v>5680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170</v>
      </c>
      <c r="AU403" s="253" t="s">
        <v>82</v>
      </c>
      <c r="AV403" s="14" t="s">
        <v>166</v>
      </c>
      <c r="AW403" s="14" t="s">
        <v>32</v>
      </c>
      <c r="AX403" s="14" t="s">
        <v>80</v>
      </c>
      <c r="AY403" s="253" t="s">
        <v>157</v>
      </c>
    </row>
    <row r="404" s="2" customFormat="1" ht="24.15" customHeight="1">
      <c r="A404" s="39"/>
      <c r="B404" s="40"/>
      <c r="C404" s="258" t="s">
        <v>854</v>
      </c>
      <c r="D404" s="258" t="s">
        <v>281</v>
      </c>
      <c r="E404" s="259" t="s">
        <v>855</v>
      </c>
      <c r="F404" s="260" t="s">
        <v>856</v>
      </c>
      <c r="G404" s="261" t="s">
        <v>206</v>
      </c>
      <c r="H404" s="262">
        <v>3692</v>
      </c>
      <c r="I404" s="263"/>
      <c r="J404" s="264">
        <f>ROUND(I404*H404,2)</f>
        <v>0</v>
      </c>
      <c r="K404" s="260" t="s">
        <v>165</v>
      </c>
      <c r="L404" s="265"/>
      <c r="M404" s="266" t="s">
        <v>19</v>
      </c>
      <c r="N404" s="267" t="s">
        <v>43</v>
      </c>
      <c r="O404" s="85"/>
      <c r="P404" s="222">
        <f>O404*H404</f>
        <v>0</v>
      </c>
      <c r="Q404" s="222">
        <v>0.0054000000000000003</v>
      </c>
      <c r="R404" s="222">
        <f>Q404*H404</f>
        <v>19.936800000000002</v>
      </c>
      <c r="S404" s="222">
        <v>0</v>
      </c>
      <c r="T404" s="223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4" t="s">
        <v>442</v>
      </c>
      <c r="AT404" s="224" t="s">
        <v>281</v>
      </c>
      <c r="AU404" s="224" t="s">
        <v>82</v>
      </c>
      <c r="AY404" s="18" t="s">
        <v>157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8" t="s">
        <v>80</v>
      </c>
      <c r="BK404" s="225">
        <f>ROUND(I404*H404,2)</f>
        <v>0</v>
      </c>
      <c r="BL404" s="18" t="s">
        <v>247</v>
      </c>
      <c r="BM404" s="224" t="s">
        <v>857</v>
      </c>
    </row>
    <row r="405" s="13" customFormat="1">
      <c r="A405" s="13"/>
      <c r="B405" s="231"/>
      <c r="C405" s="232"/>
      <c r="D405" s="233" t="s">
        <v>170</v>
      </c>
      <c r="E405" s="234" t="s">
        <v>19</v>
      </c>
      <c r="F405" s="235" t="s">
        <v>858</v>
      </c>
      <c r="G405" s="232"/>
      <c r="H405" s="236">
        <v>1023.1</v>
      </c>
      <c r="I405" s="237"/>
      <c r="J405" s="232"/>
      <c r="K405" s="232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170</v>
      </c>
      <c r="AU405" s="242" t="s">
        <v>82</v>
      </c>
      <c r="AV405" s="13" t="s">
        <v>82</v>
      </c>
      <c r="AW405" s="13" t="s">
        <v>32</v>
      </c>
      <c r="AX405" s="13" t="s">
        <v>72</v>
      </c>
      <c r="AY405" s="242" t="s">
        <v>157</v>
      </c>
    </row>
    <row r="406" s="13" customFormat="1">
      <c r="A406" s="13"/>
      <c r="B406" s="231"/>
      <c r="C406" s="232"/>
      <c r="D406" s="233" t="s">
        <v>170</v>
      </c>
      <c r="E406" s="234" t="s">
        <v>19</v>
      </c>
      <c r="F406" s="235" t="s">
        <v>859</v>
      </c>
      <c r="G406" s="232"/>
      <c r="H406" s="236">
        <v>1327.3</v>
      </c>
      <c r="I406" s="237"/>
      <c r="J406" s="232"/>
      <c r="K406" s="232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170</v>
      </c>
      <c r="AU406" s="242" t="s">
        <v>82</v>
      </c>
      <c r="AV406" s="13" t="s">
        <v>82</v>
      </c>
      <c r="AW406" s="13" t="s">
        <v>4</v>
      </c>
      <c r="AX406" s="13" t="s">
        <v>72</v>
      </c>
      <c r="AY406" s="242" t="s">
        <v>157</v>
      </c>
    </row>
    <row r="407" s="13" customFormat="1">
      <c r="A407" s="13"/>
      <c r="B407" s="231"/>
      <c r="C407" s="232"/>
      <c r="D407" s="233" t="s">
        <v>170</v>
      </c>
      <c r="E407" s="234" t="s">
        <v>19</v>
      </c>
      <c r="F407" s="235" t="s">
        <v>860</v>
      </c>
      <c r="G407" s="232"/>
      <c r="H407" s="236">
        <v>1341.5999999999999</v>
      </c>
      <c r="I407" s="237"/>
      <c r="J407" s="232"/>
      <c r="K407" s="232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170</v>
      </c>
      <c r="AU407" s="242" t="s">
        <v>82</v>
      </c>
      <c r="AV407" s="13" t="s">
        <v>82</v>
      </c>
      <c r="AW407" s="13" t="s">
        <v>32</v>
      </c>
      <c r="AX407" s="13" t="s">
        <v>72</v>
      </c>
      <c r="AY407" s="242" t="s">
        <v>157</v>
      </c>
    </row>
    <row r="408" s="14" customFormat="1">
      <c r="A408" s="14"/>
      <c r="B408" s="243"/>
      <c r="C408" s="244"/>
      <c r="D408" s="233" t="s">
        <v>170</v>
      </c>
      <c r="E408" s="245" t="s">
        <v>19</v>
      </c>
      <c r="F408" s="246" t="s">
        <v>182</v>
      </c>
      <c r="G408" s="244"/>
      <c r="H408" s="247">
        <v>3692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170</v>
      </c>
      <c r="AU408" s="253" t="s">
        <v>82</v>
      </c>
      <c r="AV408" s="14" t="s">
        <v>166</v>
      </c>
      <c r="AW408" s="14" t="s">
        <v>32</v>
      </c>
      <c r="AX408" s="14" t="s">
        <v>80</v>
      </c>
      <c r="AY408" s="253" t="s">
        <v>157</v>
      </c>
    </row>
    <row r="409" s="2" customFormat="1" ht="24.15" customHeight="1">
      <c r="A409" s="39"/>
      <c r="B409" s="40"/>
      <c r="C409" s="258" t="s">
        <v>861</v>
      </c>
      <c r="D409" s="258" t="s">
        <v>281</v>
      </c>
      <c r="E409" s="259" t="s">
        <v>862</v>
      </c>
      <c r="F409" s="260" t="s">
        <v>863</v>
      </c>
      <c r="G409" s="261" t="s">
        <v>206</v>
      </c>
      <c r="H409" s="262">
        <v>3692</v>
      </c>
      <c r="I409" s="263"/>
      <c r="J409" s="264">
        <f>ROUND(I409*H409,2)</f>
        <v>0</v>
      </c>
      <c r="K409" s="260" t="s">
        <v>165</v>
      </c>
      <c r="L409" s="265"/>
      <c r="M409" s="266" t="s">
        <v>19</v>
      </c>
      <c r="N409" s="267" t="s">
        <v>43</v>
      </c>
      <c r="O409" s="85"/>
      <c r="P409" s="222">
        <f>O409*H409</f>
        <v>0</v>
      </c>
      <c r="Q409" s="222">
        <v>0.0044999999999999997</v>
      </c>
      <c r="R409" s="222">
        <f>Q409*H409</f>
        <v>16.613999999999997</v>
      </c>
      <c r="S409" s="222">
        <v>0</v>
      </c>
      <c r="T409" s="223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4" t="s">
        <v>442</v>
      </c>
      <c r="AT409" s="224" t="s">
        <v>281</v>
      </c>
      <c r="AU409" s="224" t="s">
        <v>82</v>
      </c>
      <c r="AY409" s="18" t="s">
        <v>157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80</v>
      </c>
      <c r="BK409" s="225">
        <f>ROUND(I409*H409,2)</f>
        <v>0</v>
      </c>
      <c r="BL409" s="18" t="s">
        <v>247</v>
      </c>
      <c r="BM409" s="224" t="s">
        <v>864</v>
      </c>
    </row>
    <row r="410" s="13" customFormat="1">
      <c r="A410" s="13"/>
      <c r="B410" s="231"/>
      <c r="C410" s="232"/>
      <c r="D410" s="233" t="s">
        <v>170</v>
      </c>
      <c r="E410" s="234" t="s">
        <v>19</v>
      </c>
      <c r="F410" s="235" t="s">
        <v>858</v>
      </c>
      <c r="G410" s="232"/>
      <c r="H410" s="236">
        <v>1023.1</v>
      </c>
      <c r="I410" s="237"/>
      <c r="J410" s="232"/>
      <c r="K410" s="232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170</v>
      </c>
      <c r="AU410" s="242" t="s">
        <v>82</v>
      </c>
      <c r="AV410" s="13" t="s">
        <v>82</v>
      </c>
      <c r="AW410" s="13" t="s">
        <v>32</v>
      </c>
      <c r="AX410" s="13" t="s">
        <v>72</v>
      </c>
      <c r="AY410" s="242" t="s">
        <v>157</v>
      </c>
    </row>
    <row r="411" s="13" customFormat="1">
      <c r="A411" s="13"/>
      <c r="B411" s="231"/>
      <c r="C411" s="232"/>
      <c r="D411" s="233" t="s">
        <v>170</v>
      </c>
      <c r="E411" s="234" t="s">
        <v>19</v>
      </c>
      <c r="F411" s="235" t="s">
        <v>859</v>
      </c>
      <c r="G411" s="232"/>
      <c r="H411" s="236">
        <v>1327.3</v>
      </c>
      <c r="I411" s="237"/>
      <c r="J411" s="232"/>
      <c r="K411" s="232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170</v>
      </c>
      <c r="AU411" s="242" t="s">
        <v>82</v>
      </c>
      <c r="AV411" s="13" t="s">
        <v>82</v>
      </c>
      <c r="AW411" s="13" t="s">
        <v>4</v>
      </c>
      <c r="AX411" s="13" t="s">
        <v>72</v>
      </c>
      <c r="AY411" s="242" t="s">
        <v>157</v>
      </c>
    </row>
    <row r="412" s="13" customFormat="1">
      <c r="A412" s="13"/>
      <c r="B412" s="231"/>
      <c r="C412" s="232"/>
      <c r="D412" s="233" t="s">
        <v>170</v>
      </c>
      <c r="E412" s="234" t="s">
        <v>19</v>
      </c>
      <c r="F412" s="235" t="s">
        <v>860</v>
      </c>
      <c r="G412" s="232"/>
      <c r="H412" s="236">
        <v>1341.5999999999999</v>
      </c>
      <c r="I412" s="237"/>
      <c r="J412" s="232"/>
      <c r="K412" s="232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170</v>
      </c>
      <c r="AU412" s="242" t="s">
        <v>82</v>
      </c>
      <c r="AV412" s="13" t="s">
        <v>82</v>
      </c>
      <c r="AW412" s="13" t="s">
        <v>32</v>
      </c>
      <c r="AX412" s="13" t="s">
        <v>72</v>
      </c>
      <c r="AY412" s="242" t="s">
        <v>157</v>
      </c>
    </row>
    <row r="413" s="14" customFormat="1">
      <c r="A413" s="14"/>
      <c r="B413" s="243"/>
      <c r="C413" s="244"/>
      <c r="D413" s="233" t="s">
        <v>170</v>
      </c>
      <c r="E413" s="245" t="s">
        <v>19</v>
      </c>
      <c r="F413" s="246" t="s">
        <v>182</v>
      </c>
      <c r="G413" s="244"/>
      <c r="H413" s="247">
        <v>3692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170</v>
      </c>
      <c r="AU413" s="253" t="s">
        <v>82</v>
      </c>
      <c r="AV413" s="14" t="s">
        <v>166</v>
      </c>
      <c r="AW413" s="14" t="s">
        <v>32</v>
      </c>
      <c r="AX413" s="14" t="s">
        <v>80</v>
      </c>
      <c r="AY413" s="253" t="s">
        <v>157</v>
      </c>
    </row>
    <row r="414" s="2" customFormat="1" ht="16.5" customHeight="1">
      <c r="A414" s="39"/>
      <c r="B414" s="40"/>
      <c r="C414" s="213" t="s">
        <v>865</v>
      </c>
      <c r="D414" s="213" t="s">
        <v>161</v>
      </c>
      <c r="E414" s="214" t="s">
        <v>866</v>
      </c>
      <c r="F414" s="215" t="s">
        <v>867</v>
      </c>
      <c r="G414" s="216" t="s">
        <v>206</v>
      </c>
      <c r="H414" s="217">
        <v>367</v>
      </c>
      <c r="I414" s="218"/>
      <c r="J414" s="219">
        <f>ROUND(I414*H414,2)</f>
        <v>0</v>
      </c>
      <c r="K414" s="215" t="s">
        <v>165</v>
      </c>
      <c r="L414" s="45"/>
      <c r="M414" s="220" t="s">
        <v>19</v>
      </c>
      <c r="N414" s="221" t="s">
        <v>43</v>
      </c>
      <c r="O414" s="85"/>
      <c r="P414" s="222">
        <f>O414*H414</f>
        <v>0</v>
      </c>
      <c r="Q414" s="222">
        <v>0.00040000000000000002</v>
      </c>
      <c r="R414" s="222">
        <f>Q414*H414</f>
        <v>0.14680000000000001</v>
      </c>
      <c r="S414" s="222">
        <v>0</v>
      </c>
      <c r="T414" s="22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4" t="s">
        <v>247</v>
      </c>
      <c r="AT414" s="224" t="s">
        <v>161</v>
      </c>
      <c r="AU414" s="224" t="s">
        <v>82</v>
      </c>
      <c r="AY414" s="18" t="s">
        <v>157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80</v>
      </c>
      <c r="BK414" s="225">
        <f>ROUND(I414*H414,2)</f>
        <v>0</v>
      </c>
      <c r="BL414" s="18" t="s">
        <v>247</v>
      </c>
      <c r="BM414" s="224" t="s">
        <v>868</v>
      </c>
    </row>
    <row r="415" s="2" customFormat="1">
      <c r="A415" s="39"/>
      <c r="B415" s="40"/>
      <c r="C415" s="41"/>
      <c r="D415" s="226" t="s">
        <v>168</v>
      </c>
      <c r="E415" s="41"/>
      <c r="F415" s="227" t="s">
        <v>869</v>
      </c>
      <c r="G415" s="41"/>
      <c r="H415" s="41"/>
      <c r="I415" s="228"/>
      <c r="J415" s="41"/>
      <c r="K415" s="41"/>
      <c r="L415" s="45"/>
      <c r="M415" s="229"/>
      <c r="N415" s="230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168</v>
      </c>
      <c r="AU415" s="18" t="s">
        <v>82</v>
      </c>
    </row>
    <row r="416" s="2" customFormat="1" ht="24.15" customHeight="1">
      <c r="A416" s="39"/>
      <c r="B416" s="40"/>
      <c r="C416" s="213" t="s">
        <v>870</v>
      </c>
      <c r="D416" s="213" t="s">
        <v>161</v>
      </c>
      <c r="E416" s="214" t="s">
        <v>871</v>
      </c>
      <c r="F416" s="215" t="s">
        <v>872</v>
      </c>
      <c r="G416" s="216" t="s">
        <v>206</v>
      </c>
      <c r="H416" s="217">
        <v>200</v>
      </c>
      <c r="I416" s="218"/>
      <c r="J416" s="219">
        <f>ROUND(I416*H416,2)</f>
        <v>0</v>
      </c>
      <c r="K416" s="215" t="s">
        <v>165</v>
      </c>
      <c r="L416" s="45"/>
      <c r="M416" s="220" t="s">
        <v>19</v>
      </c>
      <c r="N416" s="221" t="s">
        <v>43</v>
      </c>
      <c r="O416" s="85"/>
      <c r="P416" s="222">
        <f>O416*H416</f>
        <v>0</v>
      </c>
      <c r="Q416" s="222">
        <v>0.00040000000000000002</v>
      </c>
      <c r="R416" s="222">
        <f>Q416*H416</f>
        <v>0.080000000000000002</v>
      </c>
      <c r="S416" s="222">
        <v>0</v>
      </c>
      <c r="T416" s="223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4" t="s">
        <v>247</v>
      </c>
      <c r="AT416" s="224" t="s">
        <v>161</v>
      </c>
      <c r="AU416" s="224" t="s">
        <v>82</v>
      </c>
      <c r="AY416" s="18" t="s">
        <v>157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8" t="s">
        <v>80</v>
      </c>
      <c r="BK416" s="225">
        <f>ROUND(I416*H416,2)</f>
        <v>0</v>
      </c>
      <c r="BL416" s="18" t="s">
        <v>247</v>
      </c>
      <c r="BM416" s="224" t="s">
        <v>873</v>
      </c>
    </row>
    <row r="417" s="2" customFormat="1">
      <c r="A417" s="39"/>
      <c r="B417" s="40"/>
      <c r="C417" s="41"/>
      <c r="D417" s="226" t="s">
        <v>168</v>
      </c>
      <c r="E417" s="41"/>
      <c r="F417" s="227" t="s">
        <v>874</v>
      </c>
      <c r="G417" s="41"/>
      <c r="H417" s="41"/>
      <c r="I417" s="228"/>
      <c r="J417" s="41"/>
      <c r="K417" s="41"/>
      <c r="L417" s="45"/>
      <c r="M417" s="229"/>
      <c r="N417" s="230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168</v>
      </c>
      <c r="AU417" s="18" t="s">
        <v>82</v>
      </c>
    </row>
    <row r="418" s="13" customFormat="1">
      <c r="A418" s="13"/>
      <c r="B418" s="231"/>
      <c r="C418" s="232"/>
      <c r="D418" s="233" t="s">
        <v>170</v>
      </c>
      <c r="E418" s="234" t="s">
        <v>19</v>
      </c>
      <c r="F418" s="235" t="s">
        <v>875</v>
      </c>
      <c r="G418" s="232"/>
      <c r="H418" s="236">
        <v>200</v>
      </c>
      <c r="I418" s="237"/>
      <c r="J418" s="232"/>
      <c r="K418" s="232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170</v>
      </c>
      <c r="AU418" s="242" t="s">
        <v>82</v>
      </c>
      <c r="AV418" s="13" t="s">
        <v>82</v>
      </c>
      <c r="AW418" s="13" t="s">
        <v>32</v>
      </c>
      <c r="AX418" s="13" t="s">
        <v>80</v>
      </c>
      <c r="AY418" s="242" t="s">
        <v>157</v>
      </c>
    </row>
    <row r="419" s="2" customFormat="1" ht="16.5" customHeight="1">
      <c r="A419" s="39"/>
      <c r="B419" s="40"/>
      <c r="C419" s="258" t="s">
        <v>876</v>
      </c>
      <c r="D419" s="258" t="s">
        <v>281</v>
      </c>
      <c r="E419" s="259" t="s">
        <v>877</v>
      </c>
      <c r="F419" s="260" t="s">
        <v>878</v>
      </c>
      <c r="G419" s="261" t="s">
        <v>206</v>
      </c>
      <c r="H419" s="262">
        <v>200</v>
      </c>
      <c r="I419" s="263"/>
      <c r="J419" s="264">
        <f>ROUND(I419*H419,2)</f>
        <v>0</v>
      </c>
      <c r="K419" s="260" t="s">
        <v>165</v>
      </c>
      <c r="L419" s="265"/>
      <c r="M419" s="266" t="s">
        <v>19</v>
      </c>
      <c r="N419" s="267" t="s">
        <v>43</v>
      </c>
      <c r="O419" s="85"/>
      <c r="P419" s="222">
        <f>O419*H419</f>
        <v>0</v>
      </c>
      <c r="Q419" s="222">
        <v>0.00029999999999999997</v>
      </c>
      <c r="R419" s="222">
        <f>Q419*H419</f>
        <v>0.059999999999999998</v>
      </c>
      <c r="S419" s="222">
        <v>0</v>
      </c>
      <c r="T419" s="223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4" t="s">
        <v>442</v>
      </c>
      <c r="AT419" s="224" t="s">
        <v>281</v>
      </c>
      <c r="AU419" s="224" t="s">
        <v>82</v>
      </c>
      <c r="AY419" s="18" t="s">
        <v>157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8" t="s">
        <v>80</v>
      </c>
      <c r="BK419" s="225">
        <f>ROUND(I419*H419,2)</f>
        <v>0</v>
      </c>
      <c r="BL419" s="18" t="s">
        <v>247</v>
      </c>
      <c r="BM419" s="224" t="s">
        <v>879</v>
      </c>
    </row>
    <row r="420" s="2" customFormat="1" ht="16.5" customHeight="1">
      <c r="A420" s="39"/>
      <c r="B420" s="40"/>
      <c r="C420" s="213" t="s">
        <v>880</v>
      </c>
      <c r="D420" s="213" t="s">
        <v>161</v>
      </c>
      <c r="E420" s="214" t="s">
        <v>881</v>
      </c>
      <c r="F420" s="215" t="s">
        <v>882</v>
      </c>
      <c r="G420" s="216" t="s">
        <v>164</v>
      </c>
      <c r="H420" s="217">
        <v>50</v>
      </c>
      <c r="I420" s="218"/>
      <c r="J420" s="219">
        <f>ROUND(I420*H420,2)</f>
        <v>0</v>
      </c>
      <c r="K420" s="215" t="s">
        <v>165</v>
      </c>
      <c r="L420" s="45"/>
      <c r="M420" s="220" t="s">
        <v>19</v>
      </c>
      <c r="N420" s="221" t="s">
        <v>43</v>
      </c>
      <c r="O420" s="85"/>
      <c r="P420" s="222">
        <f>O420*H420</f>
        <v>0</v>
      </c>
      <c r="Q420" s="222">
        <v>0.00025999999999999998</v>
      </c>
      <c r="R420" s="222">
        <f>Q420*H420</f>
        <v>0.012999999999999999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247</v>
      </c>
      <c r="AT420" s="224" t="s">
        <v>161</v>
      </c>
      <c r="AU420" s="224" t="s">
        <v>82</v>
      </c>
      <c r="AY420" s="18" t="s">
        <v>157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80</v>
      </c>
      <c r="BK420" s="225">
        <f>ROUND(I420*H420,2)</f>
        <v>0</v>
      </c>
      <c r="BL420" s="18" t="s">
        <v>247</v>
      </c>
      <c r="BM420" s="224" t="s">
        <v>883</v>
      </c>
    </row>
    <row r="421" s="2" customFormat="1">
      <c r="A421" s="39"/>
      <c r="B421" s="40"/>
      <c r="C421" s="41"/>
      <c r="D421" s="226" t="s">
        <v>168</v>
      </c>
      <c r="E421" s="41"/>
      <c r="F421" s="227" t="s">
        <v>884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168</v>
      </c>
      <c r="AU421" s="18" t="s">
        <v>82</v>
      </c>
    </row>
    <row r="422" s="2" customFormat="1" ht="16.5" customHeight="1">
      <c r="A422" s="39"/>
      <c r="B422" s="40"/>
      <c r="C422" s="258" t="s">
        <v>885</v>
      </c>
      <c r="D422" s="258" t="s">
        <v>281</v>
      </c>
      <c r="E422" s="259" t="s">
        <v>886</v>
      </c>
      <c r="F422" s="260" t="s">
        <v>887</v>
      </c>
      <c r="G422" s="261" t="s">
        <v>164</v>
      </c>
      <c r="H422" s="262">
        <v>55</v>
      </c>
      <c r="I422" s="263"/>
      <c r="J422" s="264">
        <f>ROUND(I422*H422,2)</f>
        <v>0</v>
      </c>
      <c r="K422" s="260" t="s">
        <v>165</v>
      </c>
      <c r="L422" s="265"/>
      <c r="M422" s="266" t="s">
        <v>19</v>
      </c>
      <c r="N422" s="267" t="s">
        <v>43</v>
      </c>
      <c r="O422" s="85"/>
      <c r="P422" s="222">
        <f>O422*H422</f>
        <v>0</v>
      </c>
      <c r="Q422" s="222">
        <v>0.00012</v>
      </c>
      <c r="R422" s="222">
        <f>Q422*H422</f>
        <v>0.0066</v>
      </c>
      <c r="S422" s="222">
        <v>0</v>
      </c>
      <c r="T422" s="223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4" t="s">
        <v>442</v>
      </c>
      <c r="AT422" s="224" t="s">
        <v>281</v>
      </c>
      <c r="AU422" s="224" t="s">
        <v>82</v>
      </c>
      <c r="AY422" s="18" t="s">
        <v>157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8" t="s">
        <v>80</v>
      </c>
      <c r="BK422" s="225">
        <f>ROUND(I422*H422,2)</f>
        <v>0</v>
      </c>
      <c r="BL422" s="18" t="s">
        <v>247</v>
      </c>
      <c r="BM422" s="224" t="s">
        <v>888</v>
      </c>
    </row>
    <row r="423" s="12" customFormat="1" ht="22.8" customHeight="1">
      <c r="A423" s="12"/>
      <c r="B423" s="197"/>
      <c r="C423" s="198"/>
      <c r="D423" s="199" t="s">
        <v>71</v>
      </c>
      <c r="E423" s="211" t="s">
        <v>889</v>
      </c>
      <c r="F423" s="211" t="s">
        <v>890</v>
      </c>
      <c r="G423" s="198"/>
      <c r="H423" s="198"/>
      <c r="I423" s="201"/>
      <c r="J423" s="212">
        <f>BK423</f>
        <v>0</v>
      </c>
      <c r="K423" s="198"/>
      <c r="L423" s="203"/>
      <c r="M423" s="204"/>
      <c r="N423" s="205"/>
      <c r="O423" s="205"/>
      <c r="P423" s="206">
        <f>SUM(P424:P432)</f>
        <v>0</v>
      </c>
      <c r="Q423" s="205"/>
      <c r="R423" s="206">
        <f>SUM(R424:R432)</f>
        <v>0.29990240000000001</v>
      </c>
      <c r="S423" s="205"/>
      <c r="T423" s="207">
        <f>SUM(T424:T432)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8" t="s">
        <v>82</v>
      </c>
      <c r="AT423" s="209" t="s">
        <v>71</v>
      </c>
      <c r="AU423" s="209" t="s">
        <v>80</v>
      </c>
      <c r="AY423" s="208" t="s">
        <v>157</v>
      </c>
      <c r="BK423" s="210">
        <f>SUM(BK424:BK432)</f>
        <v>0</v>
      </c>
    </row>
    <row r="424" s="2" customFormat="1" ht="24.15" customHeight="1">
      <c r="A424" s="39"/>
      <c r="B424" s="40"/>
      <c r="C424" s="213" t="s">
        <v>891</v>
      </c>
      <c r="D424" s="213" t="s">
        <v>161</v>
      </c>
      <c r="E424" s="214" t="s">
        <v>892</v>
      </c>
      <c r="F424" s="215" t="s">
        <v>893</v>
      </c>
      <c r="G424" s="216" t="s">
        <v>206</v>
      </c>
      <c r="H424" s="217">
        <v>114.84</v>
      </c>
      <c r="I424" s="218"/>
      <c r="J424" s="219">
        <f>ROUND(I424*H424,2)</f>
        <v>0</v>
      </c>
      <c r="K424" s="215" t="s">
        <v>165</v>
      </c>
      <c r="L424" s="45"/>
      <c r="M424" s="220" t="s">
        <v>19</v>
      </c>
      <c r="N424" s="221" t="s">
        <v>43</v>
      </c>
      <c r="O424" s="85"/>
      <c r="P424" s="222">
        <f>O424*H424</f>
        <v>0</v>
      </c>
      <c r="Q424" s="222">
        <v>0.00013999999999999999</v>
      </c>
      <c r="R424" s="222">
        <f>Q424*H424</f>
        <v>0.016077599999999997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247</v>
      </c>
      <c r="AT424" s="224" t="s">
        <v>161</v>
      </c>
      <c r="AU424" s="224" t="s">
        <v>82</v>
      </c>
      <c r="AY424" s="18" t="s">
        <v>157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80</v>
      </c>
      <c r="BK424" s="225">
        <f>ROUND(I424*H424,2)</f>
        <v>0</v>
      </c>
      <c r="BL424" s="18" t="s">
        <v>247</v>
      </c>
      <c r="BM424" s="224" t="s">
        <v>894</v>
      </c>
    </row>
    <row r="425" s="2" customFormat="1">
      <c r="A425" s="39"/>
      <c r="B425" s="40"/>
      <c r="C425" s="41"/>
      <c r="D425" s="226" t="s">
        <v>168</v>
      </c>
      <c r="E425" s="41"/>
      <c r="F425" s="227" t="s">
        <v>895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168</v>
      </c>
      <c r="AU425" s="18" t="s">
        <v>82</v>
      </c>
    </row>
    <row r="426" s="2" customFormat="1">
      <c r="A426" s="39"/>
      <c r="B426" s="40"/>
      <c r="C426" s="41"/>
      <c r="D426" s="233" t="s">
        <v>216</v>
      </c>
      <c r="E426" s="41"/>
      <c r="F426" s="254" t="s">
        <v>896</v>
      </c>
      <c r="G426" s="41"/>
      <c r="H426" s="41"/>
      <c r="I426" s="228"/>
      <c r="J426" s="41"/>
      <c r="K426" s="41"/>
      <c r="L426" s="45"/>
      <c r="M426" s="229"/>
      <c r="N426" s="230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216</v>
      </c>
      <c r="AU426" s="18" t="s">
        <v>82</v>
      </c>
    </row>
    <row r="427" s="13" customFormat="1">
      <c r="A427" s="13"/>
      <c r="B427" s="231"/>
      <c r="C427" s="232"/>
      <c r="D427" s="233" t="s">
        <v>170</v>
      </c>
      <c r="E427" s="234" t="s">
        <v>19</v>
      </c>
      <c r="F427" s="235" t="s">
        <v>897</v>
      </c>
      <c r="G427" s="232"/>
      <c r="H427" s="236">
        <v>114.84</v>
      </c>
      <c r="I427" s="237"/>
      <c r="J427" s="232"/>
      <c r="K427" s="232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170</v>
      </c>
      <c r="AU427" s="242" t="s">
        <v>82</v>
      </c>
      <c r="AV427" s="13" t="s">
        <v>82</v>
      </c>
      <c r="AW427" s="13" t="s">
        <v>32</v>
      </c>
      <c r="AX427" s="13" t="s">
        <v>80</v>
      </c>
      <c r="AY427" s="242" t="s">
        <v>157</v>
      </c>
    </row>
    <row r="428" s="2" customFormat="1" ht="16.5" customHeight="1">
      <c r="A428" s="39"/>
      <c r="B428" s="40"/>
      <c r="C428" s="258" t="s">
        <v>898</v>
      </c>
      <c r="D428" s="258" t="s">
        <v>281</v>
      </c>
      <c r="E428" s="259" t="s">
        <v>899</v>
      </c>
      <c r="F428" s="260" t="s">
        <v>900</v>
      </c>
      <c r="G428" s="261" t="s">
        <v>206</v>
      </c>
      <c r="H428" s="262">
        <v>149.292</v>
      </c>
      <c r="I428" s="263"/>
      <c r="J428" s="264">
        <f>ROUND(I428*H428,2)</f>
        <v>0</v>
      </c>
      <c r="K428" s="260" t="s">
        <v>165</v>
      </c>
      <c r="L428" s="265"/>
      <c r="M428" s="266" t="s">
        <v>19</v>
      </c>
      <c r="N428" s="267" t="s">
        <v>43</v>
      </c>
      <c r="O428" s="85"/>
      <c r="P428" s="222">
        <f>O428*H428</f>
        <v>0</v>
      </c>
      <c r="Q428" s="222">
        <v>0.0019</v>
      </c>
      <c r="R428" s="222">
        <f>Q428*H428</f>
        <v>0.28365479999999998</v>
      </c>
      <c r="S428" s="222">
        <v>0</v>
      </c>
      <c r="T428" s="223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4" t="s">
        <v>442</v>
      </c>
      <c r="AT428" s="224" t="s">
        <v>281</v>
      </c>
      <c r="AU428" s="224" t="s">
        <v>82</v>
      </c>
      <c r="AY428" s="18" t="s">
        <v>157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8" t="s">
        <v>80</v>
      </c>
      <c r="BK428" s="225">
        <f>ROUND(I428*H428,2)</f>
        <v>0</v>
      </c>
      <c r="BL428" s="18" t="s">
        <v>247</v>
      </c>
      <c r="BM428" s="224" t="s">
        <v>901</v>
      </c>
    </row>
    <row r="429" s="2" customFormat="1">
      <c r="A429" s="39"/>
      <c r="B429" s="40"/>
      <c r="C429" s="41"/>
      <c r="D429" s="233" t="s">
        <v>216</v>
      </c>
      <c r="E429" s="41"/>
      <c r="F429" s="254" t="s">
        <v>902</v>
      </c>
      <c r="G429" s="41"/>
      <c r="H429" s="41"/>
      <c r="I429" s="228"/>
      <c r="J429" s="41"/>
      <c r="K429" s="41"/>
      <c r="L429" s="45"/>
      <c r="M429" s="229"/>
      <c r="N429" s="230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216</v>
      </c>
      <c r="AU429" s="18" t="s">
        <v>82</v>
      </c>
    </row>
    <row r="430" s="13" customFormat="1">
      <c r="A430" s="13"/>
      <c r="B430" s="231"/>
      <c r="C430" s="232"/>
      <c r="D430" s="233" t="s">
        <v>170</v>
      </c>
      <c r="E430" s="234" t="s">
        <v>19</v>
      </c>
      <c r="F430" s="235" t="s">
        <v>903</v>
      </c>
      <c r="G430" s="232"/>
      <c r="H430" s="236">
        <v>149.292</v>
      </c>
      <c r="I430" s="237"/>
      <c r="J430" s="232"/>
      <c r="K430" s="232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170</v>
      </c>
      <c r="AU430" s="242" t="s">
        <v>82</v>
      </c>
      <c r="AV430" s="13" t="s">
        <v>82</v>
      </c>
      <c r="AW430" s="13" t="s">
        <v>32</v>
      </c>
      <c r="AX430" s="13" t="s">
        <v>80</v>
      </c>
      <c r="AY430" s="242" t="s">
        <v>157</v>
      </c>
    </row>
    <row r="431" s="2" customFormat="1" ht="16.5" customHeight="1">
      <c r="A431" s="39"/>
      <c r="B431" s="40"/>
      <c r="C431" s="213" t="s">
        <v>904</v>
      </c>
      <c r="D431" s="213" t="s">
        <v>161</v>
      </c>
      <c r="E431" s="214" t="s">
        <v>905</v>
      </c>
      <c r="F431" s="215" t="s">
        <v>906</v>
      </c>
      <c r="G431" s="216" t="s">
        <v>495</v>
      </c>
      <c r="H431" s="217">
        <v>1</v>
      </c>
      <c r="I431" s="218"/>
      <c r="J431" s="219">
        <f>ROUND(I431*H431,2)</f>
        <v>0</v>
      </c>
      <c r="K431" s="215" t="s">
        <v>165</v>
      </c>
      <c r="L431" s="45"/>
      <c r="M431" s="220" t="s">
        <v>19</v>
      </c>
      <c r="N431" s="221" t="s">
        <v>43</v>
      </c>
      <c r="O431" s="85"/>
      <c r="P431" s="222">
        <f>O431*H431</f>
        <v>0</v>
      </c>
      <c r="Q431" s="222">
        <v>0.00017000000000000001</v>
      </c>
      <c r="R431" s="222">
        <f>Q431*H431</f>
        <v>0.00017000000000000001</v>
      </c>
      <c r="S431" s="222">
        <v>0</v>
      </c>
      <c r="T431" s="223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4" t="s">
        <v>247</v>
      </c>
      <c r="AT431" s="224" t="s">
        <v>161</v>
      </c>
      <c r="AU431" s="224" t="s">
        <v>82</v>
      </c>
      <c r="AY431" s="18" t="s">
        <v>157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8" t="s">
        <v>80</v>
      </c>
      <c r="BK431" s="225">
        <f>ROUND(I431*H431,2)</f>
        <v>0</v>
      </c>
      <c r="BL431" s="18" t="s">
        <v>247</v>
      </c>
      <c r="BM431" s="224" t="s">
        <v>907</v>
      </c>
    </row>
    <row r="432" s="2" customFormat="1">
      <c r="A432" s="39"/>
      <c r="B432" s="40"/>
      <c r="C432" s="41"/>
      <c r="D432" s="226" t="s">
        <v>168</v>
      </c>
      <c r="E432" s="41"/>
      <c r="F432" s="227" t="s">
        <v>908</v>
      </c>
      <c r="G432" s="41"/>
      <c r="H432" s="41"/>
      <c r="I432" s="228"/>
      <c r="J432" s="41"/>
      <c r="K432" s="41"/>
      <c r="L432" s="45"/>
      <c r="M432" s="229"/>
      <c r="N432" s="230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168</v>
      </c>
      <c r="AU432" s="18" t="s">
        <v>82</v>
      </c>
    </row>
    <row r="433" s="12" customFormat="1" ht="22.8" customHeight="1">
      <c r="A433" s="12"/>
      <c r="B433" s="197"/>
      <c r="C433" s="198"/>
      <c r="D433" s="199" t="s">
        <v>71</v>
      </c>
      <c r="E433" s="211" t="s">
        <v>909</v>
      </c>
      <c r="F433" s="211" t="s">
        <v>910</v>
      </c>
      <c r="G433" s="198"/>
      <c r="H433" s="198"/>
      <c r="I433" s="201"/>
      <c r="J433" s="212">
        <f>BK433</f>
        <v>0</v>
      </c>
      <c r="K433" s="198"/>
      <c r="L433" s="203"/>
      <c r="M433" s="204"/>
      <c r="N433" s="205"/>
      <c r="O433" s="205"/>
      <c r="P433" s="206">
        <f>SUM(P434:P441)</f>
        <v>0</v>
      </c>
      <c r="Q433" s="205"/>
      <c r="R433" s="206">
        <f>SUM(R434:R441)</f>
        <v>0.85137000000000007</v>
      </c>
      <c r="S433" s="205"/>
      <c r="T433" s="207">
        <f>SUM(T434:T441)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8" t="s">
        <v>82</v>
      </c>
      <c r="AT433" s="209" t="s">
        <v>71</v>
      </c>
      <c r="AU433" s="209" t="s">
        <v>80</v>
      </c>
      <c r="AY433" s="208" t="s">
        <v>157</v>
      </c>
      <c r="BK433" s="210">
        <f>SUM(BK434:BK441)</f>
        <v>0</v>
      </c>
    </row>
    <row r="434" s="2" customFormat="1" ht="24.15" customHeight="1">
      <c r="A434" s="39"/>
      <c r="B434" s="40"/>
      <c r="C434" s="213" t="s">
        <v>911</v>
      </c>
      <c r="D434" s="213" t="s">
        <v>161</v>
      </c>
      <c r="E434" s="214" t="s">
        <v>912</v>
      </c>
      <c r="F434" s="215" t="s">
        <v>913</v>
      </c>
      <c r="G434" s="216" t="s">
        <v>206</v>
      </c>
      <c r="H434" s="217">
        <v>204</v>
      </c>
      <c r="I434" s="218"/>
      <c r="J434" s="219">
        <f>ROUND(I434*H434,2)</f>
        <v>0</v>
      </c>
      <c r="K434" s="215" t="s">
        <v>165</v>
      </c>
      <c r="L434" s="45"/>
      <c r="M434" s="220" t="s">
        <v>19</v>
      </c>
      <c r="N434" s="221" t="s">
        <v>43</v>
      </c>
      <c r="O434" s="85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247</v>
      </c>
      <c r="AT434" s="224" t="s">
        <v>161</v>
      </c>
      <c r="AU434" s="224" t="s">
        <v>82</v>
      </c>
      <c r="AY434" s="18" t="s">
        <v>157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80</v>
      </c>
      <c r="BK434" s="225">
        <f>ROUND(I434*H434,2)</f>
        <v>0</v>
      </c>
      <c r="BL434" s="18" t="s">
        <v>247</v>
      </c>
      <c r="BM434" s="224" t="s">
        <v>914</v>
      </c>
    </row>
    <row r="435" s="2" customFormat="1">
      <c r="A435" s="39"/>
      <c r="B435" s="40"/>
      <c r="C435" s="41"/>
      <c r="D435" s="226" t="s">
        <v>168</v>
      </c>
      <c r="E435" s="41"/>
      <c r="F435" s="227" t="s">
        <v>915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168</v>
      </c>
      <c r="AU435" s="18" t="s">
        <v>82</v>
      </c>
    </row>
    <row r="436" s="2" customFormat="1" ht="16.5" customHeight="1">
      <c r="A436" s="39"/>
      <c r="B436" s="40"/>
      <c r="C436" s="258" t="s">
        <v>916</v>
      </c>
      <c r="D436" s="258" t="s">
        <v>281</v>
      </c>
      <c r="E436" s="259" t="s">
        <v>917</v>
      </c>
      <c r="F436" s="260" t="s">
        <v>918</v>
      </c>
      <c r="G436" s="261" t="s">
        <v>206</v>
      </c>
      <c r="H436" s="262">
        <v>102</v>
      </c>
      <c r="I436" s="263"/>
      <c r="J436" s="264">
        <f>ROUND(I436*H436,2)</f>
        <v>0</v>
      </c>
      <c r="K436" s="260" t="s">
        <v>165</v>
      </c>
      <c r="L436" s="265"/>
      <c r="M436" s="266" t="s">
        <v>19</v>
      </c>
      <c r="N436" s="267" t="s">
        <v>43</v>
      </c>
      <c r="O436" s="85"/>
      <c r="P436" s="222">
        <f>O436*H436</f>
        <v>0</v>
      </c>
      <c r="Q436" s="222">
        <v>0.0038600000000000001</v>
      </c>
      <c r="R436" s="222">
        <f>Q436*H436</f>
        <v>0.39372000000000001</v>
      </c>
      <c r="S436" s="222">
        <v>0</v>
      </c>
      <c r="T436" s="223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4" t="s">
        <v>442</v>
      </c>
      <c r="AT436" s="224" t="s">
        <v>281</v>
      </c>
      <c r="AU436" s="224" t="s">
        <v>82</v>
      </c>
      <c r="AY436" s="18" t="s">
        <v>157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8" t="s">
        <v>80</v>
      </c>
      <c r="BK436" s="225">
        <f>ROUND(I436*H436,2)</f>
        <v>0</v>
      </c>
      <c r="BL436" s="18" t="s">
        <v>247</v>
      </c>
      <c r="BM436" s="224" t="s">
        <v>919</v>
      </c>
    </row>
    <row r="437" s="2" customFormat="1" ht="16.5" customHeight="1">
      <c r="A437" s="39"/>
      <c r="B437" s="40"/>
      <c r="C437" s="258" t="s">
        <v>920</v>
      </c>
      <c r="D437" s="258" t="s">
        <v>281</v>
      </c>
      <c r="E437" s="259" t="s">
        <v>921</v>
      </c>
      <c r="F437" s="260" t="s">
        <v>922</v>
      </c>
      <c r="G437" s="261" t="s">
        <v>206</v>
      </c>
      <c r="H437" s="262">
        <v>102</v>
      </c>
      <c r="I437" s="263"/>
      <c r="J437" s="264">
        <f>ROUND(I437*H437,2)</f>
        <v>0</v>
      </c>
      <c r="K437" s="260" t="s">
        <v>165</v>
      </c>
      <c r="L437" s="265"/>
      <c r="M437" s="266" t="s">
        <v>19</v>
      </c>
      <c r="N437" s="267" t="s">
        <v>43</v>
      </c>
      <c r="O437" s="85"/>
      <c r="P437" s="222">
        <f>O437*H437</f>
        <v>0</v>
      </c>
      <c r="Q437" s="222">
        <v>0.0032000000000000002</v>
      </c>
      <c r="R437" s="222">
        <f>Q437*H437</f>
        <v>0.32640000000000002</v>
      </c>
      <c r="S437" s="222">
        <v>0</v>
      </c>
      <c r="T437" s="223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4" t="s">
        <v>442</v>
      </c>
      <c r="AT437" s="224" t="s">
        <v>281</v>
      </c>
      <c r="AU437" s="224" t="s">
        <v>82</v>
      </c>
      <c r="AY437" s="18" t="s">
        <v>157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80</v>
      </c>
      <c r="BK437" s="225">
        <f>ROUND(I437*H437,2)</f>
        <v>0</v>
      </c>
      <c r="BL437" s="18" t="s">
        <v>247</v>
      </c>
      <c r="BM437" s="224" t="s">
        <v>923</v>
      </c>
    </row>
    <row r="438" s="2" customFormat="1" ht="16.5" customHeight="1">
      <c r="A438" s="39"/>
      <c r="B438" s="40"/>
      <c r="C438" s="213" t="s">
        <v>924</v>
      </c>
      <c r="D438" s="213" t="s">
        <v>161</v>
      </c>
      <c r="E438" s="214" t="s">
        <v>925</v>
      </c>
      <c r="F438" s="215" t="s">
        <v>926</v>
      </c>
      <c r="G438" s="216" t="s">
        <v>206</v>
      </c>
      <c r="H438" s="217">
        <v>102</v>
      </c>
      <c r="I438" s="218"/>
      <c r="J438" s="219">
        <f>ROUND(I438*H438,2)</f>
        <v>0</v>
      </c>
      <c r="K438" s="215" t="s">
        <v>165</v>
      </c>
      <c r="L438" s="45"/>
      <c r="M438" s="220" t="s">
        <v>19</v>
      </c>
      <c r="N438" s="221" t="s">
        <v>43</v>
      </c>
      <c r="O438" s="85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247</v>
      </c>
      <c r="AT438" s="224" t="s">
        <v>161</v>
      </c>
      <c r="AU438" s="224" t="s">
        <v>82</v>
      </c>
      <c r="AY438" s="18" t="s">
        <v>157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80</v>
      </c>
      <c r="BK438" s="225">
        <f>ROUND(I438*H438,2)</f>
        <v>0</v>
      </c>
      <c r="BL438" s="18" t="s">
        <v>247</v>
      </c>
      <c r="BM438" s="224" t="s">
        <v>927</v>
      </c>
    </row>
    <row r="439" s="2" customFormat="1">
      <c r="A439" s="39"/>
      <c r="B439" s="40"/>
      <c r="C439" s="41"/>
      <c r="D439" s="226" t="s">
        <v>168</v>
      </c>
      <c r="E439" s="41"/>
      <c r="F439" s="227" t="s">
        <v>928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168</v>
      </c>
      <c r="AU439" s="18" t="s">
        <v>82</v>
      </c>
    </row>
    <row r="440" s="2" customFormat="1" ht="16.5" customHeight="1">
      <c r="A440" s="39"/>
      <c r="B440" s="40"/>
      <c r="C440" s="258" t="s">
        <v>929</v>
      </c>
      <c r="D440" s="258" t="s">
        <v>281</v>
      </c>
      <c r="E440" s="259" t="s">
        <v>930</v>
      </c>
      <c r="F440" s="260" t="s">
        <v>931</v>
      </c>
      <c r="G440" s="261" t="s">
        <v>177</v>
      </c>
      <c r="H440" s="262">
        <v>5.25</v>
      </c>
      <c r="I440" s="263"/>
      <c r="J440" s="264">
        <f>ROUND(I440*H440,2)</f>
        <v>0</v>
      </c>
      <c r="K440" s="260" t="s">
        <v>165</v>
      </c>
      <c r="L440" s="265"/>
      <c r="M440" s="266" t="s">
        <v>19</v>
      </c>
      <c r="N440" s="267" t="s">
        <v>43</v>
      </c>
      <c r="O440" s="85"/>
      <c r="P440" s="222">
        <f>O440*H440</f>
        <v>0</v>
      </c>
      <c r="Q440" s="222">
        <v>0.025000000000000001</v>
      </c>
      <c r="R440" s="222">
        <f>Q440*H440</f>
        <v>0.13125000000000001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442</v>
      </c>
      <c r="AT440" s="224" t="s">
        <v>281</v>
      </c>
      <c r="AU440" s="224" t="s">
        <v>82</v>
      </c>
      <c r="AY440" s="18" t="s">
        <v>157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80</v>
      </c>
      <c r="BK440" s="225">
        <f>ROUND(I440*H440,2)</f>
        <v>0</v>
      </c>
      <c r="BL440" s="18" t="s">
        <v>247</v>
      </c>
      <c r="BM440" s="224" t="s">
        <v>932</v>
      </c>
    </row>
    <row r="441" s="13" customFormat="1">
      <c r="A441" s="13"/>
      <c r="B441" s="231"/>
      <c r="C441" s="232"/>
      <c r="D441" s="233" t="s">
        <v>170</v>
      </c>
      <c r="E441" s="234" t="s">
        <v>19</v>
      </c>
      <c r="F441" s="235" t="s">
        <v>933</v>
      </c>
      <c r="G441" s="232"/>
      <c r="H441" s="236">
        <v>5.25</v>
      </c>
      <c r="I441" s="237"/>
      <c r="J441" s="232"/>
      <c r="K441" s="232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170</v>
      </c>
      <c r="AU441" s="242" t="s">
        <v>82</v>
      </c>
      <c r="AV441" s="13" t="s">
        <v>82</v>
      </c>
      <c r="AW441" s="13" t="s">
        <v>32</v>
      </c>
      <c r="AX441" s="13" t="s">
        <v>80</v>
      </c>
      <c r="AY441" s="242" t="s">
        <v>157</v>
      </c>
    </row>
    <row r="442" s="12" customFormat="1" ht="22.8" customHeight="1">
      <c r="A442" s="12"/>
      <c r="B442" s="197"/>
      <c r="C442" s="198"/>
      <c r="D442" s="199" t="s">
        <v>71</v>
      </c>
      <c r="E442" s="211" t="s">
        <v>934</v>
      </c>
      <c r="F442" s="211" t="s">
        <v>935</v>
      </c>
      <c r="G442" s="198"/>
      <c r="H442" s="198"/>
      <c r="I442" s="201"/>
      <c r="J442" s="212">
        <f>BK442</f>
        <v>0</v>
      </c>
      <c r="K442" s="198"/>
      <c r="L442" s="203"/>
      <c r="M442" s="204"/>
      <c r="N442" s="205"/>
      <c r="O442" s="205"/>
      <c r="P442" s="206">
        <f>SUM(P443:P449)</f>
        <v>0</v>
      </c>
      <c r="Q442" s="205"/>
      <c r="R442" s="206">
        <f>SUM(R443:R449)</f>
        <v>0.2869138</v>
      </c>
      <c r="S442" s="205"/>
      <c r="T442" s="207">
        <f>SUM(T443:T449)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8" t="s">
        <v>82</v>
      </c>
      <c r="AT442" s="209" t="s">
        <v>71</v>
      </c>
      <c r="AU442" s="209" t="s">
        <v>80</v>
      </c>
      <c r="AY442" s="208" t="s">
        <v>157</v>
      </c>
      <c r="BK442" s="210">
        <f>SUM(BK443:BK449)</f>
        <v>0</v>
      </c>
    </row>
    <row r="443" s="2" customFormat="1" ht="16.5" customHeight="1">
      <c r="A443" s="39"/>
      <c r="B443" s="40"/>
      <c r="C443" s="213" t="s">
        <v>936</v>
      </c>
      <c r="D443" s="213" t="s">
        <v>161</v>
      </c>
      <c r="E443" s="214" t="s">
        <v>937</v>
      </c>
      <c r="F443" s="215" t="s">
        <v>938</v>
      </c>
      <c r="G443" s="216" t="s">
        <v>206</v>
      </c>
      <c r="H443" s="217">
        <v>6.4349999999999996</v>
      </c>
      <c r="I443" s="218"/>
      <c r="J443" s="219">
        <f>ROUND(I443*H443,2)</f>
        <v>0</v>
      </c>
      <c r="K443" s="215" t="s">
        <v>165</v>
      </c>
      <c r="L443" s="45"/>
      <c r="M443" s="220" t="s">
        <v>19</v>
      </c>
      <c r="N443" s="221" t="s">
        <v>43</v>
      </c>
      <c r="O443" s="85"/>
      <c r="P443" s="222">
        <f>O443*H443</f>
        <v>0</v>
      </c>
      <c r="Q443" s="222">
        <v>0</v>
      </c>
      <c r="R443" s="222">
        <f>Q443*H443</f>
        <v>0</v>
      </c>
      <c r="S443" s="222">
        <v>0</v>
      </c>
      <c r="T443" s="223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4" t="s">
        <v>247</v>
      </c>
      <c r="AT443" s="224" t="s">
        <v>161</v>
      </c>
      <c r="AU443" s="224" t="s">
        <v>82</v>
      </c>
      <c r="AY443" s="18" t="s">
        <v>157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8" t="s">
        <v>80</v>
      </c>
      <c r="BK443" s="225">
        <f>ROUND(I443*H443,2)</f>
        <v>0</v>
      </c>
      <c r="BL443" s="18" t="s">
        <v>247</v>
      </c>
      <c r="BM443" s="224" t="s">
        <v>939</v>
      </c>
    </row>
    <row r="444" s="2" customFormat="1">
      <c r="A444" s="39"/>
      <c r="B444" s="40"/>
      <c r="C444" s="41"/>
      <c r="D444" s="226" t="s">
        <v>168</v>
      </c>
      <c r="E444" s="41"/>
      <c r="F444" s="227" t="s">
        <v>940</v>
      </c>
      <c r="G444" s="41"/>
      <c r="H444" s="41"/>
      <c r="I444" s="228"/>
      <c r="J444" s="41"/>
      <c r="K444" s="41"/>
      <c r="L444" s="45"/>
      <c r="M444" s="229"/>
      <c r="N444" s="230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168</v>
      </c>
      <c r="AU444" s="18" t="s">
        <v>82</v>
      </c>
    </row>
    <row r="445" s="2" customFormat="1" ht="16.5" customHeight="1">
      <c r="A445" s="39"/>
      <c r="B445" s="40"/>
      <c r="C445" s="258" t="s">
        <v>941</v>
      </c>
      <c r="D445" s="258" t="s">
        <v>281</v>
      </c>
      <c r="E445" s="259" t="s">
        <v>942</v>
      </c>
      <c r="F445" s="260" t="s">
        <v>943</v>
      </c>
      <c r="G445" s="261" t="s">
        <v>177</v>
      </c>
      <c r="H445" s="262">
        <v>0.38600000000000001</v>
      </c>
      <c r="I445" s="263"/>
      <c r="J445" s="264">
        <f>ROUND(I445*H445,2)</f>
        <v>0</v>
      </c>
      <c r="K445" s="260" t="s">
        <v>165</v>
      </c>
      <c r="L445" s="265"/>
      <c r="M445" s="266" t="s">
        <v>19</v>
      </c>
      <c r="N445" s="267" t="s">
        <v>43</v>
      </c>
      <c r="O445" s="85"/>
      <c r="P445" s="222">
        <f>O445*H445</f>
        <v>0</v>
      </c>
      <c r="Q445" s="222">
        <v>0.71999999999999997</v>
      </c>
      <c r="R445" s="222">
        <f>Q445*H445</f>
        <v>0.27792</v>
      </c>
      <c r="S445" s="222">
        <v>0</v>
      </c>
      <c r="T445" s="223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4" t="s">
        <v>442</v>
      </c>
      <c r="AT445" s="224" t="s">
        <v>281</v>
      </c>
      <c r="AU445" s="224" t="s">
        <v>82</v>
      </c>
      <c r="AY445" s="18" t="s">
        <v>157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8" t="s">
        <v>80</v>
      </c>
      <c r="BK445" s="225">
        <f>ROUND(I445*H445,2)</f>
        <v>0</v>
      </c>
      <c r="BL445" s="18" t="s">
        <v>247</v>
      </c>
      <c r="BM445" s="224" t="s">
        <v>944</v>
      </c>
    </row>
    <row r="446" s="13" customFormat="1">
      <c r="A446" s="13"/>
      <c r="B446" s="231"/>
      <c r="C446" s="232"/>
      <c r="D446" s="233" t="s">
        <v>170</v>
      </c>
      <c r="E446" s="234" t="s">
        <v>19</v>
      </c>
      <c r="F446" s="235" t="s">
        <v>945</v>
      </c>
      <c r="G446" s="232"/>
      <c r="H446" s="236">
        <v>0.38600000000000001</v>
      </c>
      <c r="I446" s="237"/>
      <c r="J446" s="232"/>
      <c r="K446" s="232"/>
      <c r="L446" s="238"/>
      <c r="M446" s="239"/>
      <c r="N446" s="240"/>
      <c r="O446" s="240"/>
      <c r="P446" s="240"/>
      <c r="Q446" s="240"/>
      <c r="R446" s="240"/>
      <c r="S446" s="240"/>
      <c r="T446" s="24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2" t="s">
        <v>170</v>
      </c>
      <c r="AU446" s="242" t="s">
        <v>82</v>
      </c>
      <c r="AV446" s="13" t="s">
        <v>82</v>
      </c>
      <c r="AW446" s="13" t="s">
        <v>32</v>
      </c>
      <c r="AX446" s="13" t="s">
        <v>80</v>
      </c>
      <c r="AY446" s="242" t="s">
        <v>157</v>
      </c>
    </row>
    <row r="447" s="2" customFormat="1" ht="24.15" customHeight="1">
      <c r="A447" s="39"/>
      <c r="B447" s="40"/>
      <c r="C447" s="213" t="s">
        <v>946</v>
      </c>
      <c r="D447" s="213" t="s">
        <v>161</v>
      </c>
      <c r="E447" s="214" t="s">
        <v>947</v>
      </c>
      <c r="F447" s="215" t="s">
        <v>948</v>
      </c>
      <c r="G447" s="216" t="s">
        <v>177</v>
      </c>
      <c r="H447" s="217">
        <v>0.38600000000000001</v>
      </c>
      <c r="I447" s="218"/>
      <c r="J447" s="219">
        <f>ROUND(I447*H447,2)</f>
        <v>0</v>
      </c>
      <c r="K447" s="215" t="s">
        <v>165</v>
      </c>
      <c r="L447" s="45"/>
      <c r="M447" s="220" t="s">
        <v>19</v>
      </c>
      <c r="N447" s="221" t="s">
        <v>43</v>
      </c>
      <c r="O447" s="85"/>
      <c r="P447" s="222">
        <f>O447*H447</f>
        <v>0</v>
      </c>
      <c r="Q447" s="222">
        <v>0.023300000000000001</v>
      </c>
      <c r="R447" s="222">
        <f>Q447*H447</f>
        <v>0.0089938000000000014</v>
      </c>
      <c r="S447" s="222">
        <v>0</v>
      </c>
      <c r="T447" s="223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4" t="s">
        <v>247</v>
      </c>
      <c r="AT447" s="224" t="s">
        <v>161</v>
      </c>
      <c r="AU447" s="224" t="s">
        <v>82</v>
      </c>
      <c r="AY447" s="18" t="s">
        <v>157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18" t="s">
        <v>80</v>
      </c>
      <c r="BK447" s="225">
        <f>ROUND(I447*H447,2)</f>
        <v>0</v>
      </c>
      <c r="BL447" s="18" t="s">
        <v>247</v>
      </c>
      <c r="BM447" s="224" t="s">
        <v>949</v>
      </c>
    </row>
    <row r="448" s="2" customFormat="1">
      <c r="A448" s="39"/>
      <c r="B448" s="40"/>
      <c r="C448" s="41"/>
      <c r="D448" s="226" t="s">
        <v>168</v>
      </c>
      <c r="E448" s="41"/>
      <c r="F448" s="227" t="s">
        <v>950</v>
      </c>
      <c r="G448" s="41"/>
      <c r="H448" s="41"/>
      <c r="I448" s="228"/>
      <c r="J448" s="41"/>
      <c r="K448" s="41"/>
      <c r="L448" s="45"/>
      <c r="M448" s="229"/>
      <c r="N448" s="230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168</v>
      </c>
      <c r="AU448" s="18" t="s">
        <v>82</v>
      </c>
    </row>
    <row r="449" s="13" customFormat="1">
      <c r="A449" s="13"/>
      <c r="B449" s="231"/>
      <c r="C449" s="232"/>
      <c r="D449" s="233" t="s">
        <v>170</v>
      </c>
      <c r="E449" s="234" t="s">
        <v>19</v>
      </c>
      <c r="F449" s="235" t="s">
        <v>945</v>
      </c>
      <c r="G449" s="232"/>
      <c r="H449" s="236">
        <v>0.38600000000000001</v>
      </c>
      <c r="I449" s="237"/>
      <c r="J449" s="232"/>
      <c r="K449" s="232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170</v>
      </c>
      <c r="AU449" s="242" t="s">
        <v>82</v>
      </c>
      <c r="AV449" s="13" t="s">
        <v>82</v>
      </c>
      <c r="AW449" s="13" t="s">
        <v>32</v>
      </c>
      <c r="AX449" s="13" t="s">
        <v>80</v>
      </c>
      <c r="AY449" s="242" t="s">
        <v>157</v>
      </c>
    </row>
    <row r="450" s="12" customFormat="1" ht="22.8" customHeight="1">
      <c r="A450" s="12"/>
      <c r="B450" s="197"/>
      <c r="C450" s="198"/>
      <c r="D450" s="199" t="s">
        <v>71</v>
      </c>
      <c r="E450" s="211" t="s">
        <v>951</v>
      </c>
      <c r="F450" s="211" t="s">
        <v>952</v>
      </c>
      <c r="G450" s="198"/>
      <c r="H450" s="198"/>
      <c r="I450" s="201"/>
      <c r="J450" s="212">
        <f>BK450</f>
        <v>0</v>
      </c>
      <c r="K450" s="198"/>
      <c r="L450" s="203"/>
      <c r="M450" s="204"/>
      <c r="N450" s="205"/>
      <c r="O450" s="205"/>
      <c r="P450" s="206">
        <f>SUM(P451:P477)</f>
        <v>0</v>
      </c>
      <c r="Q450" s="205"/>
      <c r="R450" s="206">
        <f>SUM(R451:R477)</f>
        <v>0.18647599999999998</v>
      </c>
      <c r="S450" s="205"/>
      <c r="T450" s="207">
        <f>SUM(T451:T477)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08" t="s">
        <v>82</v>
      </c>
      <c r="AT450" s="209" t="s">
        <v>71</v>
      </c>
      <c r="AU450" s="209" t="s">
        <v>80</v>
      </c>
      <c r="AY450" s="208" t="s">
        <v>157</v>
      </c>
      <c r="BK450" s="210">
        <f>SUM(BK451:BK477)</f>
        <v>0</v>
      </c>
    </row>
    <row r="451" s="2" customFormat="1" ht="16.5" customHeight="1">
      <c r="A451" s="39"/>
      <c r="B451" s="40"/>
      <c r="C451" s="258" t="s">
        <v>953</v>
      </c>
      <c r="D451" s="258" t="s">
        <v>281</v>
      </c>
      <c r="E451" s="259" t="s">
        <v>954</v>
      </c>
      <c r="F451" s="260" t="s">
        <v>955</v>
      </c>
      <c r="G451" s="261" t="s">
        <v>164</v>
      </c>
      <c r="H451" s="262">
        <v>9.9000000000000004</v>
      </c>
      <c r="I451" s="263"/>
      <c r="J451" s="264">
        <f>ROUND(I451*H451,2)</f>
        <v>0</v>
      </c>
      <c r="K451" s="260" t="s">
        <v>165</v>
      </c>
      <c r="L451" s="265"/>
      <c r="M451" s="266" t="s">
        <v>19</v>
      </c>
      <c r="N451" s="267" t="s">
        <v>43</v>
      </c>
      <c r="O451" s="85"/>
      <c r="P451" s="222">
        <f>O451*H451</f>
        <v>0</v>
      </c>
      <c r="Q451" s="222">
        <v>0.0050400000000000002</v>
      </c>
      <c r="R451" s="222">
        <f>Q451*H451</f>
        <v>0.049896000000000003</v>
      </c>
      <c r="S451" s="222">
        <v>0</v>
      </c>
      <c r="T451" s="223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4" t="s">
        <v>442</v>
      </c>
      <c r="AT451" s="224" t="s">
        <v>281</v>
      </c>
      <c r="AU451" s="224" t="s">
        <v>82</v>
      </c>
      <c r="AY451" s="18" t="s">
        <v>157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8" t="s">
        <v>80</v>
      </c>
      <c r="BK451" s="225">
        <f>ROUND(I451*H451,2)</f>
        <v>0</v>
      </c>
      <c r="BL451" s="18" t="s">
        <v>247</v>
      </c>
      <c r="BM451" s="224" t="s">
        <v>956</v>
      </c>
    </row>
    <row r="452" s="2" customFormat="1">
      <c r="A452" s="39"/>
      <c r="B452" s="40"/>
      <c r="C452" s="41"/>
      <c r="D452" s="233" t="s">
        <v>216</v>
      </c>
      <c r="E452" s="41"/>
      <c r="F452" s="254" t="s">
        <v>957</v>
      </c>
      <c r="G452" s="41"/>
      <c r="H452" s="41"/>
      <c r="I452" s="228"/>
      <c r="J452" s="41"/>
      <c r="K452" s="41"/>
      <c r="L452" s="45"/>
      <c r="M452" s="229"/>
      <c r="N452" s="230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216</v>
      </c>
      <c r="AU452" s="18" t="s">
        <v>82</v>
      </c>
    </row>
    <row r="453" s="2" customFormat="1" ht="16.5" customHeight="1">
      <c r="A453" s="39"/>
      <c r="B453" s="40"/>
      <c r="C453" s="213" t="s">
        <v>958</v>
      </c>
      <c r="D453" s="213" t="s">
        <v>161</v>
      </c>
      <c r="E453" s="214" t="s">
        <v>959</v>
      </c>
      <c r="F453" s="215" t="s">
        <v>960</v>
      </c>
      <c r="G453" s="216" t="s">
        <v>164</v>
      </c>
      <c r="H453" s="217">
        <v>9.9000000000000004</v>
      </c>
      <c r="I453" s="218"/>
      <c r="J453" s="219">
        <f>ROUND(I453*H453,2)</f>
        <v>0</v>
      </c>
      <c r="K453" s="215" t="s">
        <v>165</v>
      </c>
      <c r="L453" s="45"/>
      <c r="M453" s="220" t="s">
        <v>19</v>
      </c>
      <c r="N453" s="221" t="s">
        <v>43</v>
      </c>
      <c r="O453" s="85"/>
      <c r="P453" s="222">
        <f>O453*H453</f>
        <v>0</v>
      </c>
      <c r="Q453" s="222">
        <v>0</v>
      </c>
      <c r="R453" s="222">
        <f>Q453*H453</f>
        <v>0</v>
      </c>
      <c r="S453" s="222">
        <v>0</v>
      </c>
      <c r="T453" s="223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4" t="s">
        <v>247</v>
      </c>
      <c r="AT453" s="224" t="s">
        <v>161</v>
      </c>
      <c r="AU453" s="224" t="s">
        <v>82</v>
      </c>
      <c r="AY453" s="18" t="s">
        <v>157</v>
      </c>
      <c r="BE453" s="225">
        <f>IF(N453="základní",J453,0)</f>
        <v>0</v>
      </c>
      <c r="BF453" s="225">
        <f>IF(N453="snížená",J453,0)</f>
        <v>0</v>
      </c>
      <c r="BG453" s="225">
        <f>IF(N453="zákl. přenesená",J453,0)</f>
        <v>0</v>
      </c>
      <c r="BH453" s="225">
        <f>IF(N453="sníž. přenesená",J453,0)</f>
        <v>0</v>
      </c>
      <c r="BI453" s="225">
        <f>IF(N453="nulová",J453,0)</f>
        <v>0</v>
      </c>
      <c r="BJ453" s="18" t="s">
        <v>80</v>
      </c>
      <c r="BK453" s="225">
        <f>ROUND(I453*H453,2)</f>
        <v>0</v>
      </c>
      <c r="BL453" s="18" t="s">
        <v>247</v>
      </c>
      <c r="BM453" s="224" t="s">
        <v>961</v>
      </c>
    </row>
    <row r="454" s="2" customFormat="1">
      <c r="A454" s="39"/>
      <c r="B454" s="40"/>
      <c r="C454" s="41"/>
      <c r="D454" s="226" t="s">
        <v>168</v>
      </c>
      <c r="E454" s="41"/>
      <c r="F454" s="227" t="s">
        <v>962</v>
      </c>
      <c r="G454" s="41"/>
      <c r="H454" s="41"/>
      <c r="I454" s="228"/>
      <c r="J454" s="41"/>
      <c r="K454" s="41"/>
      <c r="L454" s="45"/>
      <c r="M454" s="229"/>
      <c r="N454" s="230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168</v>
      </c>
      <c r="AU454" s="18" t="s">
        <v>82</v>
      </c>
    </row>
    <row r="455" s="2" customFormat="1" ht="16.5" customHeight="1">
      <c r="A455" s="39"/>
      <c r="B455" s="40"/>
      <c r="C455" s="213" t="s">
        <v>963</v>
      </c>
      <c r="D455" s="213" t="s">
        <v>161</v>
      </c>
      <c r="E455" s="214" t="s">
        <v>964</v>
      </c>
      <c r="F455" s="215" t="s">
        <v>965</v>
      </c>
      <c r="G455" s="216" t="s">
        <v>164</v>
      </c>
      <c r="H455" s="217">
        <v>9.9000000000000004</v>
      </c>
      <c r="I455" s="218"/>
      <c r="J455" s="219">
        <f>ROUND(I455*H455,2)</f>
        <v>0</v>
      </c>
      <c r="K455" s="215" t="s">
        <v>165</v>
      </c>
      <c r="L455" s="45"/>
      <c r="M455" s="220" t="s">
        <v>19</v>
      </c>
      <c r="N455" s="221" t="s">
        <v>43</v>
      </c>
      <c r="O455" s="85"/>
      <c r="P455" s="222">
        <f>O455*H455</f>
        <v>0</v>
      </c>
      <c r="Q455" s="222">
        <v>0</v>
      </c>
      <c r="R455" s="222">
        <f>Q455*H455</f>
        <v>0</v>
      </c>
      <c r="S455" s="222">
        <v>0</v>
      </c>
      <c r="T455" s="223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4" t="s">
        <v>247</v>
      </c>
      <c r="AT455" s="224" t="s">
        <v>161</v>
      </c>
      <c r="AU455" s="224" t="s">
        <v>82</v>
      </c>
      <c r="AY455" s="18" t="s">
        <v>157</v>
      </c>
      <c r="BE455" s="225">
        <f>IF(N455="základní",J455,0)</f>
        <v>0</v>
      </c>
      <c r="BF455" s="225">
        <f>IF(N455="snížená",J455,0)</f>
        <v>0</v>
      </c>
      <c r="BG455" s="225">
        <f>IF(N455="zákl. přenesená",J455,0)</f>
        <v>0</v>
      </c>
      <c r="BH455" s="225">
        <f>IF(N455="sníž. přenesená",J455,0)</f>
        <v>0</v>
      </c>
      <c r="BI455" s="225">
        <f>IF(N455="nulová",J455,0)</f>
        <v>0</v>
      </c>
      <c r="BJ455" s="18" t="s">
        <v>80</v>
      </c>
      <c r="BK455" s="225">
        <f>ROUND(I455*H455,2)</f>
        <v>0</v>
      </c>
      <c r="BL455" s="18" t="s">
        <v>247</v>
      </c>
      <c r="BM455" s="224" t="s">
        <v>966</v>
      </c>
    </row>
    <row r="456" s="2" customFormat="1">
      <c r="A456" s="39"/>
      <c r="B456" s="40"/>
      <c r="C456" s="41"/>
      <c r="D456" s="226" t="s">
        <v>168</v>
      </c>
      <c r="E456" s="41"/>
      <c r="F456" s="227" t="s">
        <v>967</v>
      </c>
      <c r="G456" s="41"/>
      <c r="H456" s="41"/>
      <c r="I456" s="228"/>
      <c r="J456" s="41"/>
      <c r="K456" s="41"/>
      <c r="L456" s="45"/>
      <c r="M456" s="229"/>
      <c r="N456" s="230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168</v>
      </c>
      <c r="AU456" s="18" t="s">
        <v>82</v>
      </c>
    </row>
    <row r="457" s="2" customFormat="1" ht="21.75" customHeight="1">
      <c r="A457" s="39"/>
      <c r="B457" s="40"/>
      <c r="C457" s="213" t="s">
        <v>968</v>
      </c>
      <c r="D457" s="213" t="s">
        <v>161</v>
      </c>
      <c r="E457" s="214" t="s">
        <v>969</v>
      </c>
      <c r="F457" s="215" t="s">
        <v>970</v>
      </c>
      <c r="G457" s="216" t="s">
        <v>164</v>
      </c>
      <c r="H457" s="217">
        <v>43</v>
      </c>
      <c r="I457" s="218"/>
      <c r="J457" s="219">
        <f>ROUND(I457*H457,2)</f>
        <v>0</v>
      </c>
      <c r="K457" s="215" t="s">
        <v>165</v>
      </c>
      <c r="L457" s="45"/>
      <c r="M457" s="220" t="s">
        <v>19</v>
      </c>
      <c r="N457" s="221" t="s">
        <v>43</v>
      </c>
      <c r="O457" s="85"/>
      <c r="P457" s="222">
        <f>O457*H457</f>
        <v>0</v>
      </c>
      <c r="Q457" s="222">
        <v>0.00197</v>
      </c>
      <c r="R457" s="222">
        <f>Q457*H457</f>
        <v>0.084709999999999994</v>
      </c>
      <c r="S457" s="222">
        <v>0</v>
      </c>
      <c r="T457" s="223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4" t="s">
        <v>247</v>
      </c>
      <c r="AT457" s="224" t="s">
        <v>161</v>
      </c>
      <c r="AU457" s="224" t="s">
        <v>82</v>
      </c>
      <c r="AY457" s="18" t="s">
        <v>157</v>
      </c>
      <c r="BE457" s="225">
        <f>IF(N457="základní",J457,0)</f>
        <v>0</v>
      </c>
      <c r="BF457" s="225">
        <f>IF(N457="snížená",J457,0)</f>
        <v>0</v>
      </c>
      <c r="BG457" s="225">
        <f>IF(N457="zákl. přenesená",J457,0)</f>
        <v>0</v>
      </c>
      <c r="BH457" s="225">
        <f>IF(N457="sníž. přenesená",J457,0)</f>
        <v>0</v>
      </c>
      <c r="BI457" s="225">
        <f>IF(N457="nulová",J457,0)</f>
        <v>0</v>
      </c>
      <c r="BJ457" s="18" t="s">
        <v>80</v>
      </c>
      <c r="BK457" s="225">
        <f>ROUND(I457*H457,2)</f>
        <v>0</v>
      </c>
      <c r="BL457" s="18" t="s">
        <v>247</v>
      </c>
      <c r="BM457" s="224" t="s">
        <v>971</v>
      </c>
    </row>
    <row r="458" s="2" customFormat="1">
      <c r="A458" s="39"/>
      <c r="B458" s="40"/>
      <c r="C458" s="41"/>
      <c r="D458" s="226" t="s">
        <v>168</v>
      </c>
      <c r="E458" s="41"/>
      <c r="F458" s="227" t="s">
        <v>972</v>
      </c>
      <c r="G458" s="41"/>
      <c r="H458" s="41"/>
      <c r="I458" s="228"/>
      <c r="J458" s="41"/>
      <c r="K458" s="41"/>
      <c r="L458" s="45"/>
      <c r="M458" s="229"/>
      <c r="N458" s="230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168</v>
      </c>
      <c r="AU458" s="18" t="s">
        <v>82</v>
      </c>
    </row>
    <row r="459" s="2" customFormat="1">
      <c r="A459" s="39"/>
      <c r="B459" s="40"/>
      <c r="C459" s="41"/>
      <c r="D459" s="233" t="s">
        <v>216</v>
      </c>
      <c r="E459" s="41"/>
      <c r="F459" s="254" t="s">
        <v>973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216</v>
      </c>
      <c r="AU459" s="18" t="s">
        <v>82</v>
      </c>
    </row>
    <row r="460" s="2" customFormat="1" ht="21.75" customHeight="1">
      <c r="A460" s="39"/>
      <c r="B460" s="40"/>
      <c r="C460" s="213" t="s">
        <v>974</v>
      </c>
      <c r="D460" s="213" t="s">
        <v>161</v>
      </c>
      <c r="E460" s="214" t="s">
        <v>975</v>
      </c>
      <c r="F460" s="215" t="s">
        <v>976</v>
      </c>
      <c r="G460" s="216" t="s">
        <v>164</v>
      </c>
      <c r="H460" s="217">
        <v>9.9000000000000004</v>
      </c>
      <c r="I460" s="218"/>
      <c r="J460" s="219">
        <f>ROUND(I460*H460,2)</f>
        <v>0</v>
      </c>
      <c r="K460" s="215" t="s">
        <v>165</v>
      </c>
      <c r="L460" s="45"/>
      <c r="M460" s="220" t="s">
        <v>19</v>
      </c>
      <c r="N460" s="221" t="s">
        <v>43</v>
      </c>
      <c r="O460" s="85"/>
      <c r="P460" s="222">
        <f>O460*H460</f>
        <v>0</v>
      </c>
      <c r="Q460" s="222">
        <v>0.00072999999999999996</v>
      </c>
      <c r="R460" s="222">
        <f>Q460*H460</f>
        <v>0.0072269999999999999</v>
      </c>
      <c r="S460" s="222">
        <v>0</v>
      </c>
      <c r="T460" s="223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4" t="s">
        <v>247</v>
      </c>
      <c r="AT460" s="224" t="s">
        <v>161</v>
      </c>
      <c r="AU460" s="224" t="s">
        <v>82</v>
      </c>
      <c r="AY460" s="18" t="s">
        <v>157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18" t="s">
        <v>80</v>
      </c>
      <c r="BK460" s="225">
        <f>ROUND(I460*H460,2)</f>
        <v>0</v>
      </c>
      <c r="BL460" s="18" t="s">
        <v>247</v>
      </c>
      <c r="BM460" s="224" t="s">
        <v>977</v>
      </c>
    </row>
    <row r="461" s="2" customFormat="1">
      <c r="A461" s="39"/>
      <c r="B461" s="40"/>
      <c r="C461" s="41"/>
      <c r="D461" s="226" t="s">
        <v>168</v>
      </c>
      <c r="E461" s="41"/>
      <c r="F461" s="227" t="s">
        <v>978</v>
      </c>
      <c r="G461" s="41"/>
      <c r="H461" s="41"/>
      <c r="I461" s="228"/>
      <c r="J461" s="41"/>
      <c r="K461" s="41"/>
      <c r="L461" s="45"/>
      <c r="M461" s="229"/>
      <c r="N461" s="230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168</v>
      </c>
      <c r="AU461" s="18" t="s">
        <v>82</v>
      </c>
    </row>
    <row r="462" s="2" customFormat="1" ht="16.5" customHeight="1">
      <c r="A462" s="39"/>
      <c r="B462" s="40"/>
      <c r="C462" s="213" t="s">
        <v>979</v>
      </c>
      <c r="D462" s="213" t="s">
        <v>161</v>
      </c>
      <c r="E462" s="214" t="s">
        <v>980</v>
      </c>
      <c r="F462" s="215" t="s">
        <v>981</v>
      </c>
      <c r="G462" s="216" t="s">
        <v>164</v>
      </c>
      <c r="H462" s="217">
        <v>9.9000000000000004</v>
      </c>
      <c r="I462" s="218"/>
      <c r="J462" s="219">
        <f>ROUND(I462*H462,2)</f>
        <v>0</v>
      </c>
      <c r="K462" s="215" t="s">
        <v>165</v>
      </c>
      <c r="L462" s="45"/>
      <c r="M462" s="220" t="s">
        <v>19</v>
      </c>
      <c r="N462" s="221" t="s">
        <v>43</v>
      </c>
      <c r="O462" s="85"/>
      <c r="P462" s="222">
        <f>O462*H462</f>
        <v>0</v>
      </c>
      <c r="Q462" s="222">
        <v>0</v>
      </c>
      <c r="R462" s="222">
        <f>Q462*H462</f>
        <v>0</v>
      </c>
      <c r="S462" s="222">
        <v>0</v>
      </c>
      <c r="T462" s="223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4" t="s">
        <v>247</v>
      </c>
      <c r="AT462" s="224" t="s">
        <v>161</v>
      </c>
      <c r="AU462" s="224" t="s">
        <v>82</v>
      </c>
      <c r="AY462" s="18" t="s">
        <v>157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18" t="s">
        <v>80</v>
      </c>
      <c r="BK462" s="225">
        <f>ROUND(I462*H462,2)</f>
        <v>0</v>
      </c>
      <c r="BL462" s="18" t="s">
        <v>247</v>
      </c>
      <c r="BM462" s="224" t="s">
        <v>982</v>
      </c>
    </row>
    <row r="463" s="2" customFormat="1">
      <c r="A463" s="39"/>
      <c r="B463" s="40"/>
      <c r="C463" s="41"/>
      <c r="D463" s="226" t="s">
        <v>168</v>
      </c>
      <c r="E463" s="41"/>
      <c r="F463" s="227" t="s">
        <v>983</v>
      </c>
      <c r="G463" s="41"/>
      <c r="H463" s="41"/>
      <c r="I463" s="228"/>
      <c r="J463" s="41"/>
      <c r="K463" s="41"/>
      <c r="L463" s="45"/>
      <c r="M463" s="229"/>
      <c r="N463" s="230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168</v>
      </c>
      <c r="AU463" s="18" t="s">
        <v>82</v>
      </c>
    </row>
    <row r="464" s="2" customFormat="1">
      <c r="A464" s="39"/>
      <c r="B464" s="40"/>
      <c r="C464" s="41"/>
      <c r="D464" s="233" t="s">
        <v>216</v>
      </c>
      <c r="E464" s="41"/>
      <c r="F464" s="254" t="s">
        <v>984</v>
      </c>
      <c r="G464" s="41"/>
      <c r="H464" s="41"/>
      <c r="I464" s="228"/>
      <c r="J464" s="41"/>
      <c r="K464" s="41"/>
      <c r="L464" s="45"/>
      <c r="M464" s="229"/>
      <c r="N464" s="230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216</v>
      </c>
      <c r="AU464" s="18" t="s">
        <v>82</v>
      </c>
    </row>
    <row r="465" s="2" customFormat="1" ht="16.5" customHeight="1">
      <c r="A465" s="39"/>
      <c r="B465" s="40"/>
      <c r="C465" s="258" t="s">
        <v>985</v>
      </c>
      <c r="D465" s="258" t="s">
        <v>281</v>
      </c>
      <c r="E465" s="259" t="s">
        <v>986</v>
      </c>
      <c r="F465" s="260" t="s">
        <v>987</v>
      </c>
      <c r="G465" s="261" t="s">
        <v>164</v>
      </c>
      <c r="H465" s="262">
        <v>9.9000000000000004</v>
      </c>
      <c r="I465" s="263"/>
      <c r="J465" s="264">
        <f>ROUND(I465*H465,2)</f>
        <v>0</v>
      </c>
      <c r="K465" s="260" t="s">
        <v>165</v>
      </c>
      <c r="L465" s="265"/>
      <c r="M465" s="266" t="s">
        <v>19</v>
      </c>
      <c r="N465" s="267" t="s">
        <v>43</v>
      </c>
      <c r="O465" s="85"/>
      <c r="P465" s="222">
        <f>O465*H465</f>
        <v>0</v>
      </c>
      <c r="Q465" s="222">
        <v>0.00167</v>
      </c>
      <c r="R465" s="222">
        <f>Q465*H465</f>
        <v>0.016533000000000003</v>
      </c>
      <c r="S465" s="222">
        <v>0</v>
      </c>
      <c r="T465" s="223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4" t="s">
        <v>442</v>
      </c>
      <c r="AT465" s="224" t="s">
        <v>281</v>
      </c>
      <c r="AU465" s="224" t="s">
        <v>82</v>
      </c>
      <c r="AY465" s="18" t="s">
        <v>157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8" t="s">
        <v>80</v>
      </c>
      <c r="BK465" s="225">
        <f>ROUND(I465*H465,2)</f>
        <v>0</v>
      </c>
      <c r="BL465" s="18" t="s">
        <v>247</v>
      </c>
      <c r="BM465" s="224" t="s">
        <v>988</v>
      </c>
    </row>
    <row r="466" s="2" customFormat="1">
      <c r="A466" s="39"/>
      <c r="B466" s="40"/>
      <c r="C466" s="41"/>
      <c r="D466" s="233" t="s">
        <v>216</v>
      </c>
      <c r="E466" s="41"/>
      <c r="F466" s="254" t="s">
        <v>989</v>
      </c>
      <c r="G466" s="41"/>
      <c r="H466" s="41"/>
      <c r="I466" s="228"/>
      <c r="J466" s="41"/>
      <c r="K466" s="41"/>
      <c r="L466" s="45"/>
      <c r="M466" s="229"/>
      <c r="N466" s="230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216</v>
      </c>
      <c r="AU466" s="18" t="s">
        <v>82</v>
      </c>
    </row>
    <row r="467" s="2" customFormat="1" ht="16.5" customHeight="1">
      <c r="A467" s="39"/>
      <c r="B467" s="40"/>
      <c r="C467" s="213" t="s">
        <v>990</v>
      </c>
      <c r="D467" s="213" t="s">
        <v>161</v>
      </c>
      <c r="E467" s="214" t="s">
        <v>991</v>
      </c>
      <c r="F467" s="215" t="s">
        <v>992</v>
      </c>
      <c r="G467" s="216" t="s">
        <v>495</v>
      </c>
      <c r="H467" s="217">
        <v>2</v>
      </c>
      <c r="I467" s="218"/>
      <c r="J467" s="219">
        <f>ROUND(I467*H467,2)</f>
        <v>0</v>
      </c>
      <c r="K467" s="215" t="s">
        <v>165</v>
      </c>
      <c r="L467" s="45"/>
      <c r="M467" s="220" t="s">
        <v>19</v>
      </c>
      <c r="N467" s="221" t="s">
        <v>43</v>
      </c>
      <c r="O467" s="85"/>
      <c r="P467" s="222">
        <f>O467*H467</f>
        <v>0</v>
      </c>
      <c r="Q467" s="222">
        <v>0</v>
      </c>
      <c r="R467" s="222">
        <f>Q467*H467</f>
        <v>0</v>
      </c>
      <c r="S467" s="222">
        <v>0</v>
      </c>
      <c r="T467" s="223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4" t="s">
        <v>247</v>
      </c>
      <c r="AT467" s="224" t="s">
        <v>161</v>
      </c>
      <c r="AU467" s="224" t="s">
        <v>82</v>
      </c>
      <c r="AY467" s="18" t="s">
        <v>157</v>
      </c>
      <c r="BE467" s="225">
        <f>IF(N467="základní",J467,0)</f>
        <v>0</v>
      </c>
      <c r="BF467" s="225">
        <f>IF(N467="snížená",J467,0)</f>
        <v>0</v>
      </c>
      <c r="BG467" s="225">
        <f>IF(N467="zákl. přenesená",J467,0)</f>
        <v>0</v>
      </c>
      <c r="BH467" s="225">
        <f>IF(N467="sníž. přenesená",J467,0)</f>
        <v>0</v>
      </c>
      <c r="BI467" s="225">
        <f>IF(N467="nulová",J467,0)</f>
        <v>0</v>
      </c>
      <c r="BJ467" s="18" t="s">
        <v>80</v>
      </c>
      <c r="BK467" s="225">
        <f>ROUND(I467*H467,2)</f>
        <v>0</v>
      </c>
      <c r="BL467" s="18" t="s">
        <v>247</v>
      </c>
      <c r="BM467" s="224" t="s">
        <v>993</v>
      </c>
    </row>
    <row r="468" s="2" customFormat="1">
      <c r="A468" s="39"/>
      <c r="B468" s="40"/>
      <c r="C468" s="41"/>
      <c r="D468" s="226" t="s">
        <v>168</v>
      </c>
      <c r="E468" s="41"/>
      <c r="F468" s="227" t="s">
        <v>994</v>
      </c>
      <c r="G468" s="41"/>
      <c r="H468" s="41"/>
      <c r="I468" s="228"/>
      <c r="J468" s="41"/>
      <c r="K468" s="41"/>
      <c r="L468" s="45"/>
      <c r="M468" s="229"/>
      <c r="N468" s="230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168</v>
      </c>
      <c r="AU468" s="18" t="s">
        <v>82</v>
      </c>
    </row>
    <row r="469" s="2" customFormat="1" ht="16.5" customHeight="1">
      <c r="A469" s="39"/>
      <c r="B469" s="40"/>
      <c r="C469" s="258" t="s">
        <v>995</v>
      </c>
      <c r="D469" s="258" t="s">
        <v>281</v>
      </c>
      <c r="E469" s="259" t="s">
        <v>996</v>
      </c>
      <c r="F469" s="260" t="s">
        <v>997</v>
      </c>
      <c r="G469" s="261" t="s">
        <v>495</v>
      </c>
      <c r="H469" s="262">
        <v>2</v>
      </c>
      <c r="I469" s="263"/>
      <c r="J469" s="264">
        <f>ROUND(I469*H469,2)</f>
        <v>0</v>
      </c>
      <c r="K469" s="260" t="s">
        <v>165</v>
      </c>
      <c r="L469" s="265"/>
      <c r="M469" s="266" t="s">
        <v>19</v>
      </c>
      <c r="N469" s="267" t="s">
        <v>43</v>
      </c>
      <c r="O469" s="85"/>
      <c r="P469" s="222">
        <f>O469*H469</f>
        <v>0</v>
      </c>
      <c r="Q469" s="222">
        <v>0.00013999999999999999</v>
      </c>
      <c r="R469" s="222">
        <f>Q469*H469</f>
        <v>0.00027999999999999998</v>
      </c>
      <c r="S469" s="222">
        <v>0</v>
      </c>
      <c r="T469" s="223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4" t="s">
        <v>442</v>
      </c>
      <c r="AT469" s="224" t="s">
        <v>281</v>
      </c>
      <c r="AU469" s="224" t="s">
        <v>82</v>
      </c>
      <c r="AY469" s="18" t="s">
        <v>157</v>
      </c>
      <c r="BE469" s="225">
        <f>IF(N469="základní",J469,0)</f>
        <v>0</v>
      </c>
      <c r="BF469" s="225">
        <f>IF(N469="snížená",J469,0)</f>
        <v>0</v>
      </c>
      <c r="BG469" s="225">
        <f>IF(N469="zákl. přenesená",J469,0)</f>
        <v>0</v>
      </c>
      <c r="BH469" s="225">
        <f>IF(N469="sníž. přenesená",J469,0)</f>
        <v>0</v>
      </c>
      <c r="BI469" s="225">
        <f>IF(N469="nulová",J469,0)</f>
        <v>0</v>
      </c>
      <c r="BJ469" s="18" t="s">
        <v>80</v>
      </c>
      <c r="BK469" s="225">
        <f>ROUND(I469*H469,2)</f>
        <v>0</v>
      </c>
      <c r="BL469" s="18" t="s">
        <v>247</v>
      </c>
      <c r="BM469" s="224" t="s">
        <v>998</v>
      </c>
    </row>
    <row r="470" s="2" customFormat="1" ht="16.5" customHeight="1">
      <c r="A470" s="39"/>
      <c r="B470" s="40"/>
      <c r="C470" s="213" t="s">
        <v>999</v>
      </c>
      <c r="D470" s="213" t="s">
        <v>161</v>
      </c>
      <c r="E470" s="214" t="s">
        <v>1000</v>
      </c>
      <c r="F470" s="215" t="s">
        <v>1001</v>
      </c>
      <c r="G470" s="216" t="s">
        <v>495</v>
      </c>
      <c r="H470" s="217">
        <v>20</v>
      </c>
      <c r="I470" s="218"/>
      <c r="J470" s="219">
        <f>ROUND(I470*H470,2)</f>
        <v>0</v>
      </c>
      <c r="K470" s="215" t="s">
        <v>165</v>
      </c>
      <c r="L470" s="45"/>
      <c r="M470" s="220" t="s">
        <v>19</v>
      </c>
      <c r="N470" s="221" t="s">
        <v>43</v>
      </c>
      <c r="O470" s="85"/>
      <c r="P470" s="222">
        <f>O470*H470</f>
        <v>0</v>
      </c>
      <c r="Q470" s="222">
        <v>0</v>
      </c>
      <c r="R470" s="222">
        <f>Q470*H470</f>
        <v>0</v>
      </c>
      <c r="S470" s="222">
        <v>0</v>
      </c>
      <c r="T470" s="223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4" t="s">
        <v>247</v>
      </c>
      <c r="AT470" s="224" t="s">
        <v>161</v>
      </c>
      <c r="AU470" s="224" t="s">
        <v>82</v>
      </c>
      <c r="AY470" s="18" t="s">
        <v>157</v>
      </c>
      <c r="BE470" s="225">
        <f>IF(N470="základní",J470,0)</f>
        <v>0</v>
      </c>
      <c r="BF470" s="225">
        <f>IF(N470="snížená",J470,0)</f>
        <v>0</v>
      </c>
      <c r="BG470" s="225">
        <f>IF(N470="zákl. přenesená",J470,0)</f>
        <v>0</v>
      </c>
      <c r="BH470" s="225">
        <f>IF(N470="sníž. přenesená",J470,0)</f>
        <v>0</v>
      </c>
      <c r="BI470" s="225">
        <f>IF(N470="nulová",J470,0)</f>
        <v>0</v>
      </c>
      <c r="BJ470" s="18" t="s">
        <v>80</v>
      </c>
      <c r="BK470" s="225">
        <f>ROUND(I470*H470,2)</f>
        <v>0</v>
      </c>
      <c r="BL470" s="18" t="s">
        <v>247</v>
      </c>
      <c r="BM470" s="224" t="s">
        <v>1002</v>
      </c>
    </row>
    <row r="471" s="2" customFormat="1">
      <c r="A471" s="39"/>
      <c r="B471" s="40"/>
      <c r="C471" s="41"/>
      <c r="D471" s="226" t="s">
        <v>168</v>
      </c>
      <c r="E471" s="41"/>
      <c r="F471" s="227" t="s">
        <v>1003</v>
      </c>
      <c r="G471" s="41"/>
      <c r="H471" s="41"/>
      <c r="I471" s="228"/>
      <c r="J471" s="41"/>
      <c r="K471" s="41"/>
      <c r="L471" s="45"/>
      <c r="M471" s="229"/>
      <c r="N471" s="230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168</v>
      </c>
      <c r="AU471" s="18" t="s">
        <v>82</v>
      </c>
    </row>
    <row r="472" s="2" customFormat="1" ht="16.5" customHeight="1">
      <c r="A472" s="39"/>
      <c r="B472" s="40"/>
      <c r="C472" s="258" t="s">
        <v>1004</v>
      </c>
      <c r="D472" s="258" t="s">
        <v>281</v>
      </c>
      <c r="E472" s="259" t="s">
        <v>1005</v>
      </c>
      <c r="F472" s="260" t="s">
        <v>1006</v>
      </c>
      <c r="G472" s="261" t="s">
        <v>495</v>
      </c>
      <c r="H472" s="262">
        <v>20</v>
      </c>
      <c r="I472" s="263"/>
      <c r="J472" s="264">
        <f>ROUND(I472*H472,2)</f>
        <v>0</v>
      </c>
      <c r="K472" s="260" t="s">
        <v>165</v>
      </c>
      <c r="L472" s="265"/>
      <c r="M472" s="266" t="s">
        <v>19</v>
      </c>
      <c r="N472" s="267" t="s">
        <v>43</v>
      </c>
      <c r="O472" s="85"/>
      <c r="P472" s="222">
        <f>O472*H472</f>
        <v>0</v>
      </c>
      <c r="Q472" s="222">
        <v>0.00072999999999999996</v>
      </c>
      <c r="R472" s="222">
        <f>Q472*H472</f>
        <v>0.014599999999999998</v>
      </c>
      <c r="S472" s="222">
        <v>0</v>
      </c>
      <c r="T472" s="223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442</v>
      </c>
      <c r="AT472" s="224" t="s">
        <v>281</v>
      </c>
      <c r="AU472" s="224" t="s">
        <v>82</v>
      </c>
      <c r="AY472" s="18" t="s">
        <v>157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80</v>
      </c>
      <c r="BK472" s="225">
        <f>ROUND(I472*H472,2)</f>
        <v>0</v>
      </c>
      <c r="BL472" s="18" t="s">
        <v>247</v>
      </c>
      <c r="BM472" s="224" t="s">
        <v>1007</v>
      </c>
    </row>
    <row r="473" s="2" customFormat="1" ht="16.5" customHeight="1">
      <c r="A473" s="39"/>
      <c r="B473" s="40"/>
      <c r="C473" s="213" t="s">
        <v>1008</v>
      </c>
      <c r="D473" s="213" t="s">
        <v>161</v>
      </c>
      <c r="E473" s="214" t="s">
        <v>1009</v>
      </c>
      <c r="F473" s="215" t="s">
        <v>1010</v>
      </c>
      <c r="G473" s="216" t="s">
        <v>164</v>
      </c>
      <c r="H473" s="217">
        <v>7</v>
      </c>
      <c r="I473" s="218"/>
      <c r="J473" s="219">
        <f>ROUND(I473*H473,2)</f>
        <v>0</v>
      </c>
      <c r="K473" s="215" t="s">
        <v>165</v>
      </c>
      <c r="L473" s="45"/>
      <c r="M473" s="220" t="s">
        <v>19</v>
      </c>
      <c r="N473" s="221" t="s">
        <v>43</v>
      </c>
      <c r="O473" s="85"/>
      <c r="P473" s="222">
        <f>O473*H473</f>
        <v>0</v>
      </c>
      <c r="Q473" s="222">
        <v>0</v>
      </c>
      <c r="R473" s="222">
        <f>Q473*H473</f>
        <v>0</v>
      </c>
      <c r="S473" s="222">
        <v>0</v>
      </c>
      <c r="T473" s="223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4" t="s">
        <v>247</v>
      </c>
      <c r="AT473" s="224" t="s">
        <v>161</v>
      </c>
      <c r="AU473" s="224" t="s">
        <v>82</v>
      </c>
      <c r="AY473" s="18" t="s">
        <v>157</v>
      </c>
      <c r="BE473" s="225">
        <f>IF(N473="základní",J473,0)</f>
        <v>0</v>
      </c>
      <c r="BF473" s="225">
        <f>IF(N473="snížená",J473,0)</f>
        <v>0</v>
      </c>
      <c r="BG473" s="225">
        <f>IF(N473="zákl. přenesená",J473,0)</f>
        <v>0</v>
      </c>
      <c r="BH473" s="225">
        <f>IF(N473="sníž. přenesená",J473,0)</f>
        <v>0</v>
      </c>
      <c r="BI473" s="225">
        <f>IF(N473="nulová",J473,0)</f>
        <v>0</v>
      </c>
      <c r="BJ473" s="18" t="s">
        <v>80</v>
      </c>
      <c r="BK473" s="225">
        <f>ROUND(I473*H473,2)</f>
        <v>0</v>
      </c>
      <c r="BL473" s="18" t="s">
        <v>247</v>
      </c>
      <c r="BM473" s="224" t="s">
        <v>1011</v>
      </c>
    </row>
    <row r="474" s="2" customFormat="1">
      <c r="A474" s="39"/>
      <c r="B474" s="40"/>
      <c r="C474" s="41"/>
      <c r="D474" s="226" t="s">
        <v>168</v>
      </c>
      <c r="E474" s="41"/>
      <c r="F474" s="227" t="s">
        <v>1012</v>
      </c>
      <c r="G474" s="41"/>
      <c r="H474" s="41"/>
      <c r="I474" s="228"/>
      <c r="J474" s="41"/>
      <c r="K474" s="41"/>
      <c r="L474" s="45"/>
      <c r="M474" s="229"/>
      <c r="N474" s="23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168</v>
      </c>
      <c r="AU474" s="18" t="s">
        <v>82</v>
      </c>
    </row>
    <row r="475" s="2" customFormat="1">
      <c r="A475" s="39"/>
      <c r="B475" s="40"/>
      <c r="C475" s="41"/>
      <c r="D475" s="233" t="s">
        <v>216</v>
      </c>
      <c r="E475" s="41"/>
      <c r="F475" s="254" t="s">
        <v>1013</v>
      </c>
      <c r="G475" s="41"/>
      <c r="H475" s="41"/>
      <c r="I475" s="228"/>
      <c r="J475" s="41"/>
      <c r="K475" s="41"/>
      <c r="L475" s="45"/>
      <c r="M475" s="229"/>
      <c r="N475" s="230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216</v>
      </c>
      <c r="AU475" s="18" t="s">
        <v>82</v>
      </c>
    </row>
    <row r="476" s="2" customFormat="1" ht="16.5" customHeight="1">
      <c r="A476" s="39"/>
      <c r="B476" s="40"/>
      <c r="C476" s="258" t="s">
        <v>1014</v>
      </c>
      <c r="D476" s="258" t="s">
        <v>281</v>
      </c>
      <c r="E476" s="259" t="s">
        <v>1015</v>
      </c>
      <c r="F476" s="260" t="s">
        <v>1016</v>
      </c>
      <c r="G476" s="261" t="s">
        <v>164</v>
      </c>
      <c r="H476" s="262">
        <v>7</v>
      </c>
      <c r="I476" s="263"/>
      <c r="J476" s="264">
        <f>ROUND(I476*H476,2)</f>
        <v>0</v>
      </c>
      <c r="K476" s="260" t="s">
        <v>165</v>
      </c>
      <c r="L476" s="265"/>
      <c r="M476" s="266" t="s">
        <v>19</v>
      </c>
      <c r="N476" s="267" t="s">
        <v>43</v>
      </c>
      <c r="O476" s="85"/>
      <c r="P476" s="222">
        <f>O476*H476</f>
        <v>0</v>
      </c>
      <c r="Q476" s="222">
        <v>0.00189</v>
      </c>
      <c r="R476" s="222">
        <f>Q476*H476</f>
        <v>0.01323</v>
      </c>
      <c r="S476" s="222">
        <v>0</v>
      </c>
      <c r="T476" s="223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4" t="s">
        <v>442</v>
      </c>
      <c r="AT476" s="224" t="s">
        <v>281</v>
      </c>
      <c r="AU476" s="224" t="s">
        <v>82</v>
      </c>
      <c r="AY476" s="18" t="s">
        <v>157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8" t="s">
        <v>80</v>
      </c>
      <c r="BK476" s="225">
        <f>ROUND(I476*H476,2)</f>
        <v>0</v>
      </c>
      <c r="BL476" s="18" t="s">
        <v>247</v>
      </c>
      <c r="BM476" s="224" t="s">
        <v>1017</v>
      </c>
    </row>
    <row r="477" s="2" customFormat="1">
      <c r="A477" s="39"/>
      <c r="B477" s="40"/>
      <c r="C477" s="41"/>
      <c r="D477" s="233" t="s">
        <v>216</v>
      </c>
      <c r="E477" s="41"/>
      <c r="F477" s="254" t="s">
        <v>1018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216</v>
      </c>
      <c r="AU477" s="18" t="s">
        <v>82</v>
      </c>
    </row>
    <row r="478" s="12" customFormat="1" ht="22.8" customHeight="1">
      <c r="A478" s="12"/>
      <c r="B478" s="197"/>
      <c r="C478" s="198"/>
      <c r="D478" s="199" t="s">
        <v>71</v>
      </c>
      <c r="E478" s="211" t="s">
        <v>1019</v>
      </c>
      <c r="F478" s="211" t="s">
        <v>1020</v>
      </c>
      <c r="G478" s="198"/>
      <c r="H478" s="198"/>
      <c r="I478" s="201"/>
      <c r="J478" s="212">
        <f>BK478</f>
        <v>0</v>
      </c>
      <c r="K478" s="198"/>
      <c r="L478" s="203"/>
      <c r="M478" s="204"/>
      <c r="N478" s="205"/>
      <c r="O478" s="205"/>
      <c r="P478" s="206">
        <f>SUM(P479:P501)</f>
        <v>0</v>
      </c>
      <c r="Q478" s="205"/>
      <c r="R478" s="206">
        <f>SUM(R479:R501)</f>
        <v>0.28236300000000009</v>
      </c>
      <c r="S478" s="205"/>
      <c r="T478" s="207">
        <f>SUM(T479:T501)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08" t="s">
        <v>82</v>
      </c>
      <c r="AT478" s="209" t="s">
        <v>71</v>
      </c>
      <c r="AU478" s="209" t="s">
        <v>80</v>
      </c>
      <c r="AY478" s="208" t="s">
        <v>157</v>
      </c>
      <c r="BK478" s="210">
        <f>SUM(BK479:BK501)</f>
        <v>0</v>
      </c>
    </row>
    <row r="479" s="2" customFormat="1" ht="16.5" customHeight="1">
      <c r="A479" s="39"/>
      <c r="B479" s="40"/>
      <c r="C479" s="213" t="s">
        <v>1021</v>
      </c>
      <c r="D479" s="213" t="s">
        <v>161</v>
      </c>
      <c r="E479" s="214" t="s">
        <v>1022</v>
      </c>
      <c r="F479" s="215" t="s">
        <v>1023</v>
      </c>
      <c r="G479" s="216" t="s">
        <v>495</v>
      </c>
      <c r="H479" s="217">
        <v>2</v>
      </c>
      <c r="I479" s="218"/>
      <c r="J479" s="219">
        <f>ROUND(I479*H479,2)</f>
        <v>0</v>
      </c>
      <c r="K479" s="215" t="s">
        <v>165</v>
      </c>
      <c r="L479" s="45"/>
      <c r="M479" s="220" t="s">
        <v>19</v>
      </c>
      <c r="N479" s="221" t="s">
        <v>43</v>
      </c>
      <c r="O479" s="85"/>
      <c r="P479" s="222">
        <f>O479*H479</f>
        <v>0</v>
      </c>
      <c r="Q479" s="222">
        <v>0.00040000000000000002</v>
      </c>
      <c r="R479" s="222">
        <f>Q479*H479</f>
        <v>0.00080000000000000004</v>
      </c>
      <c r="S479" s="222">
        <v>0</v>
      </c>
      <c r="T479" s="223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4" t="s">
        <v>247</v>
      </c>
      <c r="AT479" s="224" t="s">
        <v>161</v>
      </c>
      <c r="AU479" s="224" t="s">
        <v>82</v>
      </c>
      <c r="AY479" s="18" t="s">
        <v>157</v>
      </c>
      <c r="BE479" s="225">
        <f>IF(N479="základní",J479,0)</f>
        <v>0</v>
      </c>
      <c r="BF479" s="225">
        <f>IF(N479="snížená",J479,0)</f>
        <v>0</v>
      </c>
      <c r="BG479" s="225">
        <f>IF(N479="zákl. přenesená",J479,0)</f>
        <v>0</v>
      </c>
      <c r="BH479" s="225">
        <f>IF(N479="sníž. přenesená",J479,0)</f>
        <v>0</v>
      </c>
      <c r="BI479" s="225">
        <f>IF(N479="nulová",J479,0)</f>
        <v>0</v>
      </c>
      <c r="BJ479" s="18" t="s">
        <v>80</v>
      </c>
      <c r="BK479" s="225">
        <f>ROUND(I479*H479,2)</f>
        <v>0</v>
      </c>
      <c r="BL479" s="18" t="s">
        <v>247</v>
      </c>
      <c r="BM479" s="224" t="s">
        <v>1024</v>
      </c>
    </row>
    <row r="480" s="2" customFormat="1">
      <c r="A480" s="39"/>
      <c r="B480" s="40"/>
      <c r="C480" s="41"/>
      <c r="D480" s="226" t="s">
        <v>168</v>
      </c>
      <c r="E480" s="41"/>
      <c r="F480" s="227" t="s">
        <v>1025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168</v>
      </c>
      <c r="AU480" s="18" t="s">
        <v>82</v>
      </c>
    </row>
    <row r="481" s="2" customFormat="1">
      <c r="A481" s="39"/>
      <c r="B481" s="40"/>
      <c r="C481" s="41"/>
      <c r="D481" s="233" t="s">
        <v>216</v>
      </c>
      <c r="E481" s="41"/>
      <c r="F481" s="254" t="s">
        <v>1026</v>
      </c>
      <c r="G481" s="41"/>
      <c r="H481" s="41"/>
      <c r="I481" s="228"/>
      <c r="J481" s="41"/>
      <c r="K481" s="41"/>
      <c r="L481" s="45"/>
      <c r="M481" s="229"/>
      <c r="N481" s="230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216</v>
      </c>
      <c r="AU481" s="18" t="s">
        <v>82</v>
      </c>
    </row>
    <row r="482" s="2" customFormat="1" ht="16.5" customHeight="1">
      <c r="A482" s="39"/>
      <c r="B482" s="40"/>
      <c r="C482" s="258" t="s">
        <v>1027</v>
      </c>
      <c r="D482" s="258" t="s">
        <v>281</v>
      </c>
      <c r="E482" s="259" t="s">
        <v>1028</v>
      </c>
      <c r="F482" s="260" t="s">
        <v>1029</v>
      </c>
      <c r="G482" s="261" t="s">
        <v>495</v>
      </c>
      <c r="H482" s="262">
        <v>2</v>
      </c>
      <c r="I482" s="263"/>
      <c r="J482" s="264">
        <f>ROUND(I482*H482,2)</f>
        <v>0</v>
      </c>
      <c r="K482" s="260" t="s">
        <v>165</v>
      </c>
      <c r="L482" s="265"/>
      <c r="M482" s="266" t="s">
        <v>19</v>
      </c>
      <c r="N482" s="267" t="s">
        <v>43</v>
      </c>
      <c r="O482" s="85"/>
      <c r="P482" s="222">
        <f>O482*H482</f>
        <v>0</v>
      </c>
      <c r="Q482" s="222">
        <v>0</v>
      </c>
      <c r="R482" s="222">
        <f>Q482*H482</f>
        <v>0</v>
      </c>
      <c r="S482" s="222">
        <v>0</v>
      </c>
      <c r="T482" s="223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4" t="s">
        <v>442</v>
      </c>
      <c r="AT482" s="224" t="s">
        <v>281</v>
      </c>
      <c r="AU482" s="224" t="s">
        <v>82</v>
      </c>
      <c r="AY482" s="18" t="s">
        <v>157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8" t="s">
        <v>80</v>
      </c>
      <c r="BK482" s="225">
        <f>ROUND(I482*H482,2)</f>
        <v>0</v>
      </c>
      <c r="BL482" s="18" t="s">
        <v>247</v>
      </c>
      <c r="BM482" s="224" t="s">
        <v>1030</v>
      </c>
    </row>
    <row r="483" s="2" customFormat="1">
      <c r="A483" s="39"/>
      <c r="B483" s="40"/>
      <c r="C483" s="41"/>
      <c r="D483" s="233" t="s">
        <v>216</v>
      </c>
      <c r="E483" s="41"/>
      <c r="F483" s="254" t="s">
        <v>1026</v>
      </c>
      <c r="G483" s="41"/>
      <c r="H483" s="41"/>
      <c r="I483" s="228"/>
      <c r="J483" s="41"/>
      <c r="K483" s="41"/>
      <c r="L483" s="45"/>
      <c r="M483" s="229"/>
      <c r="N483" s="230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216</v>
      </c>
      <c r="AU483" s="18" t="s">
        <v>82</v>
      </c>
    </row>
    <row r="484" s="2" customFormat="1" ht="16.5" customHeight="1">
      <c r="A484" s="39"/>
      <c r="B484" s="40"/>
      <c r="C484" s="213" t="s">
        <v>1031</v>
      </c>
      <c r="D484" s="213" t="s">
        <v>161</v>
      </c>
      <c r="E484" s="214" t="s">
        <v>1032</v>
      </c>
      <c r="F484" s="215" t="s">
        <v>1033</v>
      </c>
      <c r="G484" s="216" t="s">
        <v>495</v>
      </c>
      <c r="H484" s="217">
        <v>1</v>
      </c>
      <c r="I484" s="218"/>
      <c r="J484" s="219">
        <f>ROUND(I484*H484,2)</f>
        <v>0</v>
      </c>
      <c r="K484" s="215" t="s">
        <v>165</v>
      </c>
      <c r="L484" s="45"/>
      <c r="M484" s="220" t="s">
        <v>19</v>
      </c>
      <c r="N484" s="221" t="s">
        <v>43</v>
      </c>
      <c r="O484" s="85"/>
      <c r="P484" s="222">
        <f>O484*H484</f>
        <v>0</v>
      </c>
      <c r="Q484" s="222">
        <v>0</v>
      </c>
      <c r="R484" s="222">
        <f>Q484*H484</f>
        <v>0</v>
      </c>
      <c r="S484" s="222">
        <v>0</v>
      </c>
      <c r="T484" s="223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4" t="s">
        <v>247</v>
      </c>
      <c r="AT484" s="224" t="s">
        <v>161</v>
      </c>
      <c r="AU484" s="224" t="s">
        <v>82</v>
      </c>
      <c r="AY484" s="18" t="s">
        <v>157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8" t="s">
        <v>80</v>
      </c>
      <c r="BK484" s="225">
        <f>ROUND(I484*H484,2)</f>
        <v>0</v>
      </c>
      <c r="BL484" s="18" t="s">
        <v>247</v>
      </c>
      <c r="BM484" s="224" t="s">
        <v>1034</v>
      </c>
    </row>
    <row r="485" s="2" customFormat="1">
      <c r="A485" s="39"/>
      <c r="B485" s="40"/>
      <c r="C485" s="41"/>
      <c r="D485" s="226" t="s">
        <v>168</v>
      </c>
      <c r="E485" s="41"/>
      <c r="F485" s="227" t="s">
        <v>1035</v>
      </c>
      <c r="G485" s="41"/>
      <c r="H485" s="41"/>
      <c r="I485" s="228"/>
      <c r="J485" s="41"/>
      <c r="K485" s="41"/>
      <c r="L485" s="45"/>
      <c r="M485" s="229"/>
      <c r="N485" s="230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168</v>
      </c>
      <c r="AU485" s="18" t="s">
        <v>82</v>
      </c>
    </row>
    <row r="486" s="2" customFormat="1">
      <c r="A486" s="39"/>
      <c r="B486" s="40"/>
      <c r="C486" s="41"/>
      <c r="D486" s="233" t="s">
        <v>216</v>
      </c>
      <c r="E486" s="41"/>
      <c r="F486" s="254" t="s">
        <v>1036</v>
      </c>
      <c r="G486" s="41"/>
      <c r="H486" s="41"/>
      <c r="I486" s="228"/>
      <c r="J486" s="41"/>
      <c r="K486" s="41"/>
      <c r="L486" s="45"/>
      <c r="M486" s="229"/>
      <c r="N486" s="230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216</v>
      </c>
      <c r="AU486" s="18" t="s">
        <v>82</v>
      </c>
    </row>
    <row r="487" s="2" customFormat="1" ht="16.5" customHeight="1">
      <c r="A487" s="39"/>
      <c r="B487" s="40"/>
      <c r="C487" s="213" t="s">
        <v>1037</v>
      </c>
      <c r="D487" s="213" t="s">
        <v>161</v>
      </c>
      <c r="E487" s="214" t="s">
        <v>1038</v>
      </c>
      <c r="F487" s="215" t="s">
        <v>1039</v>
      </c>
      <c r="G487" s="216" t="s">
        <v>495</v>
      </c>
      <c r="H487" s="217">
        <v>1</v>
      </c>
      <c r="I487" s="218"/>
      <c r="J487" s="219">
        <f>ROUND(I487*H487,2)</f>
        <v>0</v>
      </c>
      <c r="K487" s="215" t="s">
        <v>165</v>
      </c>
      <c r="L487" s="45"/>
      <c r="M487" s="220" t="s">
        <v>19</v>
      </c>
      <c r="N487" s="221" t="s">
        <v>43</v>
      </c>
      <c r="O487" s="85"/>
      <c r="P487" s="222">
        <f>O487*H487</f>
        <v>0</v>
      </c>
      <c r="Q487" s="222">
        <v>0.00084999999999999995</v>
      </c>
      <c r="R487" s="222">
        <f>Q487*H487</f>
        <v>0.00084999999999999995</v>
      </c>
      <c r="S487" s="222">
        <v>0</v>
      </c>
      <c r="T487" s="223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4" t="s">
        <v>247</v>
      </c>
      <c r="AT487" s="224" t="s">
        <v>161</v>
      </c>
      <c r="AU487" s="224" t="s">
        <v>82</v>
      </c>
      <c r="AY487" s="18" t="s">
        <v>157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8" t="s">
        <v>80</v>
      </c>
      <c r="BK487" s="225">
        <f>ROUND(I487*H487,2)</f>
        <v>0</v>
      </c>
      <c r="BL487" s="18" t="s">
        <v>247</v>
      </c>
      <c r="BM487" s="224" t="s">
        <v>1040</v>
      </c>
    </row>
    <row r="488" s="2" customFormat="1">
      <c r="A488" s="39"/>
      <c r="B488" s="40"/>
      <c r="C488" s="41"/>
      <c r="D488" s="226" t="s">
        <v>168</v>
      </c>
      <c r="E488" s="41"/>
      <c r="F488" s="227" t="s">
        <v>1041</v>
      </c>
      <c r="G488" s="41"/>
      <c r="H488" s="41"/>
      <c r="I488" s="228"/>
      <c r="J488" s="41"/>
      <c r="K488" s="41"/>
      <c r="L488" s="45"/>
      <c r="M488" s="229"/>
      <c r="N488" s="230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168</v>
      </c>
      <c r="AU488" s="18" t="s">
        <v>82</v>
      </c>
    </row>
    <row r="489" s="2" customFormat="1">
      <c r="A489" s="39"/>
      <c r="B489" s="40"/>
      <c r="C489" s="41"/>
      <c r="D489" s="233" t="s">
        <v>216</v>
      </c>
      <c r="E489" s="41"/>
      <c r="F489" s="254" t="s">
        <v>1042</v>
      </c>
      <c r="G489" s="41"/>
      <c r="H489" s="41"/>
      <c r="I489" s="228"/>
      <c r="J489" s="41"/>
      <c r="K489" s="41"/>
      <c r="L489" s="45"/>
      <c r="M489" s="229"/>
      <c r="N489" s="230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216</v>
      </c>
      <c r="AU489" s="18" t="s">
        <v>82</v>
      </c>
    </row>
    <row r="490" s="2" customFormat="1" ht="16.5" customHeight="1">
      <c r="A490" s="39"/>
      <c r="B490" s="40"/>
      <c r="C490" s="258" t="s">
        <v>1043</v>
      </c>
      <c r="D490" s="258" t="s">
        <v>281</v>
      </c>
      <c r="E490" s="259" t="s">
        <v>1044</v>
      </c>
      <c r="F490" s="260" t="s">
        <v>1045</v>
      </c>
      <c r="G490" s="261" t="s">
        <v>495</v>
      </c>
      <c r="H490" s="262">
        <v>1</v>
      </c>
      <c r="I490" s="263"/>
      <c r="J490" s="264">
        <f>ROUND(I490*H490,2)</f>
        <v>0</v>
      </c>
      <c r="K490" s="260" t="s">
        <v>165</v>
      </c>
      <c r="L490" s="265"/>
      <c r="M490" s="266" t="s">
        <v>19</v>
      </c>
      <c r="N490" s="267" t="s">
        <v>43</v>
      </c>
      <c r="O490" s="85"/>
      <c r="P490" s="222">
        <f>O490*H490</f>
        <v>0</v>
      </c>
      <c r="Q490" s="222">
        <v>0.248</v>
      </c>
      <c r="R490" s="222">
        <f>Q490*H490</f>
        <v>0.248</v>
      </c>
      <c r="S490" s="222">
        <v>0</v>
      </c>
      <c r="T490" s="223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4" t="s">
        <v>442</v>
      </c>
      <c r="AT490" s="224" t="s">
        <v>281</v>
      </c>
      <c r="AU490" s="224" t="s">
        <v>82</v>
      </c>
      <c r="AY490" s="18" t="s">
        <v>157</v>
      </c>
      <c r="BE490" s="225">
        <f>IF(N490="základní",J490,0)</f>
        <v>0</v>
      </c>
      <c r="BF490" s="225">
        <f>IF(N490="snížená",J490,0)</f>
        <v>0</v>
      </c>
      <c r="BG490" s="225">
        <f>IF(N490="zákl. přenesená",J490,0)</f>
        <v>0</v>
      </c>
      <c r="BH490" s="225">
        <f>IF(N490="sníž. přenesená",J490,0)</f>
        <v>0</v>
      </c>
      <c r="BI490" s="225">
        <f>IF(N490="nulová",J490,0)</f>
        <v>0</v>
      </c>
      <c r="BJ490" s="18" t="s">
        <v>80</v>
      </c>
      <c r="BK490" s="225">
        <f>ROUND(I490*H490,2)</f>
        <v>0</v>
      </c>
      <c r="BL490" s="18" t="s">
        <v>247</v>
      </c>
      <c r="BM490" s="224" t="s">
        <v>1046</v>
      </c>
    </row>
    <row r="491" s="2" customFormat="1">
      <c r="A491" s="39"/>
      <c r="B491" s="40"/>
      <c r="C491" s="41"/>
      <c r="D491" s="233" t="s">
        <v>216</v>
      </c>
      <c r="E491" s="41"/>
      <c r="F491" s="254" t="s">
        <v>1042</v>
      </c>
      <c r="G491" s="41"/>
      <c r="H491" s="41"/>
      <c r="I491" s="228"/>
      <c r="J491" s="41"/>
      <c r="K491" s="41"/>
      <c r="L491" s="45"/>
      <c r="M491" s="229"/>
      <c r="N491" s="230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216</v>
      </c>
      <c r="AU491" s="18" t="s">
        <v>82</v>
      </c>
    </row>
    <row r="492" s="2" customFormat="1" ht="16.5" customHeight="1">
      <c r="A492" s="39"/>
      <c r="B492" s="40"/>
      <c r="C492" s="213" t="s">
        <v>1047</v>
      </c>
      <c r="D492" s="213" t="s">
        <v>161</v>
      </c>
      <c r="E492" s="214" t="s">
        <v>1048</v>
      </c>
      <c r="F492" s="215" t="s">
        <v>1049</v>
      </c>
      <c r="G492" s="216" t="s">
        <v>164</v>
      </c>
      <c r="H492" s="217">
        <v>5.1500000000000004</v>
      </c>
      <c r="I492" s="218"/>
      <c r="J492" s="219">
        <f>ROUND(I492*H492,2)</f>
        <v>0</v>
      </c>
      <c r="K492" s="215" t="s">
        <v>165</v>
      </c>
      <c r="L492" s="45"/>
      <c r="M492" s="220" t="s">
        <v>19</v>
      </c>
      <c r="N492" s="221" t="s">
        <v>43</v>
      </c>
      <c r="O492" s="85"/>
      <c r="P492" s="222">
        <f>O492*H492</f>
        <v>0</v>
      </c>
      <c r="Q492" s="222">
        <v>0</v>
      </c>
      <c r="R492" s="222">
        <f>Q492*H492</f>
        <v>0</v>
      </c>
      <c r="S492" s="222">
        <v>0</v>
      </c>
      <c r="T492" s="223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4" t="s">
        <v>247</v>
      </c>
      <c r="AT492" s="224" t="s">
        <v>161</v>
      </c>
      <c r="AU492" s="224" t="s">
        <v>82</v>
      </c>
      <c r="AY492" s="18" t="s">
        <v>157</v>
      </c>
      <c r="BE492" s="225">
        <f>IF(N492="základní",J492,0)</f>
        <v>0</v>
      </c>
      <c r="BF492" s="225">
        <f>IF(N492="snížená",J492,0)</f>
        <v>0</v>
      </c>
      <c r="BG492" s="225">
        <f>IF(N492="zákl. přenesená",J492,0)</f>
        <v>0</v>
      </c>
      <c r="BH492" s="225">
        <f>IF(N492="sníž. přenesená",J492,0)</f>
        <v>0</v>
      </c>
      <c r="BI492" s="225">
        <f>IF(N492="nulová",J492,0)</f>
        <v>0</v>
      </c>
      <c r="BJ492" s="18" t="s">
        <v>80</v>
      </c>
      <c r="BK492" s="225">
        <f>ROUND(I492*H492,2)</f>
        <v>0</v>
      </c>
      <c r="BL492" s="18" t="s">
        <v>247</v>
      </c>
      <c r="BM492" s="224" t="s">
        <v>1050</v>
      </c>
    </row>
    <row r="493" s="2" customFormat="1">
      <c r="A493" s="39"/>
      <c r="B493" s="40"/>
      <c r="C493" s="41"/>
      <c r="D493" s="226" t="s">
        <v>168</v>
      </c>
      <c r="E493" s="41"/>
      <c r="F493" s="227" t="s">
        <v>1051</v>
      </c>
      <c r="G493" s="41"/>
      <c r="H493" s="41"/>
      <c r="I493" s="228"/>
      <c r="J493" s="41"/>
      <c r="K493" s="41"/>
      <c r="L493" s="45"/>
      <c r="M493" s="229"/>
      <c r="N493" s="230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168</v>
      </c>
      <c r="AU493" s="18" t="s">
        <v>82</v>
      </c>
    </row>
    <row r="494" s="2" customFormat="1">
      <c r="A494" s="39"/>
      <c r="B494" s="40"/>
      <c r="C494" s="41"/>
      <c r="D494" s="233" t="s">
        <v>216</v>
      </c>
      <c r="E494" s="41"/>
      <c r="F494" s="254" t="s">
        <v>1052</v>
      </c>
      <c r="G494" s="41"/>
      <c r="H494" s="41"/>
      <c r="I494" s="228"/>
      <c r="J494" s="41"/>
      <c r="K494" s="41"/>
      <c r="L494" s="45"/>
      <c r="M494" s="229"/>
      <c r="N494" s="230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216</v>
      </c>
      <c r="AU494" s="18" t="s">
        <v>82</v>
      </c>
    </row>
    <row r="495" s="2" customFormat="1" ht="16.5" customHeight="1">
      <c r="A495" s="39"/>
      <c r="B495" s="40"/>
      <c r="C495" s="258" t="s">
        <v>1053</v>
      </c>
      <c r="D495" s="258" t="s">
        <v>281</v>
      </c>
      <c r="E495" s="259" t="s">
        <v>1054</v>
      </c>
      <c r="F495" s="260" t="s">
        <v>1055</v>
      </c>
      <c r="G495" s="261" t="s">
        <v>164</v>
      </c>
      <c r="H495" s="262">
        <v>5.1500000000000004</v>
      </c>
      <c r="I495" s="263"/>
      <c r="J495" s="264">
        <f>ROUND(I495*H495,2)</f>
        <v>0</v>
      </c>
      <c r="K495" s="260" t="s">
        <v>165</v>
      </c>
      <c r="L495" s="265"/>
      <c r="M495" s="266" t="s">
        <v>19</v>
      </c>
      <c r="N495" s="267" t="s">
        <v>43</v>
      </c>
      <c r="O495" s="85"/>
      <c r="P495" s="222">
        <f>O495*H495</f>
        <v>0</v>
      </c>
      <c r="Q495" s="222">
        <v>0.0061000000000000004</v>
      </c>
      <c r="R495" s="222">
        <f>Q495*H495</f>
        <v>0.031415000000000005</v>
      </c>
      <c r="S495" s="222">
        <v>0</v>
      </c>
      <c r="T495" s="223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4" t="s">
        <v>442</v>
      </c>
      <c r="AT495" s="224" t="s">
        <v>281</v>
      </c>
      <c r="AU495" s="224" t="s">
        <v>82</v>
      </c>
      <c r="AY495" s="18" t="s">
        <v>157</v>
      </c>
      <c r="BE495" s="225">
        <f>IF(N495="základní",J495,0)</f>
        <v>0</v>
      </c>
      <c r="BF495" s="225">
        <f>IF(N495="snížená",J495,0)</f>
        <v>0</v>
      </c>
      <c r="BG495" s="225">
        <f>IF(N495="zákl. přenesená",J495,0)</f>
        <v>0</v>
      </c>
      <c r="BH495" s="225">
        <f>IF(N495="sníž. přenesená",J495,0)</f>
        <v>0</v>
      </c>
      <c r="BI495" s="225">
        <f>IF(N495="nulová",J495,0)</f>
        <v>0</v>
      </c>
      <c r="BJ495" s="18" t="s">
        <v>80</v>
      </c>
      <c r="BK495" s="225">
        <f>ROUND(I495*H495,2)</f>
        <v>0</v>
      </c>
      <c r="BL495" s="18" t="s">
        <v>247</v>
      </c>
      <c r="BM495" s="224" t="s">
        <v>1056</v>
      </c>
    </row>
    <row r="496" s="2" customFormat="1">
      <c r="A496" s="39"/>
      <c r="B496" s="40"/>
      <c r="C496" s="41"/>
      <c r="D496" s="233" t="s">
        <v>216</v>
      </c>
      <c r="E496" s="41"/>
      <c r="F496" s="254" t="s">
        <v>1052</v>
      </c>
      <c r="G496" s="41"/>
      <c r="H496" s="41"/>
      <c r="I496" s="228"/>
      <c r="J496" s="41"/>
      <c r="K496" s="41"/>
      <c r="L496" s="45"/>
      <c r="M496" s="229"/>
      <c r="N496" s="230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216</v>
      </c>
      <c r="AU496" s="18" t="s">
        <v>82</v>
      </c>
    </row>
    <row r="497" s="2" customFormat="1" ht="16.5" customHeight="1">
      <c r="A497" s="39"/>
      <c r="B497" s="40"/>
      <c r="C497" s="213" t="s">
        <v>1057</v>
      </c>
      <c r="D497" s="213" t="s">
        <v>161</v>
      </c>
      <c r="E497" s="214" t="s">
        <v>1058</v>
      </c>
      <c r="F497" s="215" t="s">
        <v>1059</v>
      </c>
      <c r="G497" s="216" t="s">
        <v>164</v>
      </c>
      <c r="H497" s="217">
        <v>2.75</v>
      </c>
      <c r="I497" s="218"/>
      <c r="J497" s="219">
        <f>ROUND(I497*H497,2)</f>
        <v>0</v>
      </c>
      <c r="K497" s="215" t="s">
        <v>165</v>
      </c>
      <c r="L497" s="45"/>
      <c r="M497" s="220" t="s">
        <v>19</v>
      </c>
      <c r="N497" s="221" t="s">
        <v>43</v>
      </c>
      <c r="O497" s="85"/>
      <c r="P497" s="222">
        <f>O497*H497</f>
        <v>0</v>
      </c>
      <c r="Q497" s="222">
        <v>4.0000000000000003E-05</v>
      </c>
      <c r="R497" s="222">
        <f>Q497*H497</f>
        <v>0.00011</v>
      </c>
      <c r="S497" s="222">
        <v>0</v>
      </c>
      <c r="T497" s="223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4" t="s">
        <v>247</v>
      </c>
      <c r="AT497" s="224" t="s">
        <v>161</v>
      </c>
      <c r="AU497" s="224" t="s">
        <v>82</v>
      </c>
      <c r="AY497" s="18" t="s">
        <v>157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8" t="s">
        <v>80</v>
      </c>
      <c r="BK497" s="225">
        <f>ROUND(I497*H497,2)</f>
        <v>0</v>
      </c>
      <c r="BL497" s="18" t="s">
        <v>247</v>
      </c>
      <c r="BM497" s="224" t="s">
        <v>1060</v>
      </c>
    </row>
    <row r="498" s="2" customFormat="1">
      <c r="A498" s="39"/>
      <c r="B498" s="40"/>
      <c r="C498" s="41"/>
      <c r="D498" s="226" t="s">
        <v>168</v>
      </c>
      <c r="E498" s="41"/>
      <c r="F498" s="227" t="s">
        <v>1061</v>
      </c>
      <c r="G498" s="41"/>
      <c r="H498" s="41"/>
      <c r="I498" s="228"/>
      <c r="J498" s="41"/>
      <c r="K498" s="41"/>
      <c r="L498" s="45"/>
      <c r="M498" s="229"/>
      <c r="N498" s="230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168</v>
      </c>
      <c r="AU498" s="18" t="s">
        <v>82</v>
      </c>
    </row>
    <row r="499" s="2" customFormat="1" ht="16.5" customHeight="1">
      <c r="A499" s="39"/>
      <c r="B499" s="40"/>
      <c r="C499" s="258" t="s">
        <v>1062</v>
      </c>
      <c r="D499" s="258" t="s">
        <v>281</v>
      </c>
      <c r="E499" s="259" t="s">
        <v>1063</v>
      </c>
      <c r="F499" s="260" t="s">
        <v>1064</v>
      </c>
      <c r="G499" s="261" t="s">
        <v>164</v>
      </c>
      <c r="H499" s="262">
        <v>2.9700000000000002</v>
      </c>
      <c r="I499" s="263"/>
      <c r="J499" s="264">
        <f>ROUND(I499*H499,2)</f>
        <v>0</v>
      </c>
      <c r="K499" s="260" t="s">
        <v>165</v>
      </c>
      <c r="L499" s="265"/>
      <c r="M499" s="266" t="s">
        <v>19</v>
      </c>
      <c r="N499" s="267" t="s">
        <v>43</v>
      </c>
      <c r="O499" s="85"/>
      <c r="P499" s="222">
        <f>O499*H499</f>
        <v>0</v>
      </c>
      <c r="Q499" s="222">
        <v>0.00040000000000000002</v>
      </c>
      <c r="R499" s="222">
        <f>Q499*H499</f>
        <v>0.001188</v>
      </c>
      <c r="S499" s="222">
        <v>0</v>
      </c>
      <c r="T499" s="223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4" t="s">
        <v>442</v>
      </c>
      <c r="AT499" s="224" t="s">
        <v>281</v>
      </c>
      <c r="AU499" s="224" t="s">
        <v>82</v>
      </c>
      <c r="AY499" s="18" t="s">
        <v>157</v>
      </c>
      <c r="BE499" s="225">
        <f>IF(N499="základní",J499,0)</f>
        <v>0</v>
      </c>
      <c r="BF499" s="225">
        <f>IF(N499="snížená",J499,0)</f>
        <v>0</v>
      </c>
      <c r="BG499" s="225">
        <f>IF(N499="zákl. přenesená",J499,0)</f>
        <v>0</v>
      </c>
      <c r="BH499" s="225">
        <f>IF(N499="sníž. přenesená",J499,0)</f>
        <v>0</v>
      </c>
      <c r="BI499" s="225">
        <f>IF(N499="nulová",J499,0)</f>
        <v>0</v>
      </c>
      <c r="BJ499" s="18" t="s">
        <v>80</v>
      </c>
      <c r="BK499" s="225">
        <f>ROUND(I499*H499,2)</f>
        <v>0</v>
      </c>
      <c r="BL499" s="18" t="s">
        <v>247</v>
      </c>
      <c r="BM499" s="224" t="s">
        <v>1065</v>
      </c>
    </row>
    <row r="500" s="2" customFormat="1">
      <c r="A500" s="39"/>
      <c r="B500" s="40"/>
      <c r="C500" s="41"/>
      <c r="D500" s="233" t="s">
        <v>216</v>
      </c>
      <c r="E500" s="41"/>
      <c r="F500" s="254" t="s">
        <v>1066</v>
      </c>
      <c r="G500" s="41"/>
      <c r="H500" s="41"/>
      <c r="I500" s="228"/>
      <c r="J500" s="41"/>
      <c r="K500" s="41"/>
      <c r="L500" s="45"/>
      <c r="M500" s="229"/>
      <c r="N500" s="230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216</v>
      </c>
      <c r="AU500" s="18" t="s">
        <v>82</v>
      </c>
    </row>
    <row r="501" s="13" customFormat="1">
      <c r="A501" s="13"/>
      <c r="B501" s="231"/>
      <c r="C501" s="232"/>
      <c r="D501" s="233" t="s">
        <v>170</v>
      </c>
      <c r="E501" s="232"/>
      <c r="F501" s="235" t="s">
        <v>1067</v>
      </c>
      <c r="G501" s="232"/>
      <c r="H501" s="236">
        <v>2.9700000000000002</v>
      </c>
      <c r="I501" s="237"/>
      <c r="J501" s="232"/>
      <c r="K501" s="232"/>
      <c r="L501" s="238"/>
      <c r="M501" s="239"/>
      <c r="N501" s="240"/>
      <c r="O501" s="240"/>
      <c r="P501" s="240"/>
      <c r="Q501" s="240"/>
      <c r="R501" s="240"/>
      <c r="S501" s="240"/>
      <c r="T501" s="24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2" t="s">
        <v>170</v>
      </c>
      <c r="AU501" s="242" t="s">
        <v>82</v>
      </c>
      <c r="AV501" s="13" t="s">
        <v>82</v>
      </c>
      <c r="AW501" s="13" t="s">
        <v>4</v>
      </c>
      <c r="AX501" s="13" t="s">
        <v>80</v>
      </c>
      <c r="AY501" s="242" t="s">
        <v>157</v>
      </c>
    </row>
    <row r="502" s="12" customFormat="1" ht="22.8" customHeight="1">
      <c r="A502" s="12"/>
      <c r="B502" s="197"/>
      <c r="C502" s="198"/>
      <c r="D502" s="199" t="s">
        <v>71</v>
      </c>
      <c r="E502" s="211" t="s">
        <v>1068</v>
      </c>
      <c r="F502" s="211" t="s">
        <v>1069</v>
      </c>
      <c r="G502" s="198"/>
      <c r="H502" s="198"/>
      <c r="I502" s="201"/>
      <c r="J502" s="212">
        <f>BK502</f>
        <v>0</v>
      </c>
      <c r="K502" s="198"/>
      <c r="L502" s="203"/>
      <c r="M502" s="204"/>
      <c r="N502" s="205"/>
      <c r="O502" s="205"/>
      <c r="P502" s="206">
        <f>SUM(P503:P510)</f>
        <v>0</v>
      </c>
      <c r="Q502" s="205"/>
      <c r="R502" s="206">
        <f>SUM(R503:R510)</f>
        <v>0.47102110000000008</v>
      </c>
      <c r="S502" s="205"/>
      <c r="T502" s="207">
        <f>SUM(T503:T510)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08" t="s">
        <v>82</v>
      </c>
      <c r="AT502" s="209" t="s">
        <v>71</v>
      </c>
      <c r="AU502" s="209" t="s">
        <v>80</v>
      </c>
      <c r="AY502" s="208" t="s">
        <v>157</v>
      </c>
      <c r="BK502" s="210">
        <f>SUM(BK503:BK510)</f>
        <v>0</v>
      </c>
    </row>
    <row r="503" s="2" customFormat="1" ht="16.5" customHeight="1">
      <c r="A503" s="39"/>
      <c r="B503" s="40"/>
      <c r="C503" s="213" t="s">
        <v>1070</v>
      </c>
      <c r="D503" s="213" t="s">
        <v>161</v>
      </c>
      <c r="E503" s="214" t="s">
        <v>1071</v>
      </c>
      <c r="F503" s="215" t="s">
        <v>1072</v>
      </c>
      <c r="G503" s="216" t="s">
        <v>206</v>
      </c>
      <c r="H503" s="217">
        <v>288.97000000000003</v>
      </c>
      <c r="I503" s="218"/>
      <c r="J503" s="219">
        <f>ROUND(I503*H503,2)</f>
        <v>0</v>
      </c>
      <c r="K503" s="215" t="s">
        <v>165</v>
      </c>
      <c r="L503" s="45"/>
      <c r="M503" s="220" t="s">
        <v>19</v>
      </c>
      <c r="N503" s="221" t="s">
        <v>43</v>
      </c>
      <c r="O503" s="85"/>
      <c r="P503" s="222">
        <f>O503*H503</f>
        <v>0</v>
      </c>
      <c r="Q503" s="222">
        <v>0</v>
      </c>
      <c r="R503" s="222">
        <f>Q503*H503</f>
        <v>0</v>
      </c>
      <c r="S503" s="222">
        <v>0</v>
      </c>
      <c r="T503" s="223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247</v>
      </c>
      <c r="AT503" s="224" t="s">
        <v>161</v>
      </c>
      <c r="AU503" s="224" t="s">
        <v>82</v>
      </c>
      <c r="AY503" s="18" t="s">
        <v>157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80</v>
      </c>
      <c r="BK503" s="225">
        <f>ROUND(I503*H503,2)</f>
        <v>0</v>
      </c>
      <c r="BL503" s="18" t="s">
        <v>247</v>
      </c>
      <c r="BM503" s="224" t="s">
        <v>1073</v>
      </c>
    </row>
    <row r="504" s="2" customFormat="1">
      <c r="A504" s="39"/>
      <c r="B504" s="40"/>
      <c r="C504" s="41"/>
      <c r="D504" s="226" t="s">
        <v>168</v>
      </c>
      <c r="E504" s="41"/>
      <c r="F504" s="227" t="s">
        <v>1074</v>
      </c>
      <c r="G504" s="41"/>
      <c r="H504" s="41"/>
      <c r="I504" s="228"/>
      <c r="J504" s="41"/>
      <c r="K504" s="41"/>
      <c r="L504" s="45"/>
      <c r="M504" s="229"/>
      <c r="N504" s="230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168</v>
      </c>
      <c r="AU504" s="18" t="s">
        <v>82</v>
      </c>
    </row>
    <row r="505" s="2" customFormat="1" ht="16.5" customHeight="1">
      <c r="A505" s="39"/>
      <c r="B505" s="40"/>
      <c r="C505" s="213" t="s">
        <v>1075</v>
      </c>
      <c r="D505" s="213" t="s">
        <v>161</v>
      </c>
      <c r="E505" s="214" t="s">
        <v>1076</v>
      </c>
      <c r="F505" s="215" t="s">
        <v>1077</v>
      </c>
      <c r="G505" s="216" t="s">
        <v>206</v>
      </c>
      <c r="H505" s="217">
        <v>288.97000000000003</v>
      </c>
      <c r="I505" s="218"/>
      <c r="J505" s="219">
        <f>ROUND(I505*H505,2)</f>
        <v>0</v>
      </c>
      <c r="K505" s="215" t="s">
        <v>165</v>
      </c>
      <c r="L505" s="45"/>
      <c r="M505" s="220" t="s">
        <v>19</v>
      </c>
      <c r="N505" s="221" t="s">
        <v>43</v>
      </c>
      <c r="O505" s="85"/>
      <c r="P505" s="222">
        <f>O505*H505</f>
        <v>0</v>
      </c>
      <c r="Q505" s="222">
        <v>0.00025000000000000001</v>
      </c>
      <c r="R505" s="222">
        <f>Q505*H505</f>
        <v>0.072242500000000015</v>
      </c>
      <c r="S505" s="222">
        <v>0</v>
      </c>
      <c r="T505" s="223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4" t="s">
        <v>247</v>
      </c>
      <c r="AT505" s="224" t="s">
        <v>161</v>
      </c>
      <c r="AU505" s="224" t="s">
        <v>82</v>
      </c>
      <c r="AY505" s="18" t="s">
        <v>157</v>
      </c>
      <c r="BE505" s="225">
        <f>IF(N505="základní",J505,0)</f>
        <v>0</v>
      </c>
      <c r="BF505" s="225">
        <f>IF(N505="snížená",J505,0)</f>
        <v>0</v>
      </c>
      <c r="BG505" s="225">
        <f>IF(N505="zákl. přenesená",J505,0)</f>
        <v>0</v>
      </c>
      <c r="BH505" s="225">
        <f>IF(N505="sníž. přenesená",J505,0)</f>
        <v>0</v>
      </c>
      <c r="BI505" s="225">
        <f>IF(N505="nulová",J505,0)</f>
        <v>0</v>
      </c>
      <c r="BJ505" s="18" t="s">
        <v>80</v>
      </c>
      <c r="BK505" s="225">
        <f>ROUND(I505*H505,2)</f>
        <v>0</v>
      </c>
      <c r="BL505" s="18" t="s">
        <v>247</v>
      </c>
      <c r="BM505" s="224" t="s">
        <v>1078</v>
      </c>
    </row>
    <row r="506" s="2" customFormat="1">
      <c r="A506" s="39"/>
      <c r="B506" s="40"/>
      <c r="C506" s="41"/>
      <c r="D506" s="226" t="s">
        <v>168</v>
      </c>
      <c r="E506" s="41"/>
      <c r="F506" s="227" t="s">
        <v>1079</v>
      </c>
      <c r="G506" s="41"/>
      <c r="H506" s="41"/>
      <c r="I506" s="228"/>
      <c r="J506" s="41"/>
      <c r="K506" s="41"/>
      <c r="L506" s="45"/>
      <c r="M506" s="229"/>
      <c r="N506" s="230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168</v>
      </c>
      <c r="AU506" s="18" t="s">
        <v>82</v>
      </c>
    </row>
    <row r="507" s="2" customFormat="1" ht="16.5" customHeight="1">
      <c r="A507" s="39"/>
      <c r="B507" s="40"/>
      <c r="C507" s="213" t="s">
        <v>1080</v>
      </c>
      <c r="D507" s="213" t="s">
        <v>161</v>
      </c>
      <c r="E507" s="214" t="s">
        <v>1081</v>
      </c>
      <c r="F507" s="215" t="s">
        <v>1082</v>
      </c>
      <c r="G507" s="216" t="s">
        <v>206</v>
      </c>
      <c r="H507" s="217">
        <v>288.97000000000003</v>
      </c>
      <c r="I507" s="218"/>
      <c r="J507" s="219">
        <f>ROUND(I507*H507,2)</f>
        <v>0</v>
      </c>
      <c r="K507" s="215" t="s">
        <v>165</v>
      </c>
      <c r="L507" s="45"/>
      <c r="M507" s="220" t="s">
        <v>19</v>
      </c>
      <c r="N507" s="221" t="s">
        <v>43</v>
      </c>
      <c r="O507" s="85"/>
      <c r="P507" s="222">
        <f>O507*H507</f>
        <v>0</v>
      </c>
      <c r="Q507" s="222">
        <v>0.00038000000000000002</v>
      </c>
      <c r="R507" s="222">
        <f>Q507*H507</f>
        <v>0.10980860000000002</v>
      </c>
      <c r="S507" s="222">
        <v>0</v>
      </c>
      <c r="T507" s="223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4" t="s">
        <v>247</v>
      </c>
      <c r="AT507" s="224" t="s">
        <v>161</v>
      </c>
      <c r="AU507" s="224" t="s">
        <v>82</v>
      </c>
      <c r="AY507" s="18" t="s">
        <v>157</v>
      </c>
      <c r="BE507" s="225">
        <f>IF(N507="základní",J507,0)</f>
        <v>0</v>
      </c>
      <c r="BF507" s="225">
        <f>IF(N507="snížená",J507,0)</f>
        <v>0</v>
      </c>
      <c r="BG507" s="225">
        <f>IF(N507="zákl. přenesená",J507,0)</f>
        <v>0</v>
      </c>
      <c r="BH507" s="225">
        <f>IF(N507="sníž. přenesená",J507,0)</f>
        <v>0</v>
      </c>
      <c r="BI507" s="225">
        <f>IF(N507="nulová",J507,0)</f>
        <v>0</v>
      </c>
      <c r="BJ507" s="18" t="s">
        <v>80</v>
      </c>
      <c r="BK507" s="225">
        <f>ROUND(I507*H507,2)</f>
        <v>0</v>
      </c>
      <c r="BL507" s="18" t="s">
        <v>247</v>
      </c>
      <c r="BM507" s="224" t="s">
        <v>1083</v>
      </c>
    </row>
    <row r="508" s="2" customFormat="1">
      <c r="A508" s="39"/>
      <c r="B508" s="40"/>
      <c r="C508" s="41"/>
      <c r="D508" s="226" t="s">
        <v>168</v>
      </c>
      <c r="E508" s="41"/>
      <c r="F508" s="227" t="s">
        <v>1084</v>
      </c>
      <c r="G508" s="41"/>
      <c r="H508" s="41"/>
      <c r="I508" s="228"/>
      <c r="J508" s="41"/>
      <c r="K508" s="41"/>
      <c r="L508" s="45"/>
      <c r="M508" s="229"/>
      <c r="N508" s="230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168</v>
      </c>
      <c r="AU508" s="18" t="s">
        <v>82</v>
      </c>
    </row>
    <row r="509" s="2" customFormat="1" ht="16.5" customHeight="1">
      <c r="A509" s="39"/>
      <c r="B509" s="40"/>
      <c r="C509" s="258" t="s">
        <v>1085</v>
      </c>
      <c r="D509" s="258" t="s">
        <v>281</v>
      </c>
      <c r="E509" s="259" t="s">
        <v>1086</v>
      </c>
      <c r="F509" s="260" t="s">
        <v>1087</v>
      </c>
      <c r="G509" s="261" t="s">
        <v>1088</v>
      </c>
      <c r="H509" s="262">
        <v>288.97000000000003</v>
      </c>
      <c r="I509" s="263"/>
      <c r="J509" s="264">
        <f>ROUND(I509*H509,2)</f>
        <v>0</v>
      </c>
      <c r="K509" s="260" t="s">
        <v>165</v>
      </c>
      <c r="L509" s="265"/>
      <c r="M509" s="266" t="s">
        <v>19</v>
      </c>
      <c r="N509" s="267" t="s">
        <v>43</v>
      </c>
      <c r="O509" s="85"/>
      <c r="P509" s="222">
        <f>O509*H509</f>
        <v>0</v>
      </c>
      <c r="Q509" s="222">
        <v>0.001</v>
      </c>
      <c r="R509" s="222">
        <f>Q509*H509</f>
        <v>0.28897000000000006</v>
      </c>
      <c r="S509" s="222">
        <v>0</v>
      </c>
      <c r="T509" s="223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4" t="s">
        <v>183</v>
      </c>
      <c r="AT509" s="224" t="s">
        <v>281</v>
      </c>
      <c r="AU509" s="224" t="s">
        <v>82</v>
      </c>
      <c r="AY509" s="18" t="s">
        <v>157</v>
      </c>
      <c r="BE509" s="225">
        <f>IF(N509="základní",J509,0)</f>
        <v>0</v>
      </c>
      <c r="BF509" s="225">
        <f>IF(N509="snížená",J509,0)</f>
        <v>0</v>
      </c>
      <c r="BG509" s="225">
        <f>IF(N509="zákl. přenesená",J509,0)</f>
        <v>0</v>
      </c>
      <c r="BH509" s="225">
        <f>IF(N509="sníž. přenesená",J509,0)</f>
        <v>0</v>
      </c>
      <c r="BI509" s="225">
        <f>IF(N509="nulová",J509,0)</f>
        <v>0</v>
      </c>
      <c r="BJ509" s="18" t="s">
        <v>80</v>
      </c>
      <c r="BK509" s="225">
        <f>ROUND(I509*H509,2)</f>
        <v>0</v>
      </c>
      <c r="BL509" s="18" t="s">
        <v>166</v>
      </c>
      <c r="BM509" s="224" t="s">
        <v>1089</v>
      </c>
    </row>
    <row r="510" s="13" customFormat="1">
      <c r="A510" s="13"/>
      <c r="B510" s="231"/>
      <c r="C510" s="232"/>
      <c r="D510" s="233" t="s">
        <v>170</v>
      </c>
      <c r="E510" s="234" t="s">
        <v>19</v>
      </c>
      <c r="F510" s="235" t="s">
        <v>1090</v>
      </c>
      <c r="G510" s="232"/>
      <c r="H510" s="236">
        <v>288.97000000000003</v>
      </c>
      <c r="I510" s="237"/>
      <c r="J510" s="232"/>
      <c r="K510" s="232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170</v>
      </c>
      <c r="AU510" s="242" t="s">
        <v>82</v>
      </c>
      <c r="AV510" s="13" t="s">
        <v>82</v>
      </c>
      <c r="AW510" s="13" t="s">
        <v>32</v>
      </c>
      <c r="AX510" s="13" t="s">
        <v>80</v>
      </c>
      <c r="AY510" s="242" t="s">
        <v>157</v>
      </c>
    </row>
    <row r="511" s="12" customFormat="1" ht="25.92" customHeight="1">
      <c r="A511" s="12"/>
      <c r="B511" s="197"/>
      <c r="C511" s="198"/>
      <c r="D511" s="199" t="s">
        <v>71</v>
      </c>
      <c r="E511" s="200" t="s">
        <v>281</v>
      </c>
      <c r="F511" s="200" t="s">
        <v>1091</v>
      </c>
      <c r="G511" s="198"/>
      <c r="H511" s="198"/>
      <c r="I511" s="201"/>
      <c r="J511" s="202">
        <f>BK511</f>
        <v>0</v>
      </c>
      <c r="K511" s="198"/>
      <c r="L511" s="203"/>
      <c r="M511" s="204"/>
      <c r="N511" s="205"/>
      <c r="O511" s="205"/>
      <c r="P511" s="206">
        <f>P512</f>
        <v>0</v>
      </c>
      <c r="Q511" s="205"/>
      <c r="R511" s="206">
        <f>R512</f>
        <v>0</v>
      </c>
      <c r="S511" s="205"/>
      <c r="T511" s="207">
        <f>T512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08" t="s">
        <v>174</v>
      </c>
      <c r="AT511" s="209" t="s">
        <v>71</v>
      </c>
      <c r="AU511" s="209" t="s">
        <v>72</v>
      </c>
      <c r="AY511" s="208" t="s">
        <v>157</v>
      </c>
      <c r="BK511" s="210">
        <f>BK512</f>
        <v>0</v>
      </c>
    </row>
    <row r="512" s="12" customFormat="1" ht="22.8" customHeight="1">
      <c r="A512" s="12"/>
      <c r="B512" s="197"/>
      <c r="C512" s="198"/>
      <c r="D512" s="199" t="s">
        <v>71</v>
      </c>
      <c r="E512" s="211" t="s">
        <v>1092</v>
      </c>
      <c r="F512" s="211" t="s">
        <v>1093</v>
      </c>
      <c r="G512" s="198"/>
      <c r="H512" s="198"/>
      <c r="I512" s="201"/>
      <c r="J512" s="212">
        <f>BK512</f>
        <v>0</v>
      </c>
      <c r="K512" s="198"/>
      <c r="L512" s="203"/>
      <c r="M512" s="204"/>
      <c r="N512" s="205"/>
      <c r="O512" s="205"/>
      <c r="P512" s="206">
        <f>SUM(P513:P517)</f>
        <v>0</v>
      </c>
      <c r="Q512" s="205"/>
      <c r="R512" s="206">
        <f>SUM(R513:R517)</f>
        <v>0</v>
      </c>
      <c r="S512" s="205"/>
      <c r="T512" s="207">
        <f>SUM(T513:T517)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8" t="s">
        <v>174</v>
      </c>
      <c r="AT512" s="209" t="s">
        <v>71</v>
      </c>
      <c r="AU512" s="209" t="s">
        <v>80</v>
      </c>
      <c r="AY512" s="208" t="s">
        <v>157</v>
      </c>
      <c r="BK512" s="210">
        <f>SUM(BK513:BK517)</f>
        <v>0</v>
      </c>
    </row>
    <row r="513" s="2" customFormat="1" ht="16.5" customHeight="1">
      <c r="A513" s="39"/>
      <c r="B513" s="40"/>
      <c r="C513" s="213" t="s">
        <v>1094</v>
      </c>
      <c r="D513" s="213" t="s">
        <v>161</v>
      </c>
      <c r="E513" s="214" t="s">
        <v>1095</v>
      </c>
      <c r="F513" s="215" t="s">
        <v>1096</v>
      </c>
      <c r="G513" s="216" t="s">
        <v>495</v>
      </c>
      <c r="H513" s="217">
        <v>13</v>
      </c>
      <c r="I513" s="218"/>
      <c r="J513" s="219">
        <f>ROUND(I513*H513,2)</f>
        <v>0</v>
      </c>
      <c r="K513" s="215" t="s">
        <v>165</v>
      </c>
      <c r="L513" s="45"/>
      <c r="M513" s="220" t="s">
        <v>19</v>
      </c>
      <c r="N513" s="221" t="s">
        <v>43</v>
      </c>
      <c r="O513" s="85"/>
      <c r="P513" s="222">
        <f>O513*H513</f>
        <v>0</v>
      </c>
      <c r="Q513" s="222">
        <v>0</v>
      </c>
      <c r="R513" s="222">
        <f>Q513*H513</f>
        <v>0</v>
      </c>
      <c r="S513" s="222">
        <v>0</v>
      </c>
      <c r="T513" s="223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4" t="s">
        <v>624</v>
      </c>
      <c r="AT513" s="224" t="s">
        <v>161</v>
      </c>
      <c r="AU513" s="224" t="s">
        <v>82</v>
      </c>
      <c r="AY513" s="18" t="s">
        <v>157</v>
      </c>
      <c r="BE513" s="225">
        <f>IF(N513="základní",J513,0)</f>
        <v>0</v>
      </c>
      <c r="BF513" s="225">
        <f>IF(N513="snížená",J513,0)</f>
        <v>0</v>
      </c>
      <c r="BG513" s="225">
        <f>IF(N513="zákl. přenesená",J513,0)</f>
        <v>0</v>
      </c>
      <c r="BH513" s="225">
        <f>IF(N513="sníž. přenesená",J513,0)</f>
        <v>0</v>
      </c>
      <c r="BI513" s="225">
        <f>IF(N513="nulová",J513,0)</f>
        <v>0</v>
      </c>
      <c r="BJ513" s="18" t="s">
        <v>80</v>
      </c>
      <c r="BK513" s="225">
        <f>ROUND(I513*H513,2)</f>
        <v>0</v>
      </c>
      <c r="BL513" s="18" t="s">
        <v>624</v>
      </c>
      <c r="BM513" s="224" t="s">
        <v>1097</v>
      </c>
    </row>
    <row r="514" s="2" customFormat="1">
      <c r="A514" s="39"/>
      <c r="B514" s="40"/>
      <c r="C514" s="41"/>
      <c r="D514" s="226" t="s">
        <v>168</v>
      </c>
      <c r="E514" s="41"/>
      <c r="F514" s="227" t="s">
        <v>1098</v>
      </c>
      <c r="G514" s="41"/>
      <c r="H514" s="41"/>
      <c r="I514" s="228"/>
      <c r="J514" s="41"/>
      <c r="K514" s="41"/>
      <c r="L514" s="45"/>
      <c r="M514" s="229"/>
      <c r="N514" s="230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168</v>
      </c>
      <c r="AU514" s="18" t="s">
        <v>82</v>
      </c>
    </row>
    <row r="515" s="2" customFormat="1">
      <c r="A515" s="39"/>
      <c r="B515" s="40"/>
      <c r="C515" s="41"/>
      <c r="D515" s="233" t="s">
        <v>216</v>
      </c>
      <c r="E515" s="41"/>
      <c r="F515" s="254" t="s">
        <v>1099</v>
      </c>
      <c r="G515" s="41"/>
      <c r="H515" s="41"/>
      <c r="I515" s="228"/>
      <c r="J515" s="41"/>
      <c r="K515" s="41"/>
      <c r="L515" s="45"/>
      <c r="M515" s="229"/>
      <c r="N515" s="230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216</v>
      </c>
      <c r="AU515" s="18" t="s">
        <v>82</v>
      </c>
    </row>
    <row r="516" s="2" customFormat="1" ht="16.5" customHeight="1">
      <c r="A516" s="39"/>
      <c r="B516" s="40"/>
      <c r="C516" s="258" t="s">
        <v>1100</v>
      </c>
      <c r="D516" s="258" t="s">
        <v>281</v>
      </c>
      <c r="E516" s="259" t="s">
        <v>1101</v>
      </c>
      <c r="F516" s="260" t="s">
        <v>1102</v>
      </c>
      <c r="G516" s="261" t="s">
        <v>495</v>
      </c>
      <c r="H516" s="262">
        <v>13</v>
      </c>
      <c r="I516" s="263"/>
      <c r="J516" s="264">
        <f>ROUND(I516*H516,2)</f>
        <v>0</v>
      </c>
      <c r="K516" s="260" t="s">
        <v>165</v>
      </c>
      <c r="L516" s="265"/>
      <c r="M516" s="266" t="s">
        <v>19</v>
      </c>
      <c r="N516" s="267" t="s">
        <v>43</v>
      </c>
      <c r="O516" s="85"/>
      <c r="P516" s="222">
        <f>O516*H516</f>
        <v>0</v>
      </c>
      <c r="Q516" s="222">
        <v>0</v>
      </c>
      <c r="R516" s="222">
        <f>Q516*H516</f>
        <v>0</v>
      </c>
      <c r="S516" s="222">
        <v>0</v>
      </c>
      <c r="T516" s="223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4" t="s">
        <v>968</v>
      </c>
      <c r="AT516" s="224" t="s">
        <v>281</v>
      </c>
      <c r="AU516" s="224" t="s">
        <v>82</v>
      </c>
      <c r="AY516" s="18" t="s">
        <v>157</v>
      </c>
      <c r="BE516" s="225">
        <f>IF(N516="základní",J516,0)</f>
        <v>0</v>
      </c>
      <c r="BF516" s="225">
        <f>IF(N516="snížená",J516,0)</f>
        <v>0</v>
      </c>
      <c r="BG516" s="225">
        <f>IF(N516="zákl. přenesená",J516,0)</f>
        <v>0</v>
      </c>
      <c r="BH516" s="225">
        <f>IF(N516="sníž. přenesená",J516,0)</f>
        <v>0</v>
      </c>
      <c r="BI516" s="225">
        <f>IF(N516="nulová",J516,0)</f>
        <v>0</v>
      </c>
      <c r="BJ516" s="18" t="s">
        <v>80</v>
      </c>
      <c r="BK516" s="225">
        <f>ROUND(I516*H516,2)</f>
        <v>0</v>
      </c>
      <c r="BL516" s="18" t="s">
        <v>968</v>
      </c>
      <c r="BM516" s="224" t="s">
        <v>1103</v>
      </c>
    </row>
    <row r="517" s="2" customFormat="1">
      <c r="A517" s="39"/>
      <c r="B517" s="40"/>
      <c r="C517" s="41"/>
      <c r="D517" s="233" t="s">
        <v>216</v>
      </c>
      <c r="E517" s="41"/>
      <c r="F517" s="254" t="s">
        <v>1099</v>
      </c>
      <c r="G517" s="41"/>
      <c r="H517" s="41"/>
      <c r="I517" s="228"/>
      <c r="J517" s="41"/>
      <c r="K517" s="41"/>
      <c r="L517" s="45"/>
      <c r="M517" s="268"/>
      <c r="N517" s="269"/>
      <c r="O517" s="270"/>
      <c r="P517" s="270"/>
      <c r="Q517" s="270"/>
      <c r="R517" s="270"/>
      <c r="S517" s="270"/>
      <c r="T517" s="271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216</v>
      </c>
      <c r="AU517" s="18" t="s">
        <v>82</v>
      </c>
    </row>
    <row r="518" s="2" customFormat="1" ht="6.96" customHeight="1">
      <c r="A518" s="39"/>
      <c r="B518" s="60"/>
      <c r="C518" s="61"/>
      <c r="D518" s="61"/>
      <c r="E518" s="61"/>
      <c r="F518" s="61"/>
      <c r="G518" s="61"/>
      <c r="H518" s="61"/>
      <c r="I518" s="61"/>
      <c r="J518" s="61"/>
      <c r="K518" s="61"/>
      <c r="L518" s="45"/>
      <c r="M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</sheetData>
  <sheetProtection sheet="1" autoFilter="0" formatColumns="0" formatRows="0" objects="1" scenarios="1" spinCount="100000" saltValue="xy97DawmpZgQA+YV81odfaT/pPxlE9gI3ZF028IMQuT4iDcy6LduMNhHGmPQNCn/aAH05u8WELRiWI5pUv+EeA==" hashValue="hucNELtDuz1Jvdqb8A3eu8Lye/K19Pj0Ln65fx066mITqbofRQ6DYI9ZRUE1OEmLY10wZ8oRyv3OGdtMHTXOlA==" algorithmName="SHA-512" password="CC35"/>
  <autoFilter ref="C95:K517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4_01/115101303"/>
    <hyperlink ref="F102" r:id="rId2" display="https://podminky.urs.cz/item/CS_URS_2024_01/131251206"/>
    <hyperlink ref="F105" r:id="rId3" display="https://podminky.urs.cz/item/CS_URS_2024_01/153112122"/>
    <hyperlink ref="F111" r:id="rId4" display="https://podminky.urs.cz/item/CS_URS_2024_01/161151103"/>
    <hyperlink ref="F113" r:id="rId5" display="https://podminky.urs.cz/item/CS_URS_2024_01/162351103"/>
    <hyperlink ref="F115" r:id="rId6" display="https://podminky.urs.cz/item/CS_URS_2024_01/167151111"/>
    <hyperlink ref="F117" r:id="rId7" display="https://podminky.urs.cz/item/CS_URS_2024_01/174151101"/>
    <hyperlink ref="F124" r:id="rId8" display="https://podminky.urs.cz/item/CS_URS_2024_01/174151102"/>
    <hyperlink ref="F128" r:id="rId9" display="https://podminky.urs.cz/item/CS_URS_2024_01/271532212"/>
    <hyperlink ref="F135" r:id="rId10" display="https://podminky.urs.cz/item/CS_URS_2024_01/273313611"/>
    <hyperlink ref="F141" r:id="rId11" display="https://podminky.urs.cz/item/CS_URS_2024_01/273313811"/>
    <hyperlink ref="F148" r:id="rId12" display="https://podminky.urs.cz/item/CS_URS_2024_01/273323611"/>
    <hyperlink ref="F151" r:id="rId13" display="https://podminky.urs.cz/item/CS_URS_2024_01/273351121"/>
    <hyperlink ref="F154" r:id="rId14" display="https://podminky.urs.cz/item/CS_URS_2024_01/273351122"/>
    <hyperlink ref="F156" r:id="rId15" display="https://podminky.urs.cz/item/CS_URS_2024_01/273361821"/>
    <hyperlink ref="F159" r:id="rId16" display="https://podminky.urs.cz/item/CS_URS_2024_01/273362021"/>
    <hyperlink ref="F163" r:id="rId17" display="https://podminky.urs.cz/item/CS_URS_2024_01/274322511"/>
    <hyperlink ref="F166" r:id="rId18" display="https://podminky.urs.cz/item/CS_URS_2024_01/274351121"/>
    <hyperlink ref="F169" r:id="rId19" display="https://podminky.urs.cz/item/CS_URS_2024_01/274351122"/>
    <hyperlink ref="F171" r:id="rId20" display="https://podminky.urs.cz/item/CS_URS_2024_01/274361821"/>
    <hyperlink ref="F174" r:id="rId21" display="https://podminky.urs.cz/item/CS_URS_2024_01/275322511"/>
    <hyperlink ref="F177" r:id="rId22" display="https://podminky.urs.cz/item/CS_URS_2024_01/275351121"/>
    <hyperlink ref="F180" r:id="rId23" display="https://podminky.urs.cz/item/CS_URS_2024_01/275351122"/>
    <hyperlink ref="F182" r:id="rId24" display="https://podminky.urs.cz/item/CS_URS_2024_01/275361821"/>
    <hyperlink ref="F185" r:id="rId25" display="https://podminky.urs.cz/item/CS_URS_2024_01/275362021"/>
    <hyperlink ref="F188" r:id="rId26" display="https://podminky.urs.cz/item/CS_URS_2024_01/279113156"/>
    <hyperlink ref="F193" r:id="rId27" display="https://podminky.urs.cz/item/CS_URS_2024_01/279323112"/>
    <hyperlink ref="F196" r:id="rId28" display="https://podminky.urs.cz/item/CS_URS_2024_01/279351121"/>
    <hyperlink ref="F199" r:id="rId29" display="https://podminky.urs.cz/item/CS_URS_2024_01/279351122"/>
    <hyperlink ref="F201" r:id="rId30" display="https://podminky.urs.cz/item/CS_URS_2024_01/279361821"/>
    <hyperlink ref="F204" r:id="rId31" display="https://podminky.urs.cz/item/CS_URS_2024_01/279362021"/>
    <hyperlink ref="F208" r:id="rId32" display="https://podminky.urs.cz/item/CS_URS_2024_01/311237121"/>
    <hyperlink ref="F211" r:id="rId33" display="https://podminky.urs.cz/item/CS_URS_2024_01/317944323"/>
    <hyperlink ref="F215" r:id="rId34" display="https://podminky.urs.cz/item/CS_URS_2024_01/330321612"/>
    <hyperlink ref="F218" r:id="rId35" display="https://podminky.urs.cz/item/CS_URS_2024_01/331351121"/>
    <hyperlink ref="F221" r:id="rId36" display="https://podminky.urs.cz/item/CS_URS_2024_01/331351122"/>
    <hyperlink ref="F223" r:id="rId37" display="https://podminky.urs.cz/item/CS_URS_2024_01/331361821"/>
    <hyperlink ref="F227" r:id="rId38" display="https://podminky.urs.cz/item/CS_URS_2024_01/411121127"/>
    <hyperlink ref="F231" r:id="rId39" display="https://podminky.urs.cz/item/CS_URS_2024_01/411321616"/>
    <hyperlink ref="F234" r:id="rId40" display="https://podminky.urs.cz/item/CS_URS_2024_01/411351021"/>
    <hyperlink ref="F237" r:id="rId41" display="https://podminky.urs.cz/item/CS_URS_2024_01/411351022"/>
    <hyperlink ref="F239" r:id="rId42" display="https://podminky.urs.cz/item/CS_URS_2024_01/411354317"/>
    <hyperlink ref="F242" r:id="rId43" display="https://podminky.urs.cz/item/CS_URS_2024_01/411354318"/>
    <hyperlink ref="F244" r:id="rId44" display="https://podminky.urs.cz/item/CS_URS_2024_01/411361821"/>
    <hyperlink ref="F247" r:id="rId45" display="https://podminky.urs.cz/item/CS_URS_2024_01/411362021"/>
    <hyperlink ref="F252" r:id="rId46" display="https://podminky.urs.cz/item/CS_URS_2024_01/413351111"/>
    <hyperlink ref="F255" r:id="rId47" display="https://podminky.urs.cz/item/CS_URS_2024_01/413351112"/>
    <hyperlink ref="F257" r:id="rId48" display="https://podminky.urs.cz/item/CS_URS_2024_01/413352111"/>
    <hyperlink ref="F259" r:id="rId49" display="https://podminky.urs.cz/item/CS_URS_2024_01/413352112"/>
    <hyperlink ref="F261" r:id="rId50" display="https://podminky.urs.cz/item/CS_URS_2024_01/417321414"/>
    <hyperlink ref="F264" r:id="rId51" display="https://podminky.urs.cz/item/CS_URS_2024_01/417351115"/>
    <hyperlink ref="F267" r:id="rId52" display="https://podminky.urs.cz/item/CS_URS_2024_01/417351116"/>
    <hyperlink ref="F269" r:id="rId53" display="https://podminky.urs.cz/item/CS_URS_2024_01/417361821"/>
    <hyperlink ref="F272" r:id="rId54" display="https://podminky.urs.cz/item/CS_URS_2024_01/433351131"/>
    <hyperlink ref="F275" r:id="rId55" display="https://podminky.urs.cz/item/CS_URS_2024_01/433351132"/>
    <hyperlink ref="F277" r:id="rId56" display="https://podminky.urs.cz/item/CS_URS_2024_01/434351141"/>
    <hyperlink ref="F279" r:id="rId57" display="https://podminky.urs.cz/item/CS_URS_2024_01/434351142"/>
    <hyperlink ref="F282" r:id="rId58" display="https://podminky.urs.cz/item/CS_URS_2024_01/612131101"/>
    <hyperlink ref="F285" r:id="rId59" display="https://podminky.urs.cz/item/CS_URS_2024_01/612142001"/>
    <hyperlink ref="F288" r:id="rId60" display="https://podminky.urs.cz/item/CS_URS_2024_01/612331111"/>
    <hyperlink ref="F291" r:id="rId61" display="https://podminky.urs.cz/item/CS_URS_2024_01/612321131"/>
    <hyperlink ref="F294" r:id="rId62" display="https://podminky.urs.cz/item/CS_URS_2024_01/619995001"/>
    <hyperlink ref="F296" r:id="rId63" display="https://podminky.urs.cz/item/CS_URS_2024_01/622142001"/>
    <hyperlink ref="F299" r:id="rId64" display="https://podminky.urs.cz/item/CS_URS_2024_01/622143004"/>
    <hyperlink ref="F302" r:id="rId65" display="https://podminky.urs.cz/item/CS_URS_2024_01/622151011"/>
    <hyperlink ref="F305" r:id="rId66" display="https://podminky.urs.cz/item/CS_URS_2024_01/622151021"/>
    <hyperlink ref="F308" r:id="rId67" display="https://podminky.urs.cz/item/CS_URS_2024_01/622211041"/>
    <hyperlink ref="F315" r:id="rId68" display="https://podminky.urs.cz/item/CS_URS_2024_01/622252002"/>
    <hyperlink ref="F320" r:id="rId69" display="https://podminky.urs.cz/item/CS_URS_2024_01/622511102"/>
    <hyperlink ref="F323" r:id="rId70" display="https://podminky.urs.cz/item/CS_URS_2024_01/622531022"/>
    <hyperlink ref="F329" r:id="rId71" display="https://podminky.urs.cz/item/CS_URS_2024_01/941211111"/>
    <hyperlink ref="F333" r:id="rId72" display="https://podminky.urs.cz/item/CS_URS_2024_01/941211211"/>
    <hyperlink ref="F336" r:id="rId73" display="https://podminky.urs.cz/item/CS_URS_2024_01/941211811"/>
    <hyperlink ref="F338" r:id="rId74" display="https://podminky.urs.cz/item/CS_URS_2024_01/944511111"/>
    <hyperlink ref="F340" r:id="rId75" display="https://podminky.urs.cz/item/CS_URS_2024_01/944511211"/>
    <hyperlink ref="F343" r:id="rId76" display="https://podminky.urs.cz/item/CS_URS_2024_01/949101111"/>
    <hyperlink ref="F346" r:id="rId77" display="https://podminky.urs.cz/item/CS_URS_2024_01/953311125"/>
    <hyperlink ref="F348" r:id="rId78" display="https://podminky.urs.cz/item/CS_URS_2024_01/953334423"/>
    <hyperlink ref="F351" r:id="rId79" display="https://podminky.urs.cz/item/CS_URS_2024_01/953961112"/>
    <hyperlink ref="F354" r:id="rId80" display="https://podminky.urs.cz/item/CS_URS_2024_01/953961113"/>
    <hyperlink ref="F356" r:id="rId81" display="https://podminky.urs.cz/item/CS_URS_2024_01/953961114"/>
    <hyperlink ref="F358" r:id="rId82" display="https://podminky.urs.cz/item/CS_URS_2024_01/953965122"/>
    <hyperlink ref="F360" r:id="rId83" display="https://podminky.urs.cz/item/CS_URS_2024_01/953965123"/>
    <hyperlink ref="F362" r:id="rId84" display="https://podminky.urs.cz/item/CS_URS_2024_01/953965132"/>
    <hyperlink ref="F364" r:id="rId85" display="https://podminky.urs.cz/item/CS_URS_2024_01/985112113"/>
    <hyperlink ref="F368" r:id="rId86" display="https://podminky.urs.cz/item/CS_URS_2024_01/985113191"/>
    <hyperlink ref="F371" r:id="rId87" display="https://podminky.urs.cz/item/CS_URS_2024_01/985121122"/>
    <hyperlink ref="F374" r:id="rId88" display="https://podminky.urs.cz/item/CS_URS_2024_01/985131311"/>
    <hyperlink ref="F377" r:id="rId89" display="https://podminky.urs.cz/item/CS_URS_2024_01/985139111"/>
    <hyperlink ref="F380" r:id="rId90" display="https://podminky.urs.cz/item/CS_URS_2024_01/985323111"/>
    <hyperlink ref="F383" r:id="rId91" display="https://podminky.urs.cz/item/CS_URS_2024_01/985323911"/>
    <hyperlink ref="F386" r:id="rId92" display="https://podminky.urs.cz/item/CS_URS_2024_01/985511113.LBC"/>
    <hyperlink ref="F391" r:id="rId93" display="https://podminky.urs.cz/item/CS_URS_2024_01/711111001"/>
    <hyperlink ref="F394" r:id="rId94" display="https://podminky.urs.cz/item/CS_URS_2024_01/711112001"/>
    <hyperlink ref="F399" r:id="rId95" display="https://podminky.urs.cz/item/CS_URS_2024_01/711141559"/>
    <hyperlink ref="F415" r:id="rId96" display="https://podminky.urs.cz/item/CS_URS_2024_01/711142559"/>
    <hyperlink ref="F417" r:id="rId97" display="https://podminky.urs.cz/item/CS_URS_2024_01/711161212"/>
    <hyperlink ref="F421" r:id="rId98" display="https://podminky.urs.cz/item/CS_URS_2024_01/711161384"/>
    <hyperlink ref="F425" r:id="rId99" display="https://podminky.urs.cz/item/CS_URS_2024_01/712363604"/>
    <hyperlink ref="F432" r:id="rId100" display="https://podminky.urs.cz/item/CS_URS_2024_01/771591257"/>
    <hyperlink ref="F435" r:id="rId101" display="https://podminky.urs.cz/item/CS_URS_2024_01/713111111"/>
    <hyperlink ref="F439" r:id="rId102" display="https://podminky.urs.cz/item/CS_URS_2024_01/713141311"/>
    <hyperlink ref="F444" r:id="rId103" display="https://podminky.urs.cz/item/CS_URS_2024_01/762341420"/>
    <hyperlink ref="F448" r:id="rId104" display="https://podminky.urs.cz/item/CS_URS_2024_01/762395000"/>
    <hyperlink ref="F454" r:id="rId105" display="https://podminky.urs.cz/item/CS_URS_2024_01/764001114"/>
    <hyperlink ref="F456" r:id="rId106" display="https://podminky.urs.cz/item/CS_URS_2024_01/764202134"/>
    <hyperlink ref="F458" r:id="rId107" display="https://podminky.urs.cz/item/CS_URS_2024_01/764212632"/>
    <hyperlink ref="F461" r:id="rId108" display="https://podminky.urs.cz/item/CS_URS_2024_01/764222434"/>
    <hyperlink ref="F463" r:id="rId109" display="https://podminky.urs.cz/item/CS_URS_2024_01/764501103"/>
    <hyperlink ref="F468" r:id="rId110" display="https://podminky.urs.cz/item/CS_URS_2024_01/764501104"/>
    <hyperlink ref="F471" r:id="rId111" display="https://podminky.urs.cz/item/CS_URS_2024_01/764501105"/>
    <hyperlink ref="F474" r:id="rId112" display="https://podminky.urs.cz/item/CS_URS_2024_01/764508131"/>
    <hyperlink ref="F480" r:id="rId113" display="https://podminky.urs.cz/item/CS_URS_2024_01/767163121"/>
    <hyperlink ref="F485" r:id="rId114" display="https://podminky.urs.cz/item/CS_URS_2024_01/767165111"/>
    <hyperlink ref="F488" r:id="rId115" display="https://podminky.urs.cz/item/CS_URS_2024_01/767652220"/>
    <hyperlink ref="F493" r:id="rId116" display="https://podminky.urs.cz/item/CS_URS_2024_01/767835001"/>
    <hyperlink ref="F498" r:id="rId117" display="https://podminky.urs.cz/item/CS_URS_2024_01/775429121"/>
    <hyperlink ref="F504" r:id="rId118" display="https://podminky.urs.cz/item/CS_URS_2024_01/783901551"/>
    <hyperlink ref="F506" r:id="rId119" display="https://podminky.urs.cz/item/CS_URS_2024_01/783913171"/>
    <hyperlink ref="F508" r:id="rId120" display="https://podminky.urs.cz/item/CS_URS_2024_01/783917161"/>
    <hyperlink ref="F514" r:id="rId121" display="https://podminky.urs.cz/item/CS_URS_2024_01/210204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129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venkovního bazénu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130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1104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15. 5. 2024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stavby'!AN10="","",'Rekapitulace stavby'!AN10)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 xml:space="preserve"> </v>
      </c>
      <c r="F15" s="39"/>
      <c r="G15" s="39"/>
      <c r="H15" s="39"/>
      <c r="I15" s="143" t="s">
        <v>28</v>
      </c>
      <c r="J15" s="134" t="str">
        <f>IF('Rekapitulace stavby'!AN11="","",'Rekapitulace stavby'!AN11)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28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3" t="s">
        <v>26</v>
      </c>
      <c r="J23" s="134" t="s">
        <v>34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8"/>
      <c r="B27" s="149"/>
      <c r="C27" s="148"/>
      <c r="D27" s="148"/>
      <c r="E27" s="150" t="s">
        <v>37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38</v>
      </c>
      <c r="E30" s="39"/>
      <c r="F30" s="39"/>
      <c r="G30" s="39"/>
      <c r="H30" s="39"/>
      <c r="I30" s="39"/>
      <c r="J30" s="154">
        <f>ROUND(J81,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40</v>
      </c>
      <c r="G32" s="39"/>
      <c r="H32" s="39"/>
      <c r="I32" s="155" t="s">
        <v>39</v>
      </c>
      <c r="J32" s="155" t="s">
        <v>41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42</v>
      </c>
      <c r="E33" s="143" t="s">
        <v>43</v>
      </c>
      <c r="F33" s="157">
        <f>ROUND((SUM(BE81:BE102)),  2)</f>
        <v>0</v>
      </c>
      <c r="G33" s="39"/>
      <c r="H33" s="39"/>
      <c r="I33" s="158">
        <v>0.20999999999999999</v>
      </c>
      <c r="J33" s="157">
        <f>ROUND(((SUM(BE81:BE102))*I33),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44</v>
      </c>
      <c r="F34" s="157">
        <f>ROUND((SUM(BF81:BF102)),  2)</f>
        <v>0</v>
      </c>
      <c r="G34" s="39"/>
      <c r="H34" s="39"/>
      <c r="I34" s="158">
        <v>0.12</v>
      </c>
      <c r="J34" s="157">
        <f>ROUND(((SUM(BF81:BF102))*I34),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45</v>
      </c>
      <c r="F35" s="157">
        <f>ROUND((SUM(BG81:BG102)),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46</v>
      </c>
      <c r="F36" s="157">
        <f>ROUND((SUM(BH81:BH102)),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ROUND((SUM(BI81:BI102)),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48</v>
      </c>
      <c r="E39" s="161"/>
      <c r="F39" s="161"/>
      <c r="G39" s="162" t="s">
        <v>49</v>
      </c>
      <c r="H39" s="163" t="s">
        <v>50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132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Rekonstrukce venkovního bazénu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130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Dlažba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Nový Jičín</v>
      </c>
      <c r="G52" s="41"/>
      <c r="H52" s="41"/>
      <c r="I52" s="33" t="s">
        <v>23</v>
      </c>
      <c r="J52" s="73" t="str">
        <f>IF(J12="","",J12)</f>
        <v>15. 5. 2024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MP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133</v>
      </c>
      <c r="D57" s="172"/>
      <c r="E57" s="172"/>
      <c r="F57" s="172"/>
      <c r="G57" s="172"/>
      <c r="H57" s="172"/>
      <c r="I57" s="172"/>
      <c r="J57" s="173" t="s">
        <v>134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70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135</v>
      </c>
    </row>
    <row r="60" s="9" customFormat="1" ht="24.96" customHeight="1">
      <c r="A60" s="9"/>
      <c r="B60" s="175"/>
      <c r="C60" s="176"/>
      <c r="D60" s="177" t="s">
        <v>136</v>
      </c>
      <c r="E60" s="178"/>
      <c r="F60" s="178"/>
      <c r="G60" s="178"/>
      <c r="H60" s="178"/>
      <c r="I60" s="178"/>
      <c r="J60" s="179">
        <f>J82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137</v>
      </c>
      <c r="E61" s="183"/>
      <c r="F61" s="183"/>
      <c r="G61" s="183"/>
      <c r="H61" s="183"/>
      <c r="I61" s="183"/>
      <c r="J61" s="184">
        <f>J83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142</v>
      </c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70" t="str">
        <f>E7</f>
        <v>Rekonstrukce venkovního bazénu</v>
      </c>
      <c r="F71" s="33"/>
      <c r="G71" s="33"/>
      <c r="H71" s="33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130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03 - Dlažba</v>
      </c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Nový Jičín</v>
      </c>
      <c r="G75" s="41"/>
      <c r="H75" s="41"/>
      <c r="I75" s="33" t="s">
        <v>23</v>
      </c>
      <c r="J75" s="73" t="str">
        <f>IF(J12="","",J12)</f>
        <v>15. 5. 2024</v>
      </c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 xml:space="preserve"> </v>
      </c>
      <c r="G77" s="41"/>
      <c r="H77" s="41"/>
      <c r="I77" s="33" t="s">
        <v>31</v>
      </c>
      <c r="J77" s="37" t="str">
        <f>E21</f>
        <v xml:space="preserve"> 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33</v>
      </c>
      <c r="J78" s="37" t="str">
        <f>E24</f>
        <v>MP Pro s.r.o.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86"/>
      <c r="B80" s="187"/>
      <c r="C80" s="188" t="s">
        <v>143</v>
      </c>
      <c r="D80" s="189" t="s">
        <v>57</v>
      </c>
      <c r="E80" s="189" t="s">
        <v>53</v>
      </c>
      <c r="F80" s="189" t="s">
        <v>54</v>
      </c>
      <c r="G80" s="189" t="s">
        <v>144</v>
      </c>
      <c r="H80" s="189" t="s">
        <v>145</v>
      </c>
      <c r="I80" s="189" t="s">
        <v>146</v>
      </c>
      <c r="J80" s="189" t="s">
        <v>134</v>
      </c>
      <c r="K80" s="190" t="s">
        <v>147</v>
      </c>
      <c r="L80" s="191"/>
      <c r="M80" s="93" t="s">
        <v>19</v>
      </c>
      <c r="N80" s="94" t="s">
        <v>42</v>
      </c>
      <c r="O80" s="94" t="s">
        <v>148</v>
      </c>
      <c r="P80" s="94" t="s">
        <v>149</v>
      </c>
      <c r="Q80" s="94" t="s">
        <v>150</v>
      </c>
      <c r="R80" s="94" t="s">
        <v>151</v>
      </c>
      <c r="S80" s="94" t="s">
        <v>152</v>
      </c>
      <c r="T80" s="95" t="s">
        <v>153</v>
      </c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</row>
    <row r="81" s="2" customFormat="1" ht="22.8" customHeight="1">
      <c r="A81" s="39"/>
      <c r="B81" s="40"/>
      <c r="C81" s="100" t="s">
        <v>154</v>
      </c>
      <c r="D81" s="41"/>
      <c r="E81" s="41"/>
      <c r="F81" s="41"/>
      <c r="G81" s="41"/>
      <c r="H81" s="41"/>
      <c r="I81" s="41"/>
      <c r="J81" s="192">
        <f>BK81</f>
        <v>0</v>
      </c>
      <c r="K81" s="41"/>
      <c r="L81" s="45"/>
      <c r="M81" s="96"/>
      <c r="N81" s="193"/>
      <c r="O81" s="97"/>
      <c r="P81" s="194">
        <f>P82</f>
        <v>0</v>
      </c>
      <c r="Q81" s="97"/>
      <c r="R81" s="194">
        <f>R82</f>
        <v>1.6512</v>
      </c>
      <c r="S81" s="97"/>
      <c r="T81" s="195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135</v>
      </c>
      <c r="BK81" s="196">
        <f>BK82</f>
        <v>0</v>
      </c>
    </row>
    <row r="82" s="12" customFormat="1" ht="25.92" customHeight="1">
      <c r="A82" s="12"/>
      <c r="B82" s="197"/>
      <c r="C82" s="198"/>
      <c r="D82" s="199" t="s">
        <v>71</v>
      </c>
      <c r="E82" s="200" t="s">
        <v>155</v>
      </c>
      <c r="F82" s="200" t="s">
        <v>156</v>
      </c>
      <c r="G82" s="198"/>
      <c r="H82" s="198"/>
      <c r="I82" s="201"/>
      <c r="J82" s="202">
        <f>BK82</f>
        <v>0</v>
      </c>
      <c r="K82" s="198"/>
      <c r="L82" s="203"/>
      <c r="M82" s="204"/>
      <c r="N82" s="205"/>
      <c r="O82" s="205"/>
      <c r="P82" s="206">
        <f>P83</f>
        <v>0</v>
      </c>
      <c r="Q82" s="205"/>
      <c r="R82" s="206">
        <f>R83</f>
        <v>1.6512</v>
      </c>
      <c r="S82" s="205"/>
      <c r="T82" s="20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8" t="s">
        <v>80</v>
      </c>
      <c r="AT82" s="209" t="s">
        <v>71</v>
      </c>
      <c r="AU82" s="209" t="s">
        <v>72</v>
      </c>
      <c r="AY82" s="208" t="s">
        <v>157</v>
      </c>
      <c r="BK82" s="210">
        <f>BK83</f>
        <v>0</v>
      </c>
    </row>
    <row r="83" s="12" customFormat="1" ht="22.8" customHeight="1">
      <c r="A83" s="12"/>
      <c r="B83" s="197"/>
      <c r="C83" s="198"/>
      <c r="D83" s="199" t="s">
        <v>71</v>
      </c>
      <c r="E83" s="211" t="s">
        <v>158</v>
      </c>
      <c r="F83" s="211" t="s">
        <v>159</v>
      </c>
      <c r="G83" s="198"/>
      <c r="H83" s="198"/>
      <c r="I83" s="201"/>
      <c r="J83" s="212">
        <f>BK83</f>
        <v>0</v>
      </c>
      <c r="K83" s="198"/>
      <c r="L83" s="203"/>
      <c r="M83" s="204"/>
      <c r="N83" s="205"/>
      <c r="O83" s="205"/>
      <c r="P83" s="206">
        <f>SUM(P84:P102)</f>
        <v>0</v>
      </c>
      <c r="Q83" s="205"/>
      <c r="R83" s="206">
        <f>SUM(R84:R102)</f>
        <v>1.6512</v>
      </c>
      <c r="S83" s="205"/>
      <c r="T83" s="207">
        <f>SUM(T84:T102)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80</v>
      </c>
      <c r="AT83" s="209" t="s">
        <v>71</v>
      </c>
      <c r="AU83" s="209" t="s">
        <v>80</v>
      </c>
      <c r="AY83" s="208" t="s">
        <v>157</v>
      </c>
      <c r="BK83" s="210">
        <f>SUM(BK84:BK102)</f>
        <v>0</v>
      </c>
    </row>
    <row r="84" s="2" customFormat="1" ht="24.15" customHeight="1">
      <c r="A84" s="39"/>
      <c r="B84" s="40"/>
      <c r="C84" s="213" t="s">
        <v>80</v>
      </c>
      <c r="D84" s="213" t="s">
        <v>161</v>
      </c>
      <c r="E84" s="214" t="s">
        <v>1105</v>
      </c>
      <c r="F84" s="215" t="s">
        <v>1106</v>
      </c>
      <c r="G84" s="216" t="s">
        <v>206</v>
      </c>
      <c r="H84" s="217">
        <v>1032</v>
      </c>
      <c r="I84" s="218"/>
      <c r="J84" s="219">
        <f>ROUND(I84*H84,2)</f>
        <v>0</v>
      </c>
      <c r="K84" s="215" t="s">
        <v>165</v>
      </c>
      <c r="L84" s="45"/>
      <c r="M84" s="220" t="s">
        <v>19</v>
      </c>
      <c r="N84" s="221" t="s">
        <v>43</v>
      </c>
      <c r="O84" s="85"/>
      <c r="P84" s="222">
        <f>O84*H84</f>
        <v>0</v>
      </c>
      <c r="Q84" s="222">
        <v>0.0016000000000000001</v>
      </c>
      <c r="R84" s="222">
        <f>Q84*H84</f>
        <v>1.6512</v>
      </c>
      <c r="S84" s="222">
        <v>0</v>
      </c>
      <c r="T84" s="223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4" t="s">
        <v>166</v>
      </c>
      <c r="AT84" s="224" t="s">
        <v>161</v>
      </c>
      <c r="AU84" s="224" t="s">
        <v>82</v>
      </c>
      <c r="AY84" s="18" t="s">
        <v>157</v>
      </c>
      <c r="BE84" s="225">
        <f>IF(N84="základní",J84,0)</f>
        <v>0</v>
      </c>
      <c r="BF84" s="225">
        <f>IF(N84="snížená",J84,0)</f>
        <v>0</v>
      </c>
      <c r="BG84" s="225">
        <f>IF(N84="zákl. přenesená",J84,0)</f>
        <v>0</v>
      </c>
      <c r="BH84" s="225">
        <f>IF(N84="sníž. přenesená",J84,0)</f>
        <v>0</v>
      </c>
      <c r="BI84" s="225">
        <f>IF(N84="nulová",J84,0)</f>
        <v>0</v>
      </c>
      <c r="BJ84" s="18" t="s">
        <v>80</v>
      </c>
      <c r="BK84" s="225">
        <f>ROUND(I84*H84,2)</f>
        <v>0</v>
      </c>
      <c r="BL84" s="18" t="s">
        <v>166</v>
      </c>
      <c r="BM84" s="224" t="s">
        <v>1107</v>
      </c>
    </row>
    <row r="85" s="2" customFormat="1">
      <c r="A85" s="39"/>
      <c r="B85" s="40"/>
      <c r="C85" s="41"/>
      <c r="D85" s="226" t="s">
        <v>168</v>
      </c>
      <c r="E85" s="41"/>
      <c r="F85" s="227" t="s">
        <v>1108</v>
      </c>
      <c r="G85" s="41"/>
      <c r="H85" s="41"/>
      <c r="I85" s="228"/>
      <c r="J85" s="41"/>
      <c r="K85" s="41"/>
      <c r="L85" s="45"/>
      <c r="M85" s="229"/>
      <c r="N85" s="230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168</v>
      </c>
      <c r="AU85" s="18" t="s">
        <v>82</v>
      </c>
    </row>
    <row r="86" s="13" customFormat="1">
      <c r="A86" s="13"/>
      <c r="B86" s="231"/>
      <c r="C86" s="232"/>
      <c r="D86" s="233" t="s">
        <v>170</v>
      </c>
      <c r="E86" s="234" t="s">
        <v>19</v>
      </c>
      <c r="F86" s="235" t="s">
        <v>1109</v>
      </c>
      <c r="G86" s="232"/>
      <c r="H86" s="236">
        <v>1032</v>
      </c>
      <c r="I86" s="237"/>
      <c r="J86" s="232"/>
      <c r="K86" s="232"/>
      <c r="L86" s="238"/>
      <c r="M86" s="239"/>
      <c r="N86" s="240"/>
      <c r="O86" s="240"/>
      <c r="P86" s="240"/>
      <c r="Q86" s="240"/>
      <c r="R86" s="240"/>
      <c r="S86" s="240"/>
      <c r="T86" s="241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2" t="s">
        <v>170</v>
      </c>
      <c r="AU86" s="242" t="s">
        <v>82</v>
      </c>
      <c r="AV86" s="13" t="s">
        <v>82</v>
      </c>
      <c r="AW86" s="13" t="s">
        <v>32</v>
      </c>
      <c r="AX86" s="13" t="s">
        <v>80</v>
      </c>
      <c r="AY86" s="242" t="s">
        <v>157</v>
      </c>
    </row>
    <row r="87" s="2" customFormat="1" ht="16.5" customHeight="1">
      <c r="A87" s="39"/>
      <c r="B87" s="40"/>
      <c r="C87" s="213" t="s">
        <v>82</v>
      </c>
      <c r="D87" s="213" t="s">
        <v>161</v>
      </c>
      <c r="E87" s="214" t="s">
        <v>1110</v>
      </c>
      <c r="F87" s="215" t="s">
        <v>1111</v>
      </c>
      <c r="G87" s="216" t="s">
        <v>206</v>
      </c>
      <c r="H87" s="217">
        <v>1190</v>
      </c>
      <c r="I87" s="218"/>
      <c r="J87" s="219">
        <f>ROUND(I87*H87,2)</f>
        <v>0</v>
      </c>
      <c r="K87" s="215" t="s">
        <v>165</v>
      </c>
      <c r="L87" s="45"/>
      <c r="M87" s="220" t="s">
        <v>19</v>
      </c>
      <c r="N87" s="221" t="s">
        <v>43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166</v>
      </c>
      <c r="AT87" s="224" t="s">
        <v>161</v>
      </c>
      <c r="AU87" s="224" t="s">
        <v>82</v>
      </c>
      <c r="AY87" s="18" t="s">
        <v>157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80</v>
      </c>
      <c r="BK87" s="225">
        <f>ROUND(I87*H87,2)</f>
        <v>0</v>
      </c>
      <c r="BL87" s="18" t="s">
        <v>166</v>
      </c>
      <c r="BM87" s="224" t="s">
        <v>1112</v>
      </c>
    </row>
    <row r="88" s="2" customFormat="1">
      <c r="A88" s="39"/>
      <c r="B88" s="40"/>
      <c r="C88" s="41"/>
      <c r="D88" s="226" t="s">
        <v>168</v>
      </c>
      <c r="E88" s="41"/>
      <c r="F88" s="227" t="s">
        <v>1113</v>
      </c>
      <c r="G88" s="41"/>
      <c r="H88" s="41"/>
      <c r="I88" s="228"/>
      <c r="J88" s="41"/>
      <c r="K88" s="41"/>
      <c r="L88" s="45"/>
      <c r="M88" s="229"/>
      <c r="N88" s="23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168</v>
      </c>
      <c r="AU88" s="18" t="s">
        <v>82</v>
      </c>
    </row>
    <row r="89" s="2" customFormat="1">
      <c r="A89" s="39"/>
      <c r="B89" s="40"/>
      <c r="C89" s="41"/>
      <c r="D89" s="233" t="s">
        <v>216</v>
      </c>
      <c r="E89" s="41"/>
      <c r="F89" s="254" t="s">
        <v>1114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216</v>
      </c>
      <c r="AU89" s="18" t="s">
        <v>82</v>
      </c>
    </row>
    <row r="90" s="2" customFormat="1" ht="16.5" customHeight="1">
      <c r="A90" s="39"/>
      <c r="B90" s="40"/>
      <c r="C90" s="213" t="s">
        <v>166</v>
      </c>
      <c r="D90" s="213" t="s">
        <v>161</v>
      </c>
      <c r="E90" s="214" t="s">
        <v>1115</v>
      </c>
      <c r="F90" s="215" t="s">
        <v>1116</v>
      </c>
      <c r="G90" s="216" t="s">
        <v>495</v>
      </c>
      <c r="H90" s="217">
        <v>12900</v>
      </c>
      <c r="I90" s="218"/>
      <c r="J90" s="219">
        <f>ROUND(I90*H90,2)</f>
        <v>0</v>
      </c>
      <c r="K90" s="215" t="s">
        <v>165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166</v>
      </c>
      <c r="AT90" s="224" t="s">
        <v>161</v>
      </c>
      <c r="AU90" s="224" t="s">
        <v>82</v>
      </c>
      <c r="AY90" s="18" t="s">
        <v>157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80</v>
      </c>
      <c r="BK90" s="225">
        <f>ROUND(I90*H90,2)</f>
        <v>0</v>
      </c>
      <c r="BL90" s="18" t="s">
        <v>166</v>
      </c>
      <c r="BM90" s="224" t="s">
        <v>1117</v>
      </c>
    </row>
    <row r="91" s="2" customFormat="1">
      <c r="A91" s="39"/>
      <c r="B91" s="40"/>
      <c r="C91" s="41"/>
      <c r="D91" s="226" t="s">
        <v>168</v>
      </c>
      <c r="E91" s="41"/>
      <c r="F91" s="227" t="s">
        <v>1118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168</v>
      </c>
      <c r="AU91" s="18" t="s">
        <v>82</v>
      </c>
    </row>
    <row r="92" s="2" customFormat="1">
      <c r="A92" s="39"/>
      <c r="B92" s="40"/>
      <c r="C92" s="41"/>
      <c r="D92" s="233" t="s">
        <v>216</v>
      </c>
      <c r="E92" s="41"/>
      <c r="F92" s="254" t="s">
        <v>1119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216</v>
      </c>
      <c r="AU92" s="18" t="s">
        <v>82</v>
      </c>
    </row>
    <row r="93" s="2" customFormat="1" ht="24.15" customHeight="1">
      <c r="A93" s="39"/>
      <c r="B93" s="40"/>
      <c r="C93" s="213" t="s">
        <v>158</v>
      </c>
      <c r="D93" s="213" t="s">
        <v>161</v>
      </c>
      <c r="E93" s="214" t="s">
        <v>1120</v>
      </c>
      <c r="F93" s="215" t="s">
        <v>1121</v>
      </c>
      <c r="G93" s="216" t="s">
        <v>495</v>
      </c>
      <c r="H93" s="217">
        <v>30</v>
      </c>
      <c r="I93" s="218"/>
      <c r="J93" s="219">
        <f>ROUND(I93*H93,2)</f>
        <v>0</v>
      </c>
      <c r="K93" s="215" t="s">
        <v>165</v>
      </c>
      <c r="L93" s="45"/>
      <c r="M93" s="220" t="s">
        <v>19</v>
      </c>
      <c r="N93" s="221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166</v>
      </c>
      <c r="AT93" s="224" t="s">
        <v>161</v>
      </c>
      <c r="AU93" s="224" t="s">
        <v>82</v>
      </c>
      <c r="AY93" s="18" t="s">
        <v>157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80</v>
      </c>
      <c r="BK93" s="225">
        <f>ROUND(I93*H93,2)</f>
        <v>0</v>
      </c>
      <c r="BL93" s="18" t="s">
        <v>166</v>
      </c>
      <c r="BM93" s="224" t="s">
        <v>1122</v>
      </c>
    </row>
    <row r="94" s="2" customFormat="1">
      <c r="A94" s="39"/>
      <c r="B94" s="40"/>
      <c r="C94" s="41"/>
      <c r="D94" s="226" t="s">
        <v>168</v>
      </c>
      <c r="E94" s="41"/>
      <c r="F94" s="227" t="s">
        <v>1123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168</v>
      </c>
      <c r="AU94" s="18" t="s">
        <v>82</v>
      </c>
    </row>
    <row r="95" s="2" customFormat="1" ht="24.15" customHeight="1">
      <c r="A95" s="39"/>
      <c r="B95" s="40"/>
      <c r="C95" s="213" t="s">
        <v>194</v>
      </c>
      <c r="D95" s="213" t="s">
        <v>161</v>
      </c>
      <c r="E95" s="214" t="s">
        <v>1124</v>
      </c>
      <c r="F95" s="215" t="s">
        <v>1125</v>
      </c>
      <c r="G95" s="216" t="s">
        <v>495</v>
      </c>
      <c r="H95" s="217">
        <v>263</v>
      </c>
      <c r="I95" s="218"/>
      <c r="J95" s="219">
        <f>ROUND(I95*H95,2)</f>
        <v>0</v>
      </c>
      <c r="K95" s="215" t="s">
        <v>165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166</v>
      </c>
      <c r="AT95" s="224" t="s">
        <v>161</v>
      </c>
      <c r="AU95" s="224" t="s">
        <v>82</v>
      </c>
      <c r="AY95" s="18" t="s">
        <v>157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166</v>
      </c>
      <c r="BM95" s="224" t="s">
        <v>1126</v>
      </c>
    </row>
    <row r="96" s="2" customFormat="1">
      <c r="A96" s="39"/>
      <c r="B96" s="40"/>
      <c r="C96" s="41"/>
      <c r="D96" s="226" t="s">
        <v>168</v>
      </c>
      <c r="E96" s="41"/>
      <c r="F96" s="227" t="s">
        <v>1127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168</v>
      </c>
      <c r="AU96" s="18" t="s">
        <v>82</v>
      </c>
    </row>
    <row r="97" s="2" customFormat="1" ht="21.75" customHeight="1">
      <c r="A97" s="39"/>
      <c r="B97" s="40"/>
      <c r="C97" s="213" t="s">
        <v>174</v>
      </c>
      <c r="D97" s="213" t="s">
        <v>161</v>
      </c>
      <c r="E97" s="214" t="s">
        <v>1128</v>
      </c>
      <c r="F97" s="215" t="s">
        <v>1129</v>
      </c>
      <c r="G97" s="216" t="s">
        <v>206</v>
      </c>
      <c r="H97" s="217">
        <v>300</v>
      </c>
      <c r="I97" s="218"/>
      <c r="J97" s="219">
        <f>ROUND(I97*H97,2)</f>
        <v>0</v>
      </c>
      <c r="K97" s="215" t="s">
        <v>165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166</v>
      </c>
      <c r="AT97" s="224" t="s">
        <v>161</v>
      </c>
      <c r="AU97" s="224" t="s">
        <v>82</v>
      </c>
      <c r="AY97" s="18" t="s">
        <v>157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166</v>
      </c>
      <c r="BM97" s="224" t="s">
        <v>1130</v>
      </c>
    </row>
    <row r="98" s="2" customFormat="1">
      <c r="A98" s="39"/>
      <c r="B98" s="40"/>
      <c r="C98" s="41"/>
      <c r="D98" s="226" t="s">
        <v>168</v>
      </c>
      <c r="E98" s="41"/>
      <c r="F98" s="227" t="s">
        <v>1131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168</v>
      </c>
      <c r="AU98" s="18" t="s">
        <v>82</v>
      </c>
    </row>
    <row r="99" s="2" customFormat="1">
      <c r="A99" s="39"/>
      <c r="B99" s="40"/>
      <c r="C99" s="41"/>
      <c r="D99" s="233" t="s">
        <v>216</v>
      </c>
      <c r="E99" s="41"/>
      <c r="F99" s="254" t="s">
        <v>1132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216</v>
      </c>
      <c r="AU99" s="18" t="s">
        <v>82</v>
      </c>
    </row>
    <row r="100" s="2" customFormat="1" ht="16.5" customHeight="1">
      <c r="A100" s="39"/>
      <c r="B100" s="40"/>
      <c r="C100" s="213" t="s">
        <v>160</v>
      </c>
      <c r="D100" s="213" t="s">
        <v>161</v>
      </c>
      <c r="E100" s="214" t="s">
        <v>1133</v>
      </c>
      <c r="F100" s="215" t="s">
        <v>1134</v>
      </c>
      <c r="G100" s="216" t="s">
        <v>495</v>
      </c>
      <c r="H100" s="217">
        <v>216</v>
      </c>
      <c r="I100" s="218"/>
      <c r="J100" s="219">
        <f>ROUND(I100*H100,2)</f>
        <v>0</v>
      </c>
      <c r="K100" s="215" t="s">
        <v>165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166</v>
      </c>
      <c r="AT100" s="224" t="s">
        <v>161</v>
      </c>
      <c r="AU100" s="224" t="s">
        <v>82</v>
      </c>
      <c r="AY100" s="18" t="s">
        <v>157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166</v>
      </c>
      <c r="BM100" s="224" t="s">
        <v>1135</v>
      </c>
    </row>
    <row r="101" s="2" customFormat="1">
      <c r="A101" s="39"/>
      <c r="B101" s="40"/>
      <c r="C101" s="41"/>
      <c r="D101" s="226" t="s">
        <v>168</v>
      </c>
      <c r="E101" s="41"/>
      <c r="F101" s="227" t="s">
        <v>1136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168</v>
      </c>
      <c r="AU101" s="18" t="s">
        <v>82</v>
      </c>
    </row>
    <row r="102" s="2" customFormat="1">
      <c r="A102" s="39"/>
      <c r="B102" s="40"/>
      <c r="C102" s="41"/>
      <c r="D102" s="233" t="s">
        <v>216</v>
      </c>
      <c r="E102" s="41"/>
      <c r="F102" s="254" t="s">
        <v>1119</v>
      </c>
      <c r="G102" s="41"/>
      <c r="H102" s="41"/>
      <c r="I102" s="228"/>
      <c r="J102" s="41"/>
      <c r="K102" s="41"/>
      <c r="L102" s="45"/>
      <c r="M102" s="268"/>
      <c r="N102" s="269"/>
      <c r="O102" s="270"/>
      <c r="P102" s="270"/>
      <c r="Q102" s="270"/>
      <c r="R102" s="270"/>
      <c r="S102" s="270"/>
      <c r="T102" s="271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216</v>
      </c>
      <c r="AU102" s="18" t="s">
        <v>82</v>
      </c>
    </row>
    <row r="103" s="2" customFormat="1" ht="6.96" customHeight="1">
      <c r="A103" s="39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45"/>
      <c r="M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</sheetData>
  <sheetProtection sheet="1" autoFilter="0" formatColumns="0" formatRows="0" objects="1" scenarios="1" spinCount="100000" saltValue="ZkKa/A2k293FFwpnhouEmvRHiog+zoYg71qYeHY4VJlLnO6FZxSD4/zcJUzXOJ7/msOlVEo31g+M4fg0768jUA==" hashValue="ukik0pjuxTOP6XSkCUN3oxqiZqfjAhv0tFP9C+8AU/CqMxwuIk4xFTBW5uIMNW+TDN3/V9yMNOfFnKZn9BFqjg==" algorithmName="SHA-512" password="CC35"/>
  <autoFilter ref="C80:K10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4_01/636311133"/>
    <hyperlink ref="F88" r:id="rId2" display="https://podminky.urs.cz/item/CS_URS_2024_01/Pol173"/>
    <hyperlink ref="F91" r:id="rId3" display="https://podminky.urs.cz/item/CS_URS_2024_01/Pol174"/>
    <hyperlink ref="F94" r:id="rId4" display="https://podminky.urs.cz/item/CS_URS_2024_01/Pol175"/>
    <hyperlink ref="F96" r:id="rId5" display="https://podminky.urs.cz/item/CS_URS_2024_01/Pol176"/>
    <hyperlink ref="F98" r:id="rId6" display="https://podminky.urs.cz/item/CS_URS_2024_01/Pol2"/>
    <hyperlink ref="F101" r:id="rId7" display="https://podminky.urs.cz/item/CS_URS_2024_01/Pol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129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venkovního bazénu</v>
      </c>
      <c r="F7" s="143"/>
      <c r="G7" s="143"/>
      <c r="H7" s="143"/>
      <c r="L7" s="21"/>
    </row>
    <row r="8" s="1" customFormat="1" ht="12" customHeight="1">
      <c r="B8" s="21"/>
      <c r="D8" s="143" t="s">
        <v>130</v>
      </c>
      <c r="L8" s="21"/>
    </row>
    <row r="9" s="2" customFormat="1" ht="16.5" customHeight="1">
      <c r="A9" s="39"/>
      <c r="B9" s="45"/>
      <c r="C9" s="39"/>
      <c r="D9" s="39"/>
      <c r="E9" s="144" t="s">
        <v>1137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1138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1139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15. 5. 2024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34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37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ROUND((SUM(BE87:BE143)),  2)</f>
        <v>0</v>
      </c>
      <c r="G35" s="39"/>
      <c r="H35" s="39"/>
      <c r="I35" s="158">
        <v>0.20999999999999999</v>
      </c>
      <c r="J35" s="157">
        <f>ROUND(((SUM(BE87:BE143))*I35),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ROUND((SUM(BF87:BF143)),  2)</f>
        <v>0</v>
      </c>
      <c r="G36" s="39"/>
      <c r="H36" s="39"/>
      <c r="I36" s="158">
        <v>0.12</v>
      </c>
      <c r="J36" s="157">
        <f>ROUND(((SUM(BF87:BF143))*I36),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ROUND((SUM(BG87:BG143)),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ROUND((SUM(BH87:BH143)),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ROUND((SUM(BI87:BI143)),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venkovního bazénu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1137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1138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04.1 - Nerezový bazén, Technologie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Jičín</v>
      </c>
      <c r="G56" s="41"/>
      <c r="H56" s="41"/>
      <c r="I56" s="33" t="s">
        <v>23</v>
      </c>
      <c r="J56" s="73" t="str">
        <f>IF(J14="","",J14)</f>
        <v>15. 5. 2024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MP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133</v>
      </c>
      <c r="D61" s="172"/>
      <c r="E61" s="172"/>
      <c r="F61" s="172"/>
      <c r="G61" s="172"/>
      <c r="H61" s="172"/>
      <c r="I61" s="172"/>
      <c r="J61" s="173" t="s">
        <v>134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135</v>
      </c>
    </row>
    <row r="64" s="9" customFormat="1" ht="24.96" customHeight="1">
      <c r="A64" s="9"/>
      <c r="B64" s="175"/>
      <c r="C64" s="176"/>
      <c r="D64" s="177" t="s">
        <v>1140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1141</v>
      </c>
      <c r="E65" s="178"/>
      <c r="F65" s="178"/>
      <c r="G65" s="178"/>
      <c r="H65" s="178"/>
      <c r="I65" s="178"/>
      <c r="J65" s="179">
        <f>J115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142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Rekonstrukce venkovního bazénu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130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1137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1138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04.1 - Nerezový bazén, Technologie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Nový Jičín</v>
      </c>
      <c r="G81" s="41"/>
      <c r="H81" s="41"/>
      <c r="I81" s="33" t="s">
        <v>23</v>
      </c>
      <c r="J81" s="73" t="str">
        <f>IF(J14="","",J14)</f>
        <v>15. 5. 2024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 xml:space="preserve"> </v>
      </c>
      <c r="G83" s="41"/>
      <c r="H83" s="41"/>
      <c r="I83" s="33" t="s">
        <v>31</v>
      </c>
      <c r="J83" s="37" t="str">
        <f>E23</f>
        <v xml:space="preserve">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33</v>
      </c>
      <c r="J84" s="37" t="str">
        <f>E26</f>
        <v>MP Pro s.r.o.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143</v>
      </c>
      <c r="D86" s="189" t="s">
        <v>57</v>
      </c>
      <c r="E86" s="189" t="s">
        <v>53</v>
      </c>
      <c r="F86" s="189" t="s">
        <v>54</v>
      </c>
      <c r="G86" s="189" t="s">
        <v>144</v>
      </c>
      <c r="H86" s="189" t="s">
        <v>145</v>
      </c>
      <c r="I86" s="189" t="s">
        <v>146</v>
      </c>
      <c r="J86" s="189" t="s">
        <v>134</v>
      </c>
      <c r="K86" s="190" t="s">
        <v>147</v>
      </c>
      <c r="L86" s="191"/>
      <c r="M86" s="93" t="s">
        <v>19</v>
      </c>
      <c r="N86" s="94" t="s">
        <v>42</v>
      </c>
      <c r="O86" s="94" t="s">
        <v>148</v>
      </c>
      <c r="P86" s="94" t="s">
        <v>149</v>
      </c>
      <c r="Q86" s="94" t="s">
        <v>150</v>
      </c>
      <c r="R86" s="94" t="s">
        <v>151</v>
      </c>
      <c r="S86" s="94" t="s">
        <v>152</v>
      </c>
      <c r="T86" s="95" t="s">
        <v>153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154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P88+P115</f>
        <v>0</v>
      </c>
      <c r="Q87" s="97"/>
      <c r="R87" s="194">
        <f>R88+R115</f>
        <v>0</v>
      </c>
      <c r="S87" s="97"/>
      <c r="T87" s="195">
        <f>T88+T115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135</v>
      </c>
      <c r="BK87" s="196">
        <f>BK88+BK115</f>
        <v>0</v>
      </c>
    </row>
    <row r="88" s="12" customFormat="1" ht="25.92" customHeight="1">
      <c r="A88" s="12"/>
      <c r="B88" s="197"/>
      <c r="C88" s="198"/>
      <c r="D88" s="199" t="s">
        <v>71</v>
      </c>
      <c r="E88" s="200" t="s">
        <v>1142</v>
      </c>
      <c r="F88" s="200" t="s">
        <v>1143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SUM(P89:P114)</f>
        <v>0</v>
      </c>
      <c r="Q88" s="205"/>
      <c r="R88" s="206">
        <f>SUM(R89:R114)</f>
        <v>0</v>
      </c>
      <c r="S88" s="205"/>
      <c r="T88" s="207">
        <f>SUM(T89:T114)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80</v>
      </c>
      <c r="AT88" s="209" t="s">
        <v>71</v>
      </c>
      <c r="AU88" s="209" t="s">
        <v>72</v>
      </c>
      <c r="AY88" s="208" t="s">
        <v>157</v>
      </c>
      <c r="BK88" s="210">
        <f>SUM(BK89:BK114)</f>
        <v>0</v>
      </c>
    </row>
    <row r="89" s="2" customFormat="1" ht="16.5" customHeight="1">
      <c r="A89" s="39"/>
      <c r="B89" s="40"/>
      <c r="C89" s="213" t="s">
        <v>80</v>
      </c>
      <c r="D89" s="213" t="s">
        <v>161</v>
      </c>
      <c r="E89" s="214" t="s">
        <v>1144</v>
      </c>
      <c r="F89" s="215" t="s">
        <v>1145</v>
      </c>
      <c r="G89" s="216" t="s">
        <v>1146</v>
      </c>
      <c r="H89" s="217">
        <v>1</v>
      </c>
      <c r="I89" s="218"/>
      <c r="J89" s="219">
        <f>ROUND(I89*H89,2)</f>
        <v>0</v>
      </c>
      <c r="K89" s="215" t="s">
        <v>19</v>
      </c>
      <c r="L89" s="45"/>
      <c r="M89" s="220" t="s">
        <v>19</v>
      </c>
      <c r="N89" s="221" t="s">
        <v>43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166</v>
      </c>
      <c r="AT89" s="224" t="s">
        <v>161</v>
      </c>
      <c r="AU89" s="224" t="s">
        <v>80</v>
      </c>
      <c r="AY89" s="18" t="s">
        <v>157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80</v>
      </c>
      <c r="BK89" s="225">
        <f>ROUND(I89*H89,2)</f>
        <v>0</v>
      </c>
      <c r="BL89" s="18" t="s">
        <v>166</v>
      </c>
      <c r="BM89" s="224" t="s">
        <v>82</v>
      </c>
    </row>
    <row r="90" s="2" customFormat="1" ht="16.5" customHeight="1">
      <c r="A90" s="39"/>
      <c r="B90" s="40"/>
      <c r="C90" s="213" t="s">
        <v>82</v>
      </c>
      <c r="D90" s="213" t="s">
        <v>161</v>
      </c>
      <c r="E90" s="214" t="s">
        <v>1147</v>
      </c>
      <c r="F90" s="215" t="s">
        <v>1148</v>
      </c>
      <c r="G90" s="216" t="s">
        <v>164</v>
      </c>
      <c r="H90" s="217">
        <v>147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166</v>
      </c>
      <c r="AT90" s="224" t="s">
        <v>161</v>
      </c>
      <c r="AU90" s="224" t="s">
        <v>80</v>
      </c>
      <c r="AY90" s="18" t="s">
        <v>157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80</v>
      </c>
      <c r="BK90" s="225">
        <f>ROUND(I90*H90,2)</f>
        <v>0</v>
      </c>
      <c r="BL90" s="18" t="s">
        <v>166</v>
      </c>
      <c r="BM90" s="224" t="s">
        <v>166</v>
      </c>
    </row>
    <row r="91" s="2" customFormat="1" ht="16.5" customHeight="1">
      <c r="A91" s="39"/>
      <c r="B91" s="40"/>
      <c r="C91" s="213" t="s">
        <v>174</v>
      </c>
      <c r="D91" s="213" t="s">
        <v>161</v>
      </c>
      <c r="E91" s="214" t="s">
        <v>1149</v>
      </c>
      <c r="F91" s="215" t="s">
        <v>1150</v>
      </c>
      <c r="G91" s="216" t="s">
        <v>164</v>
      </c>
      <c r="H91" s="217">
        <v>200</v>
      </c>
      <c r="I91" s="218"/>
      <c r="J91" s="219">
        <f>ROUND(I91*H91,2)</f>
        <v>0</v>
      </c>
      <c r="K91" s="215" t="s">
        <v>19</v>
      </c>
      <c r="L91" s="45"/>
      <c r="M91" s="220" t="s">
        <v>19</v>
      </c>
      <c r="N91" s="221" t="s">
        <v>43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166</v>
      </c>
      <c r="AT91" s="224" t="s">
        <v>161</v>
      </c>
      <c r="AU91" s="224" t="s">
        <v>80</v>
      </c>
      <c r="AY91" s="18" t="s">
        <v>157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80</v>
      </c>
      <c r="BK91" s="225">
        <f>ROUND(I91*H91,2)</f>
        <v>0</v>
      </c>
      <c r="BL91" s="18" t="s">
        <v>166</v>
      </c>
      <c r="BM91" s="224" t="s">
        <v>158</v>
      </c>
    </row>
    <row r="92" s="2" customFormat="1" ht="16.5" customHeight="1">
      <c r="A92" s="39"/>
      <c r="B92" s="40"/>
      <c r="C92" s="213" t="s">
        <v>166</v>
      </c>
      <c r="D92" s="213" t="s">
        <v>161</v>
      </c>
      <c r="E92" s="214" t="s">
        <v>1151</v>
      </c>
      <c r="F92" s="215" t="s">
        <v>1152</v>
      </c>
      <c r="G92" s="216" t="s">
        <v>1153</v>
      </c>
      <c r="H92" s="217">
        <v>3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166</v>
      </c>
      <c r="AT92" s="224" t="s">
        <v>161</v>
      </c>
      <c r="AU92" s="224" t="s">
        <v>80</v>
      </c>
      <c r="AY92" s="18" t="s">
        <v>157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166</v>
      </c>
      <c r="BM92" s="224" t="s">
        <v>183</v>
      </c>
    </row>
    <row r="93" s="2" customFormat="1" ht="21.75" customHeight="1">
      <c r="A93" s="39"/>
      <c r="B93" s="40"/>
      <c r="C93" s="213" t="s">
        <v>160</v>
      </c>
      <c r="D93" s="213" t="s">
        <v>161</v>
      </c>
      <c r="E93" s="214" t="s">
        <v>1154</v>
      </c>
      <c r="F93" s="215" t="s">
        <v>1155</v>
      </c>
      <c r="G93" s="216" t="s">
        <v>1146</v>
      </c>
      <c r="H93" s="217">
        <v>1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166</v>
      </c>
      <c r="AT93" s="224" t="s">
        <v>161</v>
      </c>
      <c r="AU93" s="224" t="s">
        <v>80</v>
      </c>
      <c r="AY93" s="18" t="s">
        <v>157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80</v>
      </c>
      <c r="BK93" s="225">
        <f>ROUND(I93*H93,2)</f>
        <v>0</v>
      </c>
      <c r="BL93" s="18" t="s">
        <v>166</v>
      </c>
      <c r="BM93" s="224" t="s">
        <v>126</v>
      </c>
    </row>
    <row r="94" s="2" customFormat="1" ht="16.5" customHeight="1">
      <c r="A94" s="39"/>
      <c r="B94" s="40"/>
      <c r="C94" s="213" t="s">
        <v>158</v>
      </c>
      <c r="D94" s="213" t="s">
        <v>161</v>
      </c>
      <c r="E94" s="214" t="s">
        <v>1156</v>
      </c>
      <c r="F94" s="215" t="s">
        <v>1157</v>
      </c>
      <c r="G94" s="216" t="s">
        <v>1153</v>
      </c>
      <c r="H94" s="217">
        <v>6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166</v>
      </c>
      <c r="AT94" s="224" t="s">
        <v>161</v>
      </c>
      <c r="AU94" s="224" t="s">
        <v>80</v>
      </c>
      <c r="AY94" s="18" t="s">
        <v>157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166</v>
      </c>
      <c r="BM94" s="224" t="s">
        <v>8</v>
      </c>
    </row>
    <row r="95" s="2" customFormat="1" ht="16.5" customHeight="1">
      <c r="A95" s="39"/>
      <c r="B95" s="40"/>
      <c r="C95" s="213" t="s">
        <v>194</v>
      </c>
      <c r="D95" s="213" t="s">
        <v>161</v>
      </c>
      <c r="E95" s="214" t="s">
        <v>1158</v>
      </c>
      <c r="F95" s="215" t="s">
        <v>1159</v>
      </c>
      <c r="G95" s="216" t="s">
        <v>1153</v>
      </c>
      <c r="H95" s="217">
        <v>6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166</v>
      </c>
      <c r="AT95" s="224" t="s">
        <v>161</v>
      </c>
      <c r="AU95" s="224" t="s">
        <v>80</v>
      </c>
      <c r="AY95" s="18" t="s">
        <v>157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166</v>
      </c>
      <c r="BM95" s="224" t="s">
        <v>338</v>
      </c>
    </row>
    <row r="96" s="2" customFormat="1" ht="16.5" customHeight="1">
      <c r="A96" s="39"/>
      <c r="B96" s="40"/>
      <c r="C96" s="213" t="s">
        <v>183</v>
      </c>
      <c r="D96" s="213" t="s">
        <v>161</v>
      </c>
      <c r="E96" s="214" t="s">
        <v>1160</v>
      </c>
      <c r="F96" s="215" t="s">
        <v>1161</v>
      </c>
      <c r="G96" s="216" t="s">
        <v>1153</v>
      </c>
      <c r="H96" s="217">
        <v>12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166</v>
      </c>
      <c r="AT96" s="224" t="s">
        <v>161</v>
      </c>
      <c r="AU96" s="224" t="s">
        <v>80</v>
      </c>
      <c r="AY96" s="18" t="s">
        <v>157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166</v>
      </c>
      <c r="BM96" s="224" t="s">
        <v>247</v>
      </c>
    </row>
    <row r="97" s="2" customFormat="1" ht="16.5" customHeight="1">
      <c r="A97" s="39"/>
      <c r="B97" s="40"/>
      <c r="C97" s="213" t="s">
        <v>172</v>
      </c>
      <c r="D97" s="213" t="s">
        <v>161</v>
      </c>
      <c r="E97" s="214" t="s">
        <v>1162</v>
      </c>
      <c r="F97" s="215" t="s">
        <v>1163</v>
      </c>
      <c r="G97" s="216" t="s">
        <v>164</v>
      </c>
      <c r="H97" s="217">
        <v>143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166</v>
      </c>
      <c r="AT97" s="224" t="s">
        <v>161</v>
      </c>
      <c r="AU97" s="224" t="s">
        <v>80</v>
      </c>
      <c r="AY97" s="18" t="s">
        <v>157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166</v>
      </c>
      <c r="BM97" s="224" t="s">
        <v>360</v>
      </c>
    </row>
    <row r="98" s="2" customFormat="1" ht="16.5" customHeight="1">
      <c r="A98" s="39"/>
      <c r="B98" s="40"/>
      <c r="C98" s="213" t="s">
        <v>126</v>
      </c>
      <c r="D98" s="213" t="s">
        <v>161</v>
      </c>
      <c r="E98" s="214" t="s">
        <v>1164</v>
      </c>
      <c r="F98" s="215" t="s">
        <v>1165</v>
      </c>
      <c r="G98" s="216" t="s">
        <v>1153</v>
      </c>
      <c r="H98" s="217">
        <v>6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166</v>
      </c>
      <c r="AT98" s="224" t="s">
        <v>161</v>
      </c>
      <c r="AU98" s="224" t="s">
        <v>80</v>
      </c>
      <c r="AY98" s="18" t="s">
        <v>157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166</v>
      </c>
      <c r="BM98" s="224" t="s">
        <v>373</v>
      </c>
    </row>
    <row r="99" s="2" customFormat="1" ht="16.5" customHeight="1">
      <c r="A99" s="39"/>
      <c r="B99" s="40"/>
      <c r="C99" s="213" t="s">
        <v>231</v>
      </c>
      <c r="D99" s="213" t="s">
        <v>161</v>
      </c>
      <c r="E99" s="214" t="s">
        <v>1166</v>
      </c>
      <c r="F99" s="215" t="s">
        <v>1167</v>
      </c>
      <c r="G99" s="216" t="s">
        <v>1153</v>
      </c>
      <c r="H99" s="217">
        <v>2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166</v>
      </c>
      <c r="AT99" s="224" t="s">
        <v>161</v>
      </c>
      <c r="AU99" s="224" t="s">
        <v>80</v>
      </c>
      <c r="AY99" s="18" t="s">
        <v>157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166</v>
      </c>
      <c r="BM99" s="224" t="s">
        <v>383</v>
      </c>
    </row>
    <row r="100" s="2" customFormat="1" ht="16.5" customHeight="1">
      <c r="A100" s="39"/>
      <c r="B100" s="40"/>
      <c r="C100" s="213" t="s">
        <v>8</v>
      </c>
      <c r="D100" s="213" t="s">
        <v>161</v>
      </c>
      <c r="E100" s="214" t="s">
        <v>1168</v>
      </c>
      <c r="F100" s="215" t="s">
        <v>1169</v>
      </c>
      <c r="G100" s="216" t="s">
        <v>1153</v>
      </c>
      <c r="H100" s="217">
        <v>2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166</v>
      </c>
      <c r="AT100" s="224" t="s">
        <v>161</v>
      </c>
      <c r="AU100" s="224" t="s">
        <v>80</v>
      </c>
      <c r="AY100" s="18" t="s">
        <v>157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166</v>
      </c>
      <c r="BM100" s="224" t="s">
        <v>395</v>
      </c>
    </row>
    <row r="101" s="2" customFormat="1" ht="16.5" customHeight="1">
      <c r="A101" s="39"/>
      <c r="B101" s="40"/>
      <c r="C101" s="213" t="s">
        <v>210</v>
      </c>
      <c r="D101" s="213" t="s">
        <v>161</v>
      </c>
      <c r="E101" s="214" t="s">
        <v>1170</v>
      </c>
      <c r="F101" s="215" t="s">
        <v>1171</v>
      </c>
      <c r="G101" s="216" t="s">
        <v>1153</v>
      </c>
      <c r="H101" s="217">
        <v>21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43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166</v>
      </c>
      <c r="AT101" s="224" t="s">
        <v>161</v>
      </c>
      <c r="AU101" s="224" t="s">
        <v>80</v>
      </c>
      <c r="AY101" s="18" t="s">
        <v>157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166</v>
      </c>
      <c r="BM101" s="224" t="s">
        <v>406</v>
      </c>
    </row>
    <row r="102" s="2" customFormat="1" ht="16.5" customHeight="1">
      <c r="A102" s="39"/>
      <c r="B102" s="40"/>
      <c r="C102" s="213" t="s">
        <v>338</v>
      </c>
      <c r="D102" s="213" t="s">
        <v>161</v>
      </c>
      <c r="E102" s="214" t="s">
        <v>1172</v>
      </c>
      <c r="F102" s="215" t="s">
        <v>1173</v>
      </c>
      <c r="G102" s="216" t="s">
        <v>1153</v>
      </c>
      <c r="H102" s="217">
        <v>8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166</v>
      </c>
      <c r="AT102" s="224" t="s">
        <v>161</v>
      </c>
      <c r="AU102" s="224" t="s">
        <v>80</v>
      </c>
      <c r="AY102" s="18" t="s">
        <v>157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166</v>
      </c>
      <c r="BM102" s="224" t="s">
        <v>418</v>
      </c>
    </row>
    <row r="103" s="2" customFormat="1" ht="16.5" customHeight="1">
      <c r="A103" s="39"/>
      <c r="B103" s="40"/>
      <c r="C103" s="213" t="s">
        <v>344</v>
      </c>
      <c r="D103" s="213" t="s">
        <v>161</v>
      </c>
      <c r="E103" s="214" t="s">
        <v>1174</v>
      </c>
      <c r="F103" s="215" t="s">
        <v>1175</v>
      </c>
      <c r="G103" s="216" t="s">
        <v>1153</v>
      </c>
      <c r="H103" s="217">
        <v>16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166</v>
      </c>
      <c r="AT103" s="224" t="s">
        <v>161</v>
      </c>
      <c r="AU103" s="224" t="s">
        <v>80</v>
      </c>
      <c r="AY103" s="18" t="s">
        <v>157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166</v>
      </c>
      <c r="BM103" s="224" t="s">
        <v>431</v>
      </c>
    </row>
    <row r="104" s="2" customFormat="1" ht="16.5" customHeight="1">
      <c r="A104" s="39"/>
      <c r="B104" s="40"/>
      <c r="C104" s="213" t="s">
        <v>247</v>
      </c>
      <c r="D104" s="213" t="s">
        <v>161</v>
      </c>
      <c r="E104" s="214" t="s">
        <v>1176</v>
      </c>
      <c r="F104" s="215" t="s">
        <v>1177</v>
      </c>
      <c r="G104" s="216" t="s">
        <v>164</v>
      </c>
      <c r="H104" s="217">
        <v>412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166</v>
      </c>
      <c r="AT104" s="224" t="s">
        <v>161</v>
      </c>
      <c r="AU104" s="224" t="s">
        <v>80</v>
      </c>
      <c r="AY104" s="18" t="s">
        <v>157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166</v>
      </c>
      <c r="BM104" s="224" t="s">
        <v>442</v>
      </c>
    </row>
    <row r="105" s="2" customFormat="1" ht="16.5" customHeight="1">
      <c r="A105" s="39"/>
      <c r="B105" s="40"/>
      <c r="C105" s="213" t="s">
        <v>354</v>
      </c>
      <c r="D105" s="213" t="s">
        <v>161</v>
      </c>
      <c r="E105" s="214" t="s">
        <v>1178</v>
      </c>
      <c r="F105" s="215" t="s">
        <v>1179</v>
      </c>
      <c r="G105" s="216" t="s">
        <v>1153</v>
      </c>
      <c r="H105" s="217">
        <v>18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166</v>
      </c>
      <c r="AT105" s="224" t="s">
        <v>161</v>
      </c>
      <c r="AU105" s="224" t="s">
        <v>80</v>
      </c>
      <c r="AY105" s="18" t="s">
        <v>157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166</v>
      </c>
      <c r="BM105" s="224" t="s">
        <v>455</v>
      </c>
    </row>
    <row r="106" s="2" customFormat="1" ht="16.5" customHeight="1">
      <c r="A106" s="39"/>
      <c r="B106" s="40"/>
      <c r="C106" s="213" t="s">
        <v>360</v>
      </c>
      <c r="D106" s="213" t="s">
        <v>161</v>
      </c>
      <c r="E106" s="214" t="s">
        <v>1180</v>
      </c>
      <c r="F106" s="215" t="s">
        <v>1181</v>
      </c>
      <c r="G106" s="216" t="s">
        <v>1153</v>
      </c>
      <c r="H106" s="217">
        <v>9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166</v>
      </c>
      <c r="AT106" s="224" t="s">
        <v>161</v>
      </c>
      <c r="AU106" s="224" t="s">
        <v>80</v>
      </c>
      <c r="AY106" s="18" t="s">
        <v>157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166</v>
      </c>
      <c r="BM106" s="224" t="s">
        <v>468</v>
      </c>
    </row>
    <row r="107" s="2" customFormat="1" ht="16.5" customHeight="1">
      <c r="A107" s="39"/>
      <c r="B107" s="40"/>
      <c r="C107" s="213" t="s">
        <v>367</v>
      </c>
      <c r="D107" s="213" t="s">
        <v>161</v>
      </c>
      <c r="E107" s="214" t="s">
        <v>1182</v>
      </c>
      <c r="F107" s="215" t="s">
        <v>1183</v>
      </c>
      <c r="G107" s="216" t="s">
        <v>1146</v>
      </c>
      <c r="H107" s="217">
        <v>5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166</v>
      </c>
      <c r="AT107" s="224" t="s">
        <v>161</v>
      </c>
      <c r="AU107" s="224" t="s">
        <v>80</v>
      </c>
      <c r="AY107" s="18" t="s">
        <v>157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166</v>
      </c>
      <c r="BM107" s="224" t="s">
        <v>480</v>
      </c>
    </row>
    <row r="108" s="2" customFormat="1" ht="16.5" customHeight="1">
      <c r="A108" s="39"/>
      <c r="B108" s="40"/>
      <c r="C108" s="213" t="s">
        <v>373</v>
      </c>
      <c r="D108" s="213" t="s">
        <v>161</v>
      </c>
      <c r="E108" s="214" t="s">
        <v>1184</v>
      </c>
      <c r="F108" s="215" t="s">
        <v>1185</v>
      </c>
      <c r="G108" s="216" t="s">
        <v>1146</v>
      </c>
      <c r="H108" s="217">
        <v>2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166</v>
      </c>
      <c r="AT108" s="224" t="s">
        <v>161</v>
      </c>
      <c r="AU108" s="224" t="s">
        <v>80</v>
      </c>
      <c r="AY108" s="18" t="s">
        <v>157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166</v>
      </c>
      <c r="BM108" s="224" t="s">
        <v>492</v>
      </c>
    </row>
    <row r="109" s="2" customFormat="1" ht="16.5" customHeight="1">
      <c r="A109" s="39"/>
      <c r="B109" s="40"/>
      <c r="C109" s="213" t="s">
        <v>7</v>
      </c>
      <c r="D109" s="213" t="s">
        <v>161</v>
      </c>
      <c r="E109" s="214" t="s">
        <v>1186</v>
      </c>
      <c r="F109" s="215" t="s">
        <v>1187</v>
      </c>
      <c r="G109" s="216" t="s">
        <v>1146</v>
      </c>
      <c r="H109" s="217">
        <v>1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166</v>
      </c>
      <c r="AT109" s="224" t="s">
        <v>161</v>
      </c>
      <c r="AU109" s="224" t="s">
        <v>80</v>
      </c>
      <c r="AY109" s="18" t="s">
        <v>157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166</v>
      </c>
      <c r="BM109" s="224" t="s">
        <v>503</v>
      </c>
    </row>
    <row r="110" s="2" customFormat="1" ht="16.5" customHeight="1">
      <c r="A110" s="39"/>
      <c r="B110" s="40"/>
      <c r="C110" s="213" t="s">
        <v>383</v>
      </c>
      <c r="D110" s="213" t="s">
        <v>161</v>
      </c>
      <c r="E110" s="214" t="s">
        <v>1188</v>
      </c>
      <c r="F110" s="215" t="s">
        <v>1189</v>
      </c>
      <c r="G110" s="216" t="s">
        <v>1146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166</v>
      </c>
      <c r="AT110" s="224" t="s">
        <v>161</v>
      </c>
      <c r="AU110" s="224" t="s">
        <v>80</v>
      </c>
      <c r="AY110" s="18" t="s">
        <v>157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166</v>
      </c>
      <c r="BM110" s="224" t="s">
        <v>515</v>
      </c>
    </row>
    <row r="111" s="2" customFormat="1" ht="16.5" customHeight="1">
      <c r="A111" s="39"/>
      <c r="B111" s="40"/>
      <c r="C111" s="213" t="s">
        <v>389</v>
      </c>
      <c r="D111" s="213" t="s">
        <v>161</v>
      </c>
      <c r="E111" s="214" t="s">
        <v>1190</v>
      </c>
      <c r="F111" s="215" t="s">
        <v>1191</v>
      </c>
      <c r="G111" s="216" t="s">
        <v>1153</v>
      </c>
      <c r="H111" s="217">
        <v>28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166</v>
      </c>
      <c r="AT111" s="224" t="s">
        <v>161</v>
      </c>
      <c r="AU111" s="224" t="s">
        <v>80</v>
      </c>
      <c r="AY111" s="18" t="s">
        <v>157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166</v>
      </c>
      <c r="BM111" s="224" t="s">
        <v>525</v>
      </c>
    </row>
    <row r="112" s="2" customFormat="1" ht="16.5" customHeight="1">
      <c r="A112" s="39"/>
      <c r="B112" s="40"/>
      <c r="C112" s="213" t="s">
        <v>395</v>
      </c>
      <c r="D112" s="213" t="s">
        <v>161</v>
      </c>
      <c r="E112" s="214" t="s">
        <v>1192</v>
      </c>
      <c r="F112" s="215" t="s">
        <v>1193</v>
      </c>
      <c r="G112" s="216" t="s">
        <v>1153</v>
      </c>
      <c r="H112" s="217">
        <v>2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166</v>
      </c>
      <c r="AT112" s="224" t="s">
        <v>161</v>
      </c>
      <c r="AU112" s="224" t="s">
        <v>80</v>
      </c>
      <c r="AY112" s="18" t="s">
        <v>157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166</v>
      </c>
      <c r="BM112" s="224" t="s">
        <v>536</v>
      </c>
    </row>
    <row r="113" s="2" customFormat="1" ht="21.75" customHeight="1">
      <c r="A113" s="39"/>
      <c r="B113" s="40"/>
      <c r="C113" s="213" t="s">
        <v>401</v>
      </c>
      <c r="D113" s="213" t="s">
        <v>161</v>
      </c>
      <c r="E113" s="214" t="s">
        <v>1194</v>
      </c>
      <c r="F113" s="215" t="s">
        <v>1195</v>
      </c>
      <c r="G113" s="216" t="s">
        <v>1146</v>
      </c>
      <c r="H113" s="217">
        <v>1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166</v>
      </c>
      <c r="AT113" s="224" t="s">
        <v>161</v>
      </c>
      <c r="AU113" s="224" t="s">
        <v>80</v>
      </c>
      <c r="AY113" s="18" t="s">
        <v>157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166</v>
      </c>
      <c r="BM113" s="224" t="s">
        <v>549</v>
      </c>
    </row>
    <row r="114" s="2" customFormat="1" ht="16.5" customHeight="1">
      <c r="A114" s="39"/>
      <c r="B114" s="40"/>
      <c r="C114" s="213" t="s">
        <v>406</v>
      </c>
      <c r="D114" s="213" t="s">
        <v>161</v>
      </c>
      <c r="E114" s="214" t="s">
        <v>1196</v>
      </c>
      <c r="F114" s="215" t="s">
        <v>1197</v>
      </c>
      <c r="G114" s="216" t="s">
        <v>1153</v>
      </c>
      <c r="H114" s="217">
        <v>2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166</v>
      </c>
      <c r="AT114" s="224" t="s">
        <v>161</v>
      </c>
      <c r="AU114" s="224" t="s">
        <v>80</v>
      </c>
      <c r="AY114" s="18" t="s">
        <v>157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166</v>
      </c>
      <c r="BM114" s="224" t="s">
        <v>559</v>
      </c>
    </row>
    <row r="115" s="12" customFormat="1" ht="25.92" customHeight="1">
      <c r="A115" s="12"/>
      <c r="B115" s="197"/>
      <c r="C115" s="198"/>
      <c r="D115" s="199" t="s">
        <v>71</v>
      </c>
      <c r="E115" s="200" t="s">
        <v>1198</v>
      </c>
      <c r="F115" s="200" t="s">
        <v>1199</v>
      </c>
      <c r="G115" s="198"/>
      <c r="H115" s="198"/>
      <c r="I115" s="201"/>
      <c r="J115" s="202">
        <f>BK115</f>
        <v>0</v>
      </c>
      <c r="K115" s="198"/>
      <c r="L115" s="203"/>
      <c r="M115" s="204"/>
      <c r="N115" s="205"/>
      <c r="O115" s="205"/>
      <c r="P115" s="206">
        <f>SUM(P116:P143)</f>
        <v>0</v>
      </c>
      <c r="Q115" s="205"/>
      <c r="R115" s="206">
        <f>SUM(R116:R143)</f>
        <v>0</v>
      </c>
      <c r="S115" s="205"/>
      <c r="T115" s="207">
        <f>SUM(T116:T143)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80</v>
      </c>
      <c r="AT115" s="209" t="s">
        <v>71</v>
      </c>
      <c r="AU115" s="209" t="s">
        <v>72</v>
      </c>
      <c r="AY115" s="208" t="s">
        <v>157</v>
      </c>
      <c r="BK115" s="210">
        <f>SUM(BK116:BK143)</f>
        <v>0</v>
      </c>
    </row>
    <row r="116" s="2" customFormat="1" ht="24.15" customHeight="1">
      <c r="A116" s="39"/>
      <c r="B116" s="40"/>
      <c r="C116" s="213" t="s">
        <v>412</v>
      </c>
      <c r="D116" s="213" t="s">
        <v>161</v>
      </c>
      <c r="E116" s="214" t="s">
        <v>1200</v>
      </c>
      <c r="F116" s="215" t="s">
        <v>1201</v>
      </c>
      <c r="G116" s="216" t="s">
        <v>1146</v>
      </c>
      <c r="H116" s="217">
        <v>2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166</v>
      </c>
      <c r="AT116" s="224" t="s">
        <v>161</v>
      </c>
      <c r="AU116" s="224" t="s">
        <v>80</v>
      </c>
      <c r="AY116" s="18" t="s">
        <v>157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166</v>
      </c>
      <c r="BM116" s="224" t="s">
        <v>570</v>
      </c>
    </row>
    <row r="117" s="2" customFormat="1" ht="16.5" customHeight="1">
      <c r="A117" s="39"/>
      <c r="B117" s="40"/>
      <c r="C117" s="213" t="s">
        <v>418</v>
      </c>
      <c r="D117" s="213" t="s">
        <v>161</v>
      </c>
      <c r="E117" s="214" t="s">
        <v>1202</v>
      </c>
      <c r="F117" s="215" t="s">
        <v>1203</v>
      </c>
      <c r="G117" s="216" t="s">
        <v>1088</v>
      </c>
      <c r="H117" s="217">
        <v>13360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166</v>
      </c>
      <c r="AT117" s="224" t="s">
        <v>161</v>
      </c>
      <c r="AU117" s="224" t="s">
        <v>80</v>
      </c>
      <c r="AY117" s="18" t="s">
        <v>157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166</v>
      </c>
      <c r="BM117" s="224" t="s">
        <v>581</v>
      </c>
    </row>
    <row r="118" s="2" customFormat="1" ht="16.5" customHeight="1">
      <c r="A118" s="39"/>
      <c r="B118" s="40"/>
      <c r="C118" s="213" t="s">
        <v>425</v>
      </c>
      <c r="D118" s="213" t="s">
        <v>161</v>
      </c>
      <c r="E118" s="214" t="s">
        <v>1204</v>
      </c>
      <c r="F118" s="215" t="s">
        <v>1205</v>
      </c>
      <c r="G118" s="216" t="s">
        <v>1153</v>
      </c>
      <c r="H118" s="217">
        <v>10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166</v>
      </c>
      <c r="AT118" s="224" t="s">
        <v>161</v>
      </c>
      <c r="AU118" s="224" t="s">
        <v>80</v>
      </c>
      <c r="AY118" s="18" t="s">
        <v>157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166</v>
      </c>
      <c r="BM118" s="224" t="s">
        <v>593</v>
      </c>
    </row>
    <row r="119" s="2" customFormat="1" ht="21.75" customHeight="1">
      <c r="A119" s="39"/>
      <c r="B119" s="40"/>
      <c r="C119" s="213" t="s">
        <v>431</v>
      </c>
      <c r="D119" s="213" t="s">
        <v>161</v>
      </c>
      <c r="E119" s="214" t="s">
        <v>1206</v>
      </c>
      <c r="F119" s="215" t="s">
        <v>1207</v>
      </c>
      <c r="G119" s="216" t="s">
        <v>1153</v>
      </c>
      <c r="H119" s="217">
        <v>2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166</v>
      </c>
      <c r="AT119" s="224" t="s">
        <v>161</v>
      </c>
      <c r="AU119" s="224" t="s">
        <v>80</v>
      </c>
      <c r="AY119" s="18" t="s">
        <v>157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166</v>
      </c>
      <c r="BM119" s="224" t="s">
        <v>603</v>
      </c>
    </row>
    <row r="120" s="2" customFormat="1">
      <c r="A120" s="39"/>
      <c r="B120" s="40"/>
      <c r="C120" s="41"/>
      <c r="D120" s="233" t="s">
        <v>216</v>
      </c>
      <c r="E120" s="41"/>
      <c r="F120" s="254" t="s">
        <v>1208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216</v>
      </c>
      <c r="AU120" s="18" t="s">
        <v>80</v>
      </c>
    </row>
    <row r="121" s="2" customFormat="1" ht="16.5" customHeight="1">
      <c r="A121" s="39"/>
      <c r="B121" s="40"/>
      <c r="C121" s="213" t="s">
        <v>437</v>
      </c>
      <c r="D121" s="213" t="s">
        <v>161</v>
      </c>
      <c r="E121" s="214" t="s">
        <v>1209</v>
      </c>
      <c r="F121" s="215" t="s">
        <v>1210</v>
      </c>
      <c r="G121" s="216" t="s">
        <v>1153</v>
      </c>
      <c r="H121" s="217">
        <v>2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166</v>
      </c>
      <c r="AT121" s="224" t="s">
        <v>161</v>
      </c>
      <c r="AU121" s="224" t="s">
        <v>80</v>
      </c>
      <c r="AY121" s="18" t="s">
        <v>157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166</v>
      </c>
      <c r="BM121" s="224" t="s">
        <v>614</v>
      </c>
    </row>
    <row r="122" s="2" customFormat="1" ht="21.75" customHeight="1">
      <c r="A122" s="39"/>
      <c r="B122" s="40"/>
      <c r="C122" s="213" t="s">
        <v>442</v>
      </c>
      <c r="D122" s="213" t="s">
        <v>161</v>
      </c>
      <c r="E122" s="214" t="s">
        <v>1211</v>
      </c>
      <c r="F122" s="215" t="s">
        <v>1212</v>
      </c>
      <c r="G122" s="216" t="s">
        <v>1146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166</v>
      </c>
      <c r="AT122" s="224" t="s">
        <v>161</v>
      </c>
      <c r="AU122" s="224" t="s">
        <v>80</v>
      </c>
      <c r="AY122" s="18" t="s">
        <v>157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166</v>
      </c>
      <c r="BM122" s="224" t="s">
        <v>624</v>
      </c>
    </row>
    <row r="123" s="2" customFormat="1" ht="24.15" customHeight="1">
      <c r="A123" s="39"/>
      <c r="B123" s="40"/>
      <c r="C123" s="213" t="s">
        <v>448</v>
      </c>
      <c r="D123" s="213" t="s">
        <v>161</v>
      </c>
      <c r="E123" s="214" t="s">
        <v>1213</v>
      </c>
      <c r="F123" s="215" t="s">
        <v>1214</v>
      </c>
      <c r="G123" s="216" t="s">
        <v>1153</v>
      </c>
      <c r="H123" s="217">
        <v>1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166</v>
      </c>
      <c r="AT123" s="224" t="s">
        <v>161</v>
      </c>
      <c r="AU123" s="224" t="s">
        <v>80</v>
      </c>
      <c r="AY123" s="18" t="s">
        <v>157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166</v>
      </c>
      <c r="BM123" s="224" t="s">
        <v>634</v>
      </c>
    </row>
    <row r="124" s="2" customFormat="1" ht="16.5" customHeight="1">
      <c r="A124" s="39"/>
      <c r="B124" s="40"/>
      <c r="C124" s="213" t="s">
        <v>455</v>
      </c>
      <c r="D124" s="213" t="s">
        <v>161</v>
      </c>
      <c r="E124" s="214" t="s">
        <v>1215</v>
      </c>
      <c r="F124" s="215" t="s">
        <v>1216</v>
      </c>
      <c r="G124" s="216" t="s">
        <v>1153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166</v>
      </c>
      <c r="AT124" s="224" t="s">
        <v>161</v>
      </c>
      <c r="AU124" s="224" t="s">
        <v>80</v>
      </c>
      <c r="AY124" s="18" t="s">
        <v>157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166</v>
      </c>
      <c r="BM124" s="224" t="s">
        <v>645</v>
      </c>
    </row>
    <row r="125" s="2" customFormat="1" ht="24.15" customHeight="1">
      <c r="A125" s="39"/>
      <c r="B125" s="40"/>
      <c r="C125" s="213" t="s">
        <v>461</v>
      </c>
      <c r="D125" s="213" t="s">
        <v>161</v>
      </c>
      <c r="E125" s="214" t="s">
        <v>1217</v>
      </c>
      <c r="F125" s="215" t="s">
        <v>1218</v>
      </c>
      <c r="G125" s="216" t="s">
        <v>1153</v>
      </c>
      <c r="H125" s="217">
        <v>1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166</v>
      </c>
      <c r="AT125" s="224" t="s">
        <v>161</v>
      </c>
      <c r="AU125" s="224" t="s">
        <v>80</v>
      </c>
      <c r="AY125" s="18" t="s">
        <v>157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166</v>
      </c>
      <c r="BM125" s="224" t="s">
        <v>655</v>
      </c>
    </row>
    <row r="126" s="2" customFormat="1" ht="24.15" customHeight="1">
      <c r="A126" s="39"/>
      <c r="B126" s="40"/>
      <c r="C126" s="213" t="s">
        <v>468</v>
      </c>
      <c r="D126" s="213" t="s">
        <v>161</v>
      </c>
      <c r="E126" s="214" t="s">
        <v>1219</v>
      </c>
      <c r="F126" s="215" t="s">
        <v>1220</v>
      </c>
      <c r="G126" s="216" t="s">
        <v>1153</v>
      </c>
      <c r="H126" s="217">
        <v>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166</v>
      </c>
      <c r="AT126" s="224" t="s">
        <v>161</v>
      </c>
      <c r="AU126" s="224" t="s">
        <v>80</v>
      </c>
      <c r="AY126" s="18" t="s">
        <v>157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166</v>
      </c>
      <c r="BM126" s="224" t="s">
        <v>667</v>
      </c>
    </row>
    <row r="127" s="2" customFormat="1" ht="24.15" customHeight="1">
      <c r="A127" s="39"/>
      <c r="B127" s="40"/>
      <c r="C127" s="213" t="s">
        <v>474</v>
      </c>
      <c r="D127" s="213" t="s">
        <v>161</v>
      </c>
      <c r="E127" s="214" t="s">
        <v>1221</v>
      </c>
      <c r="F127" s="215" t="s">
        <v>1222</v>
      </c>
      <c r="G127" s="216" t="s">
        <v>1153</v>
      </c>
      <c r="H127" s="217">
        <v>1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166</v>
      </c>
      <c r="AT127" s="224" t="s">
        <v>161</v>
      </c>
      <c r="AU127" s="224" t="s">
        <v>80</v>
      </c>
      <c r="AY127" s="18" t="s">
        <v>157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166</v>
      </c>
      <c r="BM127" s="224" t="s">
        <v>676</v>
      </c>
    </row>
    <row r="128" s="2" customFormat="1" ht="16.5" customHeight="1">
      <c r="A128" s="39"/>
      <c r="B128" s="40"/>
      <c r="C128" s="213" t="s">
        <v>480</v>
      </c>
      <c r="D128" s="213" t="s">
        <v>161</v>
      </c>
      <c r="E128" s="214" t="s">
        <v>1223</v>
      </c>
      <c r="F128" s="215" t="s">
        <v>1224</v>
      </c>
      <c r="G128" s="216" t="s">
        <v>1146</v>
      </c>
      <c r="H128" s="217">
        <v>1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166</v>
      </c>
      <c r="AT128" s="224" t="s">
        <v>161</v>
      </c>
      <c r="AU128" s="224" t="s">
        <v>80</v>
      </c>
      <c r="AY128" s="18" t="s">
        <v>157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166</v>
      </c>
      <c r="BM128" s="224" t="s">
        <v>685</v>
      </c>
    </row>
    <row r="129" s="2" customFormat="1" ht="37.8" customHeight="1">
      <c r="A129" s="39"/>
      <c r="B129" s="40"/>
      <c r="C129" s="213" t="s">
        <v>485</v>
      </c>
      <c r="D129" s="213" t="s">
        <v>161</v>
      </c>
      <c r="E129" s="214" t="s">
        <v>1225</v>
      </c>
      <c r="F129" s="215" t="s">
        <v>1226</v>
      </c>
      <c r="G129" s="216" t="s">
        <v>1153</v>
      </c>
      <c r="H129" s="217">
        <v>1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166</v>
      </c>
      <c r="AT129" s="224" t="s">
        <v>161</v>
      </c>
      <c r="AU129" s="224" t="s">
        <v>80</v>
      </c>
      <c r="AY129" s="18" t="s">
        <v>157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166</v>
      </c>
      <c r="BM129" s="224" t="s">
        <v>703</v>
      </c>
    </row>
    <row r="130" s="2" customFormat="1" ht="16.5" customHeight="1">
      <c r="A130" s="39"/>
      <c r="B130" s="40"/>
      <c r="C130" s="213" t="s">
        <v>492</v>
      </c>
      <c r="D130" s="213" t="s">
        <v>161</v>
      </c>
      <c r="E130" s="214" t="s">
        <v>1227</v>
      </c>
      <c r="F130" s="215" t="s">
        <v>1228</v>
      </c>
      <c r="G130" s="216" t="s">
        <v>1153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166</v>
      </c>
      <c r="AT130" s="224" t="s">
        <v>161</v>
      </c>
      <c r="AU130" s="224" t="s">
        <v>80</v>
      </c>
      <c r="AY130" s="18" t="s">
        <v>157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166</v>
      </c>
      <c r="BM130" s="224" t="s">
        <v>715</v>
      </c>
    </row>
    <row r="131" s="2" customFormat="1" ht="16.5" customHeight="1">
      <c r="A131" s="39"/>
      <c r="B131" s="40"/>
      <c r="C131" s="213" t="s">
        <v>498</v>
      </c>
      <c r="D131" s="213" t="s">
        <v>161</v>
      </c>
      <c r="E131" s="214" t="s">
        <v>1229</v>
      </c>
      <c r="F131" s="215" t="s">
        <v>1230</v>
      </c>
      <c r="G131" s="216" t="s">
        <v>1153</v>
      </c>
      <c r="H131" s="217">
        <v>1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166</v>
      </c>
      <c r="AT131" s="224" t="s">
        <v>161</v>
      </c>
      <c r="AU131" s="224" t="s">
        <v>80</v>
      </c>
      <c r="AY131" s="18" t="s">
        <v>157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166</v>
      </c>
      <c r="BM131" s="224" t="s">
        <v>726</v>
      </c>
    </row>
    <row r="132" s="2" customFormat="1" ht="16.5" customHeight="1">
      <c r="A132" s="39"/>
      <c r="B132" s="40"/>
      <c r="C132" s="213" t="s">
        <v>503</v>
      </c>
      <c r="D132" s="213" t="s">
        <v>161</v>
      </c>
      <c r="E132" s="214" t="s">
        <v>1231</v>
      </c>
      <c r="F132" s="215" t="s">
        <v>1232</v>
      </c>
      <c r="G132" s="216" t="s">
        <v>1153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166</v>
      </c>
      <c r="AT132" s="224" t="s">
        <v>161</v>
      </c>
      <c r="AU132" s="224" t="s">
        <v>80</v>
      </c>
      <c r="AY132" s="18" t="s">
        <v>157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166</v>
      </c>
      <c r="BM132" s="224" t="s">
        <v>736</v>
      </c>
    </row>
    <row r="133" s="2" customFormat="1" ht="16.5" customHeight="1">
      <c r="A133" s="39"/>
      <c r="B133" s="40"/>
      <c r="C133" s="213" t="s">
        <v>509</v>
      </c>
      <c r="D133" s="213" t="s">
        <v>161</v>
      </c>
      <c r="E133" s="214" t="s">
        <v>1233</v>
      </c>
      <c r="F133" s="215" t="s">
        <v>1234</v>
      </c>
      <c r="G133" s="216" t="s">
        <v>1153</v>
      </c>
      <c r="H133" s="217">
        <v>1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166</v>
      </c>
      <c r="AT133" s="224" t="s">
        <v>161</v>
      </c>
      <c r="AU133" s="224" t="s">
        <v>80</v>
      </c>
      <c r="AY133" s="18" t="s">
        <v>157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166</v>
      </c>
      <c r="BM133" s="224" t="s">
        <v>747</v>
      </c>
    </row>
    <row r="134" s="2" customFormat="1" ht="24.15" customHeight="1">
      <c r="A134" s="39"/>
      <c r="B134" s="40"/>
      <c r="C134" s="213" t="s">
        <v>515</v>
      </c>
      <c r="D134" s="213" t="s">
        <v>161</v>
      </c>
      <c r="E134" s="214" t="s">
        <v>1235</v>
      </c>
      <c r="F134" s="215" t="s">
        <v>1236</v>
      </c>
      <c r="G134" s="216" t="s">
        <v>1153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166</v>
      </c>
      <c r="AT134" s="224" t="s">
        <v>161</v>
      </c>
      <c r="AU134" s="224" t="s">
        <v>80</v>
      </c>
      <c r="AY134" s="18" t="s">
        <v>157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166</v>
      </c>
      <c r="BM134" s="224" t="s">
        <v>759</v>
      </c>
    </row>
    <row r="135" s="2" customFormat="1">
      <c r="A135" s="39"/>
      <c r="B135" s="40"/>
      <c r="C135" s="41"/>
      <c r="D135" s="233" t="s">
        <v>216</v>
      </c>
      <c r="E135" s="41"/>
      <c r="F135" s="254" t="s">
        <v>1208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216</v>
      </c>
      <c r="AU135" s="18" t="s">
        <v>80</v>
      </c>
    </row>
    <row r="136" s="2" customFormat="1" ht="16.5" customHeight="1">
      <c r="A136" s="39"/>
      <c r="B136" s="40"/>
      <c r="C136" s="213" t="s">
        <v>520</v>
      </c>
      <c r="D136" s="213" t="s">
        <v>161</v>
      </c>
      <c r="E136" s="214" t="s">
        <v>1237</v>
      </c>
      <c r="F136" s="215" t="s">
        <v>1238</v>
      </c>
      <c r="G136" s="216" t="s">
        <v>1153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166</v>
      </c>
      <c r="AT136" s="224" t="s">
        <v>161</v>
      </c>
      <c r="AU136" s="224" t="s">
        <v>80</v>
      </c>
      <c r="AY136" s="18" t="s">
        <v>157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166</v>
      </c>
      <c r="BM136" s="224" t="s">
        <v>769</v>
      </c>
    </row>
    <row r="137" s="2" customFormat="1" ht="55.5" customHeight="1">
      <c r="A137" s="39"/>
      <c r="B137" s="40"/>
      <c r="C137" s="213" t="s">
        <v>525</v>
      </c>
      <c r="D137" s="213" t="s">
        <v>161</v>
      </c>
      <c r="E137" s="214" t="s">
        <v>1239</v>
      </c>
      <c r="F137" s="215" t="s">
        <v>1240</v>
      </c>
      <c r="G137" s="216" t="s">
        <v>1153</v>
      </c>
      <c r="H137" s="217">
        <v>1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166</v>
      </c>
      <c r="AT137" s="224" t="s">
        <v>161</v>
      </c>
      <c r="AU137" s="224" t="s">
        <v>80</v>
      </c>
      <c r="AY137" s="18" t="s">
        <v>157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166</v>
      </c>
      <c r="BM137" s="224" t="s">
        <v>779</v>
      </c>
    </row>
    <row r="138" s="2" customFormat="1" ht="16.5" customHeight="1">
      <c r="A138" s="39"/>
      <c r="B138" s="40"/>
      <c r="C138" s="213" t="s">
        <v>530</v>
      </c>
      <c r="D138" s="213" t="s">
        <v>161</v>
      </c>
      <c r="E138" s="214" t="s">
        <v>1241</v>
      </c>
      <c r="F138" s="215" t="s">
        <v>1242</v>
      </c>
      <c r="G138" s="216" t="s">
        <v>1153</v>
      </c>
      <c r="H138" s="217">
        <v>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166</v>
      </c>
      <c r="AT138" s="224" t="s">
        <v>161</v>
      </c>
      <c r="AU138" s="224" t="s">
        <v>80</v>
      </c>
      <c r="AY138" s="18" t="s">
        <v>157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166</v>
      </c>
      <c r="BM138" s="224" t="s">
        <v>791</v>
      </c>
    </row>
    <row r="139" s="2" customFormat="1" ht="16.5" customHeight="1">
      <c r="A139" s="39"/>
      <c r="B139" s="40"/>
      <c r="C139" s="213" t="s">
        <v>536</v>
      </c>
      <c r="D139" s="213" t="s">
        <v>161</v>
      </c>
      <c r="E139" s="214" t="s">
        <v>1243</v>
      </c>
      <c r="F139" s="215" t="s">
        <v>1244</v>
      </c>
      <c r="G139" s="216" t="s">
        <v>1146</v>
      </c>
      <c r="H139" s="217">
        <v>1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43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166</v>
      </c>
      <c r="AT139" s="224" t="s">
        <v>161</v>
      </c>
      <c r="AU139" s="224" t="s">
        <v>80</v>
      </c>
      <c r="AY139" s="18" t="s">
        <v>157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166</v>
      </c>
      <c r="BM139" s="224" t="s">
        <v>801</v>
      </c>
    </row>
    <row r="140" s="2" customFormat="1" ht="16.5" customHeight="1">
      <c r="A140" s="39"/>
      <c r="B140" s="40"/>
      <c r="C140" s="213" t="s">
        <v>543</v>
      </c>
      <c r="D140" s="213" t="s">
        <v>161</v>
      </c>
      <c r="E140" s="214" t="s">
        <v>1245</v>
      </c>
      <c r="F140" s="215" t="s">
        <v>1246</v>
      </c>
      <c r="G140" s="216" t="s">
        <v>1146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166</v>
      </c>
      <c r="AT140" s="224" t="s">
        <v>161</v>
      </c>
      <c r="AU140" s="224" t="s">
        <v>80</v>
      </c>
      <c r="AY140" s="18" t="s">
        <v>157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166</v>
      </c>
      <c r="BM140" s="224" t="s">
        <v>811</v>
      </c>
    </row>
    <row r="141" s="2" customFormat="1" ht="16.5" customHeight="1">
      <c r="A141" s="39"/>
      <c r="B141" s="40"/>
      <c r="C141" s="213" t="s">
        <v>549</v>
      </c>
      <c r="D141" s="213" t="s">
        <v>161</v>
      </c>
      <c r="E141" s="214" t="s">
        <v>1247</v>
      </c>
      <c r="F141" s="215" t="s">
        <v>1248</v>
      </c>
      <c r="G141" s="216" t="s">
        <v>1146</v>
      </c>
      <c r="H141" s="217">
        <v>1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166</v>
      </c>
      <c r="AT141" s="224" t="s">
        <v>161</v>
      </c>
      <c r="AU141" s="224" t="s">
        <v>80</v>
      </c>
      <c r="AY141" s="18" t="s">
        <v>157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166</v>
      </c>
      <c r="BM141" s="224" t="s">
        <v>821</v>
      </c>
    </row>
    <row r="142" s="2" customFormat="1" ht="24.15" customHeight="1">
      <c r="A142" s="39"/>
      <c r="B142" s="40"/>
      <c r="C142" s="213" t="s">
        <v>554</v>
      </c>
      <c r="D142" s="213" t="s">
        <v>161</v>
      </c>
      <c r="E142" s="214" t="s">
        <v>1249</v>
      </c>
      <c r="F142" s="215" t="s">
        <v>1250</v>
      </c>
      <c r="G142" s="216" t="s">
        <v>1146</v>
      </c>
      <c r="H142" s="217">
        <v>2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166</v>
      </c>
      <c r="AT142" s="224" t="s">
        <v>161</v>
      </c>
      <c r="AU142" s="224" t="s">
        <v>80</v>
      </c>
      <c r="AY142" s="18" t="s">
        <v>157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166</v>
      </c>
      <c r="BM142" s="224" t="s">
        <v>835</v>
      </c>
    </row>
    <row r="143" s="2" customFormat="1" ht="16.5" customHeight="1">
      <c r="A143" s="39"/>
      <c r="B143" s="40"/>
      <c r="C143" s="213" t="s">
        <v>559</v>
      </c>
      <c r="D143" s="213" t="s">
        <v>161</v>
      </c>
      <c r="E143" s="214" t="s">
        <v>1251</v>
      </c>
      <c r="F143" s="215" t="s">
        <v>1252</v>
      </c>
      <c r="G143" s="216" t="s">
        <v>1153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72" t="s">
        <v>19</v>
      </c>
      <c r="N143" s="273" t="s">
        <v>43</v>
      </c>
      <c r="O143" s="270"/>
      <c r="P143" s="274">
        <f>O143*H143</f>
        <v>0</v>
      </c>
      <c r="Q143" s="274">
        <v>0</v>
      </c>
      <c r="R143" s="274">
        <f>Q143*H143</f>
        <v>0</v>
      </c>
      <c r="S143" s="274">
        <v>0</v>
      </c>
      <c r="T143" s="27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166</v>
      </c>
      <c r="AT143" s="224" t="s">
        <v>161</v>
      </c>
      <c r="AU143" s="224" t="s">
        <v>80</v>
      </c>
      <c r="AY143" s="18" t="s">
        <v>157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166</v>
      </c>
      <c r="BM143" s="224" t="s">
        <v>846</v>
      </c>
    </row>
    <row r="144" s="2" customFormat="1" ht="6.96" customHeight="1">
      <c r="A144" s="39"/>
      <c r="B144" s="60"/>
      <c r="C144" s="61"/>
      <c r="D144" s="61"/>
      <c r="E144" s="61"/>
      <c r="F144" s="61"/>
      <c r="G144" s="61"/>
      <c r="H144" s="61"/>
      <c r="I144" s="61"/>
      <c r="J144" s="61"/>
      <c r="K144" s="61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dtkRSkek16bm5IopdfkOWismog9M1EKy66QuT9ApDexg5aHKUWAN4fnb2UzP9r6hYcCeXiZBdntuM9PfTsdHGA==" hashValue="uUziTl9Vmgzlzkqsl2YzVLLUHGVss0YTUfFmKKjNE7KwUDnfIfnIAGpE95AnSWH5Q24uCVMNPE8OE3UWuzdaOw==" algorithmName="SHA-512" password="CC35"/>
  <autoFilter ref="C86:K1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129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venkovního bazénu</v>
      </c>
      <c r="F7" s="143"/>
      <c r="G7" s="143"/>
      <c r="H7" s="143"/>
      <c r="L7" s="21"/>
    </row>
    <row r="8" s="1" customFormat="1" ht="12" customHeight="1">
      <c r="B8" s="21"/>
      <c r="D8" s="143" t="s">
        <v>130</v>
      </c>
      <c r="L8" s="21"/>
    </row>
    <row r="9" s="2" customFormat="1" ht="16.5" customHeight="1">
      <c r="A9" s="39"/>
      <c r="B9" s="45"/>
      <c r="C9" s="39"/>
      <c r="D9" s="39"/>
      <c r="E9" s="144" t="s">
        <v>1137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1138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1253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15. 5. 2024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34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37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ROUND((SUM(BE87:BE136)),  2)</f>
        <v>0</v>
      </c>
      <c r="G35" s="39"/>
      <c r="H35" s="39"/>
      <c r="I35" s="158">
        <v>0.20999999999999999</v>
      </c>
      <c r="J35" s="157">
        <f>ROUND(((SUM(BE87:BE136))*I35),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ROUND((SUM(BF87:BF136)),  2)</f>
        <v>0</v>
      </c>
      <c r="G36" s="39"/>
      <c r="H36" s="39"/>
      <c r="I36" s="158">
        <v>0.12</v>
      </c>
      <c r="J36" s="157">
        <f>ROUND(((SUM(BF87:BF136))*I36),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ROUND((SUM(BG87:BG136)),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ROUND((SUM(BH87:BH136)),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ROUND((SUM(BI87:BI136)),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venkovního bazénu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1137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1138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04.2 - Dětské brouzdaliště, Technologie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Jičín</v>
      </c>
      <c r="G56" s="41"/>
      <c r="H56" s="41"/>
      <c r="I56" s="33" t="s">
        <v>23</v>
      </c>
      <c r="J56" s="73" t="str">
        <f>IF(J14="","",J14)</f>
        <v>15. 5. 2024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MP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133</v>
      </c>
      <c r="D61" s="172"/>
      <c r="E61" s="172"/>
      <c r="F61" s="172"/>
      <c r="G61" s="172"/>
      <c r="H61" s="172"/>
      <c r="I61" s="172"/>
      <c r="J61" s="173" t="s">
        <v>134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135</v>
      </c>
    </row>
    <row r="64" s="9" customFormat="1" ht="24.96" customHeight="1">
      <c r="A64" s="9"/>
      <c r="B64" s="175"/>
      <c r="C64" s="176"/>
      <c r="D64" s="177" t="s">
        <v>1254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1255</v>
      </c>
      <c r="E65" s="178"/>
      <c r="F65" s="178"/>
      <c r="G65" s="178"/>
      <c r="H65" s="178"/>
      <c r="I65" s="178"/>
      <c r="J65" s="179">
        <f>J109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142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Rekonstrukce venkovního bazénu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130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1137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1138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04.2 - Dětské brouzdaliště, Technologie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Nový Jičín</v>
      </c>
      <c r="G81" s="41"/>
      <c r="H81" s="41"/>
      <c r="I81" s="33" t="s">
        <v>23</v>
      </c>
      <c r="J81" s="73" t="str">
        <f>IF(J14="","",J14)</f>
        <v>15. 5. 2024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 xml:space="preserve"> </v>
      </c>
      <c r="G83" s="41"/>
      <c r="H83" s="41"/>
      <c r="I83" s="33" t="s">
        <v>31</v>
      </c>
      <c r="J83" s="37" t="str">
        <f>E23</f>
        <v xml:space="preserve">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33</v>
      </c>
      <c r="J84" s="37" t="str">
        <f>E26</f>
        <v>MP Pro s.r.o.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143</v>
      </c>
      <c r="D86" s="189" t="s">
        <v>57</v>
      </c>
      <c r="E86" s="189" t="s">
        <v>53</v>
      </c>
      <c r="F86" s="189" t="s">
        <v>54</v>
      </c>
      <c r="G86" s="189" t="s">
        <v>144</v>
      </c>
      <c r="H86" s="189" t="s">
        <v>145</v>
      </c>
      <c r="I86" s="189" t="s">
        <v>146</v>
      </c>
      <c r="J86" s="189" t="s">
        <v>134</v>
      </c>
      <c r="K86" s="190" t="s">
        <v>147</v>
      </c>
      <c r="L86" s="191"/>
      <c r="M86" s="93" t="s">
        <v>19</v>
      </c>
      <c r="N86" s="94" t="s">
        <v>42</v>
      </c>
      <c r="O86" s="94" t="s">
        <v>148</v>
      </c>
      <c r="P86" s="94" t="s">
        <v>149</v>
      </c>
      <c r="Q86" s="94" t="s">
        <v>150</v>
      </c>
      <c r="R86" s="94" t="s">
        <v>151</v>
      </c>
      <c r="S86" s="94" t="s">
        <v>152</v>
      </c>
      <c r="T86" s="95" t="s">
        <v>153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154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P88+P109</f>
        <v>0</v>
      </c>
      <c r="Q87" s="97"/>
      <c r="R87" s="194">
        <f>R88+R109</f>
        <v>0</v>
      </c>
      <c r="S87" s="97"/>
      <c r="T87" s="195">
        <f>T88+T109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135</v>
      </c>
      <c r="BK87" s="196">
        <f>BK88+BK109</f>
        <v>0</v>
      </c>
    </row>
    <row r="88" s="12" customFormat="1" ht="25.92" customHeight="1">
      <c r="A88" s="12"/>
      <c r="B88" s="197"/>
      <c r="C88" s="198"/>
      <c r="D88" s="199" t="s">
        <v>71</v>
      </c>
      <c r="E88" s="200" t="s">
        <v>1142</v>
      </c>
      <c r="F88" s="200" t="s">
        <v>54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SUM(P89:P108)</f>
        <v>0</v>
      </c>
      <c r="Q88" s="205"/>
      <c r="R88" s="206">
        <f>SUM(R89:R108)</f>
        <v>0</v>
      </c>
      <c r="S88" s="205"/>
      <c r="T88" s="207">
        <f>SUM(T89:T108)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80</v>
      </c>
      <c r="AT88" s="209" t="s">
        <v>71</v>
      </c>
      <c r="AU88" s="209" t="s">
        <v>72</v>
      </c>
      <c r="AY88" s="208" t="s">
        <v>157</v>
      </c>
      <c r="BK88" s="210">
        <f>SUM(BK89:BK108)</f>
        <v>0</v>
      </c>
    </row>
    <row r="89" s="2" customFormat="1" ht="16.5" customHeight="1">
      <c r="A89" s="39"/>
      <c r="B89" s="40"/>
      <c r="C89" s="213" t="s">
        <v>80</v>
      </c>
      <c r="D89" s="213" t="s">
        <v>161</v>
      </c>
      <c r="E89" s="214" t="s">
        <v>1256</v>
      </c>
      <c r="F89" s="215" t="s">
        <v>1257</v>
      </c>
      <c r="G89" s="216" t="s">
        <v>1146</v>
      </c>
      <c r="H89" s="217">
        <v>1</v>
      </c>
      <c r="I89" s="218"/>
      <c r="J89" s="219">
        <f>ROUND(I89*H89,2)</f>
        <v>0</v>
      </c>
      <c r="K89" s="215" t="s">
        <v>19</v>
      </c>
      <c r="L89" s="45"/>
      <c r="M89" s="220" t="s">
        <v>19</v>
      </c>
      <c r="N89" s="221" t="s">
        <v>43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166</v>
      </c>
      <c r="AT89" s="224" t="s">
        <v>161</v>
      </c>
      <c r="AU89" s="224" t="s">
        <v>80</v>
      </c>
      <c r="AY89" s="18" t="s">
        <v>157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80</v>
      </c>
      <c r="BK89" s="225">
        <f>ROUND(I89*H89,2)</f>
        <v>0</v>
      </c>
      <c r="BL89" s="18" t="s">
        <v>166</v>
      </c>
      <c r="BM89" s="224" t="s">
        <v>82</v>
      </c>
    </row>
    <row r="90" s="2" customFormat="1" ht="16.5" customHeight="1">
      <c r="A90" s="39"/>
      <c r="B90" s="40"/>
      <c r="C90" s="213" t="s">
        <v>82</v>
      </c>
      <c r="D90" s="213" t="s">
        <v>161</v>
      </c>
      <c r="E90" s="214" t="s">
        <v>1258</v>
      </c>
      <c r="F90" s="215" t="s">
        <v>1259</v>
      </c>
      <c r="G90" s="216" t="s">
        <v>1146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166</v>
      </c>
      <c r="AT90" s="224" t="s">
        <v>161</v>
      </c>
      <c r="AU90" s="224" t="s">
        <v>80</v>
      </c>
      <c r="AY90" s="18" t="s">
        <v>157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80</v>
      </c>
      <c r="BK90" s="225">
        <f>ROUND(I90*H90,2)</f>
        <v>0</v>
      </c>
      <c r="BL90" s="18" t="s">
        <v>166</v>
      </c>
      <c r="BM90" s="224" t="s">
        <v>166</v>
      </c>
    </row>
    <row r="91" s="2" customFormat="1" ht="16.5" customHeight="1">
      <c r="A91" s="39"/>
      <c r="B91" s="40"/>
      <c r="C91" s="213" t="s">
        <v>174</v>
      </c>
      <c r="D91" s="213" t="s">
        <v>161</v>
      </c>
      <c r="E91" s="214" t="s">
        <v>1260</v>
      </c>
      <c r="F91" s="215" t="s">
        <v>1261</v>
      </c>
      <c r="G91" s="216" t="s">
        <v>1146</v>
      </c>
      <c r="H91" s="217">
        <v>1</v>
      </c>
      <c r="I91" s="218"/>
      <c r="J91" s="219">
        <f>ROUND(I91*H91,2)</f>
        <v>0</v>
      </c>
      <c r="K91" s="215" t="s">
        <v>19</v>
      </c>
      <c r="L91" s="45"/>
      <c r="M91" s="220" t="s">
        <v>19</v>
      </c>
      <c r="N91" s="221" t="s">
        <v>43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166</v>
      </c>
      <c r="AT91" s="224" t="s">
        <v>161</v>
      </c>
      <c r="AU91" s="224" t="s">
        <v>80</v>
      </c>
      <c r="AY91" s="18" t="s">
        <v>157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80</v>
      </c>
      <c r="BK91" s="225">
        <f>ROUND(I91*H91,2)</f>
        <v>0</v>
      </c>
      <c r="BL91" s="18" t="s">
        <v>166</v>
      </c>
      <c r="BM91" s="224" t="s">
        <v>158</v>
      </c>
    </row>
    <row r="92" s="2" customFormat="1" ht="16.5" customHeight="1">
      <c r="A92" s="39"/>
      <c r="B92" s="40"/>
      <c r="C92" s="213" t="s">
        <v>166</v>
      </c>
      <c r="D92" s="213" t="s">
        <v>161</v>
      </c>
      <c r="E92" s="214" t="s">
        <v>1262</v>
      </c>
      <c r="F92" s="215" t="s">
        <v>1263</v>
      </c>
      <c r="G92" s="216" t="s">
        <v>1153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166</v>
      </c>
      <c r="AT92" s="224" t="s">
        <v>161</v>
      </c>
      <c r="AU92" s="224" t="s">
        <v>80</v>
      </c>
      <c r="AY92" s="18" t="s">
        <v>157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166</v>
      </c>
      <c r="BM92" s="224" t="s">
        <v>183</v>
      </c>
    </row>
    <row r="93" s="2" customFormat="1" ht="16.5" customHeight="1">
      <c r="A93" s="39"/>
      <c r="B93" s="40"/>
      <c r="C93" s="213" t="s">
        <v>160</v>
      </c>
      <c r="D93" s="213" t="s">
        <v>161</v>
      </c>
      <c r="E93" s="214" t="s">
        <v>1264</v>
      </c>
      <c r="F93" s="215" t="s">
        <v>1265</v>
      </c>
      <c r="G93" s="216" t="s">
        <v>1153</v>
      </c>
      <c r="H93" s="217">
        <v>1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166</v>
      </c>
      <c r="AT93" s="224" t="s">
        <v>161</v>
      </c>
      <c r="AU93" s="224" t="s">
        <v>80</v>
      </c>
      <c r="AY93" s="18" t="s">
        <v>157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80</v>
      </c>
      <c r="BK93" s="225">
        <f>ROUND(I93*H93,2)</f>
        <v>0</v>
      </c>
      <c r="BL93" s="18" t="s">
        <v>166</v>
      </c>
      <c r="BM93" s="224" t="s">
        <v>126</v>
      </c>
    </row>
    <row r="94" s="2" customFormat="1" ht="16.5" customHeight="1">
      <c r="A94" s="39"/>
      <c r="B94" s="40"/>
      <c r="C94" s="213" t="s">
        <v>158</v>
      </c>
      <c r="D94" s="213" t="s">
        <v>161</v>
      </c>
      <c r="E94" s="214" t="s">
        <v>1266</v>
      </c>
      <c r="F94" s="215" t="s">
        <v>1267</v>
      </c>
      <c r="G94" s="216" t="s">
        <v>1153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166</v>
      </c>
      <c r="AT94" s="224" t="s">
        <v>161</v>
      </c>
      <c r="AU94" s="224" t="s">
        <v>80</v>
      </c>
      <c r="AY94" s="18" t="s">
        <v>157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166</v>
      </c>
      <c r="BM94" s="224" t="s">
        <v>8</v>
      </c>
    </row>
    <row r="95" s="2" customFormat="1" ht="16.5" customHeight="1">
      <c r="A95" s="39"/>
      <c r="B95" s="40"/>
      <c r="C95" s="213" t="s">
        <v>194</v>
      </c>
      <c r="D95" s="213" t="s">
        <v>161</v>
      </c>
      <c r="E95" s="214" t="s">
        <v>1268</v>
      </c>
      <c r="F95" s="215" t="s">
        <v>1269</v>
      </c>
      <c r="G95" s="216" t="s">
        <v>1153</v>
      </c>
      <c r="H95" s="217">
        <v>7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166</v>
      </c>
      <c r="AT95" s="224" t="s">
        <v>161</v>
      </c>
      <c r="AU95" s="224" t="s">
        <v>80</v>
      </c>
      <c r="AY95" s="18" t="s">
        <v>157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166</v>
      </c>
      <c r="BM95" s="224" t="s">
        <v>338</v>
      </c>
    </row>
    <row r="96" s="2" customFormat="1" ht="16.5" customHeight="1">
      <c r="A96" s="39"/>
      <c r="B96" s="40"/>
      <c r="C96" s="213" t="s">
        <v>183</v>
      </c>
      <c r="D96" s="213" t="s">
        <v>161</v>
      </c>
      <c r="E96" s="214" t="s">
        <v>1156</v>
      </c>
      <c r="F96" s="215" t="s">
        <v>1157</v>
      </c>
      <c r="G96" s="216" t="s">
        <v>1153</v>
      </c>
      <c r="H96" s="217">
        <v>2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166</v>
      </c>
      <c r="AT96" s="224" t="s">
        <v>161</v>
      </c>
      <c r="AU96" s="224" t="s">
        <v>80</v>
      </c>
      <c r="AY96" s="18" t="s">
        <v>157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166</v>
      </c>
      <c r="BM96" s="224" t="s">
        <v>247</v>
      </c>
    </row>
    <row r="97" s="2" customFormat="1" ht="16.5" customHeight="1">
      <c r="A97" s="39"/>
      <c r="B97" s="40"/>
      <c r="C97" s="213" t="s">
        <v>172</v>
      </c>
      <c r="D97" s="213" t="s">
        <v>161</v>
      </c>
      <c r="E97" s="214" t="s">
        <v>1158</v>
      </c>
      <c r="F97" s="215" t="s">
        <v>1159</v>
      </c>
      <c r="G97" s="216" t="s">
        <v>1153</v>
      </c>
      <c r="H97" s="217">
        <v>2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166</v>
      </c>
      <c r="AT97" s="224" t="s">
        <v>161</v>
      </c>
      <c r="AU97" s="224" t="s">
        <v>80</v>
      </c>
      <c r="AY97" s="18" t="s">
        <v>157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166</v>
      </c>
      <c r="BM97" s="224" t="s">
        <v>360</v>
      </c>
    </row>
    <row r="98" s="2" customFormat="1" ht="16.5" customHeight="1">
      <c r="A98" s="39"/>
      <c r="B98" s="40"/>
      <c r="C98" s="213" t="s">
        <v>126</v>
      </c>
      <c r="D98" s="213" t="s">
        <v>161</v>
      </c>
      <c r="E98" s="214" t="s">
        <v>1160</v>
      </c>
      <c r="F98" s="215" t="s">
        <v>1161</v>
      </c>
      <c r="G98" s="216" t="s">
        <v>1153</v>
      </c>
      <c r="H98" s="217">
        <v>8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166</v>
      </c>
      <c r="AT98" s="224" t="s">
        <v>161</v>
      </c>
      <c r="AU98" s="224" t="s">
        <v>80</v>
      </c>
      <c r="AY98" s="18" t="s">
        <v>157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166</v>
      </c>
      <c r="BM98" s="224" t="s">
        <v>373</v>
      </c>
    </row>
    <row r="99" s="2" customFormat="1" ht="16.5" customHeight="1">
      <c r="A99" s="39"/>
      <c r="B99" s="40"/>
      <c r="C99" s="213" t="s">
        <v>231</v>
      </c>
      <c r="D99" s="213" t="s">
        <v>161</v>
      </c>
      <c r="E99" s="214" t="s">
        <v>1162</v>
      </c>
      <c r="F99" s="215" t="s">
        <v>1163</v>
      </c>
      <c r="G99" s="216" t="s">
        <v>164</v>
      </c>
      <c r="H99" s="217">
        <v>32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166</v>
      </c>
      <c r="AT99" s="224" t="s">
        <v>161</v>
      </c>
      <c r="AU99" s="224" t="s">
        <v>80</v>
      </c>
      <c r="AY99" s="18" t="s">
        <v>157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166</v>
      </c>
      <c r="BM99" s="224" t="s">
        <v>383</v>
      </c>
    </row>
    <row r="100" s="2" customFormat="1" ht="16.5" customHeight="1">
      <c r="A100" s="39"/>
      <c r="B100" s="40"/>
      <c r="C100" s="213" t="s">
        <v>8</v>
      </c>
      <c r="D100" s="213" t="s">
        <v>161</v>
      </c>
      <c r="E100" s="214" t="s">
        <v>1164</v>
      </c>
      <c r="F100" s="215" t="s">
        <v>1165</v>
      </c>
      <c r="G100" s="216" t="s">
        <v>1153</v>
      </c>
      <c r="H100" s="217">
        <v>4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166</v>
      </c>
      <c r="AT100" s="224" t="s">
        <v>161</v>
      </c>
      <c r="AU100" s="224" t="s">
        <v>80</v>
      </c>
      <c r="AY100" s="18" t="s">
        <v>157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166</v>
      </c>
      <c r="BM100" s="224" t="s">
        <v>395</v>
      </c>
    </row>
    <row r="101" s="2" customFormat="1" ht="16.5" customHeight="1">
      <c r="A101" s="39"/>
      <c r="B101" s="40"/>
      <c r="C101" s="213" t="s">
        <v>210</v>
      </c>
      <c r="D101" s="213" t="s">
        <v>161</v>
      </c>
      <c r="E101" s="214" t="s">
        <v>1170</v>
      </c>
      <c r="F101" s="215" t="s">
        <v>1171</v>
      </c>
      <c r="G101" s="216" t="s">
        <v>1153</v>
      </c>
      <c r="H101" s="217">
        <v>12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43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166</v>
      </c>
      <c r="AT101" s="224" t="s">
        <v>161</v>
      </c>
      <c r="AU101" s="224" t="s">
        <v>80</v>
      </c>
      <c r="AY101" s="18" t="s">
        <v>157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166</v>
      </c>
      <c r="BM101" s="224" t="s">
        <v>406</v>
      </c>
    </row>
    <row r="102" s="2" customFormat="1" ht="16.5" customHeight="1">
      <c r="A102" s="39"/>
      <c r="B102" s="40"/>
      <c r="C102" s="213" t="s">
        <v>338</v>
      </c>
      <c r="D102" s="213" t="s">
        <v>161</v>
      </c>
      <c r="E102" s="214" t="s">
        <v>1166</v>
      </c>
      <c r="F102" s="215" t="s">
        <v>1167</v>
      </c>
      <c r="G102" s="216" t="s">
        <v>1153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166</v>
      </c>
      <c r="AT102" s="224" t="s">
        <v>161</v>
      </c>
      <c r="AU102" s="224" t="s">
        <v>80</v>
      </c>
      <c r="AY102" s="18" t="s">
        <v>157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166</v>
      </c>
      <c r="BM102" s="224" t="s">
        <v>418</v>
      </c>
    </row>
    <row r="103" s="2" customFormat="1" ht="16.5" customHeight="1">
      <c r="A103" s="39"/>
      <c r="B103" s="40"/>
      <c r="C103" s="213" t="s">
        <v>344</v>
      </c>
      <c r="D103" s="213" t="s">
        <v>161</v>
      </c>
      <c r="E103" s="214" t="s">
        <v>1270</v>
      </c>
      <c r="F103" s="215" t="s">
        <v>1271</v>
      </c>
      <c r="G103" s="216" t="s">
        <v>1153</v>
      </c>
      <c r="H103" s="217">
        <v>2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166</v>
      </c>
      <c r="AT103" s="224" t="s">
        <v>161</v>
      </c>
      <c r="AU103" s="224" t="s">
        <v>80</v>
      </c>
      <c r="AY103" s="18" t="s">
        <v>157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166</v>
      </c>
      <c r="BM103" s="224" t="s">
        <v>431</v>
      </c>
    </row>
    <row r="104" s="2" customFormat="1" ht="16.5" customHeight="1">
      <c r="A104" s="39"/>
      <c r="B104" s="40"/>
      <c r="C104" s="213" t="s">
        <v>247</v>
      </c>
      <c r="D104" s="213" t="s">
        <v>161</v>
      </c>
      <c r="E104" s="214" t="s">
        <v>1272</v>
      </c>
      <c r="F104" s="215" t="s">
        <v>1273</v>
      </c>
      <c r="G104" s="216" t="s">
        <v>1153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166</v>
      </c>
      <c r="AT104" s="224" t="s">
        <v>161</v>
      </c>
      <c r="AU104" s="224" t="s">
        <v>80</v>
      </c>
      <c r="AY104" s="18" t="s">
        <v>157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166</v>
      </c>
      <c r="BM104" s="224" t="s">
        <v>442</v>
      </c>
    </row>
    <row r="105" s="2" customFormat="1" ht="16.5" customHeight="1">
      <c r="A105" s="39"/>
      <c r="B105" s="40"/>
      <c r="C105" s="213" t="s">
        <v>354</v>
      </c>
      <c r="D105" s="213" t="s">
        <v>161</v>
      </c>
      <c r="E105" s="214" t="s">
        <v>1274</v>
      </c>
      <c r="F105" s="215" t="s">
        <v>1275</v>
      </c>
      <c r="G105" s="216" t="s">
        <v>1153</v>
      </c>
      <c r="H105" s="217">
        <v>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166</v>
      </c>
      <c r="AT105" s="224" t="s">
        <v>161</v>
      </c>
      <c r="AU105" s="224" t="s">
        <v>80</v>
      </c>
      <c r="AY105" s="18" t="s">
        <v>157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166</v>
      </c>
      <c r="BM105" s="224" t="s">
        <v>455</v>
      </c>
    </row>
    <row r="106" s="2" customFormat="1" ht="16.5" customHeight="1">
      <c r="A106" s="39"/>
      <c r="B106" s="40"/>
      <c r="C106" s="213" t="s">
        <v>360</v>
      </c>
      <c r="D106" s="213" t="s">
        <v>161</v>
      </c>
      <c r="E106" s="214" t="s">
        <v>1276</v>
      </c>
      <c r="F106" s="215" t="s">
        <v>1277</v>
      </c>
      <c r="G106" s="216" t="s">
        <v>1153</v>
      </c>
      <c r="H106" s="217">
        <v>3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166</v>
      </c>
      <c r="AT106" s="224" t="s">
        <v>161</v>
      </c>
      <c r="AU106" s="224" t="s">
        <v>80</v>
      </c>
      <c r="AY106" s="18" t="s">
        <v>157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166</v>
      </c>
      <c r="BM106" s="224" t="s">
        <v>468</v>
      </c>
    </row>
    <row r="107" s="2" customFormat="1" ht="16.5" customHeight="1">
      <c r="A107" s="39"/>
      <c r="B107" s="40"/>
      <c r="C107" s="213" t="s">
        <v>367</v>
      </c>
      <c r="D107" s="213" t="s">
        <v>161</v>
      </c>
      <c r="E107" s="214" t="s">
        <v>1278</v>
      </c>
      <c r="F107" s="215" t="s">
        <v>1279</v>
      </c>
      <c r="G107" s="216" t="s">
        <v>1153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166</v>
      </c>
      <c r="AT107" s="224" t="s">
        <v>161</v>
      </c>
      <c r="AU107" s="224" t="s">
        <v>80</v>
      </c>
      <c r="AY107" s="18" t="s">
        <v>157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166</v>
      </c>
      <c r="BM107" s="224" t="s">
        <v>480</v>
      </c>
    </row>
    <row r="108" s="2" customFormat="1" ht="16.5" customHeight="1">
      <c r="A108" s="39"/>
      <c r="B108" s="40"/>
      <c r="C108" s="213" t="s">
        <v>373</v>
      </c>
      <c r="D108" s="213" t="s">
        <v>161</v>
      </c>
      <c r="E108" s="214" t="s">
        <v>1280</v>
      </c>
      <c r="F108" s="215" t="s">
        <v>1189</v>
      </c>
      <c r="G108" s="216" t="s">
        <v>1146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166</v>
      </c>
      <c r="AT108" s="224" t="s">
        <v>161</v>
      </c>
      <c r="AU108" s="224" t="s">
        <v>80</v>
      </c>
      <c r="AY108" s="18" t="s">
        <v>157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166</v>
      </c>
      <c r="BM108" s="224" t="s">
        <v>492</v>
      </c>
    </row>
    <row r="109" s="12" customFormat="1" ht="25.92" customHeight="1">
      <c r="A109" s="12"/>
      <c r="B109" s="197"/>
      <c r="C109" s="198"/>
      <c r="D109" s="199" t="s">
        <v>71</v>
      </c>
      <c r="E109" s="200" t="s">
        <v>1198</v>
      </c>
      <c r="F109" s="200" t="s">
        <v>1281</v>
      </c>
      <c r="G109" s="198"/>
      <c r="H109" s="198"/>
      <c r="I109" s="201"/>
      <c r="J109" s="202">
        <f>BK109</f>
        <v>0</v>
      </c>
      <c r="K109" s="198"/>
      <c r="L109" s="203"/>
      <c r="M109" s="204"/>
      <c r="N109" s="205"/>
      <c r="O109" s="205"/>
      <c r="P109" s="206">
        <f>SUM(P110:P136)</f>
        <v>0</v>
      </c>
      <c r="Q109" s="205"/>
      <c r="R109" s="206">
        <f>SUM(R110:R136)</f>
        <v>0</v>
      </c>
      <c r="S109" s="205"/>
      <c r="T109" s="207">
        <f>SUM(T110:T136)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80</v>
      </c>
      <c r="AT109" s="209" t="s">
        <v>71</v>
      </c>
      <c r="AU109" s="209" t="s">
        <v>72</v>
      </c>
      <c r="AY109" s="208" t="s">
        <v>157</v>
      </c>
      <c r="BK109" s="210">
        <f>SUM(BK110:BK136)</f>
        <v>0</v>
      </c>
    </row>
    <row r="110" s="2" customFormat="1" ht="16.5" customHeight="1">
      <c r="A110" s="39"/>
      <c r="B110" s="40"/>
      <c r="C110" s="213" t="s">
        <v>7</v>
      </c>
      <c r="D110" s="213" t="s">
        <v>161</v>
      </c>
      <c r="E110" s="214" t="s">
        <v>1231</v>
      </c>
      <c r="F110" s="215" t="s">
        <v>1232</v>
      </c>
      <c r="G110" s="216" t="s">
        <v>1153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166</v>
      </c>
      <c r="AT110" s="224" t="s">
        <v>161</v>
      </c>
      <c r="AU110" s="224" t="s">
        <v>80</v>
      </c>
      <c r="AY110" s="18" t="s">
        <v>157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166</v>
      </c>
      <c r="BM110" s="224" t="s">
        <v>1282</v>
      </c>
    </row>
    <row r="111" s="2" customFormat="1" ht="24.15" customHeight="1">
      <c r="A111" s="39"/>
      <c r="B111" s="40"/>
      <c r="C111" s="213" t="s">
        <v>383</v>
      </c>
      <c r="D111" s="213" t="s">
        <v>161</v>
      </c>
      <c r="E111" s="214" t="s">
        <v>1283</v>
      </c>
      <c r="F111" s="215" t="s">
        <v>1284</v>
      </c>
      <c r="G111" s="216" t="s">
        <v>1153</v>
      </c>
      <c r="H111" s="217">
        <v>1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166</v>
      </c>
      <c r="AT111" s="224" t="s">
        <v>161</v>
      </c>
      <c r="AU111" s="224" t="s">
        <v>80</v>
      </c>
      <c r="AY111" s="18" t="s">
        <v>157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166</v>
      </c>
      <c r="BM111" s="224" t="s">
        <v>503</v>
      </c>
    </row>
    <row r="112" s="2" customFormat="1" ht="16.5" customHeight="1">
      <c r="A112" s="39"/>
      <c r="B112" s="40"/>
      <c r="C112" s="213" t="s">
        <v>389</v>
      </c>
      <c r="D112" s="213" t="s">
        <v>161</v>
      </c>
      <c r="E112" s="214" t="s">
        <v>1285</v>
      </c>
      <c r="F112" s="215" t="s">
        <v>1203</v>
      </c>
      <c r="G112" s="216" t="s">
        <v>1088</v>
      </c>
      <c r="H112" s="217">
        <v>480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166</v>
      </c>
      <c r="AT112" s="224" t="s">
        <v>161</v>
      </c>
      <c r="AU112" s="224" t="s">
        <v>80</v>
      </c>
      <c r="AY112" s="18" t="s">
        <v>157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166</v>
      </c>
      <c r="BM112" s="224" t="s">
        <v>515</v>
      </c>
    </row>
    <row r="113" s="2" customFormat="1" ht="16.5" customHeight="1">
      <c r="A113" s="39"/>
      <c r="B113" s="40"/>
      <c r="C113" s="213" t="s">
        <v>395</v>
      </c>
      <c r="D113" s="213" t="s">
        <v>161</v>
      </c>
      <c r="E113" s="214" t="s">
        <v>1286</v>
      </c>
      <c r="F113" s="215" t="s">
        <v>1287</v>
      </c>
      <c r="G113" s="216" t="s">
        <v>1153</v>
      </c>
      <c r="H113" s="217">
        <v>5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166</v>
      </c>
      <c r="AT113" s="224" t="s">
        <v>161</v>
      </c>
      <c r="AU113" s="224" t="s">
        <v>80</v>
      </c>
      <c r="AY113" s="18" t="s">
        <v>157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166</v>
      </c>
      <c r="BM113" s="224" t="s">
        <v>525</v>
      </c>
    </row>
    <row r="114" s="2" customFormat="1" ht="21.75" customHeight="1">
      <c r="A114" s="39"/>
      <c r="B114" s="40"/>
      <c r="C114" s="213" t="s">
        <v>401</v>
      </c>
      <c r="D114" s="213" t="s">
        <v>161</v>
      </c>
      <c r="E114" s="214" t="s">
        <v>1288</v>
      </c>
      <c r="F114" s="215" t="s">
        <v>1289</v>
      </c>
      <c r="G114" s="216" t="s">
        <v>1153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166</v>
      </c>
      <c r="AT114" s="224" t="s">
        <v>161</v>
      </c>
      <c r="AU114" s="224" t="s">
        <v>80</v>
      </c>
      <c r="AY114" s="18" t="s">
        <v>157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166</v>
      </c>
      <c r="BM114" s="224" t="s">
        <v>536</v>
      </c>
    </row>
    <row r="115" s="2" customFormat="1">
      <c r="A115" s="39"/>
      <c r="B115" s="40"/>
      <c r="C115" s="41"/>
      <c r="D115" s="233" t="s">
        <v>216</v>
      </c>
      <c r="E115" s="41"/>
      <c r="F115" s="254" t="s">
        <v>1208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216</v>
      </c>
      <c r="AU115" s="18" t="s">
        <v>80</v>
      </c>
    </row>
    <row r="116" s="2" customFormat="1" ht="16.5" customHeight="1">
      <c r="A116" s="39"/>
      <c r="B116" s="40"/>
      <c r="C116" s="213" t="s">
        <v>406</v>
      </c>
      <c r="D116" s="213" t="s">
        <v>161</v>
      </c>
      <c r="E116" s="214" t="s">
        <v>1290</v>
      </c>
      <c r="F116" s="215" t="s">
        <v>1291</v>
      </c>
      <c r="G116" s="216" t="s">
        <v>1153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166</v>
      </c>
      <c r="AT116" s="224" t="s">
        <v>161</v>
      </c>
      <c r="AU116" s="224" t="s">
        <v>80</v>
      </c>
      <c r="AY116" s="18" t="s">
        <v>157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166</v>
      </c>
      <c r="BM116" s="224" t="s">
        <v>549</v>
      </c>
    </row>
    <row r="117" s="2" customFormat="1" ht="16.5" customHeight="1">
      <c r="A117" s="39"/>
      <c r="B117" s="40"/>
      <c r="C117" s="213" t="s">
        <v>412</v>
      </c>
      <c r="D117" s="213" t="s">
        <v>161</v>
      </c>
      <c r="E117" s="214" t="s">
        <v>1292</v>
      </c>
      <c r="F117" s="215" t="s">
        <v>1293</v>
      </c>
      <c r="G117" s="216" t="s">
        <v>1153</v>
      </c>
      <c r="H117" s="217">
        <v>1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166</v>
      </c>
      <c r="AT117" s="224" t="s">
        <v>161</v>
      </c>
      <c r="AU117" s="224" t="s">
        <v>80</v>
      </c>
      <c r="AY117" s="18" t="s">
        <v>157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166</v>
      </c>
      <c r="BM117" s="224" t="s">
        <v>559</v>
      </c>
    </row>
    <row r="118" s="2" customFormat="1" ht="24.15" customHeight="1">
      <c r="A118" s="39"/>
      <c r="B118" s="40"/>
      <c r="C118" s="213" t="s">
        <v>418</v>
      </c>
      <c r="D118" s="213" t="s">
        <v>161</v>
      </c>
      <c r="E118" s="214" t="s">
        <v>1294</v>
      </c>
      <c r="F118" s="215" t="s">
        <v>1295</v>
      </c>
      <c r="G118" s="216" t="s">
        <v>1153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166</v>
      </c>
      <c r="AT118" s="224" t="s">
        <v>161</v>
      </c>
      <c r="AU118" s="224" t="s">
        <v>80</v>
      </c>
      <c r="AY118" s="18" t="s">
        <v>157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166</v>
      </c>
      <c r="BM118" s="224" t="s">
        <v>570</v>
      </c>
    </row>
    <row r="119" s="2" customFormat="1" ht="16.5" customHeight="1">
      <c r="A119" s="39"/>
      <c r="B119" s="40"/>
      <c r="C119" s="213" t="s">
        <v>425</v>
      </c>
      <c r="D119" s="213" t="s">
        <v>161</v>
      </c>
      <c r="E119" s="214" t="s">
        <v>1296</v>
      </c>
      <c r="F119" s="215" t="s">
        <v>1297</v>
      </c>
      <c r="G119" s="216" t="s">
        <v>1153</v>
      </c>
      <c r="H119" s="217">
        <v>1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166</v>
      </c>
      <c r="AT119" s="224" t="s">
        <v>161</v>
      </c>
      <c r="AU119" s="224" t="s">
        <v>80</v>
      </c>
      <c r="AY119" s="18" t="s">
        <v>157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166</v>
      </c>
      <c r="BM119" s="224" t="s">
        <v>581</v>
      </c>
    </row>
    <row r="120" s="2" customFormat="1" ht="16.5" customHeight="1">
      <c r="A120" s="39"/>
      <c r="B120" s="40"/>
      <c r="C120" s="213" t="s">
        <v>431</v>
      </c>
      <c r="D120" s="213" t="s">
        <v>161</v>
      </c>
      <c r="E120" s="214" t="s">
        <v>1298</v>
      </c>
      <c r="F120" s="215" t="s">
        <v>1299</v>
      </c>
      <c r="G120" s="216" t="s">
        <v>1153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166</v>
      </c>
      <c r="AT120" s="224" t="s">
        <v>161</v>
      </c>
      <c r="AU120" s="224" t="s">
        <v>80</v>
      </c>
      <c r="AY120" s="18" t="s">
        <v>157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166</v>
      </c>
      <c r="BM120" s="224" t="s">
        <v>593</v>
      </c>
    </row>
    <row r="121" s="2" customFormat="1" ht="16.5" customHeight="1">
      <c r="A121" s="39"/>
      <c r="B121" s="40"/>
      <c r="C121" s="213" t="s">
        <v>437</v>
      </c>
      <c r="D121" s="213" t="s">
        <v>161</v>
      </c>
      <c r="E121" s="214" t="s">
        <v>1300</v>
      </c>
      <c r="F121" s="215" t="s">
        <v>1301</v>
      </c>
      <c r="G121" s="216" t="s">
        <v>1153</v>
      </c>
      <c r="H121" s="217">
        <v>1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166</v>
      </c>
      <c r="AT121" s="224" t="s">
        <v>161</v>
      </c>
      <c r="AU121" s="224" t="s">
        <v>80</v>
      </c>
      <c r="AY121" s="18" t="s">
        <v>157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166</v>
      </c>
      <c r="BM121" s="224" t="s">
        <v>603</v>
      </c>
    </row>
    <row r="122" s="2" customFormat="1" ht="16.5" customHeight="1">
      <c r="A122" s="39"/>
      <c r="B122" s="40"/>
      <c r="C122" s="213" t="s">
        <v>442</v>
      </c>
      <c r="D122" s="213" t="s">
        <v>161</v>
      </c>
      <c r="E122" s="214" t="s">
        <v>1229</v>
      </c>
      <c r="F122" s="215" t="s">
        <v>1230</v>
      </c>
      <c r="G122" s="216" t="s">
        <v>1153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166</v>
      </c>
      <c r="AT122" s="224" t="s">
        <v>161</v>
      </c>
      <c r="AU122" s="224" t="s">
        <v>80</v>
      </c>
      <c r="AY122" s="18" t="s">
        <v>157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166</v>
      </c>
      <c r="BM122" s="224" t="s">
        <v>1302</v>
      </c>
    </row>
    <row r="123" s="2" customFormat="1" ht="16.5" customHeight="1">
      <c r="A123" s="39"/>
      <c r="B123" s="40"/>
      <c r="C123" s="213" t="s">
        <v>448</v>
      </c>
      <c r="D123" s="213" t="s">
        <v>161</v>
      </c>
      <c r="E123" s="214" t="s">
        <v>1223</v>
      </c>
      <c r="F123" s="215" t="s">
        <v>1224</v>
      </c>
      <c r="G123" s="216" t="s">
        <v>1146</v>
      </c>
      <c r="H123" s="217">
        <v>1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166</v>
      </c>
      <c r="AT123" s="224" t="s">
        <v>161</v>
      </c>
      <c r="AU123" s="224" t="s">
        <v>80</v>
      </c>
      <c r="AY123" s="18" t="s">
        <v>157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166</v>
      </c>
      <c r="BM123" s="224" t="s">
        <v>624</v>
      </c>
    </row>
    <row r="124" s="2" customFormat="1" ht="16.5" customHeight="1">
      <c r="A124" s="39"/>
      <c r="B124" s="40"/>
      <c r="C124" s="213" t="s">
        <v>455</v>
      </c>
      <c r="D124" s="213" t="s">
        <v>161</v>
      </c>
      <c r="E124" s="214" t="s">
        <v>1303</v>
      </c>
      <c r="F124" s="215" t="s">
        <v>1304</v>
      </c>
      <c r="G124" s="216" t="s">
        <v>1153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166</v>
      </c>
      <c r="AT124" s="224" t="s">
        <v>161</v>
      </c>
      <c r="AU124" s="224" t="s">
        <v>80</v>
      </c>
      <c r="AY124" s="18" t="s">
        <v>157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166</v>
      </c>
      <c r="BM124" s="224" t="s">
        <v>645</v>
      </c>
    </row>
    <row r="125" s="2" customFormat="1" ht="37.8" customHeight="1">
      <c r="A125" s="39"/>
      <c r="B125" s="40"/>
      <c r="C125" s="213" t="s">
        <v>461</v>
      </c>
      <c r="D125" s="213" t="s">
        <v>161</v>
      </c>
      <c r="E125" s="214" t="s">
        <v>1305</v>
      </c>
      <c r="F125" s="215" t="s">
        <v>1306</v>
      </c>
      <c r="G125" s="216" t="s">
        <v>1153</v>
      </c>
      <c r="H125" s="217">
        <v>1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166</v>
      </c>
      <c r="AT125" s="224" t="s">
        <v>161</v>
      </c>
      <c r="AU125" s="224" t="s">
        <v>80</v>
      </c>
      <c r="AY125" s="18" t="s">
        <v>157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166</v>
      </c>
      <c r="BM125" s="224" t="s">
        <v>655</v>
      </c>
    </row>
    <row r="126" s="2" customFormat="1" ht="16.5" customHeight="1">
      <c r="A126" s="39"/>
      <c r="B126" s="40"/>
      <c r="C126" s="213" t="s">
        <v>468</v>
      </c>
      <c r="D126" s="213" t="s">
        <v>161</v>
      </c>
      <c r="E126" s="214" t="s">
        <v>1307</v>
      </c>
      <c r="F126" s="215" t="s">
        <v>1308</v>
      </c>
      <c r="G126" s="216" t="s">
        <v>1153</v>
      </c>
      <c r="H126" s="217">
        <v>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166</v>
      </c>
      <c r="AT126" s="224" t="s">
        <v>161</v>
      </c>
      <c r="AU126" s="224" t="s">
        <v>80</v>
      </c>
      <c r="AY126" s="18" t="s">
        <v>157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166</v>
      </c>
      <c r="BM126" s="224" t="s">
        <v>667</v>
      </c>
    </row>
    <row r="127" s="2" customFormat="1" ht="16.5" customHeight="1">
      <c r="A127" s="39"/>
      <c r="B127" s="40"/>
      <c r="C127" s="213" t="s">
        <v>474</v>
      </c>
      <c r="D127" s="213" t="s">
        <v>161</v>
      </c>
      <c r="E127" s="214" t="s">
        <v>1309</v>
      </c>
      <c r="F127" s="215" t="s">
        <v>1310</v>
      </c>
      <c r="G127" s="216" t="s">
        <v>1146</v>
      </c>
      <c r="H127" s="217">
        <v>1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166</v>
      </c>
      <c r="AT127" s="224" t="s">
        <v>161</v>
      </c>
      <c r="AU127" s="224" t="s">
        <v>80</v>
      </c>
      <c r="AY127" s="18" t="s">
        <v>157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166</v>
      </c>
      <c r="BM127" s="224" t="s">
        <v>676</v>
      </c>
    </row>
    <row r="128" s="2" customFormat="1" ht="24.15" customHeight="1">
      <c r="A128" s="39"/>
      <c r="B128" s="40"/>
      <c r="C128" s="213" t="s">
        <v>480</v>
      </c>
      <c r="D128" s="213" t="s">
        <v>161</v>
      </c>
      <c r="E128" s="214" t="s">
        <v>1311</v>
      </c>
      <c r="F128" s="215" t="s">
        <v>1312</v>
      </c>
      <c r="G128" s="216" t="s">
        <v>1153</v>
      </c>
      <c r="H128" s="217">
        <v>1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166</v>
      </c>
      <c r="AT128" s="224" t="s">
        <v>161</v>
      </c>
      <c r="AU128" s="224" t="s">
        <v>80</v>
      </c>
      <c r="AY128" s="18" t="s">
        <v>157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166</v>
      </c>
      <c r="BM128" s="224" t="s">
        <v>685</v>
      </c>
    </row>
    <row r="129" s="2" customFormat="1" ht="24.15" customHeight="1">
      <c r="A129" s="39"/>
      <c r="B129" s="40"/>
      <c r="C129" s="213" t="s">
        <v>485</v>
      </c>
      <c r="D129" s="213" t="s">
        <v>161</v>
      </c>
      <c r="E129" s="214" t="s">
        <v>1313</v>
      </c>
      <c r="F129" s="215" t="s">
        <v>1314</v>
      </c>
      <c r="G129" s="216" t="s">
        <v>1153</v>
      </c>
      <c r="H129" s="217">
        <v>1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166</v>
      </c>
      <c r="AT129" s="224" t="s">
        <v>161</v>
      </c>
      <c r="AU129" s="224" t="s">
        <v>80</v>
      </c>
      <c r="AY129" s="18" t="s">
        <v>157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166</v>
      </c>
      <c r="BM129" s="224" t="s">
        <v>693</v>
      </c>
    </row>
    <row r="130" s="2" customFormat="1" ht="24.15" customHeight="1">
      <c r="A130" s="39"/>
      <c r="B130" s="40"/>
      <c r="C130" s="213" t="s">
        <v>492</v>
      </c>
      <c r="D130" s="213" t="s">
        <v>161</v>
      </c>
      <c r="E130" s="214" t="s">
        <v>1315</v>
      </c>
      <c r="F130" s="215" t="s">
        <v>1316</v>
      </c>
      <c r="G130" s="216" t="s">
        <v>1153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166</v>
      </c>
      <c r="AT130" s="224" t="s">
        <v>161</v>
      </c>
      <c r="AU130" s="224" t="s">
        <v>80</v>
      </c>
      <c r="AY130" s="18" t="s">
        <v>157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166</v>
      </c>
      <c r="BM130" s="224" t="s">
        <v>703</v>
      </c>
    </row>
    <row r="131" s="2" customFormat="1" ht="24.15" customHeight="1">
      <c r="A131" s="39"/>
      <c r="B131" s="40"/>
      <c r="C131" s="213" t="s">
        <v>498</v>
      </c>
      <c r="D131" s="213" t="s">
        <v>161</v>
      </c>
      <c r="E131" s="214" t="s">
        <v>1317</v>
      </c>
      <c r="F131" s="215" t="s">
        <v>1318</v>
      </c>
      <c r="G131" s="216" t="s">
        <v>1153</v>
      </c>
      <c r="H131" s="217">
        <v>1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166</v>
      </c>
      <c r="AT131" s="224" t="s">
        <v>161</v>
      </c>
      <c r="AU131" s="224" t="s">
        <v>80</v>
      </c>
      <c r="AY131" s="18" t="s">
        <v>157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166</v>
      </c>
      <c r="BM131" s="224" t="s">
        <v>715</v>
      </c>
    </row>
    <row r="132" s="2" customFormat="1" ht="55.5" customHeight="1">
      <c r="A132" s="39"/>
      <c r="B132" s="40"/>
      <c r="C132" s="213" t="s">
        <v>503</v>
      </c>
      <c r="D132" s="213" t="s">
        <v>161</v>
      </c>
      <c r="E132" s="214" t="s">
        <v>1319</v>
      </c>
      <c r="F132" s="215" t="s">
        <v>1240</v>
      </c>
      <c r="G132" s="216" t="s">
        <v>1153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166</v>
      </c>
      <c r="AT132" s="224" t="s">
        <v>161</v>
      </c>
      <c r="AU132" s="224" t="s">
        <v>80</v>
      </c>
      <c r="AY132" s="18" t="s">
        <v>157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166</v>
      </c>
      <c r="BM132" s="224" t="s">
        <v>726</v>
      </c>
    </row>
    <row r="133" s="2" customFormat="1" ht="16.5" customHeight="1">
      <c r="A133" s="39"/>
      <c r="B133" s="40"/>
      <c r="C133" s="213" t="s">
        <v>509</v>
      </c>
      <c r="D133" s="213" t="s">
        <v>161</v>
      </c>
      <c r="E133" s="214" t="s">
        <v>1241</v>
      </c>
      <c r="F133" s="215" t="s">
        <v>1242</v>
      </c>
      <c r="G133" s="216" t="s">
        <v>1153</v>
      </c>
      <c r="H133" s="217">
        <v>1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166</v>
      </c>
      <c r="AT133" s="224" t="s">
        <v>161</v>
      </c>
      <c r="AU133" s="224" t="s">
        <v>80</v>
      </c>
      <c r="AY133" s="18" t="s">
        <v>157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166</v>
      </c>
      <c r="BM133" s="224" t="s">
        <v>736</v>
      </c>
    </row>
    <row r="134" s="2" customFormat="1" ht="16.5" customHeight="1">
      <c r="A134" s="39"/>
      <c r="B134" s="40"/>
      <c r="C134" s="213" t="s">
        <v>515</v>
      </c>
      <c r="D134" s="213" t="s">
        <v>161</v>
      </c>
      <c r="E134" s="214" t="s">
        <v>1320</v>
      </c>
      <c r="F134" s="215" t="s">
        <v>1244</v>
      </c>
      <c r="G134" s="216" t="s">
        <v>1146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166</v>
      </c>
      <c r="AT134" s="224" t="s">
        <v>161</v>
      </c>
      <c r="AU134" s="224" t="s">
        <v>80</v>
      </c>
      <c r="AY134" s="18" t="s">
        <v>157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166</v>
      </c>
      <c r="BM134" s="224" t="s">
        <v>747</v>
      </c>
    </row>
    <row r="135" s="2" customFormat="1" ht="16.5" customHeight="1">
      <c r="A135" s="39"/>
      <c r="B135" s="40"/>
      <c r="C135" s="213" t="s">
        <v>520</v>
      </c>
      <c r="D135" s="213" t="s">
        <v>161</v>
      </c>
      <c r="E135" s="214" t="s">
        <v>1321</v>
      </c>
      <c r="F135" s="215" t="s">
        <v>1246</v>
      </c>
      <c r="G135" s="216" t="s">
        <v>1146</v>
      </c>
      <c r="H135" s="217">
        <v>1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166</v>
      </c>
      <c r="AT135" s="224" t="s">
        <v>161</v>
      </c>
      <c r="AU135" s="224" t="s">
        <v>80</v>
      </c>
      <c r="AY135" s="18" t="s">
        <v>157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166</v>
      </c>
      <c r="BM135" s="224" t="s">
        <v>759</v>
      </c>
    </row>
    <row r="136" s="2" customFormat="1" ht="16.5" customHeight="1">
      <c r="A136" s="39"/>
      <c r="B136" s="40"/>
      <c r="C136" s="213" t="s">
        <v>525</v>
      </c>
      <c r="D136" s="213" t="s">
        <v>161</v>
      </c>
      <c r="E136" s="214" t="s">
        <v>1322</v>
      </c>
      <c r="F136" s="215" t="s">
        <v>1323</v>
      </c>
      <c r="G136" s="216" t="s">
        <v>1146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72" t="s">
        <v>19</v>
      </c>
      <c r="N136" s="273" t="s">
        <v>43</v>
      </c>
      <c r="O136" s="270"/>
      <c r="P136" s="274">
        <f>O136*H136</f>
        <v>0</v>
      </c>
      <c r="Q136" s="274">
        <v>0</v>
      </c>
      <c r="R136" s="274">
        <f>Q136*H136</f>
        <v>0</v>
      </c>
      <c r="S136" s="274">
        <v>0</v>
      </c>
      <c r="T136" s="27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166</v>
      </c>
      <c r="AT136" s="224" t="s">
        <v>161</v>
      </c>
      <c r="AU136" s="224" t="s">
        <v>80</v>
      </c>
      <c r="AY136" s="18" t="s">
        <v>157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166</v>
      </c>
      <c r="BM136" s="224" t="s">
        <v>769</v>
      </c>
    </row>
    <row r="137" s="2" customFormat="1" ht="6.96" customHeight="1">
      <c r="A137" s="39"/>
      <c r="B137" s="60"/>
      <c r="C137" s="61"/>
      <c r="D137" s="61"/>
      <c r="E137" s="61"/>
      <c r="F137" s="61"/>
      <c r="G137" s="61"/>
      <c r="H137" s="61"/>
      <c r="I137" s="61"/>
      <c r="J137" s="61"/>
      <c r="K137" s="61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GhMFJAmL/G3OE1gjLZ1o2LRMmydYeqO4SUARkcsZQJp3q/+wMqL5sNC3huwSdgMgB3a+sNn9pnenNcuSNzirkQ==" hashValue="864Rug7tJzvRXNo67gM/IuFliI2SHLWp+Ao4HoV8P2z7Ojw96ULIvb+7IxABj5dfGPC4BJr11qMob9JC4/r3Ng==" algorithmName="SHA-512" password="CC35"/>
  <autoFilter ref="C86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129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venkovního bazénu</v>
      </c>
      <c r="F7" s="143"/>
      <c r="G7" s="143"/>
      <c r="H7" s="143"/>
      <c r="L7" s="21"/>
    </row>
    <row r="8" s="1" customFormat="1" ht="12" customHeight="1">
      <c r="B8" s="21"/>
      <c r="D8" s="143" t="s">
        <v>130</v>
      </c>
      <c r="L8" s="21"/>
    </row>
    <row r="9" s="2" customFormat="1" ht="16.5" customHeight="1">
      <c r="A9" s="39"/>
      <c r="B9" s="45"/>
      <c r="C9" s="39"/>
      <c r="D9" s="39"/>
      <c r="E9" s="144" t="s">
        <v>1137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1138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1324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15. 5. 2024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34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37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ROUND((SUM(BE86:BE134)),  2)</f>
        <v>0</v>
      </c>
      <c r="G35" s="39"/>
      <c r="H35" s="39"/>
      <c r="I35" s="158">
        <v>0.20999999999999999</v>
      </c>
      <c r="J35" s="157">
        <f>ROUND(((SUM(BE86:BE134))*I35),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ROUND((SUM(BF86:BF134)),  2)</f>
        <v>0</v>
      </c>
      <c r="G36" s="39"/>
      <c r="H36" s="39"/>
      <c r="I36" s="158">
        <v>0.12</v>
      </c>
      <c r="J36" s="157">
        <f>ROUND(((SUM(BF86:BF134))*I36),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ROUND((SUM(BG86:BG134)),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ROUND((SUM(BH86:BH134)),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ROUND((SUM(BI86:BI134)),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venkovního bazénu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1137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1138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04.3 - Vířivka č.1, Technologie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Jičín</v>
      </c>
      <c r="G56" s="41"/>
      <c r="H56" s="41"/>
      <c r="I56" s="33" t="s">
        <v>23</v>
      </c>
      <c r="J56" s="73" t="str">
        <f>IF(J14="","",J14)</f>
        <v>15. 5. 2024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MP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133</v>
      </c>
      <c r="D61" s="172"/>
      <c r="E61" s="172"/>
      <c r="F61" s="172"/>
      <c r="G61" s="172"/>
      <c r="H61" s="172"/>
      <c r="I61" s="172"/>
      <c r="J61" s="173" t="s">
        <v>134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135</v>
      </c>
    </row>
    <row r="64" s="9" customFormat="1" ht="24.96" customHeight="1">
      <c r="A64" s="9"/>
      <c r="B64" s="175"/>
      <c r="C64" s="176"/>
      <c r="D64" s="177" t="s">
        <v>1325</v>
      </c>
      <c r="E64" s="178"/>
      <c r="F64" s="178"/>
      <c r="G64" s="178"/>
      <c r="H64" s="178"/>
      <c r="I64" s="178"/>
      <c r="J64" s="179">
        <f>J108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142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Rekonstrukce venkovního bazénu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130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1137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1138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04.3 - Vířivka č.1, Technologie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>Nový Jičín</v>
      </c>
      <c r="G80" s="41"/>
      <c r="H80" s="41"/>
      <c r="I80" s="33" t="s">
        <v>23</v>
      </c>
      <c r="J80" s="73" t="str">
        <f>IF(J14="","",J14)</f>
        <v>15. 5. 2024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 xml:space="preserve"> </v>
      </c>
      <c r="G82" s="41"/>
      <c r="H82" s="41"/>
      <c r="I82" s="33" t="s">
        <v>31</v>
      </c>
      <c r="J82" s="37" t="str">
        <f>E23</f>
        <v xml:space="preserve"> 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IF(E20="","",E20)</f>
        <v>Vyplň údaj</v>
      </c>
      <c r="G83" s="41"/>
      <c r="H83" s="41"/>
      <c r="I83" s="33" t="s">
        <v>33</v>
      </c>
      <c r="J83" s="37" t="str">
        <f>E26</f>
        <v>MP Pro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143</v>
      </c>
      <c r="D85" s="189" t="s">
        <v>57</v>
      </c>
      <c r="E85" s="189" t="s">
        <v>53</v>
      </c>
      <c r="F85" s="189" t="s">
        <v>54</v>
      </c>
      <c r="G85" s="189" t="s">
        <v>144</v>
      </c>
      <c r="H85" s="189" t="s">
        <v>145</v>
      </c>
      <c r="I85" s="189" t="s">
        <v>146</v>
      </c>
      <c r="J85" s="189" t="s">
        <v>134</v>
      </c>
      <c r="K85" s="190" t="s">
        <v>147</v>
      </c>
      <c r="L85" s="191"/>
      <c r="M85" s="93" t="s">
        <v>19</v>
      </c>
      <c r="N85" s="94" t="s">
        <v>42</v>
      </c>
      <c r="O85" s="94" t="s">
        <v>148</v>
      </c>
      <c r="P85" s="94" t="s">
        <v>149</v>
      </c>
      <c r="Q85" s="94" t="s">
        <v>150</v>
      </c>
      <c r="R85" s="94" t="s">
        <v>151</v>
      </c>
      <c r="S85" s="94" t="s">
        <v>152</v>
      </c>
      <c r="T85" s="95" t="s">
        <v>153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154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P87+SUM(P88:P108)</f>
        <v>0</v>
      </c>
      <c r="Q86" s="97"/>
      <c r="R86" s="194">
        <f>R87+SUM(R88:R108)</f>
        <v>0</v>
      </c>
      <c r="S86" s="97"/>
      <c r="T86" s="195">
        <f>T87+SUM(T88:T108)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135</v>
      </c>
      <c r="BK86" s="196">
        <f>BK87+SUM(BK88:BK108)</f>
        <v>0</v>
      </c>
    </row>
    <row r="87" s="2" customFormat="1" ht="16.5" customHeight="1">
      <c r="A87" s="39"/>
      <c r="B87" s="40"/>
      <c r="C87" s="213" t="s">
        <v>80</v>
      </c>
      <c r="D87" s="213" t="s">
        <v>161</v>
      </c>
      <c r="E87" s="214" t="s">
        <v>1326</v>
      </c>
      <c r="F87" s="215" t="s">
        <v>1145</v>
      </c>
      <c r="G87" s="216" t="s">
        <v>1146</v>
      </c>
      <c r="H87" s="217">
        <v>1</v>
      </c>
      <c r="I87" s="218"/>
      <c r="J87" s="219">
        <f>ROUND(I87*H87,2)</f>
        <v>0</v>
      </c>
      <c r="K87" s="215" t="s">
        <v>19</v>
      </c>
      <c r="L87" s="45"/>
      <c r="M87" s="220" t="s">
        <v>19</v>
      </c>
      <c r="N87" s="221" t="s">
        <v>43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166</v>
      </c>
      <c r="AT87" s="224" t="s">
        <v>161</v>
      </c>
      <c r="AU87" s="224" t="s">
        <v>72</v>
      </c>
      <c r="AY87" s="18" t="s">
        <v>157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80</v>
      </c>
      <c r="BK87" s="225">
        <f>ROUND(I87*H87,2)</f>
        <v>0</v>
      </c>
      <c r="BL87" s="18" t="s">
        <v>166</v>
      </c>
      <c r="BM87" s="224" t="s">
        <v>82</v>
      </c>
    </row>
    <row r="88" s="2" customFormat="1" ht="21.75" customHeight="1">
      <c r="A88" s="39"/>
      <c r="B88" s="40"/>
      <c r="C88" s="213" t="s">
        <v>82</v>
      </c>
      <c r="D88" s="213" t="s">
        <v>161</v>
      </c>
      <c r="E88" s="214" t="s">
        <v>1327</v>
      </c>
      <c r="F88" s="215" t="s">
        <v>1328</v>
      </c>
      <c r="G88" s="216" t="s">
        <v>1146</v>
      </c>
      <c r="H88" s="217">
        <v>1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166</v>
      </c>
      <c r="AT88" s="224" t="s">
        <v>161</v>
      </c>
      <c r="AU88" s="224" t="s">
        <v>72</v>
      </c>
      <c r="AY88" s="18" t="s">
        <v>157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80</v>
      </c>
      <c r="BK88" s="225">
        <f>ROUND(I88*H88,2)</f>
        <v>0</v>
      </c>
      <c r="BL88" s="18" t="s">
        <v>166</v>
      </c>
      <c r="BM88" s="224" t="s">
        <v>166</v>
      </c>
    </row>
    <row r="89" s="2" customFormat="1" ht="16.5" customHeight="1">
      <c r="A89" s="39"/>
      <c r="B89" s="40"/>
      <c r="C89" s="213" t="s">
        <v>174</v>
      </c>
      <c r="D89" s="213" t="s">
        <v>161</v>
      </c>
      <c r="E89" s="214" t="s">
        <v>1329</v>
      </c>
      <c r="F89" s="215" t="s">
        <v>1330</v>
      </c>
      <c r="G89" s="216" t="s">
        <v>164</v>
      </c>
      <c r="H89" s="217">
        <v>1.5</v>
      </c>
      <c r="I89" s="218"/>
      <c r="J89" s="219">
        <f>ROUND(I89*H89,2)</f>
        <v>0</v>
      </c>
      <c r="K89" s="215" t="s">
        <v>19</v>
      </c>
      <c r="L89" s="45"/>
      <c r="M89" s="220" t="s">
        <v>19</v>
      </c>
      <c r="N89" s="221" t="s">
        <v>43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166</v>
      </c>
      <c r="AT89" s="224" t="s">
        <v>161</v>
      </c>
      <c r="AU89" s="224" t="s">
        <v>72</v>
      </c>
      <c r="AY89" s="18" t="s">
        <v>157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80</v>
      </c>
      <c r="BK89" s="225">
        <f>ROUND(I89*H89,2)</f>
        <v>0</v>
      </c>
      <c r="BL89" s="18" t="s">
        <v>166</v>
      </c>
      <c r="BM89" s="224" t="s">
        <v>158</v>
      </c>
    </row>
    <row r="90" s="2" customFormat="1" ht="16.5" customHeight="1">
      <c r="A90" s="39"/>
      <c r="B90" s="40"/>
      <c r="C90" s="213" t="s">
        <v>166</v>
      </c>
      <c r="D90" s="213" t="s">
        <v>161</v>
      </c>
      <c r="E90" s="214" t="s">
        <v>1156</v>
      </c>
      <c r="F90" s="215" t="s">
        <v>1157</v>
      </c>
      <c r="G90" s="216" t="s">
        <v>1153</v>
      </c>
      <c r="H90" s="217">
        <v>3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166</v>
      </c>
      <c r="AT90" s="224" t="s">
        <v>161</v>
      </c>
      <c r="AU90" s="224" t="s">
        <v>72</v>
      </c>
      <c r="AY90" s="18" t="s">
        <v>157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80</v>
      </c>
      <c r="BK90" s="225">
        <f>ROUND(I90*H90,2)</f>
        <v>0</v>
      </c>
      <c r="BL90" s="18" t="s">
        <v>166</v>
      </c>
      <c r="BM90" s="224" t="s">
        <v>183</v>
      </c>
    </row>
    <row r="91" s="2" customFormat="1" ht="16.5" customHeight="1">
      <c r="A91" s="39"/>
      <c r="B91" s="40"/>
      <c r="C91" s="213" t="s">
        <v>160</v>
      </c>
      <c r="D91" s="213" t="s">
        <v>161</v>
      </c>
      <c r="E91" s="214" t="s">
        <v>1158</v>
      </c>
      <c r="F91" s="215" t="s">
        <v>1159</v>
      </c>
      <c r="G91" s="216" t="s">
        <v>1153</v>
      </c>
      <c r="H91" s="217">
        <v>3</v>
      </c>
      <c r="I91" s="218"/>
      <c r="J91" s="219">
        <f>ROUND(I91*H91,2)</f>
        <v>0</v>
      </c>
      <c r="K91" s="215" t="s">
        <v>19</v>
      </c>
      <c r="L91" s="45"/>
      <c r="M91" s="220" t="s">
        <v>19</v>
      </c>
      <c r="N91" s="221" t="s">
        <v>43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166</v>
      </c>
      <c r="AT91" s="224" t="s">
        <v>161</v>
      </c>
      <c r="AU91" s="224" t="s">
        <v>72</v>
      </c>
      <c r="AY91" s="18" t="s">
        <v>157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80</v>
      </c>
      <c r="BK91" s="225">
        <f>ROUND(I91*H91,2)</f>
        <v>0</v>
      </c>
      <c r="BL91" s="18" t="s">
        <v>166</v>
      </c>
      <c r="BM91" s="224" t="s">
        <v>126</v>
      </c>
    </row>
    <row r="92" s="2" customFormat="1" ht="16.5" customHeight="1">
      <c r="A92" s="39"/>
      <c r="B92" s="40"/>
      <c r="C92" s="213" t="s">
        <v>158</v>
      </c>
      <c r="D92" s="213" t="s">
        <v>161</v>
      </c>
      <c r="E92" s="214" t="s">
        <v>1160</v>
      </c>
      <c r="F92" s="215" t="s">
        <v>1161</v>
      </c>
      <c r="G92" s="216" t="s">
        <v>1153</v>
      </c>
      <c r="H92" s="217">
        <v>8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166</v>
      </c>
      <c r="AT92" s="224" t="s">
        <v>161</v>
      </c>
      <c r="AU92" s="224" t="s">
        <v>72</v>
      </c>
      <c r="AY92" s="18" t="s">
        <v>157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166</v>
      </c>
      <c r="BM92" s="224" t="s">
        <v>8</v>
      </c>
    </row>
    <row r="93" s="2" customFormat="1" ht="16.5" customHeight="1">
      <c r="A93" s="39"/>
      <c r="B93" s="40"/>
      <c r="C93" s="213" t="s">
        <v>194</v>
      </c>
      <c r="D93" s="213" t="s">
        <v>161</v>
      </c>
      <c r="E93" s="214" t="s">
        <v>1162</v>
      </c>
      <c r="F93" s="215" t="s">
        <v>1163</v>
      </c>
      <c r="G93" s="216" t="s">
        <v>164</v>
      </c>
      <c r="H93" s="217">
        <v>16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166</v>
      </c>
      <c r="AT93" s="224" t="s">
        <v>161</v>
      </c>
      <c r="AU93" s="224" t="s">
        <v>72</v>
      </c>
      <c r="AY93" s="18" t="s">
        <v>157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80</v>
      </c>
      <c r="BK93" s="225">
        <f>ROUND(I93*H93,2)</f>
        <v>0</v>
      </c>
      <c r="BL93" s="18" t="s">
        <v>166</v>
      </c>
      <c r="BM93" s="224" t="s">
        <v>338</v>
      </c>
    </row>
    <row r="94" s="2" customFormat="1" ht="16.5" customHeight="1">
      <c r="A94" s="39"/>
      <c r="B94" s="40"/>
      <c r="C94" s="213" t="s">
        <v>183</v>
      </c>
      <c r="D94" s="213" t="s">
        <v>161</v>
      </c>
      <c r="E94" s="214" t="s">
        <v>1164</v>
      </c>
      <c r="F94" s="215" t="s">
        <v>1165</v>
      </c>
      <c r="G94" s="216" t="s">
        <v>1153</v>
      </c>
      <c r="H94" s="217">
        <v>4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166</v>
      </c>
      <c r="AT94" s="224" t="s">
        <v>161</v>
      </c>
      <c r="AU94" s="224" t="s">
        <v>72</v>
      </c>
      <c r="AY94" s="18" t="s">
        <v>157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166</v>
      </c>
      <c r="BM94" s="224" t="s">
        <v>247</v>
      </c>
    </row>
    <row r="95" s="2" customFormat="1" ht="16.5" customHeight="1">
      <c r="A95" s="39"/>
      <c r="B95" s="40"/>
      <c r="C95" s="213" t="s">
        <v>172</v>
      </c>
      <c r="D95" s="213" t="s">
        <v>161</v>
      </c>
      <c r="E95" s="214" t="s">
        <v>1166</v>
      </c>
      <c r="F95" s="215" t="s">
        <v>1167</v>
      </c>
      <c r="G95" s="216" t="s">
        <v>1153</v>
      </c>
      <c r="H95" s="217">
        <v>2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166</v>
      </c>
      <c r="AT95" s="224" t="s">
        <v>161</v>
      </c>
      <c r="AU95" s="224" t="s">
        <v>72</v>
      </c>
      <c r="AY95" s="18" t="s">
        <v>157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166</v>
      </c>
      <c r="BM95" s="224" t="s">
        <v>360</v>
      </c>
    </row>
    <row r="96" s="2" customFormat="1" ht="16.5" customHeight="1">
      <c r="A96" s="39"/>
      <c r="B96" s="40"/>
      <c r="C96" s="213" t="s">
        <v>126</v>
      </c>
      <c r="D96" s="213" t="s">
        <v>161</v>
      </c>
      <c r="E96" s="214" t="s">
        <v>1168</v>
      </c>
      <c r="F96" s="215" t="s">
        <v>1169</v>
      </c>
      <c r="G96" s="216" t="s">
        <v>1153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166</v>
      </c>
      <c r="AT96" s="224" t="s">
        <v>161</v>
      </c>
      <c r="AU96" s="224" t="s">
        <v>72</v>
      </c>
      <c r="AY96" s="18" t="s">
        <v>157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166</v>
      </c>
      <c r="BM96" s="224" t="s">
        <v>373</v>
      </c>
    </row>
    <row r="97" s="2" customFormat="1" ht="16.5" customHeight="1">
      <c r="A97" s="39"/>
      <c r="B97" s="40"/>
      <c r="C97" s="213" t="s">
        <v>231</v>
      </c>
      <c r="D97" s="213" t="s">
        <v>161</v>
      </c>
      <c r="E97" s="214" t="s">
        <v>1331</v>
      </c>
      <c r="F97" s="215" t="s">
        <v>1332</v>
      </c>
      <c r="G97" s="216" t="s">
        <v>1153</v>
      </c>
      <c r="H97" s="217">
        <v>8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166</v>
      </c>
      <c r="AT97" s="224" t="s">
        <v>161</v>
      </c>
      <c r="AU97" s="224" t="s">
        <v>72</v>
      </c>
      <c r="AY97" s="18" t="s">
        <v>157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166</v>
      </c>
      <c r="BM97" s="224" t="s">
        <v>383</v>
      </c>
    </row>
    <row r="98" s="2" customFormat="1" ht="16.5" customHeight="1">
      <c r="A98" s="39"/>
      <c r="B98" s="40"/>
      <c r="C98" s="213" t="s">
        <v>8</v>
      </c>
      <c r="D98" s="213" t="s">
        <v>161</v>
      </c>
      <c r="E98" s="214" t="s">
        <v>1333</v>
      </c>
      <c r="F98" s="215" t="s">
        <v>1334</v>
      </c>
      <c r="G98" s="216" t="s">
        <v>1153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166</v>
      </c>
      <c r="AT98" s="224" t="s">
        <v>161</v>
      </c>
      <c r="AU98" s="224" t="s">
        <v>72</v>
      </c>
      <c r="AY98" s="18" t="s">
        <v>157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166</v>
      </c>
      <c r="BM98" s="224" t="s">
        <v>395</v>
      </c>
    </row>
    <row r="99" s="2" customFormat="1" ht="16.5" customHeight="1">
      <c r="A99" s="39"/>
      <c r="B99" s="40"/>
      <c r="C99" s="213" t="s">
        <v>210</v>
      </c>
      <c r="D99" s="213" t="s">
        <v>161</v>
      </c>
      <c r="E99" s="214" t="s">
        <v>1335</v>
      </c>
      <c r="F99" s="215" t="s">
        <v>1336</v>
      </c>
      <c r="G99" s="216" t="s">
        <v>164</v>
      </c>
      <c r="H99" s="217">
        <v>5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166</v>
      </c>
      <c r="AT99" s="224" t="s">
        <v>161</v>
      </c>
      <c r="AU99" s="224" t="s">
        <v>72</v>
      </c>
      <c r="AY99" s="18" t="s">
        <v>157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166</v>
      </c>
      <c r="BM99" s="224" t="s">
        <v>406</v>
      </c>
    </row>
    <row r="100" s="2" customFormat="1" ht="16.5" customHeight="1">
      <c r="A100" s="39"/>
      <c r="B100" s="40"/>
      <c r="C100" s="213" t="s">
        <v>338</v>
      </c>
      <c r="D100" s="213" t="s">
        <v>161</v>
      </c>
      <c r="E100" s="214" t="s">
        <v>1337</v>
      </c>
      <c r="F100" s="215" t="s">
        <v>1338</v>
      </c>
      <c r="G100" s="216" t="s">
        <v>164</v>
      </c>
      <c r="H100" s="217">
        <v>3.7999999999999998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166</v>
      </c>
      <c r="AT100" s="224" t="s">
        <v>161</v>
      </c>
      <c r="AU100" s="224" t="s">
        <v>72</v>
      </c>
      <c r="AY100" s="18" t="s">
        <v>157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166</v>
      </c>
      <c r="BM100" s="224" t="s">
        <v>418</v>
      </c>
    </row>
    <row r="101" s="2" customFormat="1" ht="16.5" customHeight="1">
      <c r="A101" s="39"/>
      <c r="B101" s="40"/>
      <c r="C101" s="213" t="s">
        <v>344</v>
      </c>
      <c r="D101" s="213" t="s">
        <v>161</v>
      </c>
      <c r="E101" s="214" t="s">
        <v>1339</v>
      </c>
      <c r="F101" s="215" t="s">
        <v>1340</v>
      </c>
      <c r="G101" s="216" t="s">
        <v>164</v>
      </c>
      <c r="H101" s="217">
        <v>3.7999999999999998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43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166</v>
      </c>
      <c r="AT101" s="224" t="s">
        <v>161</v>
      </c>
      <c r="AU101" s="224" t="s">
        <v>72</v>
      </c>
      <c r="AY101" s="18" t="s">
        <v>157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166</v>
      </c>
      <c r="BM101" s="224" t="s">
        <v>431</v>
      </c>
    </row>
    <row r="102" s="2" customFormat="1" ht="16.5" customHeight="1">
      <c r="A102" s="39"/>
      <c r="B102" s="40"/>
      <c r="C102" s="213" t="s">
        <v>247</v>
      </c>
      <c r="D102" s="213" t="s">
        <v>161</v>
      </c>
      <c r="E102" s="214" t="s">
        <v>1170</v>
      </c>
      <c r="F102" s="215" t="s">
        <v>1171</v>
      </c>
      <c r="G102" s="216" t="s">
        <v>1153</v>
      </c>
      <c r="H102" s="217">
        <v>6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166</v>
      </c>
      <c r="AT102" s="224" t="s">
        <v>161</v>
      </c>
      <c r="AU102" s="224" t="s">
        <v>72</v>
      </c>
      <c r="AY102" s="18" t="s">
        <v>157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166</v>
      </c>
      <c r="BM102" s="224" t="s">
        <v>442</v>
      </c>
    </row>
    <row r="103" s="2" customFormat="1" ht="16.5" customHeight="1">
      <c r="A103" s="39"/>
      <c r="B103" s="40"/>
      <c r="C103" s="213" t="s">
        <v>354</v>
      </c>
      <c r="D103" s="213" t="s">
        <v>161</v>
      </c>
      <c r="E103" s="214" t="s">
        <v>1268</v>
      </c>
      <c r="F103" s="215" t="s">
        <v>1269</v>
      </c>
      <c r="G103" s="216" t="s">
        <v>1153</v>
      </c>
      <c r="H103" s="217">
        <v>3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166</v>
      </c>
      <c r="AT103" s="224" t="s">
        <v>161</v>
      </c>
      <c r="AU103" s="224" t="s">
        <v>72</v>
      </c>
      <c r="AY103" s="18" t="s">
        <v>157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166</v>
      </c>
      <c r="BM103" s="224" t="s">
        <v>455</v>
      </c>
    </row>
    <row r="104" s="2" customFormat="1" ht="16.5" customHeight="1">
      <c r="A104" s="39"/>
      <c r="B104" s="40"/>
      <c r="C104" s="213" t="s">
        <v>360</v>
      </c>
      <c r="D104" s="213" t="s">
        <v>161</v>
      </c>
      <c r="E104" s="214" t="s">
        <v>1341</v>
      </c>
      <c r="F104" s="215" t="s">
        <v>1342</v>
      </c>
      <c r="G104" s="216" t="s">
        <v>1153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166</v>
      </c>
      <c r="AT104" s="224" t="s">
        <v>161</v>
      </c>
      <c r="AU104" s="224" t="s">
        <v>72</v>
      </c>
      <c r="AY104" s="18" t="s">
        <v>157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166</v>
      </c>
      <c r="BM104" s="224" t="s">
        <v>468</v>
      </c>
    </row>
    <row r="105" s="2" customFormat="1" ht="16.5" customHeight="1">
      <c r="A105" s="39"/>
      <c r="B105" s="40"/>
      <c r="C105" s="213" t="s">
        <v>367</v>
      </c>
      <c r="D105" s="213" t="s">
        <v>161</v>
      </c>
      <c r="E105" s="214" t="s">
        <v>1343</v>
      </c>
      <c r="F105" s="215" t="s">
        <v>1344</v>
      </c>
      <c r="G105" s="216" t="s">
        <v>1153</v>
      </c>
      <c r="H105" s="217">
        <v>2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166</v>
      </c>
      <c r="AT105" s="224" t="s">
        <v>161</v>
      </c>
      <c r="AU105" s="224" t="s">
        <v>72</v>
      </c>
      <c r="AY105" s="18" t="s">
        <v>157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166</v>
      </c>
      <c r="BM105" s="224" t="s">
        <v>480</v>
      </c>
    </row>
    <row r="106" s="2" customFormat="1" ht="16.5" customHeight="1">
      <c r="A106" s="39"/>
      <c r="B106" s="40"/>
      <c r="C106" s="213" t="s">
        <v>373</v>
      </c>
      <c r="D106" s="213" t="s">
        <v>161</v>
      </c>
      <c r="E106" s="214" t="s">
        <v>1345</v>
      </c>
      <c r="F106" s="215" t="s">
        <v>1346</v>
      </c>
      <c r="G106" s="216" t="s">
        <v>1146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166</v>
      </c>
      <c r="AT106" s="224" t="s">
        <v>161</v>
      </c>
      <c r="AU106" s="224" t="s">
        <v>72</v>
      </c>
      <c r="AY106" s="18" t="s">
        <v>157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166</v>
      </c>
      <c r="BM106" s="224" t="s">
        <v>492</v>
      </c>
    </row>
    <row r="107" s="2" customFormat="1" ht="16.5" customHeight="1">
      <c r="A107" s="39"/>
      <c r="B107" s="40"/>
      <c r="C107" s="213" t="s">
        <v>7</v>
      </c>
      <c r="D107" s="213" t="s">
        <v>161</v>
      </c>
      <c r="E107" s="214" t="s">
        <v>1347</v>
      </c>
      <c r="F107" s="215" t="s">
        <v>1189</v>
      </c>
      <c r="G107" s="216" t="s">
        <v>1146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166</v>
      </c>
      <c r="AT107" s="224" t="s">
        <v>161</v>
      </c>
      <c r="AU107" s="224" t="s">
        <v>72</v>
      </c>
      <c r="AY107" s="18" t="s">
        <v>157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166</v>
      </c>
      <c r="BM107" s="224" t="s">
        <v>503</v>
      </c>
    </row>
    <row r="108" s="12" customFormat="1" ht="25.92" customHeight="1">
      <c r="A108" s="12"/>
      <c r="B108" s="197"/>
      <c r="C108" s="198"/>
      <c r="D108" s="199" t="s">
        <v>71</v>
      </c>
      <c r="E108" s="200" t="s">
        <v>1142</v>
      </c>
      <c r="F108" s="200" t="s">
        <v>1348</v>
      </c>
      <c r="G108" s="198"/>
      <c r="H108" s="198"/>
      <c r="I108" s="201"/>
      <c r="J108" s="202">
        <f>BK108</f>
        <v>0</v>
      </c>
      <c r="K108" s="198"/>
      <c r="L108" s="203"/>
      <c r="M108" s="204"/>
      <c r="N108" s="205"/>
      <c r="O108" s="205"/>
      <c r="P108" s="206">
        <f>SUM(P109:P134)</f>
        <v>0</v>
      </c>
      <c r="Q108" s="205"/>
      <c r="R108" s="206">
        <f>SUM(R109:R134)</f>
        <v>0</v>
      </c>
      <c r="S108" s="205"/>
      <c r="T108" s="207">
        <f>SUM(T109:T134)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8" t="s">
        <v>80</v>
      </c>
      <c r="AT108" s="209" t="s">
        <v>71</v>
      </c>
      <c r="AU108" s="209" t="s">
        <v>72</v>
      </c>
      <c r="AY108" s="208" t="s">
        <v>157</v>
      </c>
      <c r="BK108" s="210">
        <f>SUM(BK109:BK134)</f>
        <v>0</v>
      </c>
    </row>
    <row r="109" s="2" customFormat="1" ht="33" customHeight="1">
      <c r="A109" s="39"/>
      <c r="B109" s="40"/>
      <c r="C109" s="213" t="s">
        <v>383</v>
      </c>
      <c r="D109" s="213" t="s">
        <v>161</v>
      </c>
      <c r="E109" s="214" t="s">
        <v>1349</v>
      </c>
      <c r="F109" s="215" t="s">
        <v>1350</v>
      </c>
      <c r="G109" s="216" t="s">
        <v>1146</v>
      </c>
      <c r="H109" s="217">
        <v>1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166</v>
      </c>
      <c r="AT109" s="224" t="s">
        <v>161</v>
      </c>
      <c r="AU109" s="224" t="s">
        <v>80</v>
      </c>
      <c r="AY109" s="18" t="s">
        <v>157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166</v>
      </c>
      <c r="BM109" s="224" t="s">
        <v>515</v>
      </c>
    </row>
    <row r="110" s="2" customFormat="1" ht="16.5" customHeight="1">
      <c r="A110" s="39"/>
      <c r="B110" s="40"/>
      <c r="C110" s="213" t="s">
        <v>389</v>
      </c>
      <c r="D110" s="213" t="s">
        <v>161</v>
      </c>
      <c r="E110" s="214" t="s">
        <v>1285</v>
      </c>
      <c r="F110" s="215" t="s">
        <v>1203</v>
      </c>
      <c r="G110" s="216" t="s">
        <v>1088</v>
      </c>
      <c r="H110" s="217">
        <v>1625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166</v>
      </c>
      <c r="AT110" s="224" t="s">
        <v>161</v>
      </c>
      <c r="AU110" s="224" t="s">
        <v>80</v>
      </c>
      <c r="AY110" s="18" t="s">
        <v>157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166</v>
      </c>
      <c r="BM110" s="224" t="s">
        <v>525</v>
      </c>
    </row>
    <row r="111" s="2" customFormat="1" ht="16.5" customHeight="1">
      <c r="A111" s="39"/>
      <c r="B111" s="40"/>
      <c r="C111" s="213" t="s">
        <v>395</v>
      </c>
      <c r="D111" s="213" t="s">
        <v>161</v>
      </c>
      <c r="E111" s="214" t="s">
        <v>1351</v>
      </c>
      <c r="F111" s="215" t="s">
        <v>1352</v>
      </c>
      <c r="G111" s="216" t="s">
        <v>1153</v>
      </c>
      <c r="H111" s="217">
        <v>5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166</v>
      </c>
      <c r="AT111" s="224" t="s">
        <v>161</v>
      </c>
      <c r="AU111" s="224" t="s">
        <v>80</v>
      </c>
      <c r="AY111" s="18" t="s">
        <v>157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166</v>
      </c>
      <c r="BM111" s="224" t="s">
        <v>536</v>
      </c>
    </row>
    <row r="112" s="2" customFormat="1" ht="21.75" customHeight="1">
      <c r="A112" s="39"/>
      <c r="B112" s="40"/>
      <c r="C112" s="213" t="s">
        <v>401</v>
      </c>
      <c r="D112" s="213" t="s">
        <v>161</v>
      </c>
      <c r="E112" s="214" t="s">
        <v>1353</v>
      </c>
      <c r="F112" s="215" t="s">
        <v>1354</v>
      </c>
      <c r="G112" s="216" t="s">
        <v>1153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166</v>
      </c>
      <c r="AT112" s="224" t="s">
        <v>161</v>
      </c>
      <c r="AU112" s="224" t="s">
        <v>80</v>
      </c>
      <c r="AY112" s="18" t="s">
        <v>157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166</v>
      </c>
      <c r="BM112" s="224" t="s">
        <v>549</v>
      </c>
    </row>
    <row r="113" s="2" customFormat="1">
      <c r="A113" s="39"/>
      <c r="B113" s="40"/>
      <c r="C113" s="41"/>
      <c r="D113" s="233" t="s">
        <v>216</v>
      </c>
      <c r="E113" s="41"/>
      <c r="F113" s="254" t="s">
        <v>1208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216</v>
      </c>
      <c r="AU113" s="18" t="s">
        <v>80</v>
      </c>
    </row>
    <row r="114" s="2" customFormat="1" ht="16.5" customHeight="1">
      <c r="A114" s="39"/>
      <c r="B114" s="40"/>
      <c r="C114" s="213" t="s">
        <v>406</v>
      </c>
      <c r="D114" s="213" t="s">
        <v>161</v>
      </c>
      <c r="E114" s="214" t="s">
        <v>1355</v>
      </c>
      <c r="F114" s="215" t="s">
        <v>1356</v>
      </c>
      <c r="G114" s="216" t="s">
        <v>1153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166</v>
      </c>
      <c r="AT114" s="224" t="s">
        <v>161</v>
      </c>
      <c r="AU114" s="224" t="s">
        <v>80</v>
      </c>
      <c r="AY114" s="18" t="s">
        <v>157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166</v>
      </c>
      <c r="BM114" s="224" t="s">
        <v>559</v>
      </c>
    </row>
    <row r="115" s="2" customFormat="1" ht="16.5" customHeight="1">
      <c r="A115" s="39"/>
      <c r="B115" s="40"/>
      <c r="C115" s="213" t="s">
        <v>412</v>
      </c>
      <c r="D115" s="213" t="s">
        <v>161</v>
      </c>
      <c r="E115" s="214" t="s">
        <v>1296</v>
      </c>
      <c r="F115" s="215" t="s">
        <v>1297</v>
      </c>
      <c r="G115" s="216" t="s">
        <v>1153</v>
      </c>
      <c r="H115" s="217">
        <v>1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166</v>
      </c>
      <c r="AT115" s="224" t="s">
        <v>161</v>
      </c>
      <c r="AU115" s="224" t="s">
        <v>80</v>
      </c>
      <c r="AY115" s="18" t="s">
        <v>157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166</v>
      </c>
      <c r="BM115" s="224" t="s">
        <v>570</v>
      </c>
    </row>
    <row r="116" s="2" customFormat="1" ht="16.5" customHeight="1">
      <c r="A116" s="39"/>
      <c r="B116" s="40"/>
      <c r="C116" s="213" t="s">
        <v>418</v>
      </c>
      <c r="D116" s="213" t="s">
        <v>161</v>
      </c>
      <c r="E116" s="214" t="s">
        <v>1298</v>
      </c>
      <c r="F116" s="215" t="s">
        <v>1299</v>
      </c>
      <c r="G116" s="216" t="s">
        <v>1153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166</v>
      </c>
      <c r="AT116" s="224" t="s">
        <v>161</v>
      </c>
      <c r="AU116" s="224" t="s">
        <v>80</v>
      </c>
      <c r="AY116" s="18" t="s">
        <v>157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166</v>
      </c>
      <c r="BM116" s="224" t="s">
        <v>581</v>
      </c>
    </row>
    <row r="117" s="2" customFormat="1" ht="16.5" customHeight="1">
      <c r="A117" s="39"/>
      <c r="B117" s="40"/>
      <c r="C117" s="213" t="s">
        <v>425</v>
      </c>
      <c r="D117" s="213" t="s">
        <v>161</v>
      </c>
      <c r="E117" s="214" t="s">
        <v>1300</v>
      </c>
      <c r="F117" s="215" t="s">
        <v>1301</v>
      </c>
      <c r="G117" s="216" t="s">
        <v>1153</v>
      </c>
      <c r="H117" s="217">
        <v>1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166</v>
      </c>
      <c r="AT117" s="224" t="s">
        <v>161</v>
      </c>
      <c r="AU117" s="224" t="s">
        <v>80</v>
      </c>
      <c r="AY117" s="18" t="s">
        <v>157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166</v>
      </c>
      <c r="BM117" s="224" t="s">
        <v>593</v>
      </c>
    </row>
    <row r="118" s="2" customFormat="1" ht="16.5" customHeight="1">
      <c r="A118" s="39"/>
      <c r="B118" s="40"/>
      <c r="C118" s="213" t="s">
        <v>431</v>
      </c>
      <c r="D118" s="213" t="s">
        <v>161</v>
      </c>
      <c r="E118" s="214" t="s">
        <v>1223</v>
      </c>
      <c r="F118" s="215" t="s">
        <v>1224</v>
      </c>
      <c r="G118" s="216" t="s">
        <v>1146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166</v>
      </c>
      <c r="AT118" s="224" t="s">
        <v>161</v>
      </c>
      <c r="AU118" s="224" t="s">
        <v>80</v>
      </c>
      <c r="AY118" s="18" t="s">
        <v>157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166</v>
      </c>
      <c r="BM118" s="224" t="s">
        <v>603</v>
      </c>
    </row>
    <row r="119" s="2" customFormat="1" ht="24.15" customHeight="1">
      <c r="A119" s="39"/>
      <c r="B119" s="40"/>
      <c r="C119" s="213" t="s">
        <v>437</v>
      </c>
      <c r="D119" s="213" t="s">
        <v>161</v>
      </c>
      <c r="E119" s="214" t="s">
        <v>1357</v>
      </c>
      <c r="F119" s="215" t="s">
        <v>1358</v>
      </c>
      <c r="G119" s="216" t="s">
        <v>1146</v>
      </c>
      <c r="H119" s="217">
        <v>1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166</v>
      </c>
      <c r="AT119" s="224" t="s">
        <v>161</v>
      </c>
      <c r="AU119" s="224" t="s">
        <v>80</v>
      </c>
      <c r="AY119" s="18" t="s">
        <v>157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166</v>
      </c>
      <c r="BM119" s="224" t="s">
        <v>614</v>
      </c>
    </row>
    <row r="120" s="2" customFormat="1" ht="16.5" customHeight="1">
      <c r="A120" s="39"/>
      <c r="B120" s="40"/>
      <c r="C120" s="213" t="s">
        <v>442</v>
      </c>
      <c r="D120" s="213" t="s">
        <v>161</v>
      </c>
      <c r="E120" s="214" t="s">
        <v>1359</v>
      </c>
      <c r="F120" s="215" t="s">
        <v>1360</v>
      </c>
      <c r="G120" s="216" t="s">
        <v>1153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166</v>
      </c>
      <c r="AT120" s="224" t="s">
        <v>161</v>
      </c>
      <c r="AU120" s="224" t="s">
        <v>80</v>
      </c>
      <c r="AY120" s="18" t="s">
        <v>157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166</v>
      </c>
      <c r="BM120" s="224" t="s">
        <v>624</v>
      </c>
    </row>
    <row r="121" s="2" customFormat="1" ht="24.15" customHeight="1">
      <c r="A121" s="39"/>
      <c r="B121" s="40"/>
      <c r="C121" s="213" t="s">
        <v>448</v>
      </c>
      <c r="D121" s="213" t="s">
        <v>161</v>
      </c>
      <c r="E121" s="214" t="s">
        <v>1361</v>
      </c>
      <c r="F121" s="215" t="s">
        <v>1362</v>
      </c>
      <c r="G121" s="216" t="s">
        <v>1153</v>
      </c>
      <c r="H121" s="217">
        <v>1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166</v>
      </c>
      <c r="AT121" s="224" t="s">
        <v>161</v>
      </c>
      <c r="AU121" s="224" t="s">
        <v>80</v>
      </c>
      <c r="AY121" s="18" t="s">
        <v>157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166</v>
      </c>
      <c r="BM121" s="224" t="s">
        <v>634</v>
      </c>
    </row>
    <row r="122" s="2" customFormat="1" ht="24.15" customHeight="1">
      <c r="A122" s="39"/>
      <c r="B122" s="40"/>
      <c r="C122" s="213" t="s">
        <v>455</v>
      </c>
      <c r="D122" s="213" t="s">
        <v>161</v>
      </c>
      <c r="E122" s="214" t="s">
        <v>1363</v>
      </c>
      <c r="F122" s="215" t="s">
        <v>1364</v>
      </c>
      <c r="G122" s="216" t="s">
        <v>1153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166</v>
      </c>
      <c r="AT122" s="224" t="s">
        <v>161</v>
      </c>
      <c r="AU122" s="224" t="s">
        <v>80</v>
      </c>
      <c r="AY122" s="18" t="s">
        <v>157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166</v>
      </c>
      <c r="BM122" s="224" t="s">
        <v>645</v>
      </c>
    </row>
    <row r="123" s="2" customFormat="1" ht="24.15" customHeight="1">
      <c r="A123" s="39"/>
      <c r="B123" s="40"/>
      <c r="C123" s="213" t="s">
        <v>461</v>
      </c>
      <c r="D123" s="213" t="s">
        <v>161</v>
      </c>
      <c r="E123" s="214" t="s">
        <v>1365</v>
      </c>
      <c r="F123" s="215" t="s">
        <v>1366</v>
      </c>
      <c r="G123" s="216" t="s">
        <v>1153</v>
      </c>
      <c r="H123" s="217">
        <v>1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166</v>
      </c>
      <c r="AT123" s="224" t="s">
        <v>161</v>
      </c>
      <c r="AU123" s="224" t="s">
        <v>80</v>
      </c>
      <c r="AY123" s="18" t="s">
        <v>157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166</v>
      </c>
      <c r="BM123" s="224" t="s">
        <v>655</v>
      </c>
    </row>
    <row r="124" s="2" customFormat="1" ht="16.5" customHeight="1">
      <c r="A124" s="39"/>
      <c r="B124" s="40"/>
      <c r="C124" s="213" t="s">
        <v>468</v>
      </c>
      <c r="D124" s="213" t="s">
        <v>161</v>
      </c>
      <c r="E124" s="214" t="s">
        <v>1229</v>
      </c>
      <c r="F124" s="215" t="s">
        <v>1230</v>
      </c>
      <c r="G124" s="216" t="s">
        <v>1153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166</v>
      </c>
      <c r="AT124" s="224" t="s">
        <v>161</v>
      </c>
      <c r="AU124" s="224" t="s">
        <v>80</v>
      </c>
      <c r="AY124" s="18" t="s">
        <v>157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166</v>
      </c>
      <c r="BM124" s="224" t="s">
        <v>667</v>
      </c>
    </row>
    <row r="125" s="2" customFormat="1">
      <c r="A125" s="39"/>
      <c r="B125" s="40"/>
      <c r="C125" s="41"/>
      <c r="D125" s="233" t="s">
        <v>216</v>
      </c>
      <c r="E125" s="41"/>
      <c r="F125" s="254" t="s">
        <v>1367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216</v>
      </c>
      <c r="AU125" s="18" t="s">
        <v>80</v>
      </c>
    </row>
    <row r="126" s="2" customFormat="1" ht="16.5" customHeight="1">
      <c r="A126" s="39"/>
      <c r="B126" s="40"/>
      <c r="C126" s="213" t="s">
        <v>474</v>
      </c>
      <c r="D126" s="213" t="s">
        <v>161</v>
      </c>
      <c r="E126" s="214" t="s">
        <v>1303</v>
      </c>
      <c r="F126" s="215" t="s">
        <v>1304</v>
      </c>
      <c r="G126" s="216" t="s">
        <v>1153</v>
      </c>
      <c r="H126" s="217">
        <v>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166</v>
      </c>
      <c r="AT126" s="224" t="s">
        <v>161</v>
      </c>
      <c r="AU126" s="224" t="s">
        <v>80</v>
      </c>
      <c r="AY126" s="18" t="s">
        <v>157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166</v>
      </c>
      <c r="BM126" s="224" t="s">
        <v>685</v>
      </c>
    </row>
    <row r="127" s="2" customFormat="1" ht="37.8" customHeight="1">
      <c r="A127" s="39"/>
      <c r="B127" s="40"/>
      <c r="C127" s="213" t="s">
        <v>480</v>
      </c>
      <c r="D127" s="213" t="s">
        <v>161</v>
      </c>
      <c r="E127" s="214" t="s">
        <v>1368</v>
      </c>
      <c r="F127" s="215" t="s">
        <v>1369</v>
      </c>
      <c r="G127" s="216" t="s">
        <v>1153</v>
      </c>
      <c r="H127" s="217">
        <v>1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166</v>
      </c>
      <c r="AT127" s="224" t="s">
        <v>161</v>
      </c>
      <c r="AU127" s="224" t="s">
        <v>80</v>
      </c>
      <c r="AY127" s="18" t="s">
        <v>157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166</v>
      </c>
      <c r="BM127" s="224" t="s">
        <v>693</v>
      </c>
    </row>
    <row r="128" s="2" customFormat="1" ht="16.5" customHeight="1">
      <c r="A128" s="39"/>
      <c r="B128" s="40"/>
      <c r="C128" s="213" t="s">
        <v>485</v>
      </c>
      <c r="D128" s="213" t="s">
        <v>161</v>
      </c>
      <c r="E128" s="214" t="s">
        <v>1307</v>
      </c>
      <c r="F128" s="215" t="s">
        <v>1308</v>
      </c>
      <c r="G128" s="216" t="s">
        <v>1153</v>
      </c>
      <c r="H128" s="217">
        <v>1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166</v>
      </c>
      <c r="AT128" s="224" t="s">
        <v>161</v>
      </c>
      <c r="AU128" s="224" t="s">
        <v>80</v>
      </c>
      <c r="AY128" s="18" t="s">
        <v>157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166</v>
      </c>
      <c r="BM128" s="224" t="s">
        <v>703</v>
      </c>
    </row>
    <row r="129" s="2" customFormat="1" ht="16.5" customHeight="1">
      <c r="A129" s="39"/>
      <c r="B129" s="40"/>
      <c r="C129" s="213" t="s">
        <v>492</v>
      </c>
      <c r="D129" s="213" t="s">
        <v>161</v>
      </c>
      <c r="E129" s="214" t="s">
        <v>1309</v>
      </c>
      <c r="F129" s="215" t="s">
        <v>1310</v>
      </c>
      <c r="G129" s="216" t="s">
        <v>1146</v>
      </c>
      <c r="H129" s="217">
        <v>1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166</v>
      </c>
      <c r="AT129" s="224" t="s">
        <v>161</v>
      </c>
      <c r="AU129" s="224" t="s">
        <v>80</v>
      </c>
      <c r="AY129" s="18" t="s">
        <v>157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166</v>
      </c>
      <c r="BM129" s="224" t="s">
        <v>715</v>
      </c>
    </row>
    <row r="130" s="2" customFormat="1" ht="55.5" customHeight="1">
      <c r="A130" s="39"/>
      <c r="B130" s="40"/>
      <c r="C130" s="213" t="s">
        <v>498</v>
      </c>
      <c r="D130" s="213" t="s">
        <v>161</v>
      </c>
      <c r="E130" s="214" t="s">
        <v>1370</v>
      </c>
      <c r="F130" s="215" t="s">
        <v>1240</v>
      </c>
      <c r="G130" s="216" t="s">
        <v>1153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166</v>
      </c>
      <c r="AT130" s="224" t="s">
        <v>161</v>
      </c>
      <c r="AU130" s="224" t="s">
        <v>80</v>
      </c>
      <c r="AY130" s="18" t="s">
        <v>157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166</v>
      </c>
      <c r="BM130" s="224" t="s">
        <v>726</v>
      </c>
    </row>
    <row r="131" s="2" customFormat="1" ht="16.5" customHeight="1">
      <c r="A131" s="39"/>
      <c r="B131" s="40"/>
      <c r="C131" s="213" t="s">
        <v>503</v>
      </c>
      <c r="D131" s="213" t="s">
        <v>161</v>
      </c>
      <c r="E131" s="214" t="s">
        <v>1241</v>
      </c>
      <c r="F131" s="215" t="s">
        <v>1242</v>
      </c>
      <c r="G131" s="216" t="s">
        <v>1153</v>
      </c>
      <c r="H131" s="217">
        <v>1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166</v>
      </c>
      <c r="AT131" s="224" t="s">
        <v>161</v>
      </c>
      <c r="AU131" s="224" t="s">
        <v>80</v>
      </c>
      <c r="AY131" s="18" t="s">
        <v>157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166</v>
      </c>
      <c r="BM131" s="224" t="s">
        <v>736</v>
      </c>
    </row>
    <row r="132" s="2" customFormat="1" ht="16.5" customHeight="1">
      <c r="A132" s="39"/>
      <c r="B132" s="40"/>
      <c r="C132" s="213" t="s">
        <v>509</v>
      </c>
      <c r="D132" s="213" t="s">
        <v>161</v>
      </c>
      <c r="E132" s="214" t="s">
        <v>1320</v>
      </c>
      <c r="F132" s="215" t="s">
        <v>1244</v>
      </c>
      <c r="G132" s="216" t="s">
        <v>1146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166</v>
      </c>
      <c r="AT132" s="224" t="s">
        <v>161</v>
      </c>
      <c r="AU132" s="224" t="s">
        <v>80</v>
      </c>
      <c r="AY132" s="18" t="s">
        <v>157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166</v>
      </c>
      <c r="BM132" s="224" t="s">
        <v>747</v>
      </c>
    </row>
    <row r="133" s="2" customFormat="1" ht="16.5" customHeight="1">
      <c r="A133" s="39"/>
      <c r="B133" s="40"/>
      <c r="C133" s="213" t="s">
        <v>515</v>
      </c>
      <c r="D133" s="213" t="s">
        <v>161</v>
      </c>
      <c r="E133" s="214" t="s">
        <v>1321</v>
      </c>
      <c r="F133" s="215" t="s">
        <v>1246</v>
      </c>
      <c r="G133" s="216" t="s">
        <v>1146</v>
      </c>
      <c r="H133" s="217">
        <v>1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166</v>
      </c>
      <c r="AT133" s="224" t="s">
        <v>161</v>
      </c>
      <c r="AU133" s="224" t="s">
        <v>80</v>
      </c>
      <c r="AY133" s="18" t="s">
        <v>157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166</v>
      </c>
      <c r="BM133" s="224" t="s">
        <v>759</v>
      </c>
    </row>
    <row r="134" s="2" customFormat="1" ht="16.5" customHeight="1">
      <c r="A134" s="39"/>
      <c r="B134" s="40"/>
      <c r="C134" s="213" t="s">
        <v>520</v>
      </c>
      <c r="D134" s="213" t="s">
        <v>161</v>
      </c>
      <c r="E134" s="214" t="s">
        <v>1322</v>
      </c>
      <c r="F134" s="215" t="s">
        <v>1323</v>
      </c>
      <c r="G134" s="216" t="s">
        <v>1146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72" t="s">
        <v>19</v>
      </c>
      <c r="N134" s="273" t="s">
        <v>43</v>
      </c>
      <c r="O134" s="270"/>
      <c r="P134" s="274">
        <f>O134*H134</f>
        <v>0</v>
      </c>
      <c r="Q134" s="274">
        <v>0</v>
      </c>
      <c r="R134" s="274">
        <f>Q134*H134</f>
        <v>0</v>
      </c>
      <c r="S134" s="274">
        <v>0</v>
      </c>
      <c r="T134" s="27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166</v>
      </c>
      <c r="AT134" s="224" t="s">
        <v>161</v>
      </c>
      <c r="AU134" s="224" t="s">
        <v>80</v>
      </c>
      <c r="AY134" s="18" t="s">
        <v>157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166</v>
      </c>
      <c r="BM134" s="224" t="s">
        <v>769</v>
      </c>
    </row>
    <row r="135" s="2" customFormat="1" ht="6.96" customHeight="1">
      <c r="A135" s="39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ls02vfgJtHWZUjDWebr90+nEwVLhYweAAQoY5UntiWeox1cH9Aa1yUPHIFTx8unUGV1LBMLhkkuUDe9jila14Q==" hashValue="tGxhxYoSVMBGcRxxuVDQybK6l/wJzCxExsVTHWiSY19pOv81vHjXcGWLeY+kZMrkDnHuEaPxWJF44b3ILVIiiQ==" algorithmName="SHA-512" password="CC35"/>
  <autoFilter ref="C85:K1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129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venkovního bazénu</v>
      </c>
      <c r="F7" s="143"/>
      <c r="G7" s="143"/>
      <c r="H7" s="143"/>
      <c r="L7" s="21"/>
    </row>
    <row r="8" s="1" customFormat="1" ht="12" customHeight="1">
      <c r="B8" s="21"/>
      <c r="D8" s="143" t="s">
        <v>130</v>
      </c>
      <c r="L8" s="21"/>
    </row>
    <row r="9" s="2" customFormat="1" ht="16.5" customHeight="1">
      <c r="A9" s="39"/>
      <c r="B9" s="45"/>
      <c r="C9" s="39"/>
      <c r="D9" s="39"/>
      <c r="E9" s="144" t="s">
        <v>1137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1138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1371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15. 5. 2024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34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37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ROUND((SUM(BE86:BE134)),  2)</f>
        <v>0</v>
      </c>
      <c r="G35" s="39"/>
      <c r="H35" s="39"/>
      <c r="I35" s="158">
        <v>0.20999999999999999</v>
      </c>
      <c r="J35" s="157">
        <f>ROUND(((SUM(BE86:BE134))*I35),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ROUND((SUM(BF86:BF134)),  2)</f>
        <v>0</v>
      </c>
      <c r="G36" s="39"/>
      <c r="H36" s="39"/>
      <c r="I36" s="158">
        <v>0.12</v>
      </c>
      <c r="J36" s="157">
        <f>ROUND(((SUM(BF86:BF134))*I36),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ROUND((SUM(BG86:BG134)),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ROUND((SUM(BH86:BH134)),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ROUND((SUM(BI86:BI134)),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venkovního bazénu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1137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1138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04.4 - Vířivka č. 2, Technologie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Jičín</v>
      </c>
      <c r="G56" s="41"/>
      <c r="H56" s="41"/>
      <c r="I56" s="33" t="s">
        <v>23</v>
      </c>
      <c r="J56" s="73" t="str">
        <f>IF(J14="","",J14)</f>
        <v>15. 5. 2024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MP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133</v>
      </c>
      <c r="D61" s="172"/>
      <c r="E61" s="172"/>
      <c r="F61" s="172"/>
      <c r="G61" s="172"/>
      <c r="H61" s="172"/>
      <c r="I61" s="172"/>
      <c r="J61" s="173" t="s">
        <v>134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135</v>
      </c>
    </row>
    <row r="64" s="9" customFormat="1" ht="24.96" customHeight="1">
      <c r="A64" s="9"/>
      <c r="B64" s="175"/>
      <c r="C64" s="176"/>
      <c r="D64" s="177" t="s">
        <v>1325</v>
      </c>
      <c r="E64" s="178"/>
      <c r="F64" s="178"/>
      <c r="G64" s="178"/>
      <c r="H64" s="178"/>
      <c r="I64" s="178"/>
      <c r="J64" s="179">
        <f>J108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142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Rekonstrukce venkovního bazénu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130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1137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1138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04.4 - Vířivka č. 2, Technologie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>Nový Jičín</v>
      </c>
      <c r="G80" s="41"/>
      <c r="H80" s="41"/>
      <c r="I80" s="33" t="s">
        <v>23</v>
      </c>
      <c r="J80" s="73" t="str">
        <f>IF(J14="","",J14)</f>
        <v>15. 5. 2024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 xml:space="preserve"> </v>
      </c>
      <c r="G82" s="41"/>
      <c r="H82" s="41"/>
      <c r="I82" s="33" t="s">
        <v>31</v>
      </c>
      <c r="J82" s="37" t="str">
        <f>E23</f>
        <v xml:space="preserve"> 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IF(E20="","",E20)</f>
        <v>Vyplň údaj</v>
      </c>
      <c r="G83" s="41"/>
      <c r="H83" s="41"/>
      <c r="I83" s="33" t="s">
        <v>33</v>
      </c>
      <c r="J83" s="37" t="str">
        <f>E26</f>
        <v>MP Pro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143</v>
      </c>
      <c r="D85" s="189" t="s">
        <v>57</v>
      </c>
      <c r="E85" s="189" t="s">
        <v>53</v>
      </c>
      <c r="F85" s="189" t="s">
        <v>54</v>
      </c>
      <c r="G85" s="189" t="s">
        <v>144</v>
      </c>
      <c r="H85" s="189" t="s">
        <v>145</v>
      </c>
      <c r="I85" s="189" t="s">
        <v>146</v>
      </c>
      <c r="J85" s="189" t="s">
        <v>134</v>
      </c>
      <c r="K85" s="190" t="s">
        <v>147</v>
      </c>
      <c r="L85" s="191"/>
      <c r="M85" s="93" t="s">
        <v>19</v>
      </c>
      <c r="N85" s="94" t="s">
        <v>42</v>
      </c>
      <c r="O85" s="94" t="s">
        <v>148</v>
      </c>
      <c r="P85" s="94" t="s">
        <v>149</v>
      </c>
      <c r="Q85" s="94" t="s">
        <v>150</v>
      </c>
      <c r="R85" s="94" t="s">
        <v>151</v>
      </c>
      <c r="S85" s="94" t="s">
        <v>152</v>
      </c>
      <c r="T85" s="95" t="s">
        <v>153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154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P87+SUM(P88:P108)</f>
        <v>0</v>
      </c>
      <c r="Q86" s="97"/>
      <c r="R86" s="194">
        <f>R87+SUM(R88:R108)</f>
        <v>0</v>
      </c>
      <c r="S86" s="97"/>
      <c r="T86" s="195">
        <f>T87+SUM(T88:T108)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135</v>
      </c>
      <c r="BK86" s="196">
        <f>BK87+SUM(BK88:BK108)</f>
        <v>0</v>
      </c>
    </row>
    <row r="87" s="2" customFormat="1" ht="16.5" customHeight="1">
      <c r="A87" s="39"/>
      <c r="B87" s="40"/>
      <c r="C87" s="213" t="s">
        <v>80</v>
      </c>
      <c r="D87" s="213" t="s">
        <v>161</v>
      </c>
      <c r="E87" s="214" t="s">
        <v>1326</v>
      </c>
      <c r="F87" s="215" t="s">
        <v>1145</v>
      </c>
      <c r="G87" s="216" t="s">
        <v>1146</v>
      </c>
      <c r="H87" s="217">
        <v>1</v>
      </c>
      <c r="I87" s="218"/>
      <c r="J87" s="219">
        <f>ROUND(I87*H87,2)</f>
        <v>0</v>
      </c>
      <c r="K87" s="215" t="s">
        <v>19</v>
      </c>
      <c r="L87" s="45"/>
      <c r="M87" s="220" t="s">
        <v>19</v>
      </c>
      <c r="N87" s="221" t="s">
        <v>43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166</v>
      </c>
      <c r="AT87" s="224" t="s">
        <v>161</v>
      </c>
      <c r="AU87" s="224" t="s">
        <v>72</v>
      </c>
      <c r="AY87" s="18" t="s">
        <v>157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80</v>
      </c>
      <c r="BK87" s="225">
        <f>ROUND(I87*H87,2)</f>
        <v>0</v>
      </c>
      <c r="BL87" s="18" t="s">
        <v>166</v>
      </c>
      <c r="BM87" s="224" t="s">
        <v>82</v>
      </c>
    </row>
    <row r="88" s="2" customFormat="1" ht="21.75" customHeight="1">
      <c r="A88" s="39"/>
      <c r="B88" s="40"/>
      <c r="C88" s="213" t="s">
        <v>82</v>
      </c>
      <c r="D88" s="213" t="s">
        <v>161</v>
      </c>
      <c r="E88" s="214" t="s">
        <v>1327</v>
      </c>
      <c r="F88" s="215" t="s">
        <v>1328</v>
      </c>
      <c r="G88" s="216" t="s">
        <v>1146</v>
      </c>
      <c r="H88" s="217">
        <v>1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166</v>
      </c>
      <c r="AT88" s="224" t="s">
        <v>161</v>
      </c>
      <c r="AU88" s="224" t="s">
        <v>72</v>
      </c>
      <c r="AY88" s="18" t="s">
        <v>157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80</v>
      </c>
      <c r="BK88" s="225">
        <f>ROUND(I88*H88,2)</f>
        <v>0</v>
      </c>
      <c r="BL88" s="18" t="s">
        <v>166</v>
      </c>
      <c r="BM88" s="224" t="s">
        <v>166</v>
      </c>
    </row>
    <row r="89" s="2" customFormat="1" ht="16.5" customHeight="1">
      <c r="A89" s="39"/>
      <c r="B89" s="40"/>
      <c r="C89" s="213" t="s">
        <v>174</v>
      </c>
      <c r="D89" s="213" t="s">
        <v>161</v>
      </c>
      <c r="E89" s="214" t="s">
        <v>1329</v>
      </c>
      <c r="F89" s="215" t="s">
        <v>1330</v>
      </c>
      <c r="G89" s="216" t="s">
        <v>164</v>
      </c>
      <c r="H89" s="217">
        <v>1.5</v>
      </c>
      <c r="I89" s="218"/>
      <c r="J89" s="219">
        <f>ROUND(I89*H89,2)</f>
        <v>0</v>
      </c>
      <c r="K89" s="215" t="s">
        <v>19</v>
      </c>
      <c r="L89" s="45"/>
      <c r="M89" s="220" t="s">
        <v>19</v>
      </c>
      <c r="N89" s="221" t="s">
        <v>43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166</v>
      </c>
      <c r="AT89" s="224" t="s">
        <v>161</v>
      </c>
      <c r="AU89" s="224" t="s">
        <v>72</v>
      </c>
      <c r="AY89" s="18" t="s">
        <v>157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80</v>
      </c>
      <c r="BK89" s="225">
        <f>ROUND(I89*H89,2)</f>
        <v>0</v>
      </c>
      <c r="BL89" s="18" t="s">
        <v>166</v>
      </c>
      <c r="BM89" s="224" t="s">
        <v>158</v>
      </c>
    </row>
    <row r="90" s="2" customFormat="1" ht="16.5" customHeight="1">
      <c r="A90" s="39"/>
      <c r="B90" s="40"/>
      <c r="C90" s="213" t="s">
        <v>166</v>
      </c>
      <c r="D90" s="213" t="s">
        <v>161</v>
      </c>
      <c r="E90" s="214" t="s">
        <v>1156</v>
      </c>
      <c r="F90" s="215" t="s">
        <v>1157</v>
      </c>
      <c r="G90" s="216" t="s">
        <v>1153</v>
      </c>
      <c r="H90" s="217">
        <v>3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166</v>
      </c>
      <c r="AT90" s="224" t="s">
        <v>161</v>
      </c>
      <c r="AU90" s="224" t="s">
        <v>72</v>
      </c>
      <c r="AY90" s="18" t="s">
        <v>157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80</v>
      </c>
      <c r="BK90" s="225">
        <f>ROUND(I90*H90,2)</f>
        <v>0</v>
      </c>
      <c r="BL90" s="18" t="s">
        <v>166</v>
      </c>
      <c r="BM90" s="224" t="s">
        <v>183</v>
      </c>
    </row>
    <row r="91" s="2" customFormat="1" ht="16.5" customHeight="1">
      <c r="A91" s="39"/>
      <c r="B91" s="40"/>
      <c r="C91" s="213" t="s">
        <v>160</v>
      </c>
      <c r="D91" s="213" t="s">
        <v>161</v>
      </c>
      <c r="E91" s="214" t="s">
        <v>1158</v>
      </c>
      <c r="F91" s="215" t="s">
        <v>1159</v>
      </c>
      <c r="G91" s="216" t="s">
        <v>1153</v>
      </c>
      <c r="H91" s="217">
        <v>3</v>
      </c>
      <c r="I91" s="218"/>
      <c r="J91" s="219">
        <f>ROUND(I91*H91,2)</f>
        <v>0</v>
      </c>
      <c r="K91" s="215" t="s">
        <v>19</v>
      </c>
      <c r="L91" s="45"/>
      <c r="M91" s="220" t="s">
        <v>19</v>
      </c>
      <c r="N91" s="221" t="s">
        <v>43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166</v>
      </c>
      <c r="AT91" s="224" t="s">
        <v>161</v>
      </c>
      <c r="AU91" s="224" t="s">
        <v>72</v>
      </c>
      <c r="AY91" s="18" t="s">
        <v>157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80</v>
      </c>
      <c r="BK91" s="225">
        <f>ROUND(I91*H91,2)</f>
        <v>0</v>
      </c>
      <c r="BL91" s="18" t="s">
        <v>166</v>
      </c>
      <c r="BM91" s="224" t="s">
        <v>126</v>
      </c>
    </row>
    <row r="92" s="2" customFormat="1" ht="16.5" customHeight="1">
      <c r="A92" s="39"/>
      <c r="B92" s="40"/>
      <c r="C92" s="213" t="s">
        <v>158</v>
      </c>
      <c r="D92" s="213" t="s">
        <v>161</v>
      </c>
      <c r="E92" s="214" t="s">
        <v>1160</v>
      </c>
      <c r="F92" s="215" t="s">
        <v>1161</v>
      </c>
      <c r="G92" s="216" t="s">
        <v>1153</v>
      </c>
      <c r="H92" s="217">
        <v>8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166</v>
      </c>
      <c r="AT92" s="224" t="s">
        <v>161</v>
      </c>
      <c r="AU92" s="224" t="s">
        <v>72</v>
      </c>
      <c r="AY92" s="18" t="s">
        <v>157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166</v>
      </c>
      <c r="BM92" s="224" t="s">
        <v>8</v>
      </c>
    </row>
    <row r="93" s="2" customFormat="1" ht="16.5" customHeight="1">
      <c r="A93" s="39"/>
      <c r="B93" s="40"/>
      <c r="C93" s="213" t="s">
        <v>194</v>
      </c>
      <c r="D93" s="213" t="s">
        <v>161</v>
      </c>
      <c r="E93" s="214" t="s">
        <v>1162</v>
      </c>
      <c r="F93" s="215" t="s">
        <v>1163</v>
      </c>
      <c r="G93" s="216" t="s">
        <v>164</v>
      </c>
      <c r="H93" s="217">
        <v>16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166</v>
      </c>
      <c r="AT93" s="224" t="s">
        <v>161</v>
      </c>
      <c r="AU93" s="224" t="s">
        <v>72</v>
      </c>
      <c r="AY93" s="18" t="s">
        <v>157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80</v>
      </c>
      <c r="BK93" s="225">
        <f>ROUND(I93*H93,2)</f>
        <v>0</v>
      </c>
      <c r="BL93" s="18" t="s">
        <v>166</v>
      </c>
      <c r="BM93" s="224" t="s">
        <v>338</v>
      </c>
    </row>
    <row r="94" s="2" customFormat="1" ht="16.5" customHeight="1">
      <c r="A94" s="39"/>
      <c r="B94" s="40"/>
      <c r="C94" s="213" t="s">
        <v>183</v>
      </c>
      <c r="D94" s="213" t="s">
        <v>161</v>
      </c>
      <c r="E94" s="214" t="s">
        <v>1164</v>
      </c>
      <c r="F94" s="215" t="s">
        <v>1165</v>
      </c>
      <c r="G94" s="216" t="s">
        <v>1153</v>
      </c>
      <c r="H94" s="217">
        <v>4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166</v>
      </c>
      <c r="AT94" s="224" t="s">
        <v>161</v>
      </c>
      <c r="AU94" s="224" t="s">
        <v>72</v>
      </c>
      <c r="AY94" s="18" t="s">
        <v>157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166</v>
      </c>
      <c r="BM94" s="224" t="s">
        <v>247</v>
      </c>
    </row>
    <row r="95" s="2" customFormat="1" ht="16.5" customHeight="1">
      <c r="A95" s="39"/>
      <c r="B95" s="40"/>
      <c r="C95" s="213" t="s">
        <v>172</v>
      </c>
      <c r="D95" s="213" t="s">
        <v>161</v>
      </c>
      <c r="E95" s="214" t="s">
        <v>1166</v>
      </c>
      <c r="F95" s="215" t="s">
        <v>1167</v>
      </c>
      <c r="G95" s="216" t="s">
        <v>1153</v>
      </c>
      <c r="H95" s="217">
        <v>2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166</v>
      </c>
      <c r="AT95" s="224" t="s">
        <v>161</v>
      </c>
      <c r="AU95" s="224" t="s">
        <v>72</v>
      </c>
      <c r="AY95" s="18" t="s">
        <v>157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166</v>
      </c>
      <c r="BM95" s="224" t="s">
        <v>360</v>
      </c>
    </row>
    <row r="96" s="2" customFormat="1" ht="16.5" customHeight="1">
      <c r="A96" s="39"/>
      <c r="B96" s="40"/>
      <c r="C96" s="213" t="s">
        <v>126</v>
      </c>
      <c r="D96" s="213" t="s">
        <v>161</v>
      </c>
      <c r="E96" s="214" t="s">
        <v>1168</v>
      </c>
      <c r="F96" s="215" t="s">
        <v>1169</v>
      </c>
      <c r="G96" s="216" t="s">
        <v>1153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166</v>
      </c>
      <c r="AT96" s="224" t="s">
        <v>161</v>
      </c>
      <c r="AU96" s="224" t="s">
        <v>72</v>
      </c>
      <c r="AY96" s="18" t="s">
        <v>157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166</v>
      </c>
      <c r="BM96" s="224" t="s">
        <v>373</v>
      </c>
    </row>
    <row r="97" s="2" customFormat="1" ht="16.5" customHeight="1">
      <c r="A97" s="39"/>
      <c r="B97" s="40"/>
      <c r="C97" s="213" t="s">
        <v>231</v>
      </c>
      <c r="D97" s="213" t="s">
        <v>161</v>
      </c>
      <c r="E97" s="214" t="s">
        <v>1331</v>
      </c>
      <c r="F97" s="215" t="s">
        <v>1332</v>
      </c>
      <c r="G97" s="216" t="s">
        <v>1153</v>
      </c>
      <c r="H97" s="217">
        <v>8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166</v>
      </c>
      <c r="AT97" s="224" t="s">
        <v>161</v>
      </c>
      <c r="AU97" s="224" t="s">
        <v>72</v>
      </c>
      <c r="AY97" s="18" t="s">
        <v>157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166</v>
      </c>
      <c r="BM97" s="224" t="s">
        <v>383</v>
      </c>
    </row>
    <row r="98" s="2" customFormat="1" ht="16.5" customHeight="1">
      <c r="A98" s="39"/>
      <c r="B98" s="40"/>
      <c r="C98" s="213" t="s">
        <v>8</v>
      </c>
      <c r="D98" s="213" t="s">
        <v>161</v>
      </c>
      <c r="E98" s="214" t="s">
        <v>1333</v>
      </c>
      <c r="F98" s="215" t="s">
        <v>1334</v>
      </c>
      <c r="G98" s="216" t="s">
        <v>1153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166</v>
      </c>
      <c r="AT98" s="224" t="s">
        <v>161</v>
      </c>
      <c r="AU98" s="224" t="s">
        <v>72</v>
      </c>
      <c r="AY98" s="18" t="s">
        <v>157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166</v>
      </c>
      <c r="BM98" s="224" t="s">
        <v>395</v>
      </c>
    </row>
    <row r="99" s="2" customFormat="1" ht="16.5" customHeight="1">
      <c r="A99" s="39"/>
      <c r="B99" s="40"/>
      <c r="C99" s="213" t="s">
        <v>210</v>
      </c>
      <c r="D99" s="213" t="s">
        <v>161</v>
      </c>
      <c r="E99" s="214" t="s">
        <v>1335</v>
      </c>
      <c r="F99" s="215" t="s">
        <v>1336</v>
      </c>
      <c r="G99" s="216" t="s">
        <v>164</v>
      </c>
      <c r="H99" s="217">
        <v>5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166</v>
      </c>
      <c r="AT99" s="224" t="s">
        <v>161</v>
      </c>
      <c r="AU99" s="224" t="s">
        <v>72</v>
      </c>
      <c r="AY99" s="18" t="s">
        <v>157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166</v>
      </c>
      <c r="BM99" s="224" t="s">
        <v>406</v>
      </c>
    </row>
    <row r="100" s="2" customFormat="1" ht="16.5" customHeight="1">
      <c r="A100" s="39"/>
      <c r="B100" s="40"/>
      <c r="C100" s="213" t="s">
        <v>338</v>
      </c>
      <c r="D100" s="213" t="s">
        <v>161</v>
      </c>
      <c r="E100" s="214" t="s">
        <v>1337</v>
      </c>
      <c r="F100" s="215" t="s">
        <v>1338</v>
      </c>
      <c r="G100" s="216" t="s">
        <v>164</v>
      </c>
      <c r="H100" s="217">
        <v>3.7999999999999998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166</v>
      </c>
      <c r="AT100" s="224" t="s">
        <v>161</v>
      </c>
      <c r="AU100" s="224" t="s">
        <v>72</v>
      </c>
      <c r="AY100" s="18" t="s">
        <v>157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166</v>
      </c>
      <c r="BM100" s="224" t="s">
        <v>418</v>
      </c>
    </row>
    <row r="101" s="2" customFormat="1" ht="16.5" customHeight="1">
      <c r="A101" s="39"/>
      <c r="B101" s="40"/>
      <c r="C101" s="213" t="s">
        <v>344</v>
      </c>
      <c r="D101" s="213" t="s">
        <v>161</v>
      </c>
      <c r="E101" s="214" t="s">
        <v>1339</v>
      </c>
      <c r="F101" s="215" t="s">
        <v>1340</v>
      </c>
      <c r="G101" s="216" t="s">
        <v>164</v>
      </c>
      <c r="H101" s="217">
        <v>3.7999999999999998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43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166</v>
      </c>
      <c r="AT101" s="224" t="s">
        <v>161</v>
      </c>
      <c r="AU101" s="224" t="s">
        <v>72</v>
      </c>
      <c r="AY101" s="18" t="s">
        <v>157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166</v>
      </c>
      <c r="BM101" s="224" t="s">
        <v>431</v>
      </c>
    </row>
    <row r="102" s="2" customFormat="1" ht="16.5" customHeight="1">
      <c r="A102" s="39"/>
      <c r="B102" s="40"/>
      <c r="C102" s="213" t="s">
        <v>247</v>
      </c>
      <c r="D102" s="213" t="s">
        <v>161</v>
      </c>
      <c r="E102" s="214" t="s">
        <v>1170</v>
      </c>
      <c r="F102" s="215" t="s">
        <v>1171</v>
      </c>
      <c r="G102" s="216" t="s">
        <v>1153</v>
      </c>
      <c r="H102" s="217">
        <v>6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166</v>
      </c>
      <c r="AT102" s="224" t="s">
        <v>161</v>
      </c>
      <c r="AU102" s="224" t="s">
        <v>72</v>
      </c>
      <c r="AY102" s="18" t="s">
        <v>157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166</v>
      </c>
      <c r="BM102" s="224" t="s">
        <v>442</v>
      </c>
    </row>
    <row r="103" s="2" customFormat="1" ht="16.5" customHeight="1">
      <c r="A103" s="39"/>
      <c r="B103" s="40"/>
      <c r="C103" s="213" t="s">
        <v>354</v>
      </c>
      <c r="D103" s="213" t="s">
        <v>161</v>
      </c>
      <c r="E103" s="214" t="s">
        <v>1268</v>
      </c>
      <c r="F103" s="215" t="s">
        <v>1269</v>
      </c>
      <c r="G103" s="216" t="s">
        <v>1153</v>
      </c>
      <c r="H103" s="217">
        <v>3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166</v>
      </c>
      <c r="AT103" s="224" t="s">
        <v>161</v>
      </c>
      <c r="AU103" s="224" t="s">
        <v>72</v>
      </c>
      <c r="AY103" s="18" t="s">
        <v>157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166</v>
      </c>
      <c r="BM103" s="224" t="s">
        <v>455</v>
      </c>
    </row>
    <row r="104" s="2" customFormat="1" ht="16.5" customHeight="1">
      <c r="A104" s="39"/>
      <c r="B104" s="40"/>
      <c r="C104" s="213" t="s">
        <v>360</v>
      </c>
      <c r="D104" s="213" t="s">
        <v>161</v>
      </c>
      <c r="E104" s="214" t="s">
        <v>1341</v>
      </c>
      <c r="F104" s="215" t="s">
        <v>1342</v>
      </c>
      <c r="G104" s="216" t="s">
        <v>1153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166</v>
      </c>
      <c r="AT104" s="224" t="s">
        <v>161</v>
      </c>
      <c r="AU104" s="224" t="s">
        <v>72</v>
      </c>
      <c r="AY104" s="18" t="s">
        <v>157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166</v>
      </c>
      <c r="BM104" s="224" t="s">
        <v>468</v>
      </c>
    </row>
    <row r="105" s="2" customFormat="1" ht="16.5" customHeight="1">
      <c r="A105" s="39"/>
      <c r="B105" s="40"/>
      <c r="C105" s="213" t="s">
        <v>367</v>
      </c>
      <c r="D105" s="213" t="s">
        <v>161</v>
      </c>
      <c r="E105" s="214" t="s">
        <v>1343</v>
      </c>
      <c r="F105" s="215" t="s">
        <v>1344</v>
      </c>
      <c r="G105" s="216" t="s">
        <v>1153</v>
      </c>
      <c r="H105" s="217">
        <v>2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166</v>
      </c>
      <c r="AT105" s="224" t="s">
        <v>161</v>
      </c>
      <c r="AU105" s="224" t="s">
        <v>72</v>
      </c>
      <c r="AY105" s="18" t="s">
        <v>157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166</v>
      </c>
      <c r="BM105" s="224" t="s">
        <v>480</v>
      </c>
    </row>
    <row r="106" s="2" customFormat="1" ht="16.5" customHeight="1">
      <c r="A106" s="39"/>
      <c r="B106" s="40"/>
      <c r="C106" s="213" t="s">
        <v>373</v>
      </c>
      <c r="D106" s="213" t="s">
        <v>161</v>
      </c>
      <c r="E106" s="214" t="s">
        <v>1345</v>
      </c>
      <c r="F106" s="215" t="s">
        <v>1346</v>
      </c>
      <c r="G106" s="216" t="s">
        <v>1146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166</v>
      </c>
      <c r="AT106" s="224" t="s">
        <v>161</v>
      </c>
      <c r="AU106" s="224" t="s">
        <v>72</v>
      </c>
      <c r="AY106" s="18" t="s">
        <v>157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166</v>
      </c>
      <c r="BM106" s="224" t="s">
        <v>492</v>
      </c>
    </row>
    <row r="107" s="2" customFormat="1" ht="16.5" customHeight="1">
      <c r="A107" s="39"/>
      <c r="B107" s="40"/>
      <c r="C107" s="213" t="s">
        <v>7</v>
      </c>
      <c r="D107" s="213" t="s">
        <v>161</v>
      </c>
      <c r="E107" s="214" t="s">
        <v>1347</v>
      </c>
      <c r="F107" s="215" t="s">
        <v>1189</v>
      </c>
      <c r="G107" s="216" t="s">
        <v>1146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166</v>
      </c>
      <c r="AT107" s="224" t="s">
        <v>161</v>
      </c>
      <c r="AU107" s="224" t="s">
        <v>72</v>
      </c>
      <c r="AY107" s="18" t="s">
        <v>157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166</v>
      </c>
      <c r="BM107" s="224" t="s">
        <v>503</v>
      </c>
    </row>
    <row r="108" s="12" customFormat="1" ht="25.92" customHeight="1">
      <c r="A108" s="12"/>
      <c r="B108" s="197"/>
      <c r="C108" s="198"/>
      <c r="D108" s="199" t="s">
        <v>71</v>
      </c>
      <c r="E108" s="200" t="s">
        <v>1142</v>
      </c>
      <c r="F108" s="200" t="s">
        <v>1348</v>
      </c>
      <c r="G108" s="198"/>
      <c r="H108" s="198"/>
      <c r="I108" s="201"/>
      <c r="J108" s="202">
        <f>BK108</f>
        <v>0</v>
      </c>
      <c r="K108" s="198"/>
      <c r="L108" s="203"/>
      <c r="M108" s="204"/>
      <c r="N108" s="205"/>
      <c r="O108" s="205"/>
      <c r="P108" s="206">
        <f>SUM(P109:P134)</f>
        <v>0</v>
      </c>
      <c r="Q108" s="205"/>
      <c r="R108" s="206">
        <f>SUM(R109:R134)</f>
        <v>0</v>
      </c>
      <c r="S108" s="205"/>
      <c r="T108" s="207">
        <f>SUM(T109:T134)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8" t="s">
        <v>80</v>
      </c>
      <c r="AT108" s="209" t="s">
        <v>71</v>
      </c>
      <c r="AU108" s="209" t="s">
        <v>72</v>
      </c>
      <c r="AY108" s="208" t="s">
        <v>157</v>
      </c>
      <c r="BK108" s="210">
        <f>SUM(BK109:BK134)</f>
        <v>0</v>
      </c>
    </row>
    <row r="109" s="2" customFormat="1" ht="33" customHeight="1">
      <c r="A109" s="39"/>
      <c r="B109" s="40"/>
      <c r="C109" s="213" t="s">
        <v>383</v>
      </c>
      <c r="D109" s="213" t="s">
        <v>161</v>
      </c>
      <c r="E109" s="214" t="s">
        <v>1349</v>
      </c>
      <c r="F109" s="215" t="s">
        <v>1350</v>
      </c>
      <c r="G109" s="216" t="s">
        <v>1146</v>
      </c>
      <c r="H109" s="217">
        <v>1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166</v>
      </c>
      <c r="AT109" s="224" t="s">
        <v>161</v>
      </c>
      <c r="AU109" s="224" t="s">
        <v>80</v>
      </c>
      <c r="AY109" s="18" t="s">
        <v>157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166</v>
      </c>
      <c r="BM109" s="224" t="s">
        <v>515</v>
      </c>
    </row>
    <row r="110" s="2" customFormat="1" ht="16.5" customHeight="1">
      <c r="A110" s="39"/>
      <c r="B110" s="40"/>
      <c r="C110" s="213" t="s">
        <v>389</v>
      </c>
      <c r="D110" s="213" t="s">
        <v>161</v>
      </c>
      <c r="E110" s="214" t="s">
        <v>1285</v>
      </c>
      <c r="F110" s="215" t="s">
        <v>1203</v>
      </c>
      <c r="G110" s="216" t="s">
        <v>1088</v>
      </c>
      <c r="H110" s="217">
        <v>1625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166</v>
      </c>
      <c r="AT110" s="224" t="s">
        <v>161</v>
      </c>
      <c r="AU110" s="224" t="s">
        <v>80</v>
      </c>
      <c r="AY110" s="18" t="s">
        <v>157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166</v>
      </c>
      <c r="BM110" s="224" t="s">
        <v>525</v>
      </c>
    </row>
    <row r="111" s="2" customFormat="1" ht="16.5" customHeight="1">
      <c r="A111" s="39"/>
      <c r="B111" s="40"/>
      <c r="C111" s="213" t="s">
        <v>395</v>
      </c>
      <c r="D111" s="213" t="s">
        <v>161</v>
      </c>
      <c r="E111" s="214" t="s">
        <v>1351</v>
      </c>
      <c r="F111" s="215" t="s">
        <v>1352</v>
      </c>
      <c r="G111" s="216" t="s">
        <v>1153</v>
      </c>
      <c r="H111" s="217">
        <v>5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166</v>
      </c>
      <c r="AT111" s="224" t="s">
        <v>161</v>
      </c>
      <c r="AU111" s="224" t="s">
        <v>80</v>
      </c>
      <c r="AY111" s="18" t="s">
        <v>157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166</v>
      </c>
      <c r="BM111" s="224" t="s">
        <v>536</v>
      </c>
    </row>
    <row r="112" s="2" customFormat="1" ht="21.75" customHeight="1">
      <c r="A112" s="39"/>
      <c r="B112" s="40"/>
      <c r="C112" s="213" t="s">
        <v>401</v>
      </c>
      <c r="D112" s="213" t="s">
        <v>161</v>
      </c>
      <c r="E112" s="214" t="s">
        <v>1353</v>
      </c>
      <c r="F112" s="215" t="s">
        <v>1354</v>
      </c>
      <c r="G112" s="216" t="s">
        <v>1153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166</v>
      </c>
      <c r="AT112" s="224" t="s">
        <v>161</v>
      </c>
      <c r="AU112" s="224" t="s">
        <v>80</v>
      </c>
      <c r="AY112" s="18" t="s">
        <v>157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166</v>
      </c>
      <c r="BM112" s="224" t="s">
        <v>549</v>
      </c>
    </row>
    <row r="113" s="2" customFormat="1">
      <c r="A113" s="39"/>
      <c r="B113" s="40"/>
      <c r="C113" s="41"/>
      <c r="D113" s="233" t="s">
        <v>216</v>
      </c>
      <c r="E113" s="41"/>
      <c r="F113" s="254" t="s">
        <v>1208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216</v>
      </c>
      <c r="AU113" s="18" t="s">
        <v>80</v>
      </c>
    </row>
    <row r="114" s="2" customFormat="1" ht="16.5" customHeight="1">
      <c r="A114" s="39"/>
      <c r="B114" s="40"/>
      <c r="C114" s="213" t="s">
        <v>406</v>
      </c>
      <c r="D114" s="213" t="s">
        <v>161</v>
      </c>
      <c r="E114" s="214" t="s">
        <v>1355</v>
      </c>
      <c r="F114" s="215" t="s">
        <v>1356</v>
      </c>
      <c r="G114" s="216" t="s">
        <v>1153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166</v>
      </c>
      <c r="AT114" s="224" t="s">
        <v>161</v>
      </c>
      <c r="AU114" s="224" t="s">
        <v>80</v>
      </c>
      <c r="AY114" s="18" t="s">
        <v>157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166</v>
      </c>
      <c r="BM114" s="224" t="s">
        <v>559</v>
      </c>
    </row>
    <row r="115" s="2" customFormat="1" ht="16.5" customHeight="1">
      <c r="A115" s="39"/>
      <c r="B115" s="40"/>
      <c r="C115" s="213" t="s">
        <v>412</v>
      </c>
      <c r="D115" s="213" t="s">
        <v>161</v>
      </c>
      <c r="E115" s="214" t="s">
        <v>1296</v>
      </c>
      <c r="F115" s="215" t="s">
        <v>1297</v>
      </c>
      <c r="G115" s="216" t="s">
        <v>1153</v>
      </c>
      <c r="H115" s="217">
        <v>1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166</v>
      </c>
      <c r="AT115" s="224" t="s">
        <v>161</v>
      </c>
      <c r="AU115" s="224" t="s">
        <v>80</v>
      </c>
      <c r="AY115" s="18" t="s">
        <v>157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166</v>
      </c>
      <c r="BM115" s="224" t="s">
        <v>570</v>
      </c>
    </row>
    <row r="116" s="2" customFormat="1" ht="16.5" customHeight="1">
      <c r="A116" s="39"/>
      <c r="B116" s="40"/>
      <c r="C116" s="213" t="s">
        <v>418</v>
      </c>
      <c r="D116" s="213" t="s">
        <v>161</v>
      </c>
      <c r="E116" s="214" t="s">
        <v>1298</v>
      </c>
      <c r="F116" s="215" t="s">
        <v>1299</v>
      </c>
      <c r="G116" s="216" t="s">
        <v>1153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166</v>
      </c>
      <c r="AT116" s="224" t="s">
        <v>161</v>
      </c>
      <c r="AU116" s="224" t="s">
        <v>80</v>
      </c>
      <c r="AY116" s="18" t="s">
        <v>157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166</v>
      </c>
      <c r="BM116" s="224" t="s">
        <v>581</v>
      </c>
    </row>
    <row r="117" s="2" customFormat="1" ht="16.5" customHeight="1">
      <c r="A117" s="39"/>
      <c r="B117" s="40"/>
      <c r="C117" s="213" t="s">
        <v>425</v>
      </c>
      <c r="D117" s="213" t="s">
        <v>161</v>
      </c>
      <c r="E117" s="214" t="s">
        <v>1300</v>
      </c>
      <c r="F117" s="215" t="s">
        <v>1301</v>
      </c>
      <c r="G117" s="216" t="s">
        <v>1153</v>
      </c>
      <c r="H117" s="217">
        <v>1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166</v>
      </c>
      <c r="AT117" s="224" t="s">
        <v>161</v>
      </c>
      <c r="AU117" s="224" t="s">
        <v>80</v>
      </c>
      <c r="AY117" s="18" t="s">
        <v>157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166</v>
      </c>
      <c r="BM117" s="224" t="s">
        <v>593</v>
      </c>
    </row>
    <row r="118" s="2" customFormat="1" ht="16.5" customHeight="1">
      <c r="A118" s="39"/>
      <c r="B118" s="40"/>
      <c r="C118" s="213" t="s">
        <v>431</v>
      </c>
      <c r="D118" s="213" t="s">
        <v>161</v>
      </c>
      <c r="E118" s="214" t="s">
        <v>1223</v>
      </c>
      <c r="F118" s="215" t="s">
        <v>1224</v>
      </c>
      <c r="G118" s="216" t="s">
        <v>1146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166</v>
      </c>
      <c r="AT118" s="224" t="s">
        <v>161</v>
      </c>
      <c r="AU118" s="224" t="s">
        <v>80</v>
      </c>
      <c r="AY118" s="18" t="s">
        <v>157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166</v>
      </c>
      <c r="BM118" s="224" t="s">
        <v>603</v>
      </c>
    </row>
    <row r="119" s="2" customFormat="1" ht="24.15" customHeight="1">
      <c r="A119" s="39"/>
      <c r="B119" s="40"/>
      <c r="C119" s="213" t="s">
        <v>437</v>
      </c>
      <c r="D119" s="213" t="s">
        <v>161</v>
      </c>
      <c r="E119" s="214" t="s">
        <v>1357</v>
      </c>
      <c r="F119" s="215" t="s">
        <v>1358</v>
      </c>
      <c r="G119" s="216" t="s">
        <v>1146</v>
      </c>
      <c r="H119" s="217">
        <v>1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166</v>
      </c>
      <c r="AT119" s="224" t="s">
        <v>161</v>
      </c>
      <c r="AU119" s="224" t="s">
        <v>80</v>
      </c>
      <c r="AY119" s="18" t="s">
        <v>157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166</v>
      </c>
      <c r="BM119" s="224" t="s">
        <v>614</v>
      </c>
    </row>
    <row r="120" s="2" customFormat="1" ht="16.5" customHeight="1">
      <c r="A120" s="39"/>
      <c r="B120" s="40"/>
      <c r="C120" s="213" t="s">
        <v>442</v>
      </c>
      <c r="D120" s="213" t="s">
        <v>161</v>
      </c>
      <c r="E120" s="214" t="s">
        <v>1359</v>
      </c>
      <c r="F120" s="215" t="s">
        <v>1360</v>
      </c>
      <c r="G120" s="216" t="s">
        <v>1153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166</v>
      </c>
      <c r="AT120" s="224" t="s">
        <v>161</v>
      </c>
      <c r="AU120" s="224" t="s">
        <v>80</v>
      </c>
      <c r="AY120" s="18" t="s">
        <v>157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166</v>
      </c>
      <c r="BM120" s="224" t="s">
        <v>624</v>
      </c>
    </row>
    <row r="121" s="2" customFormat="1" ht="24.15" customHeight="1">
      <c r="A121" s="39"/>
      <c r="B121" s="40"/>
      <c r="C121" s="213" t="s">
        <v>448</v>
      </c>
      <c r="D121" s="213" t="s">
        <v>161</v>
      </c>
      <c r="E121" s="214" t="s">
        <v>1361</v>
      </c>
      <c r="F121" s="215" t="s">
        <v>1362</v>
      </c>
      <c r="G121" s="216" t="s">
        <v>1153</v>
      </c>
      <c r="H121" s="217">
        <v>1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166</v>
      </c>
      <c r="AT121" s="224" t="s">
        <v>161</v>
      </c>
      <c r="AU121" s="224" t="s">
        <v>80</v>
      </c>
      <c r="AY121" s="18" t="s">
        <v>157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166</v>
      </c>
      <c r="BM121" s="224" t="s">
        <v>634</v>
      </c>
    </row>
    <row r="122" s="2" customFormat="1" ht="24.15" customHeight="1">
      <c r="A122" s="39"/>
      <c r="B122" s="40"/>
      <c r="C122" s="213" t="s">
        <v>455</v>
      </c>
      <c r="D122" s="213" t="s">
        <v>161</v>
      </c>
      <c r="E122" s="214" t="s">
        <v>1363</v>
      </c>
      <c r="F122" s="215" t="s">
        <v>1364</v>
      </c>
      <c r="G122" s="216" t="s">
        <v>1153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166</v>
      </c>
      <c r="AT122" s="224" t="s">
        <v>161</v>
      </c>
      <c r="AU122" s="224" t="s">
        <v>80</v>
      </c>
      <c r="AY122" s="18" t="s">
        <v>157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166</v>
      </c>
      <c r="BM122" s="224" t="s">
        <v>645</v>
      </c>
    </row>
    <row r="123" s="2" customFormat="1" ht="24.15" customHeight="1">
      <c r="A123" s="39"/>
      <c r="B123" s="40"/>
      <c r="C123" s="213" t="s">
        <v>461</v>
      </c>
      <c r="D123" s="213" t="s">
        <v>161</v>
      </c>
      <c r="E123" s="214" t="s">
        <v>1365</v>
      </c>
      <c r="F123" s="215" t="s">
        <v>1366</v>
      </c>
      <c r="G123" s="216" t="s">
        <v>1153</v>
      </c>
      <c r="H123" s="217">
        <v>1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166</v>
      </c>
      <c r="AT123" s="224" t="s">
        <v>161</v>
      </c>
      <c r="AU123" s="224" t="s">
        <v>80</v>
      </c>
      <c r="AY123" s="18" t="s">
        <v>157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166</v>
      </c>
      <c r="BM123" s="224" t="s">
        <v>655</v>
      </c>
    </row>
    <row r="124" s="2" customFormat="1" ht="16.5" customHeight="1">
      <c r="A124" s="39"/>
      <c r="B124" s="40"/>
      <c r="C124" s="213" t="s">
        <v>468</v>
      </c>
      <c r="D124" s="213" t="s">
        <v>161</v>
      </c>
      <c r="E124" s="214" t="s">
        <v>1229</v>
      </c>
      <c r="F124" s="215" t="s">
        <v>1230</v>
      </c>
      <c r="G124" s="216" t="s">
        <v>1153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166</v>
      </c>
      <c r="AT124" s="224" t="s">
        <v>161</v>
      </c>
      <c r="AU124" s="224" t="s">
        <v>80</v>
      </c>
      <c r="AY124" s="18" t="s">
        <v>157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166</v>
      </c>
      <c r="BM124" s="224" t="s">
        <v>667</v>
      </c>
    </row>
    <row r="125" s="2" customFormat="1">
      <c r="A125" s="39"/>
      <c r="B125" s="40"/>
      <c r="C125" s="41"/>
      <c r="D125" s="233" t="s">
        <v>216</v>
      </c>
      <c r="E125" s="41"/>
      <c r="F125" s="254" t="s">
        <v>1367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216</v>
      </c>
      <c r="AU125" s="18" t="s">
        <v>80</v>
      </c>
    </row>
    <row r="126" s="2" customFormat="1" ht="16.5" customHeight="1">
      <c r="A126" s="39"/>
      <c r="B126" s="40"/>
      <c r="C126" s="213" t="s">
        <v>474</v>
      </c>
      <c r="D126" s="213" t="s">
        <v>161</v>
      </c>
      <c r="E126" s="214" t="s">
        <v>1303</v>
      </c>
      <c r="F126" s="215" t="s">
        <v>1304</v>
      </c>
      <c r="G126" s="216" t="s">
        <v>1153</v>
      </c>
      <c r="H126" s="217">
        <v>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166</v>
      </c>
      <c r="AT126" s="224" t="s">
        <v>161</v>
      </c>
      <c r="AU126" s="224" t="s">
        <v>80</v>
      </c>
      <c r="AY126" s="18" t="s">
        <v>157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166</v>
      </c>
      <c r="BM126" s="224" t="s">
        <v>685</v>
      </c>
    </row>
    <row r="127" s="2" customFormat="1" ht="37.8" customHeight="1">
      <c r="A127" s="39"/>
      <c r="B127" s="40"/>
      <c r="C127" s="213" t="s">
        <v>480</v>
      </c>
      <c r="D127" s="213" t="s">
        <v>161</v>
      </c>
      <c r="E127" s="214" t="s">
        <v>1372</v>
      </c>
      <c r="F127" s="215" t="s">
        <v>1369</v>
      </c>
      <c r="G127" s="216" t="s">
        <v>1153</v>
      </c>
      <c r="H127" s="217">
        <v>1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166</v>
      </c>
      <c r="AT127" s="224" t="s">
        <v>161</v>
      </c>
      <c r="AU127" s="224" t="s">
        <v>80</v>
      </c>
      <c r="AY127" s="18" t="s">
        <v>157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166</v>
      </c>
      <c r="BM127" s="224" t="s">
        <v>693</v>
      </c>
    </row>
    <row r="128" s="2" customFormat="1" ht="16.5" customHeight="1">
      <c r="A128" s="39"/>
      <c r="B128" s="40"/>
      <c r="C128" s="213" t="s">
        <v>485</v>
      </c>
      <c r="D128" s="213" t="s">
        <v>161</v>
      </c>
      <c r="E128" s="214" t="s">
        <v>1307</v>
      </c>
      <c r="F128" s="215" t="s">
        <v>1308</v>
      </c>
      <c r="G128" s="216" t="s">
        <v>1153</v>
      </c>
      <c r="H128" s="217">
        <v>1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166</v>
      </c>
      <c r="AT128" s="224" t="s">
        <v>161</v>
      </c>
      <c r="AU128" s="224" t="s">
        <v>80</v>
      </c>
      <c r="AY128" s="18" t="s">
        <v>157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166</v>
      </c>
      <c r="BM128" s="224" t="s">
        <v>703</v>
      </c>
    </row>
    <row r="129" s="2" customFormat="1" ht="16.5" customHeight="1">
      <c r="A129" s="39"/>
      <c r="B129" s="40"/>
      <c r="C129" s="213" t="s">
        <v>492</v>
      </c>
      <c r="D129" s="213" t="s">
        <v>161</v>
      </c>
      <c r="E129" s="214" t="s">
        <v>1309</v>
      </c>
      <c r="F129" s="215" t="s">
        <v>1310</v>
      </c>
      <c r="G129" s="216" t="s">
        <v>1146</v>
      </c>
      <c r="H129" s="217">
        <v>1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166</v>
      </c>
      <c r="AT129" s="224" t="s">
        <v>161</v>
      </c>
      <c r="AU129" s="224" t="s">
        <v>80</v>
      </c>
      <c r="AY129" s="18" t="s">
        <v>157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166</v>
      </c>
      <c r="BM129" s="224" t="s">
        <v>715</v>
      </c>
    </row>
    <row r="130" s="2" customFormat="1" ht="55.5" customHeight="1">
      <c r="A130" s="39"/>
      <c r="B130" s="40"/>
      <c r="C130" s="213" t="s">
        <v>498</v>
      </c>
      <c r="D130" s="213" t="s">
        <v>161</v>
      </c>
      <c r="E130" s="214" t="s">
        <v>1373</v>
      </c>
      <c r="F130" s="215" t="s">
        <v>1240</v>
      </c>
      <c r="G130" s="216" t="s">
        <v>1153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166</v>
      </c>
      <c r="AT130" s="224" t="s">
        <v>161</v>
      </c>
      <c r="AU130" s="224" t="s">
        <v>80</v>
      </c>
      <c r="AY130" s="18" t="s">
        <v>157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166</v>
      </c>
      <c r="BM130" s="224" t="s">
        <v>726</v>
      </c>
    </row>
    <row r="131" s="2" customFormat="1" ht="16.5" customHeight="1">
      <c r="A131" s="39"/>
      <c r="B131" s="40"/>
      <c r="C131" s="213" t="s">
        <v>503</v>
      </c>
      <c r="D131" s="213" t="s">
        <v>161</v>
      </c>
      <c r="E131" s="214" t="s">
        <v>1241</v>
      </c>
      <c r="F131" s="215" t="s">
        <v>1242</v>
      </c>
      <c r="G131" s="216" t="s">
        <v>1153</v>
      </c>
      <c r="H131" s="217">
        <v>1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166</v>
      </c>
      <c r="AT131" s="224" t="s">
        <v>161</v>
      </c>
      <c r="AU131" s="224" t="s">
        <v>80</v>
      </c>
      <c r="AY131" s="18" t="s">
        <v>157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166</v>
      </c>
      <c r="BM131" s="224" t="s">
        <v>736</v>
      </c>
    </row>
    <row r="132" s="2" customFormat="1" ht="16.5" customHeight="1">
      <c r="A132" s="39"/>
      <c r="B132" s="40"/>
      <c r="C132" s="213" t="s">
        <v>509</v>
      </c>
      <c r="D132" s="213" t="s">
        <v>161</v>
      </c>
      <c r="E132" s="214" t="s">
        <v>1320</v>
      </c>
      <c r="F132" s="215" t="s">
        <v>1244</v>
      </c>
      <c r="G132" s="216" t="s">
        <v>1146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166</v>
      </c>
      <c r="AT132" s="224" t="s">
        <v>161</v>
      </c>
      <c r="AU132" s="224" t="s">
        <v>80</v>
      </c>
      <c r="AY132" s="18" t="s">
        <v>157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166</v>
      </c>
      <c r="BM132" s="224" t="s">
        <v>747</v>
      </c>
    </row>
    <row r="133" s="2" customFormat="1" ht="16.5" customHeight="1">
      <c r="A133" s="39"/>
      <c r="B133" s="40"/>
      <c r="C133" s="213" t="s">
        <v>515</v>
      </c>
      <c r="D133" s="213" t="s">
        <v>161</v>
      </c>
      <c r="E133" s="214" t="s">
        <v>1321</v>
      </c>
      <c r="F133" s="215" t="s">
        <v>1246</v>
      </c>
      <c r="G133" s="216" t="s">
        <v>1146</v>
      </c>
      <c r="H133" s="217">
        <v>1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166</v>
      </c>
      <c r="AT133" s="224" t="s">
        <v>161</v>
      </c>
      <c r="AU133" s="224" t="s">
        <v>80</v>
      </c>
      <c r="AY133" s="18" t="s">
        <v>157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166</v>
      </c>
      <c r="BM133" s="224" t="s">
        <v>759</v>
      </c>
    </row>
    <row r="134" s="2" customFormat="1" ht="16.5" customHeight="1">
      <c r="A134" s="39"/>
      <c r="B134" s="40"/>
      <c r="C134" s="213" t="s">
        <v>520</v>
      </c>
      <c r="D134" s="213" t="s">
        <v>161</v>
      </c>
      <c r="E134" s="214" t="s">
        <v>1322</v>
      </c>
      <c r="F134" s="215" t="s">
        <v>1323</v>
      </c>
      <c r="G134" s="216" t="s">
        <v>1146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72" t="s">
        <v>19</v>
      </c>
      <c r="N134" s="273" t="s">
        <v>43</v>
      </c>
      <c r="O134" s="270"/>
      <c r="P134" s="274">
        <f>O134*H134</f>
        <v>0</v>
      </c>
      <c r="Q134" s="274">
        <v>0</v>
      </c>
      <c r="R134" s="274">
        <f>Q134*H134</f>
        <v>0</v>
      </c>
      <c r="S134" s="274">
        <v>0</v>
      </c>
      <c r="T134" s="27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166</v>
      </c>
      <c r="AT134" s="224" t="s">
        <v>161</v>
      </c>
      <c r="AU134" s="224" t="s">
        <v>80</v>
      </c>
      <c r="AY134" s="18" t="s">
        <v>157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166</v>
      </c>
      <c r="BM134" s="224" t="s">
        <v>769</v>
      </c>
    </row>
    <row r="135" s="2" customFormat="1" ht="6.96" customHeight="1">
      <c r="A135" s="39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bAoIQOgI6bej5a0yQ0y45zmwqPMlVcpWoouEzMnkIjNb6l5zNKMXkh7GjdOTSFzpOv4xaGVEwaMhA3t/oPR/lg==" hashValue="PswBcdd8MY459i/l4M2GcnMO0tLz6JLnu/5g1YKR2n/h8gjq0ADbqqMLK4J4Kz8mkyyTTfY+K+xTLvwP4KR4GA==" algorithmName="SHA-512" password="CC35"/>
  <autoFilter ref="C85:K1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129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venkovního bazénu</v>
      </c>
      <c r="F7" s="143"/>
      <c r="G7" s="143"/>
      <c r="H7" s="143"/>
      <c r="L7" s="21"/>
    </row>
    <row r="8" s="1" customFormat="1" ht="12" customHeight="1">
      <c r="B8" s="21"/>
      <c r="D8" s="143" t="s">
        <v>130</v>
      </c>
      <c r="L8" s="21"/>
    </row>
    <row r="9" s="2" customFormat="1" ht="16.5" customHeight="1">
      <c r="A9" s="39"/>
      <c r="B9" s="45"/>
      <c r="C9" s="39"/>
      <c r="D9" s="39"/>
      <c r="E9" s="144" t="s">
        <v>1137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1138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1374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15. 5. 2024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34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37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ROUND((SUM(BE85:BE99)),  2)</f>
        <v>0</v>
      </c>
      <c r="G35" s="39"/>
      <c r="H35" s="39"/>
      <c r="I35" s="158">
        <v>0.20999999999999999</v>
      </c>
      <c r="J35" s="157">
        <f>ROUND(((SUM(BE85:BE99))*I35),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ROUND((SUM(BF85:BF99)),  2)</f>
        <v>0</v>
      </c>
      <c r="G36" s="39"/>
      <c r="H36" s="39"/>
      <c r="I36" s="158">
        <v>0.12</v>
      </c>
      <c r="J36" s="157">
        <f>ROUND(((SUM(BF85:BF99))*I36),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ROUND((SUM(BG85:BG99)),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ROUND((SUM(BH85:BH99)),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ROUND((SUM(BI85:BI99)),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venkovního bazénu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1137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1138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04.5 - Doplnění chlorovny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Jičín</v>
      </c>
      <c r="G56" s="41"/>
      <c r="H56" s="41"/>
      <c r="I56" s="33" t="s">
        <v>23</v>
      </c>
      <c r="J56" s="73" t="str">
        <f>IF(J14="","",J14)</f>
        <v>15. 5. 2024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MP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133</v>
      </c>
      <c r="D61" s="172"/>
      <c r="E61" s="172"/>
      <c r="F61" s="172"/>
      <c r="G61" s="172"/>
      <c r="H61" s="172"/>
      <c r="I61" s="172"/>
      <c r="J61" s="173" t="s">
        <v>134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142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Rekonstrukce venkovního bazénu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130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1137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1138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04.5 - Doplnění chlorovny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Nový Jičín</v>
      </c>
      <c r="G79" s="41"/>
      <c r="H79" s="41"/>
      <c r="I79" s="33" t="s">
        <v>23</v>
      </c>
      <c r="J79" s="73" t="str">
        <f>IF(J14="","",J14)</f>
        <v>15. 5. 2024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 xml:space="preserve"> 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MP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143</v>
      </c>
      <c r="D84" s="189" t="s">
        <v>57</v>
      </c>
      <c r="E84" s="189" t="s">
        <v>53</v>
      </c>
      <c r="F84" s="189" t="s">
        <v>54</v>
      </c>
      <c r="G84" s="189" t="s">
        <v>144</v>
      </c>
      <c r="H84" s="189" t="s">
        <v>145</v>
      </c>
      <c r="I84" s="189" t="s">
        <v>146</v>
      </c>
      <c r="J84" s="189" t="s">
        <v>134</v>
      </c>
      <c r="K84" s="190" t="s">
        <v>147</v>
      </c>
      <c r="L84" s="191"/>
      <c r="M84" s="93" t="s">
        <v>19</v>
      </c>
      <c r="N84" s="94" t="s">
        <v>42</v>
      </c>
      <c r="O84" s="94" t="s">
        <v>148</v>
      </c>
      <c r="P84" s="94" t="s">
        <v>149</v>
      </c>
      <c r="Q84" s="94" t="s">
        <v>150</v>
      </c>
      <c r="R84" s="94" t="s">
        <v>151</v>
      </c>
      <c r="S84" s="94" t="s">
        <v>152</v>
      </c>
      <c r="T84" s="95" t="s">
        <v>153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154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SUM(P86:P99)</f>
        <v>0</v>
      </c>
      <c r="Q85" s="97"/>
      <c r="R85" s="194">
        <f>SUM(R86:R99)</f>
        <v>0</v>
      </c>
      <c r="S85" s="97"/>
      <c r="T85" s="195">
        <f>SUM(T86:T99)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71</v>
      </c>
      <c r="AU85" s="18" t="s">
        <v>135</v>
      </c>
      <c r="BK85" s="196">
        <f>SUM(BK86:BK99)</f>
        <v>0</v>
      </c>
    </row>
    <row r="86" s="2" customFormat="1" ht="24.15" customHeight="1">
      <c r="A86" s="39"/>
      <c r="B86" s="40"/>
      <c r="C86" s="213" t="s">
        <v>80</v>
      </c>
      <c r="D86" s="213" t="s">
        <v>161</v>
      </c>
      <c r="E86" s="214" t="s">
        <v>1375</v>
      </c>
      <c r="F86" s="215" t="s">
        <v>1376</v>
      </c>
      <c r="G86" s="216" t="s">
        <v>1153</v>
      </c>
      <c r="H86" s="217">
        <v>2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43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166</v>
      </c>
      <c r="AT86" s="224" t="s">
        <v>161</v>
      </c>
      <c r="AU86" s="224" t="s">
        <v>72</v>
      </c>
      <c r="AY86" s="18" t="s">
        <v>157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80</v>
      </c>
      <c r="BK86" s="225">
        <f>ROUND(I86*H86,2)</f>
        <v>0</v>
      </c>
      <c r="BL86" s="18" t="s">
        <v>166</v>
      </c>
      <c r="BM86" s="224" t="s">
        <v>82</v>
      </c>
    </row>
    <row r="87" s="2" customFormat="1" ht="24.15" customHeight="1">
      <c r="A87" s="39"/>
      <c r="B87" s="40"/>
      <c r="C87" s="213" t="s">
        <v>82</v>
      </c>
      <c r="D87" s="213" t="s">
        <v>161</v>
      </c>
      <c r="E87" s="214" t="s">
        <v>1377</v>
      </c>
      <c r="F87" s="215" t="s">
        <v>1378</v>
      </c>
      <c r="G87" s="216" t="s">
        <v>1153</v>
      </c>
      <c r="H87" s="217">
        <v>2</v>
      </c>
      <c r="I87" s="218"/>
      <c r="J87" s="219">
        <f>ROUND(I87*H87,2)</f>
        <v>0</v>
      </c>
      <c r="K87" s="215" t="s">
        <v>19</v>
      </c>
      <c r="L87" s="45"/>
      <c r="M87" s="220" t="s">
        <v>19</v>
      </c>
      <c r="N87" s="221" t="s">
        <v>43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166</v>
      </c>
      <c r="AT87" s="224" t="s">
        <v>161</v>
      </c>
      <c r="AU87" s="224" t="s">
        <v>72</v>
      </c>
      <c r="AY87" s="18" t="s">
        <v>157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80</v>
      </c>
      <c r="BK87" s="225">
        <f>ROUND(I87*H87,2)</f>
        <v>0</v>
      </c>
      <c r="BL87" s="18" t="s">
        <v>166</v>
      </c>
      <c r="BM87" s="224" t="s">
        <v>166</v>
      </c>
    </row>
    <row r="88" s="2" customFormat="1" ht="16.5" customHeight="1">
      <c r="A88" s="39"/>
      <c r="B88" s="40"/>
      <c r="C88" s="213" t="s">
        <v>174</v>
      </c>
      <c r="D88" s="213" t="s">
        <v>161</v>
      </c>
      <c r="E88" s="214" t="s">
        <v>1379</v>
      </c>
      <c r="F88" s="215" t="s">
        <v>1380</v>
      </c>
      <c r="G88" s="216" t="s">
        <v>1153</v>
      </c>
      <c r="H88" s="217">
        <v>2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166</v>
      </c>
      <c r="AT88" s="224" t="s">
        <v>161</v>
      </c>
      <c r="AU88" s="224" t="s">
        <v>72</v>
      </c>
      <c r="AY88" s="18" t="s">
        <v>157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80</v>
      </c>
      <c r="BK88" s="225">
        <f>ROUND(I88*H88,2)</f>
        <v>0</v>
      </c>
      <c r="BL88" s="18" t="s">
        <v>166</v>
      </c>
      <c r="BM88" s="224" t="s">
        <v>158</v>
      </c>
    </row>
    <row r="89" s="2" customFormat="1" ht="24.15" customHeight="1">
      <c r="A89" s="39"/>
      <c r="B89" s="40"/>
      <c r="C89" s="213" t="s">
        <v>166</v>
      </c>
      <c r="D89" s="213" t="s">
        <v>161</v>
      </c>
      <c r="E89" s="214" t="s">
        <v>1381</v>
      </c>
      <c r="F89" s="215" t="s">
        <v>1382</v>
      </c>
      <c r="G89" s="216" t="s">
        <v>1153</v>
      </c>
      <c r="H89" s="217">
        <v>1</v>
      </c>
      <c r="I89" s="218"/>
      <c r="J89" s="219">
        <f>ROUND(I89*H89,2)</f>
        <v>0</v>
      </c>
      <c r="K89" s="215" t="s">
        <v>19</v>
      </c>
      <c r="L89" s="45"/>
      <c r="M89" s="220" t="s">
        <v>19</v>
      </c>
      <c r="N89" s="221" t="s">
        <v>43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166</v>
      </c>
      <c r="AT89" s="224" t="s">
        <v>161</v>
      </c>
      <c r="AU89" s="224" t="s">
        <v>72</v>
      </c>
      <c r="AY89" s="18" t="s">
        <v>157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80</v>
      </c>
      <c r="BK89" s="225">
        <f>ROUND(I89*H89,2)</f>
        <v>0</v>
      </c>
      <c r="BL89" s="18" t="s">
        <v>166</v>
      </c>
      <c r="BM89" s="224" t="s">
        <v>183</v>
      </c>
    </row>
    <row r="90" s="2" customFormat="1" ht="16.5" customHeight="1">
      <c r="A90" s="39"/>
      <c r="B90" s="40"/>
      <c r="C90" s="213" t="s">
        <v>160</v>
      </c>
      <c r="D90" s="213" t="s">
        <v>161</v>
      </c>
      <c r="E90" s="214" t="s">
        <v>1383</v>
      </c>
      <c r="F90" s="215" t="s">
        <v>1384</v>
      </c>
      <c r="G90" s="216" t="s">
        <v>1153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166</v>
      </c>
      <c r="AT90" s="224" t="s">
        <v>161</v>
      </c>
      <c r="AU90" s="224" t="s">
        <v>72</v>
      </c>
      <c r="AY90" s="18" t="s">
        <v>157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80</v>
      </c>
      <c r="BK90" s="225">
        <f>ROUND(I90*H90,2)</f>
        <v>0</v>
      </c>
      <c r="BL90" s="18" t="s">
        <v>166</v>
      </c>
      <c r="BM90" s="224" t="s">
        <v>126</v>
      </c>
    </row>
    <row r="91" s="2" customFormat="1" ht="16.5" customHeight="1">
      <c r="A91" s="39"/>
      <c r="B91" s="40"/>
      <c r="C91" s="213" t="s">
        <v>158</v>
      </c>
      <c r="D91" s="213" t="s">
        <v>161</v>
      </c>
      <c r="E91" s="214" t="s">
        <v>1385</v>
      </c>
      <c r="F91" s="215" t="s">
        <v>1386</v>
      </c>
      <c r="G91" s="216" t="s">
        <v>1153</v>
      </c>
      <c r="H91" s="217">
        <v>3</v>
      </c>
      <c r="I91" s="218"/>
      <c r="J91" s="219">
        <f>ROUND(I91*H91,2)</f>
        <v>0</v>
      </c>
      <c r="K91" s="215" t="s">
        <v>19</v>
      </c>
      <c r="L91" s="45"/>
      <c r="M91" s="220" t="s">
        <v>19</v>
      </c>
      <c r="N91" s="221" t="s">
        <v>43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166</v>
      </c>
      <c r="AT91" s="224" t="s">
        <v>161</v>
      </c>
      <c r="AU91" s="224" t="s">
        <v>72</v>
      </c>
      <c r="AY91" s="18" t="s">
        <v>157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80</v>
      </c>
      <c r="BK91" s="225">
        <f>ROUND(I91*H91,2)</f>
        <v>0</v>
      </c>
      <c r="BL91" s="18" t="s">
        <v>166</v>
      </c>
      <c r="BM91" s="224" t="s">
        <v>8</v>
      </c>
    </row>
    <row r="92" s="2" customFormat="1" ht="16.5" customHeight="1">
      <c r="A92" s="39"/>
      <c r="B92" s="40"/>
      <c r="C92" s="213" t="s">
        <v>194</v>
      </c>
      <c r="D92" s="213" t="s">
        <v>161</v>
      </c>
      <c r="E92" s="214" t="s">
        <v>1387</v>
      </c>
      <c r="F92" s="215" t="s">
        <v>1388</v>
      </c>
      <c r="G92" s="216" t="s">
        <v>1153</v>
      </c>
      <c r="H92" s="217">
        <v>2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166</v>
      </c>
      <c r="AT92" s="224" t="s">
        <v>161</v>
      </c>
      <c r="AU92" s="224" t="s">
        <v>72</v>
      </c>
      <c r="AY92" s="18" t="s">
        <v>157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166</v>
      </c>
      <c r="BM92" s="224" t="s">
        <v>338</v>
      </c>
    </row>
    <row r="93" s="2" customFormat="1" ht="16.5" customHeight="1">
      <c r="A93" s="39"/>
      <c r="B93" s="40"/>
      <c r="C93" s="213" t="s">
        <v>183</v>
      </c>
      <c r="D93" s="213" t="s">
        <v>161</v>
      </c>
      <c r="E93" s="214" t="s">
        <v>1389</v>
      </c>
      <c r="F93" s="215" t="s">
        <v>1390</v>
      </c>
      <c r="G93" s="216" t="s">
        <v>1153</v>
      </c>
      <c r="H93" s="217">
        <v>1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166</v>
      </c>
      <c r="AT93" s="224" t="s">
        <v>161</v>
      </c>
      <c r="AU93" s="224" t="s">
        <v>72</v>
      </c>
      <c r="AY93" s="18" t="s">
        <v>157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80</v>
      </c>
      <c r="BK93" s="225">
        <f>ROUND(I93*H93,2)</f>
        <v>0</v>
      </c>
      <c r="BL93" s="18" t="s">
        <v>166</v>
      </c>
      <c r="BM93" s="224" t="s">
        <v>247</v>
      </c>
    </row>
    <row r="94" s="2" customFormat="1" ht="24.15" customHeight="1">
      <c r="A94" s="39"/>
      <c r="B94" s="40"/>
      <c r="C94" s="213" t="s">
        <v>172</v>
      </c>
      <c r="D94" s="213" t="s">
        <v>161</v>
      </c>
      <c r="E94" s="214" t="s">
        <v>1391</v>
      </c>
      <c r="F94" s="215" t="s">
        <v>1392</v>
      </c>
      <c r="G94" s="216" t="s">
        <v>1153</v>
      </c>
      <c r="H94" s="217">
        <v>3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166</v>
      </c>
      <c r="AT94" s="224" t="s">
        <v>161</v>
      </c>
      <c r="AU94" s="224" t="s">
        <v>72</v>
      </c>
      <c r="AY94" s="18" t="s">
        <v>157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166</v>
      </c>
      <c r="BM94" s="224" t="s">
        <v>360</v>
      </c>
    </row>
    <row r="95" s="2" customFormat="1" ht="24.15" customHeight="1">
      <c r="A95" s="39"/>
      <c r="B95" s="40"/>
      <c r="C95" s="213" t="s">
        <v>126</v>
      </c>
      <c r="D95" s="213" t="s">
        <v>161</v>
      </c>
      <c r="E95" s="214" t="s">
        <v>1393</v>
      </c>
      <c r="F95" s="215" t="s">
        <v>1394</v>
      </c>
      <c r="G95" s="216" t="s">
        <v>1153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166</v>
      </c>
      <c r="AT95" s="224" t="s">
        <v>161</v>
      </c>
      <c r="AU95" s="224" t="s">
        <v>72</v>
      </c>
      <c r="AY95" s="18" t="s">
        <v>157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166</v>
      </c>
      <c r="BM95" s="224" t="s">
        <v>373</v>
      </c>
    </row>
    <row r="96" s="2" customFormat="1" ht="24.15" customHeight="1">
      <c r="A96" s="39"/>
      <c r="B96" s="40"/>
      <c r="C96" s="213" t="s">
        <v>231</v>
      </c>
      <c r="D96" s="213" t="s">
        <v>161</v>
      </c>
      <c r="E96" s="214" t="s">
        <v>1395</v>
      </c>
      <c r="F96" s="215" t="s">
        <v>1396</v>
      </c>
      <c r="G96" s="216" t="s">
        <v>1153</v>
      </c>
      <c r="H96" s="217">
        <v>4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166</v>
      </c>
      <c r="AT96" s="224" t="s">
        <v>161</v>
      </c>
      <c r="AU96" s="224" t="s">
        <v>72</v>
      </c>
      <c r="AY96" s="18" t="s">
        <v>157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166</v>
      </c>
      <c r="BM96" s="224" t="s">
        <v>383</v>
      </c>
    </row>
    <row r="97" s="2" customFormat="1" ht="16.5" customHeight="1">
      <c r="A97" s="39"/>
      <c r="B97" s="40"/>
      <c r="C97" s="213" t="s">
        <v>8</v>
      </c>
      <c r="D97" s="213" t="s">
        <v>161</v>
      </c>
      <c r="E97" s="214" t="s">
        <v>1397</v>
      </c>
      <c r="F97" s="215" t="s">
        <v>1398</v>
      </c>
      <c r="G97" s="216" t="s">
        <v>164</v>
      </c>
      <c r="H97" s="217">
        <v>400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166</v>
      </c>
      <c r="AT97" s="224" t="s">
        <v>161</v>
      </c>
      <c r="AU97" s="224" t="s">
        <v>72</v>
      </c>
      <c r="AY97" s="18" t="s">
        <v>157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166</v>
      </c>
      <c r="BM97" s="224" t="s">
        <v>395</v>
      </c>
    </row>
    <row r="98" s="2" customFormat="1" ht="16.5" customHeight="1">
      <c r="A98" s="39"/>
      <c r="B98" s="40"/>
      <c r="C98" s="213" t="s">
        <v>210</v>
      </c>
      <c r="D98" s="213" t="s">
        <v>161</v>
      </c>
      <c r="E98" s="214" t="s">
        <v>1399</v>
      </c>
      <c r="F98" s="215" t="s">
        <v>1400</v>
      </c>
      <c r="G98" s="216" t="s">
        <v>1153</v>
      </c>
      <c r="H98" s="217">
        <v>4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166</v>
      </c>
      <c r="AT98" s="224" t="s">
        <v>161</v>
      </c>
      <c r="AU98" s="224" t="s">
        <v>72</v>
      </c>
      <c r="AY98" s="18" t="s">
        <v>157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166</v>
      </c>
      <c r="BM98" s="224" t="s">
        <v>406</v>
      </c>
    </row>
    <row r="99" s="2" customFormat="1" ht="16.5" customHeight="1">
      <c r="A99" s="39"/>
      <c r="B99" s="40"/>
      <c r="C99" s="213" t="s">
        <v>338</v>
      </c>
      <c r="D99" s="213" t="s">
        <v>161</v>
      </c>
      <c r="E99" s="214" t="s">
        <v>1401</v>
      </c>
      <c r="F99" s="215" t="s">
        <v>1402</v>
      </c>
      <c r="G99" s="216" t="s">
        <v>1153</v>
      </c>
      <c r="H99" s="217">
        <v>10</v>
      </c>
      <c r="I99" s="218"/>
      <c r="J99" s="219">
        <f>ROUND(I99*H99,2)</f>
        <v>0</v>
      </c>
      <c r="K99" s="215" t="s">
        <v>19</v>
      </c>
      <c r="L99" s="45"/>
      <c r="M99" s="272" t="s">
        <v>19</v>
      </c>
      <c r="N99" s="273" t="s">
        <v>43</v>
      </c>
      <c r="O99" s="270"/>
      <c r="P99" s="274">
        <f>O99*H99</f>
        <v>0</v>
      </c>
      <c r="Q99" s="274">
        <v>0</v>
      </c>
      <c r="R99" s="274">
        <f>Q99*H99</f>
        <v>0</v>
      </c>
      <c r="S99" s="274">
        <v>0</v>
      </c>
      <c r="T99" s="27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166</v>
      </c>
      <c r="AT99" s="224" t="s">
        <v>161</v>
      </c>
      <c r="AU99" s="224" t="s">
        <v>72</v>
      </c>
      <c r="AY99" s="18" t="s">
        <v>157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166</v>
      </c>
      <c r="BM99" s="224" t="s">
        <v>418</v>
      </c>
    </row>
    <row r="100" s="2" customFormat="1" ht="6.96" customHeight="1">
      <c r="A100" s="39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45"/>
      <c r="M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</sheetData>
  <sheetProtection sheet="1" autoFilter="0" formatColumns="0" formatRows="0" objects="1" scenarios="1" spinCount="100000" saltValue="OQPv0J/IBX1v5hGM2rjech6uCyW4fQoZ8cV4eZw/WEBKYWa8jJey6RcYq4idCzZ/JlhfpF/g/tnN3TklOTOGhg==" hashValue="a4pYVG57SooRpLTnFL6E4o0nHjn+qft+SMVIfBVFjbDvvkvQ0HwhXczuKDeaT39Ttmuo+qqrOhARAnc75A70KQ==" algorithmName="SHA-512" password="CC35"/>
  <autoFilter ref="C84:K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129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venkovního bazénu</v>
      </c>
      <c r="F7" s="143"/>
      <c r="G7" s="143"/>
      <c r="H7" s="143"/>
      <c r="L7" s="21"/>
    </row>
    <row r="8" s="1" customFormat="1" ht="12" customHeight="1">
      <c r="B8" s="21"/>
      <c r="D8" s="143" t="s">
        <v>130</v>
      </c>
      <c r="L8" s="21"/>
    </row>
    <row r="9" s="2" customFormat="1" ht="16.5" customHeight="1">
      <c r="A9" s="39"/>
      <c r="B9" s="45"/>
      <c r="C9" s="39"/>
      <c r="D9" s="39"/>
      <c r="E9" s="144" t="s">
        <v>1137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1138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1403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15. 5. 2024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">
        <v>34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ROUND((SUM(BE85:BE147)),  2)</f>
        <v>0</v>
      </c>
      <c r="G35" s="39"/>
      <c r="H35" s="39"/>
      <c r="I35" s="158">
        <v>0.20999999999999999</v>
      </c>
      <c r="J35" s="157">
        <f>ROUND(((SUM(BE85:BE147))*I35),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ROUND((SUM(BF85:BF147)),  2)</f>
        <v>0</v>
      </c>
      <c r="G36" s="39"/>
      <c r="H36" s="39"/>
      <c r="I36" s="158">
        <v>0.12</v>
      </c>
      <c r="J36" s="157">
        <f>ROUND(((SUM(BF85:BF147))*I36),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ROUND((SUM(BG85:BG147)),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ROUND((SUM(BH85:BH147)),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ROUND((SUM(BI85:BI147)),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venkovního bazénu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1137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1138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04.6 - MaR - Elektro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Jičín</v>
      </c>
      <c r="G56" s="41"/>
      <c r="H56" s="41"/>
      <c r="I56" s="33" t="s">
        <v>23</v>
      </c>
      <c r="J56" s="73" t="str">
        <f>IF(J14="","",J14)</f>
        <v>15. 5. 2024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>MP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133</v>
      </c>
      <c r="D61" s="172"/>
      <c r="E61" s="172"/>
      <c r="F61" s="172"/>
      <c r="G61" s="172"/>
      <c r="H61" s="172"/>
      <c r="I61" s="172"/>
      <c r="J61" s="173" t="s">
        <v>134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142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Rekonstrukce venkovního bazénu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130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1137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1138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04.6 - MaR - Elektro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>Nový Jičín</v>
      </c>
      <c r="G79" s="41"/>
      <c r="H79" s="41"/>
      <c r="I79" s="33" t="s">
        <v>23</v>
      </c>
      <c r="J79" s="73" t="str">
        <f>IF(J14="","",J14)</f>
        <v>15. 5. 2024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 xml:space="preserve"> 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33</v>
      </c>
      <c r="J82" s="37" t="str">
        <f>E26</f>
        <v>MP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143</v>
      </c>
      <c r="D84" s="189" t="s">
        <v>57</v>
      </c>
      <c r="E84" s="189" t="s">
        <v>53</v>
      </c>
      <c r="F84" s="189" t="s">
        <v>54</v>
      </c>
      <c r="G84" s="189" t="s">
        <v>144</v>
      </c>
      <c r="H84" s="189" t="s">
        <v>145</v>
      </c>
      <c r="I84" s="189" t="s">
        <v>146</v>
      </c>
      <c r="J84" s="189" t="s">
        <v>134</v>
      </c>
      <c r="K84" s="190" t="s">
        <v>147</v>
      </c>
      <c r="L84" s="191"/>
      <c r="M84" s="93" t="s">
        <v>19</v>
      </c>
      <c r="N84" s="94" t="s">
        <v>42</v>
      </c>
      <c r="O84" s="94" t="s">
        <v>148</v>
      </c>
      <c r="P84" s="94" t="s">
        <v>149</v>
      </c>
      <c r="Q84" s="94" t="s">
        <v>150</v>
      </c>
      <c r="R84" s="94" t="s">
        <v>151</v>
      </c>
      <c r="S84" s="94" t="s">
        <v>152</v>
      </c>
      <c r="T84" s="95" t="s">
        <v>153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154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SUM(P86:P147)</f>
        <v>0</v>
      </c>
      <c r="Q85" s="97"/>
      <c r="R85" s="194">
        <f>SUM(R86:R147)</f>
        <v>0</v>
      </c>
      <c r="S85" s="97"/>
      <c r="T85" s="195">
        <f>SUM(T86:T147)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71</v>
      </c>
      <c r="AU85" s="18" t="s">
        <v>135</v>
      </c>
      <c r="BK85" s="196">
        <f>SUM(BK86:BK147)</f>
        <v>0</v>
      </c>
    </row>
    <row r="86" s="2" customFormat="1" ht="16.5" customHeight="1">
      <c r="A86" s="39"/>
      <c r="B86" s="40"/>
      <c r="C86" s="213" t="s">
        <v>82</v>
      </c>
      <c r="D86" s="213" t="s">
        <v>161</v>
      </c>
      <c r="E86" s="214" t="s">
        <v>1404</v>
      </c>
      <c r="F86" s="215" t="s">
        <v>1405</v>
      </c>
      <c r="G86" s="216" t="s">
        <v>1153</v>
      </c>
      <c r="H86" s="217">
        <v>2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43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166</v>
      </c>
      <c r="AT86" s="224" t="s">
        <v>161</v>
      </c>
      <c r="AU86" s="224" t="s">
        <v>72</v>
      </c>
      <c r="AY86" s="18" t="s">
        <v>157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80</v>
      </c>
      <c r="BK86" s="225">
        <f>ROUND(I86*H86,2)</f>
        <v>0</v>
      </c>
      <c r="BL86" s="18" t="s">
        <v>166</v>
      </c>
      <c r="BM86" s="224" t="s">
        <v>1406</v>
      </c>
    </row>
    <row r="87" s="2" customFormat="1" ht="16.5" customHeight="1">
      <c r="A87" s="39"/>
      <c r="B87" s="40"/>
      <c r="C87" s="213" t="s">
        <v>367</v>
      </c>
      <c r="D87" s="213" t="s">
        <v>161</v>
      </c>
      <c r="E87" s="214" t="s">
        <v>1404</v>
      </c>
      <c r="F87" s="215" t="s">
        <v>1405</v>
      </c>
      <c r="G87" s="216" t="s">
        <v>1153</v>
      </c>
      <c r="H87" s="217">
        <v>2</v>
      </c>
      <c r="I87" s="218"/>
      <c r="J87" s="219">
        <f>ROUND(I87*H87,2)</f>
        <v>0</v>
      </c>
      <c r="K87" s="215" t="s">
        <v>19</v>
      </c>
      <c r="L87" s="45"/>
      <c r="M87" s="220" t="s">
        <v>19</v>
      </c>
      <c r="N87" s="221" t="s">
        <v>43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166</v>
      </c>
      <c r="AT87" s="224" t="s">
        <v>161</v>
      </c>
      <c r="AU87" s="224" t="s">
        <v>72</v>
      </c>
      <c r="AY87" s="18" t="s">
        <v>157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80</v>
      </c>
      <c r="BK87" s="225">
        <f>ROUND(I87*H87,2)</f>
        <v>0</v>
      </c>
      <c r="BL87" s="18" t="s">
        <v>166</v>
      </c>
      <c r="BM87" s="224" t="s">
        <v>1407</v>
      </c>
    </row>
    <row r="88" s="2" customFormat="1" ht="16.5" customHeight="1">
      <c r="A88" s="39"/>
      <c r="B88" s="40"/>
      <c r="C88" s="213" t="s">
        <v>455</v>
      </c>
      <c r="D88" s="213" t="s">
        <v>161</v>
      </c>
      <c r="E88" s="214" t="s">
        <v>1404</v>
      </c>
      <c r="F88" s="215" t="s">
        <v>1405</v>
      </c>
      <c r="G88" s="216" t="s">
        <v>1153</v>
      </c>
      <c r="H88" s="217">
        <v>2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166</v>
      </c>
      <c r="AT88" s="224" t="s">
        <v>161</v>
      </c>
      <c r="AU88" s="224" t="s">
        <v>72</v>
      </c>
      <c r="AY88" s="18" t="s">
        <v>157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80</v>
      </c>
      <c r="BK88" s="225">
        <f>ROUND(I88*H88,2)</f>
        <v>0</v>
      </c>
      <c r="BL88" s="18" t="s">
        <v>166</v>
      </c>
      <c r="BM88" s="224" t="s">
        <v>1408</v>
      </c>
    </row>
    <row r="89" s="2" customFormat="1" ht="16.5" customHeight="1">
      <c r="A89" s="39"/>
      <c r="B89" s="40"/>
      <c r="C89" s="213" t="s">
        <v>543</v>
      </c>
      <c r="D89" s="213" t="s">
        <v>161</v>
      </c>
      <c r="E89" s="214" t="s">
        <v>1404</v>
      </c>
      <c r="F89" s="215" t="s">
        <v>1405</v>
      </c>
      <c r="G89" s="216" t="s">
        <v>1153</v>
      </c>
      <c r="H89" s="217">
        <v>2</v>
      </c>
      <c r="I89" s="218"/>
      <c r="J89" s="219">
        <f>ROUND(I89*H89,2)</f>
        <v>0</v>
      </c>
      <c r="K89" s="215" t="s">
        <v>19</v>
      </c>
      <c r="L89" s="45"/>
      <c r="M89" s="220" t="s">
        <v>19</v>
      </c>
      <c r="N89" s="221" t="s">
        <v>43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166</v>
      </c>
      <c r="AT89" s="224" t="s">
        <v>161</v>
      </c>
      <c r="AU89" s="224" t="s">
        <v>72</v>
      </c>
      <c r="AY89" s="18" t="s">
        <v>157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80</v>
      </c>
      <c r="BK89" s="225">
        <f>ROUND(I89*H89,2)</f>
        <v>0</v>
      </c>
      <c r="BL89" s="18" t="s">
        <v>166</v>
      </c>
      <c r="BM89" s="224" t="s">
        <v>1409</v>
      </c>
    </row>
    <row r="90" s="2" customFormat="1" ht="16.5" customHeight="1">
      <c r="A90" s="39"/>
      <c r="B90" s="40"/>
      <c r="C90" s="213" t="s">
        <v>80</v>
      </c>
      <c r="D90" s="213" t="s">
        <v>161</v>
      </c>
      <c r="E90" s="214" t="s">
        <v>1410</v>
      </c>
      <c r="F90" s="215" t="s">
        <v>1411</v>
      </c>
      <c r="G90" s="216" t="s">
        <v>1153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166</v>
      </c>
      <c r="AT90" s="224" t="s">
        <v>161</v>
      </c>
      <c r="AU90" s="224" t="s">
        <v>72</v>
      </c>
      <c r="AY90" s="18" t="s">
        <v>157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80</v>
      </c>
      <c r="BK90" s="225">
        <f>ROUND(I90*H90,2)</f>
        <v>0</v>
      </c>
      <c r="BL90" s="18" t="s">
        <v>166</v>
      </c>
      <c r="BM90" s="224" t="s">
        <v>1412</v>
      </c>
    </row>
    <row r="91" s="2" customFormat="1" ht="16.5" customHeight="1">
      <c r="A91" s="39"/>
      <c r="B91" s="40"/>
      <c r="C91" s="213" t="s">
        <v>360</v>
      </c>
      <c r="D91" s="213" t="s">
        <v>161</v>
      </c>
      <c r="E91" s="214" t="s">
        <v>1413</v>
      </c>
      <c r="F91" s="215" t="s">
        <v>1414</v>
      </c>
      <c r="G91" s="216" t="s">
        <v>1153</v>
      </c>
      <c r="H91" s="217">
        <v>1</v>
      </c>
      <c r="I91" s="218"/>
      <c r="J91" s="219">
        <f>ROUND(I91*H91,2)</f>
        <v>0</v>
      </c>
      <c r="K91" s="215" t="s">
        <v>19</v>
      </c>
      <c r="L91" s="45"/>
      <c r="M91" s="220" t="s">
        <v>19</v>
      </c>
      <c r="N91" s="221" t="s">
        <v>43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166</v>
      </c>
      <c r="AT91" s="224" t="s">
        <v>161</v>
      </c>
      <c r="AU91" s="224" t="s">
        <v>72</v>
      </c>
      <c r="AY91" s="18" t="s">
        <v>157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80</v>
      </c>
      <c r="BK91" s="225">
        <f>ROUND(I91*H91,2)</f>
        <v>0</v>
      </c>
      <c r="BL91" s="18" t="s">
        <v>166</v>
      </c>
      <c r="BM91" s="224" t="s">
        <v>1415</v>
      </c>
    </row>
    <row r="92" s="2" customFormat="1" ht="16.5" customHeight="1">
      <c r="A92" s="39"/>
      <c r="B92" s="40"/>
      <c r="C92" s="213" t="s">
        <v>448</v>
      </c>
      <c r="D92" s="213" t="s">
        <v>161</v>
      </c>
      <c r="E92" s="214" t="s">
        <v>1416</v>
      </c>
      <c r="F92" s="215" t="s">
        <v>1417</v>
      </c>
      <c r="G92" s="216" t="s">
        <v>1153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166</v>
      </c>
      <c r="AT92" s="224" t="s">
        <v>161</v>
      </c>
      <c r="AU92" s="224" t="s">
        <v>72</v>
      </c>
      <c r="AY92" s="18" t="s">
        <v>157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166</v>
      </c>
      <c r="BM92" s="224" t="s">
        <v>1418</v>
      </c>
    </row>
    <row r="93" s="2" customFormat="1" ht="16.5" customHeight="1">
      <c r="A93" s="39"/>
      <c r="B93" s="40"/>
      <c r="C93" s="213" t="s">
        <v>536</v>
      </c>
      <c r="D93" s="213" t="s">
        <v>161</v>
      </c>
      <c r="E93" s="214" t="s">
        <v>1419</v>
      </c>
      <c r="F93" s="215" t="s">
        <v>1420</v>
      </c>
      <c r="G93" s="216" t="s">
        <v>1153</v>
      </c>
      <c r="H93" s="217">
        <v>1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166</v>
      </c>
      <c r="AT93" s="224" t="s">
        <v>161</v>
      </c>
      <c r="AU93" s="224" t="s">
        <v>72</v>
      </c>
      <c r="AY93" s="18" t="s">
        <v>157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80</v>
      </c>
      <c r="BK93" s="225">
        <f>ROUND(I93*H93,2)</f>
        <v>0</v>
      </c>
      <c r="BL93" s="18" t="s">
        <v>166</v>
      </c>
      <c r="BM93" s="224" t="s">
        <v>1421</v>
      </c>
    </row>
    <row r="94" s="2" customFormat="1" ht="16.5" customHeight="1">
      <c r="A94" s="39"/>
      <c r="B94" s="40"/>
      <c r="C94" s="213" t="s">
        <v>160</v>
      </c>
      <c r="D94" s="213" t="s">
        <v>161</v>
      </c>
      <c r="E94" s="214" t="s">
        <v>1110</v>
      </c>
      <c r="F94" s="215" t="s">
        <v>1422</v>
      </c>
      <c r="G94" s="216" t="s">
        <v>164</v>
      </c>
      <c r="H94" s="217">
        <v>90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166</v>
      </c>
      <c r="AT94" s="224" t="s">
        <v>161</v>
      </c>
      <c r="AU94" s="224" t="s">
        <v>72</v>
      </c>
      <c r="AY94" s="18" t="s">
        <v>157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166</v>
      </c>
      <c r="BM94" s="224" t="s">
        <v>1423</v>
      </c>
    </row>
    <row r="95" s="2" customFormat="1" ht="16.5" customHeight="1">
      <c r="A95" s="39"/>
      <c r="B95" s="40"/>
      <c r="C95" s="213" t="s">
        <v>158</v>
      </c>
      <c r="D95" s="213" t="s">
        <v>161</v>
      </c>
      <c r="E95" s="214" t="s">
        <v>1115</v>
      </c>
      <c r="F95" s="215" t="s">
        <v>1424</v>
      </c>
      <c r="G95" s="216" t="s">
        <v>164</v>
      </c>
      <c r="H95" s="217">
        <v>30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166</v>
      </c>
      <c r="AT95" s="224" t="s">
        <v>161</v>
      </c>
      <c r="AU95" s="224" t="s">
        <v>72</v>
      </c>
      <c r="AY95" s="18" t="s">
        <v>157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166</v>
      </c>
      <c r="BM95" s="224" t="s">
        <v>1425</v>
      </c>
    </row>
    <row r="96" s="2" customFormat="1" ht="16.5" customHeight="1">
      <c r="A96" s="39"/>
      <c r="B96" s="40"/>
      <c r="C96" s="213" t="s">
        <v>194</v>
      </c>
      <c r="D96" s="213" t="s">
        <v>161</v>
      </c>
      <c r="E96" s="214" t="s">
        <v>1120</v>
      </c>
      <c r="F96" s="215" t="s">
        <v>1426</v>
      </c>
      <c r="G96" s="216" t="s">
        <v>164</v>
      </c>
      <c r="H96" s="217">
        <v>30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166</v>
      </c>
      <c r="AT96" s="224" t="s">
        <v>161</v>
      </c>
      <c r="AU96" s="224" t="s">
        <v>72</v>
      </c>
      <c r="AY96" s="18" t="s">
        <v>157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166</v>
      </c>
      <c r="BM96" s="224" t="s">
        <v>1427</v>
      </c>
    </row>
    <row r="97" s="2" customFormat="1" ht="16.5" customHeight="1">
      <c r="A97" s="39"/>
      <c r="B97" s="40"/>
      <c r="C97" s="213" t="s">
        <v>383</v>
      </c>
      <c r="D97" s="213" t="s">
        <v>161</v>
      </c>
      <c r="E97" s="214" t="s">
        <v>1120</v>
      </c>
      <c r="F97" s="215" t="s">
        <v>1426</v>
      </c>
      <c r="G97" s="216" t="s">
        <v>164</v>
      </c>
      <c r="H97" s="217">
        <v>180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166</v>
      </c>
      <c r="AT97" s="224" t="s">
        <v>161</v>
      </c>
      <c r="AU97" s="224" t="s">
        <v>72</v>
      </c>
      <c r="AY97" s="18" t="s">
        <v>157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166</v>
      </c>
      <c r="BM97" s="224" t="s">
        <v>1428</v>
      </c>
    </row>
    <row r="98" s="2" customFormat="1" ht="16.5" customHeight="1">
      <c r="A98" s="39"/>
      <c r="B98" s="40"/>
      <c r="C98" s="213" t="s">
        <v>474</v>
      </c>
      <c r="D98" s="213" t="s">
        <v>161</v>
      </c>
      <c r="E98" s="214" t="s">
        <v>1120</v>
      </c>
      <c r="F98" s="215" t="s">
        <v>1426</v>
      </c>
      <c r="G98" s="216" t="s">
        <v>164</v>
      </c>
      <c r="H98" s="217">
        <v>150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166</v>
      </c>
      <c r="AT98" s="224" t="s">
        <v>161</v>
      </c>
      <c r="AU98" s="224" t="s">
        <v>72</v>
      </c>
      <c r="AY98" s="18" t="s">
        <v>157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166</v>
      </c>
      <c r="BM98" s="224" t="s">
        <v>1429</v>
      </c>
    </row>
    <row r="99" s="2" customFormat="1" ht="16.5" customHeight="1">
      <c r="A99" s="39"/>
      <c r="B99" s="40"/>
      <c r="C99" s="213" t="s">
        <v>559</v>
      </c>
      <c r="D99" s="213" t="s">
        <v>161</v>
      </c>
      <c r="E99" s="214" t="s">
        <v>1120</v>
      </c>
      <c r="F99" s="215" t="s">
        <v>1426</v>
      </c>
      <c r="G99" s="216" t="s">
        <v>164</v>
      </c>
      <c r="H99" s="217">
        <v>150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166</v>
      </c>
      <c r="AT99" s="224" t="s">
        <v>161</v>
      </c>
      <c r="AU99" s="224" t="s">
        <v>72</v>
      </c>
      <c r="AY99" s="18" t="s">
        <v>157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166</v>
      </c>
      <c r="BM99" s="224" t="s">
        <v>1430</v>
      </c>
    </row>
    <row r="100" s="2" customFormat="1" ht="16.5" customHeight="1">
      <c r="A100" s="39"/>
      <c r="B100" s="40"/>
      <c r="C100" s="213" t="s">
        <v>183</v>
      </c>
      <c r="D100" s="213" t="s">
        <v>161</v>
      </c>
      <c r="E100" s="214" t="s">
        <v>1124</v>
      </c>
      <c r="F100" s="215" t="s">
        <v>1431</v>
      </c>
      <c r="G100" s="216" t="s">
        <v>164</v>
      </c>
      <c r="H100" s="217">
        <v>150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166</v>
      </c>
      <c r="AT100" s="224" t="s">
        <v>161</v>
      </c>
      <c r="AU100" s="224" t="s">
        <v>72</v>
      </c>
      <c r="AY100" s="18" t="s">
        <v>157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166</v>
      </c>
      <c r="BM100" s="224" t="s">
        <v>1432</v>
      </c>
    </row>
    <row r="101" s="2" customFormat="1" ht="16.5" customHeight="1">
      <c r="A101" s="39"/>
      <c r="B101" s="40"/>
      <c r="C101" s="213" t="s">
        <v>389</v>
      </c>
      <c r="D101" s="213" t="s">
        <v>161</v>
      </c>
      <c r="E101" s="214" t="s">
        <v>1124</v>
      </c>
      <c r="F101" s="215" t="s">
        <v>1431</v>
      </c>
      <c r="G101" s="216" t="s">
        <v>164</v>
      </c>
      <c r="H101" s="217">
        <v>150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43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166</v>
      </c>
      <c r="AT101" s="224" t="s">
        <v>161</v>
      </c>
      <c r="AU101" s="224" t="s">
        <v>72</v>
      </c>
      <c r="AY101" s="18" t="s">
        <v>157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166</v>
      </c>
      <c r="BM101" s="224" t="s">
        <v>1433</v>
      </c>
    </row>
    <row r="102" s="2" customFormat="1" ht="16.5" customHeight="1">
      <c r="A102" s="39"/>
      <c r="B102" s="40"/>
      <c r="C102" s="213" t="s">
        <v>480</v>
      </c>
      <c r="D102" s="213" t="s">
        <v>161</v>
      </c>
      <c r="E102" s="214" t="s">
        <v>1124</v>
      </c>
      <c r="F102" s="215" t="s">
        <v>1431</v>
      </c>
      <c r="G102" s="216" t="s">
        <v>164</v>
      </c>
      <c r="H102" s="217">
        <v>150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166</v>
      </c>
      <c r="AT102" s="224" t="s">
        <v>161</v>
      </c>
      <c r="AU102" s="224" t="s">
        <v>72</v>
      </c>
      <c r="AY102" s="18" t="s">
        <v>157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166</v>
      </c>
      <c r="BM102" s="224" t="s">
        <v>1434</v>
      </c>
    </row>
    <row r="103" s="2" customFormat="1" ht="16.5" customHeight="1">
      <c r="A103" s="39"/>
      <c r="B103" s="40"/>
      <c r="C103" s="213" t="s">
        <v>564</v>
      </c>
      <c r="D103" s="213" t="s">
        <v>161</v>
      </c>
      <c r="E103" s="214" t="s">
        <v>1124</v>
      </c>
      <c r="F103" s="215" t="s">
        <v>1431</v>
      </c>
      <c r="G103" s="216" t="s">
        <v>164</v>
      </c>
      <c r="H103" s="217">
        <v>150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166</v>
      </c>
      <c r="AT103" s="224" t="s">
        <v>161</v>
      </c>
      <c r="AU103" s="224" t="s">
        <v>72</v>
      </c>
      <c r="AY103" s="18" t="s">
        <v>157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166</v>
      </c>
      <c r="BM103" s="224" t="s">
        <v>1435</v>
      </c>
    </row>
    <row r="104" s="2" customFormat="1" ht="16.5" customHeight="1">
      <c r="A104" s="39"/>
      <c r="B104" s="40"/>
      <c r="C104" s="213" t="s">
        <v>172</v>
      </c>
      <c r="D104" s="213" t="s">
        <v>161</v>
      </c>
      <c r="E104" s="214" t="s">
        <v>1436</v>
      </c>
      <c r="F104" s="215" t="s">
        <v>1437</v>
      </c>
      <c r="G104" s="216" t="s">
        <v>164</v>
      </c>
      <c r="H104" s="217">
        <v>40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166</v>
      </c>
      <c r="AT104" s="224" t="s">
        <v>161</v>
      </c>
      <c r="AU104" s="224" t="s">
        <v>72</v>
      </c>
      <c r="AY104" s="18" t="s">
        <v>157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166</v>
      </c>
      <c r="BM104" s="224" t="s">
        <v>1438</v>
      </c>
    </row>
    <row r="105" s="2" customFormat="1" ht="16.5" customHeight="1">
      <c r="A105" s="39"/>
      <c r="B105" s="40"/>
      <c r="C105" s="213" t="s">
        <v>395</v>
      </c>
      <c r="D105" s="213" t="s">
        <v>161</v>
      </c>
      <c r="E105" s="214" t="s">
        <v>1436</v>
      </c>
      <c r="F105" s="215" t="s">
        <v>1437</v>
      </c>
      <c r="G105" s="216" t="s">
        <v>164</v>
      </c>
      <c r="H105" s="217">
        <v>40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166</v>
      </c>
      <c r="AT105" s="224" t="s">
        <v>161</v>
      </c>
      <c r="AU105" s="224" t="s">
        <v>72</v>
      </c>
      <c r="AY105" s="18" t="s">
        <v>157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166</v>
      </c>
      <c r="BM105" s="224" t="s">
        <v>1439</v>
      </c>
    </row>
    <row r="106" s="2" customFormat="1" ht="16.5" customHeight="1">
      <c r="A106" s="39"/>
      <c r="B106" s="40"/>
      <c r="C106" s="213" t="s">
        <v>485</v>
      </c>
      <c r="D106" s="213" t="s">
        <v>161</v>
      </c>
      <c r="E106" s="214" t="s">
        <v>1436</v>
      </c>
      <c r="F106" s="215" t="s">
        <v>1437</v>
      </c>
      <c r="G106" s="216" t="s">
        <v>164</v>
      </c>
      <c r="H106" s="217">
        <v>40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166</v>
      </c>
      <c r="AT106" s="224" t="s">
        <v>161</v>
      </c>
      <c r="AU106" s="224" t="s">
        <v>72</v>
      </c>
      <c r="AY106" s="18" t="s">
        <v>157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166</v>
      </c>
      <c r="BM106" s="224" t="s">
        <v>1440</v>
      </c>
    </row>
    <row r="107" s="2" customFormat="1" ht="16.5" customHeight="1">
      <c r="A107" s="39"/>
      <c r="B107" s="40"/>
      <c r="C107" s="213" t="s">
        <v>570</v>
      </c>
      <c r="D107" s="213" t="s">
        <v>161</v>
      </c>
      <c r="E107" s="214" t="s">
        <v>1436</v>
      </c>
      <c r="F107" s="215" t="s">
        <v>1437</v>
      </c>
      <c r="G107" s="216" t="s">
        <v>164</v>
      </c>
      <c r="H107" s="217">
        <v>40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166</v>
      </c>
      <c r="AT107" s="224" t="s">
        <v>161</v>
      </c>
      <c r="AU107" s="224" t="s">
        <v>72</v>
      </c>
      <c r="AY107" s="18" t="s">
        <v>157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166</v>
      </c>
      <c r="BM107" s="224" t="s">
        <v>1441</v>
      </c>
    </row>
    <row r="108" s="2" customFormat="1" ht="16.5" customHeight="1">
      <c r="A108" s="39"/>
      <c r="B108" s="40"/>
      <c r="C108" s="213" t="s">
        <v>126</v>
      </c>
      <c r="D108" s="213" t="s">
        <v>161</v>
      </c>
      <c r="E108" s="214" t="s">
        <v>1442</v>
      </c>
      <c r="F108" s="215" t="s">
        <v>1443</v>
      </c>
      <c r="G108" s="216" t="s">
        <v>164</v>
      </c>
      <c r="H108" s="217">
        <v>60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166</v>
      </c>
      <c r="AT108" s="224" t="s">
        <v>161</v>
      </c>
      <c r="AU108" s="224" t="s">
        <v>72</v>
      </c>
      <c r="AY108" s="18" t="s">
        <v>157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166</v>
      </c>
      <c r="BM108" s="224" t="s">
        <v>1444</v>
      </c>
    </row>
    <row r="109" s="2" customFormat="1" ht="16.5" customHeight="1">
      <c r="A109" s="39"/>
      <c r="B109" s="40"/>
      <c r="C109" s="213" t="s">
        <v>401</v>
      </c>
      <c r="D109" s="213" t="s">
        <v>161</v>
      </c>
      <c r="E109" s="214" t="s">
        <v>1442</v>
      </c>
      <c r="F109" s="215" t="s">
        <v>1443</v>
      </c>
      <c r="G109" s="216" t="s">
        <v>164</v>
      </c>
      <c r="H109" s="217">
        <v>60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166</v>
      </c>
      <c r="AT109" s="224" t="s">
        <v>161</v>
      </c>
      <c r="AU109" s="224" t="s">
        <v>72</v>
      </c>
      <c r="AY109" s="18" t="s">
        <v>157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166</v>
      </c>
      <c r="BM109" s="224" t="s">
        <v>1445</v>
      </c>
    </row>
    <row r="110" s="2" customFormat="1" ht="16.5" customHeight="1">
      <c r="A110" s="39"/>
      <c r="B110" s="40"/>
      <c r="C110" s="213" t="s">
        <v>492</v>
      </c>
      <c r="D110" s="213" t="s">
        <v>161</v>
      </c>
      <c r="E110" s="214" t="s">
        <v>1442</v>
      </c>
      <c r="F110" s="215" t="s">
        <v>1443</v>
      </c>
      <c r="G110" s="216" t="s">
        <v>164</v>
      </c>
      <c r="H110" s="217">
        <v>60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166</v>
      </c>
      <c r="AT110" s="224" t="s">
        <v>161</v>
      </c>
      <c r="AU110" s="224" t="s">
        <v>72</v>
      </c>
      <c r="AY110" s="18" t="s">
        <v>157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166</v>
      </c>
      <c r="BM110" s="224" t="s">
        <v>1446</v>
      </c>
    </row>
    <row r="111" s="2" customFormat="1" ht="16.5" customHeight="1">
      <c r="A111" s="39"/>
      <c r="B111" s="40"/>
      <c r="C111" s="213" t="s">
        <v>576</v>
      </c>
      <c r="D111" s="213" t="s">
        <v>161</v>
      </c>
      <c r="E111" s="214" t="s">
        <v>1442</v>
      </c>
      <c r="F111" s="215" t="s">
        <v>1443</v>
      </c>
      <c r="G111" s="216" t="s">
        <v>164</v>
      </c>
      <c r="H111" s="217">
        <v>60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166</v>
      </c>
      <c r="AT111" s="224" t="s">
        <v>161</v>
      </c>
      <c r="AU111" s="224" t="s">
        <v>72</v>
      </c>
      <c r="AY111" s="18" t="s">
        <v>157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166</v>
      </c>
      <c r="BM111" s="224" t="s">
        <v>1447</v>
      </c>
    </row>
    <row r="112" s="2" customFormat="1" ht="16.5" customHeight="1">
      <c r="A112" s="39"/>
      <c r="B112" s="40"/>
      <c r="C112" s="213" t="s">
        <v>231</v>
      </c>
      <c r="D112" s="213" t="s">
        <v>161</v>
      </c>
      <c r="E112" s="214" t="s">
        <v>1448</v>
      </c>
      <c r="F112" s="215" t="s">
        <v>1449</v>
      </c>
      <c r="G112" s="216" t="s">
        <v>164</v>
      </c>
      <c r="H112" s="217">
        <v>80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166</v>
      </c>
      <c r="AT112" s="224" t="s">
        <v>161</v>
      </c>
      <c r="AU112" s="224" t="s">
        <v>72</v>
      </c>
      <c r="AY112" s="18" t="s">
        <v>157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166</v>
      </c>
      <c r="BM112" s="224" t="s">
        <v>1450</v>
      </c>
    </row>
    <row r="113" s="2" customFormat="1" ht="16.5" customHeight="1">
      <c r="A113" s="39"/>
      <c r="B113" s="40"/>
      <c r="C113" s="213" t="s">
        <v>406</v>
      </c>
      <c r="D113" s="213" t="s">
        <v>161</v>
      </c>
      <c r="E113" s="214" t="s">
        <v>1448</v>
      </c>
      <c r="F113" s="215" t="s">
        <v>1449</v>
      </c>
      <c r="G113" s="216" t="s">
        <v>164</v>
      </c>
      <c r="H113" s="217">
        <v>80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166</v>
      </c>
      <c r="AT113" s="224" t="s">
        <v>161</v>
      </c>
      <c r="AU113" s="224" t="s">
        <v>72</v>
      </c>
      <c r="AY113" s="18" t="s">
        <v>157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166</v>
      </c>
      <c r="BM113" s="224" t="s">
        <v>1451</v>
      </c>
    </row>
    <row r="114" s="2" customFormat="1" ht="16.5" customHeight="1">
      <c r="A114" s="39"/>
      <c r="B114" s="40"/>
      <c r="C114" s="213" t="s">
        <v>498</v>
      </c>
      <c r="D114" s="213" t="s">
        <v>161</v>
      </c>
      <c r="E114" s="214" t="s">
        <v>1448</v>
      </c>
      <c r="F114" s="215" t="s">
        <v>1449</v>
      </c>
      <c r="G114" s="216" t="s">
        <v>164</v>
      </c>
      <c r="H114" s="217">
        <v>80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166</v>
      </c>
      <c r="AT114" s="224" t="s">
        <v>161</v>
      </c>
      <c r="AU114" s="224" t="s">
        <v>72</v>
      </c>
      <c r="AY114" s="18" t="s">
        <v>157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166</v>
      </c>
      <c r="BM114" s="224" t="s">
        <v>1452</v>
      </c>
    </row>
    <row r="115" s="2" customFormat="1" ht="16.5" customHeight="1">
      <c r="A115" s="39"/>
      <c r="B115" s="40"/>
      <c r="C115" s="213" t="s">
        <v>581</v>
      </c>
      <c r="D115" s="213" t="s">
        <v>161</v>
      </c>
      <c r="E115" s="214" t="s">
        <v>1448</v>
      </c>
      <c r="F115" s="215" t="s">
        <v>1449</v>
      </c>
      <c r="G115" s="216" t="s">
        <v>164</v>
      </c>
      <c r="H115" s="217">
        <v>80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166</v>
      </c>
      <c r="AT115" s="224" t="s">
        <v>161</v>
      </c>
      <c r="AU115" s="224" t="s">
        <v>72</v>
      </c>
      <c r="AY115" s="18" t="s">
        <v>157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166</v>
      </c>
      <c r="BM115" s="224" t="s">
        <v>1453</v>
      </c>
    </row>
    <row r="116" s="2" customFormat="1" ht="16.5" customHeight="1">
      <c r="A116" s="39"/>
      <c r="B116" s="40"/>
      <c r="C116" s="213" t="s">
        <v>8</v>
      </c>
      <c r="D116" s="213" t="s">
        <v>161</v>
      </c>
      <c r="E116" s="214" t="s">
        <v>1454</v>
      </c>
      <c r="F116" s="215" t="s">
        <v>1455</v>
      </c>
      <c r="G116" s="216" t="s">
        <v>1146</v>
      </c>
      <c r="H116" s="217">
        <v>60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166</v>
      </c>
      <c r="AT116" s="224" t="s">
        <v>161</v>
      </c>
      <c r="AU116" s="224" t="s">
        <v>72</v>
      </c>
      <c r="AY116" s="18" t="s">
        <v>157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166</v>
      </c>
      <c r="BM116" s="224" t="s">
        <v>1456</v>
      </c>
    </row>
    <row r="117" s="2" customFormat="1" ht="16.5" customHeight="1">
      <c r="A117" s="39"/>
      <c r="B117" s="40"/>
      <c r="C117" s="213" t="s">
        <v>412</v>
      </c>
      <c r="D117" s="213" t="s">
        <v>161</v>
      </c>
      <c r="E117" s="214" t="s">
        <v>1454</v>
      </c>
      <c r="F117" s="215" t="s">
        <v>1455</v>
      </c>
      <c r="G117" s="216" t="s">
        <v>1146</v>
      </c>
      <c r="H117" s="217">
        <v>50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166</v>
      </c>
      <c r="AT117" s="224" t="s">
        <v>161</v>
      </c>
      <c r="AU117" s="224" t="s">
        <v>72</v>
      </c>
      <c r="AY117" s="18" t="s">
        <v>157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166</v>
      </c>
      <c r="BM117" s="224" t="s">
        <v>1457</v>
      </c>
    </row>
    <row r="118" s="2" customFormat="1" ht="16.5" customHeight="1">
      <c r="A118" s="39"/>
      <c r="B118" s="40"/>
      <c r="C118" s="213" t="s">
        <v>503</v>
      </c>
      <c r="D118" s="213" t="s">
        <v>161</v>
      </c>
      <c r="E118" s="214" t="s">
        <v>1454</v>
      </c>
      <c r="F118" s="215" t="s">
        <v>1455</v>
      </c>
      <c r="G118" s="216" t="s">
        <v>1146</v>
      </c>
      <c r="H118" s="217">
        <v>50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166</v>
      </c>
      <c r="AT118" s="224" t="s">
        <v>161</v>
      </c>
      <c r="AU118" s="224" t="s">
        <v>72</v>
      </c>
      <c r="AY118" s="18" t="s">
        <v>157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166</v>
      </c>
      <c r="BM118" s="224" t="s">
        <v>1458</v>
      </c>
    </row>
    <row r="119" s="2" customFormat="1" ht="16.5" customHeight="1">
      <c r="A119" s="39"/>
      <c r="B119" s="40"/>
      <c r="C119" s="213" t="s">
        <v>587</v>
      </c>
      <c r="D119" s="213" t="s">
        <v>161</v>
      </c>
      <c r="E119" s="214" t="s">
        <v>1454</v>
      </c>
      <c r="F119" s="215" t="s">
        <v>1455</v>
      </c>
      <c r="G119" s="216" t="s">
        <v>1146</v>
      </c>
      <c r="H119" s="217">
        <v>50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166</v>
      </c>
      <c r="AT119" s="224" t="s">
        <v>161</v>
      </c>
      <c r="AU119" s="224" t="s">
        <v>72</v>
      </c>
      <c r="AY119" s="18" t="s">
        <v>157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166</v>
      </c>
      <c r="BM119" s="224" t="s">
        <v>1459</v>
      </c>
    </row>
    <row r="120" s="2" customFormat="1" ht="16.5" customHeight="1">
      <c r="A120" s="39"/>
      <c r="B120" s="40"/>
      <c r="C120" s="213" t="s">
        <v>210</v>
      </c>
      <c r="D120" s="213" t="s">
        <v>161</v>
      </c>
      <c r="E120" s="214" t="s">
        <v>1460</v>
      </c>
      <c r="F120" s="215" t="s">
        <v>1461</v>
      </c>
      <c r="G120" s="216" t="s">
        <v>1146</v>
      </c>
      <c r="H120" s="217">
        <v>20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166</v>
      </c>
      <c r="AT120" s="224" t="s">
        <v>161</v>
      </c>
      <c r="AU120" s="224" t="s">
        <v>72</v>
      </c>
      <c r="AY120" s="18" t="s">
        <v>157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166</v>
      </c>
      <c r="BM120" s="224" t="s">
        <v>1462</v>
      </c>
    </row>
    <row r="121" s="2" customFormat="1" ht="16.5" customHeight="1">
      <c r="A121" s="39"/>
      <c r="B121" s="40"/>
      <c r="C121" s="213" t="s">
        <v>418</v>
      </c>
      <c r="D121" s="213" t="s">
        <v>161</v>
      </c>
      <c r="E121" s="214" t="s">
        <v>1460</v>
      </c>
      <c r="F121" s="215" t="s">
        <v>1461</v>
      </c>
      <c r="G121" s="216" t="s">
        <v>1146</v>
      </c>
      <c r="H121" s="217">
        <v>20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166</v>
      </c>
      <c r="AT121" s="224" t="s">
        <v>161</v>
      </c>
      <c r="AU121" s="224" t="s">
        <v>72</v>
      </c>
      <c r="AY121" s="18" t="s">
        <v>157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166</v>
      </c>
      <c r="BM121" s="224" t="s">
        <v>1463</v>
      </c>
    </row>
    <row r="122" s="2" customFormat="1" ht="16.5" customHeight="1">
      <c r="A122" s="39"/>
      <c r="B122" s="40"/>
      <c r="C122" s="213" t="s">
        <v>509</v>
      </c>
      <c r="D122" s="213" t="s">
        <v>161</v>
      </c>
      <c r="E122" s="214" t="s">
        <v>1460</v>
      </c>
      <c r="F122" s="215" t="s">
        <v>1461</v>
      </c>
      <c r="G122" s="216" t="s">
        <v>1146</v>
      </c>
      <c r="H122" s="217">
        <v>20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166</v>
      </c>
      <c r="AT122" s="224" t="s">
        <v>161</v>
      </c>
      <c r="AU122" s="224" t="s">
        <v>72</v>
      </c>
      <c r="AY122" s="18" t="s">
        <v>157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166</v>
      </c>
      <c r="BM122" s="224" t="s">
        <v>1464</v>
      </c>
    </row>
    <row r="123" s="2" customFormat="1" ht="16.5" customHeight="1">
      <c r="A123" s="39"/>
      <c r="B123" s="40"/>
      <c r="C123" s="213" t="s">
        <v>593</v>
      </c>
      <c r="D123" s="213" t="s">
        <v>161</v>
      </c>
      <c r="E123" s="214" t="s">
        <v>1460</v>
      </c>
      <c r="F123" s="215" t="s">
        <v>1461</v>
      </c>
      <c r="G123" s="216" t="s">
        <v>1146</v>
      </c>
      <c r="H123" s="217">
        <v>20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166</v>
      </c>
      <c r="AT123" s="224" t="s">
        <v>161</v>
      </c>
      <c r="AU123" s="224" t="s">
        <v>72</v>
      </c>
      <c r="AY123" s="18" t="s">
        <v>157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166</v>
      </c>
      <c r="BM123" s="224" t="s">
        <v>1465</v>
      </c>
    </row>
    <row r="124" s="2" customFormat="1" ht="16.5" customHeight="1">
      <c r="A124" s="39"/>
      <c r="B124" s="40"/>
      <c r="C124" s="213" t="s">
        <v>338</v>
      </c>
      <c r="D124" s="213" t="s">
        <v>161</v>
      </c>
      <c r="E124" s="214" t="s">
        <v>1466</v>
      </c>
      <c r="F124" s="215" t="s">
        <v>1467</v>
      </c>
      <c r="G124" s="216" t="s">
        <v>1146</v>
      </c>
      <c r="H124" s="217">
        <v>180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166</v>
      </c>
      <c r="AT124" s="224" t="s">
        <v>161</v>
      </c>
      <c r="AU124" s="224" t="s">
        <v>72</v>
      </c>
      <c r="AY124" s="18" t="s">
        <v>157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166</v>
      </c>
      <c r="BM124" s="224" t="s">
        <v>1468</v>
      </c>
    </row>
    <row r="125" s="2" customFormat="1" ht="16.5" customHeight="1">
      <c r="A125" s="39"/>
      <c r="B125" s="40"/>
      <c r="C125" s="213" t="s">
        <v>425</v>
      </c>
      <c r="D125" s="213" t="s">
        <v>161</v>
      </c>
      <c r="E125" s="214" t="s">
        <v>1466</v>
      </c>
      <c r="F125" s="215" t="s">
        <v>1467</v>
      </c>
      <c r="G125" s="216" t="s">
        <v>1146</v>
      </c>
      <c r="H125" s="217">
        <v>140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166</v>
      </c>
      <c r="AT125" s="224" t="s">
        <v>161</v>
      </c>
      <c r="AU125" s="224" t="s">
        <v>72</v>
      </c>
      <c r="AY125" s="18" t="s">
        <v>157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166</v>
      </c>
      <c r="BM125" s="224" t="s">
        <v>1469</v>
      </c>
    </row>
    <row r="126" s="2" customFormat="1" ht="16.5" customHeight="1">
      <c r="A126" s="39"/>
      <c r="B126" s="40"/>
      <c r="C126" s="213" t="s">
        <v>515</v>
      </c>
      <c r="D126" s="213" t="s">
        <v>161</v>
      </c>
      <c r="E126" s="214" t="s">
        <v>1466</v>
      </c>
      <c r="F126" s="215" t="s">
        <v>1467</v>
      </c>
      <c r="G126" s="216" t="s">
        <v>1146</v>
      </c>
      <c r="H126" s="217">
        <v>140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166</v>
      </c>
      <c r="AT126" s="224" t="s">
        <v>161</v>
      </c>
      <c r="AU126" s="224" t="s">
        <v>72</v>
      </c>
      <c r="AY126" s="18" t="s">
        <v>157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166</v>
      </c>
      <c r="BM126" s="224" t="s">
        <v>1470</v>
      </c>
    </row>
    <row r="127" s="2" customFormat="1" ht="16.5" customHeight="1">
      <c r="A127" s="39"/>
      <c r="B127" s="40"/>
      <c r="C127" s="213" t="s">
        <v>598</v>
      </c>
      <c r="D127" s="213" t="s">
        <v>161</v>
      </c>
      <c r="E127" s="214" t="s">
        <v>1466</v>
      </c>
      <c r="F127" s="215" t="s">
        <v>1467</v>
      </c>
      <c r="G127" s="216" t="s">
        <v>1146</v>
      </c>
      <c r="H127" s="217">
        <v>140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166</v>
      </c>
      <c r="AT127" s="224" t="s">
        <v>161</v>
      </c>
      <c r="AU127" s="224" t="s">
        <v>72</v>
      </c>
      <c r="AY127" s="18" t="s">
        <v>157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166</v>
      </c>
      <c r="BM127" s="224" t="s">
        <v>1471</v>
      </c>
    </row>
    <row r="128" s="2" customFormat="1" ht="16.5" customHeight="1">
      <c r="A128" s="39"/>
      <c r="B128" s="40"/>
      <c r="C128" s="213" t="s">
        <v>344</v>
      </c>
      <c r="D128" s="213" t="s">
        <v>161</v>
      </c>
      <c r="E128" s="214" t="s">
        <v>1472</v>
      </c>
      <c r="F128" s="215" t="s">
        <v>1473</v>
      </c>
      <c r="G128" s="216" t="s">
        <v>1146</v>
      </c>
      <c r="H128" s="217">
        <v>1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166</v>
      </c>
      <c r="AT128" s="224" t="s">
        <v>161</v>
      </c>
      <c r="AU128" s="224" t="s">
        <v>72</v>
      </c>
      <c r="AY128" s="18" t="s">
        <v>157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166</v>
      </c>
      <c r="BM128" s="224" t="s">
        <v>1474</v>
      </c>
    </row>
    <row r="129" s="2" customFormat="1" ht="16.5" customHeight="1">
      <c r="A129" s="39"/>
      <c r="B129" s="40"/>
      <c r="C129" s="213" t="s">
        <v>431</v>
      </c>
      <c r="D129" s="213" t="s">
        <v>161</v>
      </c>
      <c r="E129" s="214" t="s">
        <v>1472</v>
      </c>
      <c r="F129" s="215" t="s">
        <v>1473</v>
      </c>
      <c r="G129" s="216" t="s">
        <v>1146</v>
      </c>
      <c r="H129" s="217">
        <v>1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166</v>
      </c>
      <c r="AT129" s="224" t="s">
        <v>161</v>
      </c>
      <c r="AU129" s="224" t="s">
        <v>72</v>
      </c>
      <c r="AY129" s="18" t="s">
        <v>157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166</v>
      </c>
      <c r="BM129" s="224" t="s">
        <v>1475</v>
      </c>
    </row>
    <row r="130" s="2" customFormat="1" ht="16.5" customHeight="1">
      <c r="A130" s="39"/>
      <c r="B130" s="40"/>
      <c r="C130" s="213" t="s">
        <v>520</v>
      </c>
      <c r="D130" s="213" t="s">
        <v>161</v>
      </c>
      <c r="E130" s="214" t="s">
        <v>1472</v>
      </c>
      <c r="F130" s="215" t="s">
        <v>1473</v>
      </c>
      <c r="G130" s="216" t="s">
        <v>1146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166</v>
      </c>
      <c r="AT130" s="224" t="s">
        <v>161</v>
      </c>
      <c r="AU130" s="224" t="s">
        <v>72</v>
      </c>
      <c r="AY130" s="18" t="s">
        <v>157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166</v>
      </c>
      <c r="BM130" s="224" t="s">
        <v>1476</v>
      </c>
    </row>
    <row r="131" s="2" customFormat="1" ht="16.5" customHeight="1">
      <c r="A131" s="39"/>
      <c r="B131" s="40"/>
      <c r="C131" s="213" t="s">
        <v>603</v>
      </c>
      <c r="D131" s="213" t="s">
        <v>161</v>
      </c>
      <c r="E131" s="214" t="s">
        <v>1472</v>
      </c>
      <c r="F131" s="215" t="s">
        <v>1473</v>
      </c>
      <c r="G131" s="216" t="s">
        <v>1146</v>
      </c>
      <c r="H131" s="217">
        <v>1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166</v>
      </c>
      <c r="AT131" s="224" t="s">
        <v>161</v>
      </c>
      <c r="AU131" s="224" t="s">
        <v>72</v>
      </c>
      <c r="AY131" s="18" t="s">
        <v>157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166</v>
      </c>
      <c r="BM131" s="224" t="s">
        <v>1477</v>
      </c>
    </row>
    <row r="132" s="2" customFormat="1" ht="16.5" customHeight="1">
      <c r="A132" s="39"/>
      <c r="B132" s="40"/>
      <c r="C132" s="213" t="s">
        <v>247</v>
      </c>
      <c r="D132" s="213" t="s">
        <v>161</v>
      </c>
      <c r="E132" s="214" t="s">
        <v>1478</v>
      </c>
      <c r="F132" s="215" t="s">
        <v>1479</v>
      </c>
      <c r="G132" s="216" t="s">
        <v>1146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166</v>
      </c>
      <c r="AT132" s="224" t="s">
        <v>161</v>
      </c>
      <c r="AU132" s="224" t="s">
        <v>72</v>
      </c>
      <c r="AY132" s="18" t="s">
        <v>157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166</v>
      </c>
      <c r="BM132" s="224" t="s">
        <v>1480</v>
      </c>
    </row>
    <row r="133" s="2" customFormat="1" ht="16.5" customHeight="1">
      <c r="A133" s="39"/>
      <c r="B133" s="40"/>
      <c r="C133" s="213" t="s">
        <v>437</v>
      </c>
      <c r="D133" s="213" t="s">
        <v>161</v>
      </c>
      <c r="E133" s="214" t="s">
        <v>1478</v>
      </c>
      <c r="F133" s="215" t="s">
        <v>1479</v>
      </c>
      <c r="G133" s="216" t="s">
        <v>1146</v>
      </c>
      <c r="H133" s="217">
        <v>1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166</v>
      </c>
      <c r="AT133" s="224" t="s">
        <v>161</v>
      </c>
      <c r="AU133" s="224" t="s">
        <v>72</v>
      </c>
      <c r="AY133" s="18" t="s">
        <v>157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166</v>
      </c>
      <c r="BM133" s="224" t="s">
        <v>1481</v>
      </c>
    </row>
    <row r="134" s="2" customFormat="1" ht="16.5" customHeight="1">
      <c r="A134" s="39"/>
      <c r="B134" s="40"/>
      <c r="C134" s="213" t="s">
        <v>525</v>
      </c>
      <c r="D134" s="213" t="s">
        <v>161</v>
      </c>
      <c r="E134" s="214" t="s">
        <v>1478</v>
      </c>
      <c r="F134" s="215" t="s">
        <v>1479</v>
      </c>
      <c r="G134" s="216" t="s">
        <v>1146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166</v>
      </c>
      <c r="AT134" s="224" t="s">
        <v>161</v>
      </c>
      <c r="AU134" s="224" t="s">
        <v>72</v>
      </c>
      <c r="AY134" s="18" t="s">
        <v>157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166</v>
      </c>
      <c r="BM134" s="224" t="s">
        <v>1482</v>
      </c>
    </row>
    <row r="135" s="2" customFormat="1" ht="16.5" customHeight="1">
      <c r="A135" s="39"/>
      <c r="B135" s="40"/>
      <c r="C135" s="213" t="s">
        <v>608</v>
      </c>
      <c r="D135" s="213" t="s">
        <v>161</v>
      </c>
      <c r="E135" s="214" t="s">
        <v>1478</v>
      </c>
      <c r="F135" s="215" t="s">
        <v>1479</v>
      </c>
      <c r="G135" s="216" t="s">
        <v>1146</v>
      </c>
      <c r="H135" s="217">
        <v>1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166</v>
      </c>
      <c r="AT135" s="224" t="s">
        <v>161</v>
      </c>
      <c r="AU135" s="224" t="s">
        <v>72</v>
      </c>
      <c r="AY135" s="18" t="s">
        <v>157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166</v>
      </c>
      <c r="BM135" s="224" t="s">
        <v>1483</v>
      </c>
    </row>
    <row r="136" s="2" customFormat="1" ht="16.5" customHeight="1">
      <c r="A136" s="39"/>
      <c r="B136" s="40"/>
      <c r="C136" s="213" t="s">
        <v>354</v>
      </c>
      <c r="D136" s="213" t="s">
        <v>161</v>
      </c>
      <c r="E136" s="214" t="s">
        <v>1484</v>
      </c>
      <c r="F136" s="215" t="s">
        <v>1485</v>
      </c>
      <c r="G136" s="216" t="s">
        <v>1146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166</v>
      </c>
      <c r="AT136" s="224" t="s">
        <v>161</v>
      </c>
      <c r="AU136" s="224" t="s">
        <v>72</v>
      </c>
      <c r="AY136" s="18" t="s">
        <v>157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166</v>
      </c>
      <c r="BM136" s="224" t="s">
        <v>1486</v>
      </c>
    </row>
    <row r="137" s="2" customFormat="1" ht="16.5" customHeight="1">
      <c r="A137" s="39"/>
      <c r="B137" s="40"/>
      <c r="C137" s="213" t="s">
        <v>442</v>
      </c>
      <c r="D137" s="213" t="s">
        <v>161</v>
      </c>
      <c r="E137" s="214" t="s">
        <v>1487</v>
      </c>
      <c r="F137" s="215" t="s">
        <v>1485</v>
      </c>
      <c r="G137" s="216" t="s">
        <v>1146</v>
      </c>
      <c r="H137" s="217">
        <v>1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166</v>
      </c>
      <c r="AT137" s="224" t="s">
        <v>161</v>
      </c>
      <c r="AU137" s="224" t="s">
        <v>72</v>
      </c>
      <c r="AY137" s="18" t="s">
        <v>157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166</v>
      </c>
      <c r="BM137" s="224" t="s">
        <v>1488</v>
      </c>
    </row>
    <row r="138" s="2" customFormat="1" ht="16.5" customHeight="1">
      <c r="A138" s="39"/>
      <c r="B138" s="40"/>
      <c r="C138" s="213" t="s">
        <v>530</v>
      </c>
      <c r="D138" s="213" t="s">
        <v>161</v>
      </c>
      <c r="E138" s="214" t="s">
        <v>1487</v>
      </c>
      <c r="F138" s="215" t="s">
        <v>1485</v>
      </c>
      <c r="G138" s="216" t="s">
        <v>1146</v>
      </c>
      <c r="H138" s="217">
        <v>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166</v>
      </c>
      <c r="AT138" s="224" t="s">
        <v>161</v>
      </c>
      <c r="AU138" s="224" t="s">
        <v>72</v>
      </c>
      <c r="AY138" s="18" t="s">
        <v>157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166</v>
      </c>
      <c r="BM138" s="224" t="s">
        <v>1489</v>
      </c>
    </row>
    <row r="139" s="2" customFormat="1" ht="16.5" customHeight="1">
      <c r="A139" s="39"/>
      <c r="B139" s="40"/>
      <c r="C139" s="213" t="s">
        <v>614</v>
      </c>
      <c r="D139" s="213" t="s">
        <v>161</v>
      </c>
      <c r="E139" s="214" t="s">
        <v>1487</v>
      </c>
      <c r="F139" s="215" t="s">
        <v>1485</v>
      </c>
      <c r="G139" s="216" t="s">
        <v>1146</v>
      </c>
      <c r="H139" s="217">
        <v>1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43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166</v>
      </c>
      <c r="AT139" s="224" t="s">
        <v>161</v>
      </c>
      <c r="AU139" s="224" t="s">
        <v>72</v>
      </c>
      <c r="AY139" s="18" t="s">
        <v>157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166</v>
      </c>
      <c r="BM139" s="224" t="s">
        <v>1490</v>
      </c>
    </row>
    <row r="140" s="2" customFormat="1" ht="16.5" customHeight="1">
      <c r="A140" s="39"/>
      <c r="B140" s="40"/>
      <c r="C140" s="213" t="s">
        <v>166</v>
      </c>
      <c r="D140" s="213" t="s">
        <v>161</v>
      </c>
      <c r="E140" s="214" t="s">
        <v>1491</v>
      </c>
      <c r="F140" s="215" t="s">
        <v>1492</v>
      </c>
      <c r="G140" s="216" t="s">
        <v>1153</v>
      </c>
      <c r="H140" s="217">
        <v>2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166</v>
      </c>
      <c r="AT140" s="224" t="s">
        <v>161</v>
      </c>
      <c r="AU140" s="224" t="s">
        <v>72</v>
      </c>
      <c r="AY140" s="18" t="s">
        <v>157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166</v>
      </c>
      <c r="BM140" s="224" t="s">
        <v>1493</v>
      </c>
    </row>
    <row r="141" s="2" customFormat="1" ht="16.5" customHeight="1">
      <c r="A141" s="39"/>
      <c r="B141" s="40"/>
      <c r="C141" s="213" t="s">
        <v>7</v>
      </c>
      <c r="D141" s="213" t="s">
        <v>161</v>
      </c>
      <c r="E141" s="214" t="s">
        <v>1491</v>
      </c>
      <c r="F141" s="215" t="s">
        <v>1492</v>
      </c>
      <c r="G141" s="216" t="s">
        <v>1153</v>
      </c>
      <c r="H141" s="217">
        <v>2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166</v>
      </c>
      <c r="AT141" s="224" t="s">
        <v>161</v>
      </c>
      <c r="AU141" s="224" t="s">
        <v>72</v>
      </c>
      <c r="AY141" s="18" t="s">
        <v>157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166</v>
      </c>
      <c r="BM141" s="224" t="s">
        <v>1494</v>
      </c>
    </row>
    <row r="142" s="2" customFormat="1" ht="16.5" customHeight="1">
      <c r="A142" s="39"/>
      <c r="B142" s="40"/>
      <c r="C142" s="213" t="s">
        <v>468</v>
      </c>
      <c r="D142" s="213" t="s">
        <v>161</v>
      </c>
      <c r="E142" s="214" t="s">
        <v>1491</v>
      </c>
      <c r="F142" s="215" t="s">
        <v>1492</v>
      </c>
      <c r="G142" s="216" t="s">
        <v>1153</v>
      </c>
      <c r="H142" s="217">
        <v>2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166</v>
      </c>
      <c r="AT142" s="224" t="s">
        <v>161</v>
      </c>
      <c r="AU142" s="224" t="s">
        <v>72</v>
      </c>
      <c r="AY142" s="18" t="s">
        <v>157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166</v>
      </c>
      <c r="BM142" s="224" t="s">
        <v>1495</v>
      </c>
    </row>
    <row r="143" s="2" customFormat="1" ht="16.5" customHeight="1">
      <c r="A143" s="39"/>
      <c r="B143" s="40"/>
      <c r="C143" s="213" t="s">
        <v>554</v>
      </c>
      <c r="D143" s="213" t="s">
        <v>161</v>
      </c>
      <c r="E143" s="214" t="s">
        <v>1491</v>
      </c>
      <c r="F143" s="215" t="s">
        <v>1492</v>
      </c>
      <c r="G143" s="216" t="s">
        <v>1153</v>
      </c>
      <c r="H143" s="217">
        <v>2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166</v>
      </c>
      <c r="AT143" s="224" t="s">
        <v>161</v>
      </c>
      <c r="AU143" s="224" t="s">
        <v>72</v>
      </c>
      <c r="AY143" s="18" t="s">
        <v>157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166</v>
      </c>
      <c r="BM143" s="224" t="s">
        <v>1496</v>
      </c>
    </row>
    <row r="144" s="2" customFormat="1" ht="16.5" customHeight="1">
      <c r="A144" s="39"/>
      <c r="B144" s="40"/>
      <c r="C144" s="213" t="s">
        <v>174</v>
      </c>
      <c r="D144" s="213" t="s">
        <v>161</v>
      </c>
      <c r="E144" s="214" t="s">
        <v>1497</v>
      </c>
      <c r="F144" s="215" t="s">
        <v>1498</v>
      </c>
      <c r="G144" s="216" t="s">
        <v>1153</v>
      </c>
      <c r="H144" s="217">
        <v>4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166</v>
      </c>
      <c r="AT144" s="224" t="s">
        <v>161</v>
      </c>
      <c r="AU144" s="224" t="s">
        <v>72</v>
      </c>
      <c r="AY144" s="18" t="s">
        <v>157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166</v>
      </c>
      <c r="BM144" s="224" t="s">
        <v>1499</v>
      </c>
    </row>
    <row r="145" s="2" customFormat="1" ht="16.5" customHeight="1">
      <c r="A145" s="39"/>
      <c r="B145" s="40"/>
      <c r="C145" s="213" t="s">
        <v>373</v>
      </c>
      <c r="D145" s="213" t="s">
        <v>161</v>
      </c>
      <c r="E145" s="214" t="s">
        <v>1497</v>
      </c>
      <c r="F145" s="215" t="s">
        <v>1498</v>
      </c>
      <c r="G145" s="216" t="s">
        <v>1153</v>
      </c>
      <c r="H145" s="217">
        <v>4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166</v>
      </c>
      <c r="AT145" s="224" t="s">
        <v>161</v>
      </c>
      <c r="AU145" s="224" t="s">
        <v>72</v>
      </c>
      <c r="AY145" s="18" t="s">
        <v>157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166</v>
      </c>
      <c r="BM145" s="224" t="s">
        <v>1500</v>
      </c>
    </row>
    <row r="146" s="2" customFormat="1" ht="16.5" customHeight="1">
      <c r="A146" s="39"/>
      <c r="B146" s="40"/>
      <c r="C146" s="213" t="s">
        <v>461</v>
      </c>
      <c r="D146" s="213" t="s">
        <v>161</v>
      </c>
      <c r="E146" s="214" t="s">
        <v>1497</v>
      </c>
      <c r="F146" s="215" t="s">
        <v>1498</v>
      </c>
      <c r="G146" s="216" t="s">
        <v>1153</v>
      </c>
      <c r="H146" s="217">
        <v>4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166</v>
      </c>
      <c r="AT146" s="224" t="s">
        <v>161</v>
      </c>
      <c r="AU146" s="224" t="s">
        <v>72</v>
      </c>
      <c r="AY146" s="18" t="s">
        <v>157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166</v>
      </c>
      <c r="BM146" s="224" t="s">
        <v>1501</v>
      </c>
    </row>
    <row r="147" s="2" customFormat="1" ht="16.5" customHeight="1">
      <c r="A147" s="39"/>
      <c r="B147" s="40"/>
      <c r="C147" s="213" t="s">
        <v>549</v>
      </c>
      <c r="D147" s="213" t="s">
        <v>161</v>
      </c>
      <c r="E147" s="214" t="s">
        <v>1497</v>
      </c>
      <c r="F147" s="215" t="s">
        <v>1498</v>
      </c>
      <c r="G147" s="216" t="s">
        <v>1153</v>
      </c>
      <c r="H147" s="217">
        <v>4</v>
      </c>
      <c r="I147" s="218"/>
      <c r="J147" s="219">
        <f>ROUND(I147*H147,2)</f>
        <v>0</v>
      </c>
      <c r="K147" s="215" t="s">
        <v>19</v>
      </c>
      <c r="L147" s="45"/>
      <c r="M147" s="272" t="s">
        <v>19</v>
      </c>
      <c r="N147" s="273" t="s">
        <v>43</v>
      </c>
      <c r="O147" s="270"/>
      <c r="P147" s="274">
        <f>O147*H147</f>
        <v>0</v>
      </c>
      <c r="Q147" s="274">
        <v>0</v>
      </c>
      <c r="R147" s="274">
        <f>Q147*H147</f>
        <v>0</v>
      </c>
      <c r="S147" s="274">
        <v>0</v>
      </c>
      <c r="T147" s="27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166</v>
      </c>
      <c r="AT147" s="224" t="s">
        <v>161</v>
      </c>
      <c r="AU147" s="224" t="s">
        <v>72</v>
      </c>
      <c r="AY147" s="18" t="s">
        <v>157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166</v>
      </c>
      <c r="BM147" s="224" t="s">
        <v>1502</v>
      </c>
    </row>
    <row r="148" s="2" customFormat="1" ht="6.96" customHeight="1">
      <c r="A148" s="39"/>
      <c r="B148" s="60"/>
      <c r="C148" s="61"/>
      <c r="D148" s="61"/>
      <c r="E148" s="61"/>
      <c r="F148" s="61"/>
      <c r="G148" s="61"/>
      <c r="H148" s="61"/>
      <c r="I148" s="61"/>
      <c r="J148" s="61"/>
      <c r="K148" s="61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PEBFtpgW6prJ4hN3d3SI9/YlfMsVGO6ntFNCFhNW0SXFF41MeK5twsZYoh1P87Gv9QUWm/yjirxPE5ALgtSt0A==" hashValue="bL9UwgFU4R1McR8djIH+TkeOYgf/seOMjABlYdC15AJeFVMbIVGQy4QDZP6Hl3/OCoNAgbJzG+YPuQxb+BquLA==" algorithmName="SHA-512" password="CC35"/>
  <autoFilter ref="C84:K1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129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venkovního bazénu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130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1503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15. 5. 2024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stavby'!AN10="","",'Rekapitulace stavby'!AN10)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 xml:space="preserve"> </v>
      </c>
      <c r="F15" s="39"/>
      <c r="G15" s="39"/>
      <c r="H15" s="39"/>
      <c r="I15" s="143" t="s">
        <v>28</v>
      </c>
      <c r="J15" s="134" t="str">
        <f>IF('Rekapitulace stavby'!AN11="","",'Rekapitulace stavby'!AN11)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28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3" t="s">
        <v>26</v>
      </c>
      <c r="J23" s="134" t="s">
        <v>34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8"/>
      <c r="B27" s="149"/>
      <c r="C27" s="148"/>
      <c r="D27" s="148"/>
      <c r="E27" s="150" t="s">
        <v>37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38</v>
      </c>
      <c r="E30" s="39"/>
      <c r="F30" s="39"/>
      <c r="G30" s="39"/>
      <c r="H30" s="39"/>
      <c r="I30" s="39"/>
      <c r="J30" s="154">
        <f>ROUND(J80,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40</v>
      </c>
      <c r="G32" s="39"/>
      <c r="H32" s="39"/>
      <c r="I32" s="155" t="s">
        <v>39</v>
      </c>
      <c r="J32" s="155" t="s">
        <v>41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42</v>
      </c>
      <c r="E33" s="143" t="s">
        <v>43</v>
      </c>
      <c r="F33" s="157">
        <f>ROUND((SUM(BE80:BE90)),  2)</f>
        <v>0</v>
      </c>
      <c r="G33" s="39"/>
      <c r="H33" s="39"/>
      <c r="I33" s="158">
        <v>0.20999999999999999</v>
      </c>
      <c r="J33" s="157">
        <f>ROUND(((SUM(BE80:BE90))*I33),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44</v>
      </c>
      <c r="F34" s="157">
        <f>ROUND((SUM(BF80:BF90)),  2)</f>
        <v>0</v>
      </c>
      <c r="G34" s="39"/>
      <c r="H34" s="39"/>
      <c r="I34" s="158">
        <v>0.12</v>
      </c>
      <c r="J34" s="157">
        <f>ROUND(((SUM(BF80:BF90))*I34),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45</v>
      </c>
      <c r="F35" s="157">
        <f>ROUND((SUM(BG80:BG90)),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46</v>
      </c>
      <c r="F36" s="157">
        <f>ROUND((SUM(BH80:BH90)),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ROUND((SUM(BI80:BI90)),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48</v>
      </c>
      <c r="E39" s="161"/>
      <c r="F39" s="161"/>
      <c r="G39" s="162" t="s">
        <v>49</v>
      </c>
      <c r="H39" s="163" t="s">
        <v>50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132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Rekonstrukce venkovního bazénu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130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05 - Vodní skluzavka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Nový Jičín</v>
      </c>
      <c r="G52" s="41"/>
      <c r="H52" s="41"/>
      <c r="I52" s="33" t="s">
        <v>23</v>
      </c>
      <c r="J52" s="73" t="str">
        <f>IF(J12="","",J12)</f>
        <v>15. 5. 2024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MP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133</v>
      </c>
      <c r="D57" s="172"/>
      <c r="E57" s="172"/>
      <c r="F57" s="172"/>
      <c r="G57" s="172"/>
      <c r="H57" s="172"/>
      <c r="I57" s="172"/>
      <c r="J57" s="173" t="s">
        <v>134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70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135</v>
      </c>
    </row>
    <row r="60" s="9" customFormat="1" ht="24.96" customHeight="1">
      <c r="A60" s="9"/>
      <c r="B60" s="175"/>
      <c r="C60" s="176"/>
      <c r="D60" s="177" t="s">
        <v>1504</v>
      </c>
      <c r="E60" s="178"/>
      <c r="F60" s="178"/>
      <c r="G60" s="178"/>
      <c r="H60" s="178"/>
      <c r="I60" s="178"/>
      <c r="J60" s="179">
        <f>J81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142</v>
      </c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170" t="str">
        <f>E7</f>
        <v>Rekonstrukce venkovního bazénu</v>
      </c>
      <c r="F70" s="33"/>
      <c r="G70" s="33"/>
      <c r="H70" s="33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130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05 - Vodní skluzavka</v>
      </c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>Nový Jičín</v>
      </c>
      <c r="G74" s="41"/>
      <c r="H74" s="41"/>
      <c r="I74" s="33" t="s">
        <v>23</v>
      </c>
      <c r="J74" s="73" t="str">
        <f>IF(J12="","",J12)</f>
        <v>15. 5. 2024</v>
      </c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25</v>
      </c>
      <c r="D76" s="41"/>
      <c r="E76" s="41"/>
      <c r="F76" s="28" t="str">
        <f>E15</f>
        <v xml:space="preserve"> </v>
      </c>
      <c r="G76" s="41"/>
      <c r="H76" s="41"/>
      <c r="I76" s="33" t="s">
        <v>31</v>
      </c>
      <c r="J76" s="37" t="str">
        <f>E21</f>
        <v xml:space="preserve"> </v>
      </c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29</v>
      </c>
      <c r="D77" s="41"/>
      <c r="E77" s="41"/>
      <c r="F77" s="28" t="str">
        <f>IF(E18="","",E18)</f>
        <v>Vyplň údaj</v>
      </c>
      <c r="G77" s="41"/>
      <c r="H77" s="41"/>
      <c r="I77" s="33" t="s">
        <v>33</v>
      </c>
      <c r="J77" s="37" t="str">
        <f>E24</f>
        <v>MP Pro s.r.o.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86"/>
      <c r="B79" s="187"/>
      <c r="C79" s="188" t="s">
        <v>143</v>
      </c>
      <c r="D79" s="189" t="s">
        <v>57</v>
      </c>
      <c r="E79" s="189" t="s">
        <v>53</v>
      </c>
      <c r="F79" s="189" t="s">
        <v>54</v>
      </c>
      <c r="G79" s="189" t="s">
        <v>144</v>
      </c>
      <c r="H79" s="189" t="s">
        <v>145</v>
      </c>
      <c r="I79" s="189" t="s">
        <v>146</v>
      </c>
      <c r="J79" s="189" t="s">
        <v>134</v>
      </c>
      <c r="K79" s="190" t="s">
        <v>147</v>
      </c>
      <c r="L79" s="191"/>
      <c r="M79" s="93" t="s">
        <v>19</v>
      </c>
      <c r="N79" s="94" t="s">
        <v>42</v>
      </c>
      <c r="O79" s="94" t="s">
        <v>148</v>
      </c>
      <c r="P79" s="94" t="s">
        <v>149</v>
      </c>
      <c r="Q79" s="94" t="s">
        <v>150</v>
      </c>
      <c r="R79" s="94" t="s">
        <v>151</v>
      </c>
      <c r="S79" s="94" t="s">
        <v>152</v>
      </c>
      <c r="T79" s="95" t="s">
        <v>153</v>
      </c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</row>
    <row r="80" s="2" customFormat="1" ht="22.8" customHeight="1">
      <c r="A80" s="39"/>
      <c r="B80" s="40"/>
      <c r="C80" s="100" t="s">
        <v>154</v>
      </c>
      <c r="D80" s="41"/>
      <c r="E80" s="41"/>
      <c r="F80" s="41"/>
      <c r="G80" s="41"/>
      <c r="H80" s="41"/>
      <c r="I80" s="41"/>
      <c r="J80" s="192">
        <f>BK80</f>
        <v>0</v>
      </c>
      <c r="K80" s="41"/>
      <c r="L80" s="45"/>
      <c r="M80" s="96"/>
      <c r="N80" s="193"/>
      <c r="O80" s="97"/>
      <c r="P80" s="194">
        <f>P81</f>
        <v>0</v>
      </c>
      <c r="Q80" s="97"/>
      <c r="R80" s="194">
        <f>R81</f>
        <v>0</v>
      </c>
      <c r="S80" s="97"/>
      <c r="T80" s="195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71</v>
      </c>
      <c r="AU80" s="18" t="s">
        <v>135</v>
      </c>
      <c r="BK80" s="196">
        <f>BK81</f>
        <v>0</v>
      </c>
    </row>
    <row r="81" s="12" customFormat="1" ht="25.92" customHeight="1">
      <c r="A81" s="12"/>
      <c r="B81" s="197"/>
      <c r="C81" s="198"/>
      <c r="D81" s="199" t="s">
        <v>71</v>
      </c>
      <c r="E81" s="200" t="s">
        <v>1142</v>
      </c>
      <c r="F81" s="200" t="s">
        <v>1505</v>
      </c>
      <c r="G81" s="198"/>
      <c r="H81" s="198"/>
      <c r="I81" s="201"/>
      <c r="J81" s="202">
        <f>BK81</f>
        <v>0</v>
      </c>
      <c r="K81" s="198"/>
      <c r="L81" s="203"/>
      <c r="M81" s="204"/>
      <c r="N81" s="205"/>
      <c r="O81" s="205"/>
      <c r="P81" s="206">
        <f>SUM(P82:P90)</f>
        <v>0</v>
      </c>
      <c r="Q81" s="205"/>
      <c r="R81" s="206">
        <f>SUM(R82:R90)</f>
        <v>0</v>
      </c>
      <c r="S81" s="205"/>
      <c r="T81" s="207">
        <f>SUM(T82:T90)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8" t="s">
        <v>80</v>
      </c>
      <c r="AT81" s="209" t="s">
        <v>71</v>
      </c>
      <c r="AU81" s="209" t="s">
        <v>72</v>
      </c>
      <c r="AY81" s="208" t="s">
        <v>157</v>
      </c>
      <c r="BK81" s="210">
        <f>SUM(BK82:BK90)</f>
        <v>0</v>
      </c>
    </row>
    <row r="82" s="2" customFormat="1" ht="114.9" customHeight="1">
      <c r="A82" s="39"/>
      <c r="B82" s="40"/>
      <c r="C82" s="213" t="s">
        <v>80</v>
      </c>
      <c r="D82" s="213" t="s">
        <v>161</v>
      </c>
      <c r="E82" s="214" t="s">
        <v>1506</v>
      </c>
      <c r="F82" s="215" t="s">
        <v>1507</v>
      </c>
      <c r="G82" s="216" t="s">
        <v>1146</v>
      </c>
      <c r="H82" s="217">
        <v>1</v>
      </c>
      <c r="I82" s="218"/>
      <c r="J82" s="219">
        <f>ROUND(I82*H82,2)</f>
        <v>0</v>
      </c>
      <c r="K82" s="215" t="s">
        <v>19</v>
      </c>
      <c r="L82" s="45"/>
      <c r="M82" s="220" t="s">
        <v>19</v>
      </c>
      <c r="N82" s="221" t="s">
        <v>43</v>
      </c>
      <c r="O82" s="85"/>
      <c r="P82" s="222">
        <f>O82*H82</f>
        <v>0</v>
      </c>
      <c r="Q82" s="222">
        <v>0</v>
      </c>
      <c r="R82" s="222">
        <f>Q82*H82</f>
        <v>0</v>
      </c>
      <c r="S82" s="222">
        <v>0</v>
      </c>
      <c r="T82" s="223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24" t="s">
        <v>166</v>
      </c>
      <c r="AT82" s="224" t="s">
        <v>161</v>
      </c>
      <c r="AU82" s="224" t="s">
        <v>80</v>
      </c>
      <c r="AY82" s="18" t="s">
        <v>157</v>
      </c>
      <c r="BE82" s="225">
        <f>IF(N82="základní",J82,0)</f>
        <v>0</v>
      </c>
      <c r="BF82" s="225">
        <f>IF(N82="snížená",J82,0)</f>
        <v>0</v>
      </c>
      <c r="BG82" s="225">
        <f>IF(N82="zákl. přenesená",J82,0)</f>
        <v>0</v>
      </c>
      <c r="BH82" s="225">
        <f>IF(N82="sníž. přenesená",J82,0)</f>
        <v>0</v>
      </c>
      <c r="BI82" s="225">
        <f>IF(N82="nulová",J82,0)</f>
        <v>0</v>
      </c>
      <c r="BJ82" s="18" t="s">
        <v>80</v>
      </c>
      <c r="BK82" s="225">
        <f>ROUND(I82*H82,2)</f>
        <v>0</v>
      </c>
      <c r="BL82" s="18" t="s">
        <v>166</v>
      </c>
      <c r="BM82" s="224" t="s">
        <v>82</v>
      </c>
    </row>
    <row r="83" s="2" customFormat="1" ht="37.8" customHeight="1">
      <c r="A83" s="39"/>
      <c r="B83" s="40"/>
      <c r="C83" s="213" t="s">
        <v>82</v>
      </c>
      <c r="D83" s="213" t="s">
        <v>161</v>
      </c>
      <c r="E83" s="214" t="s">
        <v>1508</v>
      </c>
      <c r="F83" s="215" t="s">
        <v>1509</v>
      </c>
      <c r="G83" s="216" t="s">
        <v>1146</v>
      </c>
      <c r="H83" s="217">
        <v>1</v>
      </c>
      <c r="I83" s="218"/>
      <c r="J83" s="219">
        <f>ROUND(I83*H83,2)</f>
        <v>0</v>
      </c>
      <c r="K83" s="215" t="s">
        <v>19</v>
      </c>
      <c r="L83" s="45"/>
      <c r="M83" s="220" t="s">
        <v>19</v>
      </c>
      <c r="N83" s="221" t="s">
        <v>43</v>
      </c>
      <c r="O83" s="85"/>
      <c r="P83" s="222">
        <f>O83*H83</f>
        <v>0</v>
      </c>
      <c r="Q83" s="222">
        <v>0</v>
      </c>
      <c r="R83" s="222">
        <f>Q83*H83</f>
        <v>0</v>
      </c>
      <c r="S83" s="222">
        <v>0</v>
      </c>
      <c r="T83" s="223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24" t="s">
        <v>166</v>
      </c>
      <c r="AT83" s="224" t="s">
        <v>161</v>
      </c>
      <c r="AU83" s="224" t="s">
        <v>80</v>
      </c>
      <c r="AY83" s="18" t="s">
        <v>157</v>
      </c>
      <c r="BE83" s="225">
        <f>IF(N83="základní",J83,0)</f>
        <v>0</v>
      </c>
      <c r="BF83" s="225">
        <f>IF(N83="snížená",J83,0)</f>
        <v>0</v>
      </c>
      <c r="BG83" s="225">
        <f>IF(N83="zákl. přenesená",J83,0)</f>
        <v>0</v>
      </c>
      <c r="BH83" s="225">
        <f>IF(N83="sníž. přenesená",J83,0)</f>
        <v>0</v>
      </c>
      <c r="BI83" s="225">
        <f>IF(N83="nulová",J83,0)</f>
        <v>0</v>
      </c>
      <c r="BJ83" s="18" t="s">
        <v>80</v>
      </c>
      <c r="BK83" s="225">
        <f>ROUND(I83*H83,2)</f>
        <v>0</v>
      </c>
      <c r="BL83" s="18" t="s">
        <v>166</v>
      </c>
      <c r="BM83" s="224" t="s">
        <v>166</v>
      </c>
    </row>
    <row r="84" s="2" customFormat="1" ht="101.25" customHeight="1">
      <c r="A84" s="39"/>
      <c r="B84" s="40"/>
      <c r="C84" s="213" t="s">
        <v>174</v>
      </c>
      <c r="D84" s="213" t="s">
        <v>161</v>
      </c>
      <c r="E84" s="214" t="s">
        <v>1510</v>
      </c>
      <c r="F84" s="215" t="s">
        <v>1511</v>
      </c>
      <c r="G84" s="216" t="s">
        <v>1146</v>
      </c>
      <c r="H84" s="217">
        <v>1</v>
      </c>
      <c r="I84" s="218"/>
      <c r="J84" s="219">
        <f>ROUND(I84*H84,2)</f>
        <v>0</v>
      </c>
      <c r="K84" s="215" t="s">
        <v>19</v>
      </c>
      <c r="L84" s="45"/>
      <c r="M84" s="220" t="s">
        <v>19</v>
      </c>
      <c r="N84" s="221" t="s">
        <v>43</v>
      </c>
      <c r="O84" s="85"/>
      <c r="P84" s="222">
        <f>O84*H84</f>
        <v>0</v>
      </c>
      <c r="Q84" s="222">
        <v>0</v>
      </c>
      <c r="R84" s="222">
        <f>Q84*H84</f>
        <v>0</v>
      </c>
      <c r="S84" s="222">
        <v>0</v>
      </c>
      <c r="T84" s="223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4" t="s">
        <v>166</v>
      </c>
      <c r="AT84" s="224" t="s">
        <v>161</v>
      </c>
      <c r="AU84" s="224" t="s">
        <v>80</v>
      </c>
      <c r="AY84" s="18" t="s">
        <v>157</v>
      </c>
      <c r="BE84" s="225">
        <f>IF(N84="základní",J84,0)</f>
        <v>0</v>
      </c>
      <c r="BF84" s="225">
        <f>IF(N84="snížená",J84,0)</f>
        <v>0</v>
      </c>
      <c r="BG84" s="225">
        <f>IF(N84="zákl. přenesená",J84,0)</f>
        <v>0</v>
      </c>
      <c r="BH84" s="225">
        <f>IF(N84="sníž. přenesená",J84,0)</f>
        <v>0</v>
      </c>
      <c r="BI84" s="225">
        <f>IF(N84="nulová",J84,0)</f>
        <v>0</v>
      </c>
      <c r="BJ84" s="18" t="s">
        <v>80</v>
      </c>
      <c r="BK84" s="225">
        <f>ROUND(I84*H84,2)</f>
        <v>0</v>
      </c>
      <c r="BL84" s="18" t="s">
        <v>166</v>
      </c>
      <c r="BM84" s="224" t="s">
        <v>158</v>
      </c>
    </row>
    <row r="85" s="2" customFormat="1" ht="24.15" customHeight="1">
      <c r="A85" s="39"/>
      <c r="B85" s="40"/>
      <c r="C85" s="213" t="s">
        <v>166</v>
      </c>
      <c r="D85" s="213" t="s">
        <v>161</v>
      </c>
      <c r="E85" s="214" t="s">
        <v>1512</v>
      </c>
      <c r="F85" s="215" t="s">
        <v>1513</v>
      </c>
      <c r="G85" s="216" t="s">
        <v>1146</v>
      </c>
      <c r="H85" s="217">
        <v>1</v>
      </c>
      <c r="I85" s="218"/>
      <c r="J85" s="219">
        <f>ROUND(I85*H85,2)</f>
        <v>0</v>
      </c>
      <c r="K85" s="215" t="s">
        <v>19</v>
      </c>
      <c r="L85" s="45"/>
      <c r="M85" s="220" t="s">
        <v>19</v>
      </c>
      <c r="N85" s="221" t="s">
        <v>43</v>
      </c>
      <c r="O85" s="85"/>
      <c r="P85" s="222">
        <f>O85*H85</f>
        <v>0</v>
      </c>
      <c r="Q85" s="222">
        <v>0</v>
      </c>
      <c r="R85" s="222">
        <f>Q85*H85</f>
        <v>0</v>
      </c>
      <c r="S85" s="222">
        <v>0</v>
      </c>
      <c r="T85" s="223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4" t="s">
        <v>166</v>
      </c>
      <c r="AT85" s="224" t="s">
        <v>161</v>
      </c>
      <c r="AU85" s="224" t="s">
        <v>80</v>
      </c>
      <c r="AY85" s="18" t="s">
        <v>157</v>
      </c>
      <c r="BE85" s="225">
        <f>IF(N85="základní",J85,0)</f>
        <v>0</v>
      </c>
      <c r="BF85" s="225">
        <f>IF(N85="snížená",J85,0)</f>
        <v>0</v>
      </c>
      <c r="BG85" s="225">
        <f>IF(N85="zákl. přenesená",J85,0)</f>
        <v>0</v>
      </c>
      <c r="BH85" s="225">
        <f>IF(N85="sníž. přenesená",J85,0)</f>
        <v>0</v>
      </c>
      <c r="BI85" s="225">
        <f>IF(N85="nulová",J85,0)</f>
        <v>0</v>
      </c>
      <c r="BJ85" s="18" t="s">
        <v>80</v>
      </c>
      <c r="BK85" s="225">
        <f>ROUND(I85*H85,2)</f>
        <v>0</v>
      </c>
      <c r="BL85" s="18" t="s">
        <v>166</v>
      </c>
      <c r="BM85" s="224" t="s">
        <v>183</v>
      </c>
    </row>
    <row r="86" s="2" customFormat="1" ht="21.75" customHeight="1">
      <c r="A86" s="39"/>
      <c r="B86" s="40"/>
      <c r="C86" s="213" t="s">
        <v>172</v>
      </c>
      <c r="D86" s="213" t="s">
        <v>161</v>
      </c>
      <c r="E86" s="214" t="s">
        <v>1514</v>
      </c>
      <c r="F86" s="215" t="s">
        <v>1515</v>
      </c>
      <c r="G86" s="216" t="s">
        <v>1146</v>
      </c>
      <c r="H86" s="217">
        <v>1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43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166</v>
      </c>
      <c r="AT86" s="224" t="s">
        <v>161</v>
      </c>
      <c r="AU86" s="224" t="s">
        <v>80</v>
      </c>
      <c r="AY86" s="18" t="s">
        <v>157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80</v>
      </c>
      <c r="BK86" s="225">
        <f>ROUND(I86*H86,2)</f>
        <v>0</v>
      </c>
      <c r="BL86" s="18" t="s">
        <v>166</v>
      </c>
      <c r="BM86" s="224" t="s">
        <v>1516</v>
      </c>
    </row>
    <row r="87" s="2" customFormat="1" ht="16.5" customHeight="1">
      <c r="A87" s="39"/>
      <c r="B87" s="40"/>
      <c r="C87" s="213" t="s">
        <v>160</v>
      </c>
      <c r="D87" s="213" t="s">
        <v>161</v>
      </c>
      <c r="E87" s="214" t="s">
        <v>1517</v>
      </c>
      <c r="F87" s="215" t="s">
        <v>1518</v>
      </c>
      <c r="G87" s="216" t="s">
        <v>1146</v>
      </c>
      <c r="H87" s="217">
        <v>1</v>
      </c>
      <c r="I87" s="218"/>
      <c r="J87" s="219">
        <f>ROUND(I87*H87,2)</f>
        <v>0</v>
      </c>
      <c r="K87" s="215" t="s">
        <v>19</v>
      </c>
      <c r="L87" s="45"/>
      <c r="M87" s="220" t="s">
        <v>19</v>
      </c>
      <c r="N87" s="221" t="s">
        <v>43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166</v>
      </c>
      <c r="AT87" s="224" t="s">
        <v>161</v>
      </c>
      <c r="AU87" s="224" t="s">
        <v>80</v>
      </c>
      <c r="AY87" s="18" t="s">
        <v>157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80</v>
      </c>
      <c r="BK87" s="225">
        <f>ROUND(I87*H87,2)</f>
        <v>0</v>
      </c>
      <c r="BL87" s="18" t="s">
        <v>166</v>
      </c>
      <c r="BM87" s="224" t="s">
        <v>126</v>
      </c>
    </row>
    <row r="88" s="2" customFormat="1" ht="16.5" customHeight="1">
      <c r="A88" s="39"/>
      <c r="B88" s="40"/>
      <c r="C88" s="213" t="s">
        <v>158</v>
      </c>
      <c r="D88" s="213" t="s">
        <v>161</v>
      </c>
      <c r="E88" s="214" t="s">
        <v>1519</v>
      </c>
      <c r="F88" s="215" t="s">
        <v>1520</v>
      </c>
      <c r="G88" s="216" t="s">
        <v>1153</v>
      </c>
      <c r="H88" s="217">
        <v>1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166</v>
      </c>
      <c r="AT88" s="224" t="s">
        <v>161</v>
      </c>
      <c r="AU88" s="224" t="s">
        <v>80</v>
      </c>
      <c r="AY88" s="18" t="s">
        <v>157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80</v>
      </c>
      <c r="BK88" s="225">
        <f>ROUND(I88*H88,2)</f>
        <v>0</v>
      </c>
      <c r="BL88" s="18" t="s">
        <v>166</v>
      </c>
      <c r="BM88" s="224" t="s">
        <v>8</v>
      </c>
    </row>
    <row r="89" s="2" customFormat="1" ht="16.5" customHeight="1">
      <c r="A89" s="39"/>
      <c r="B89" s="40"/>
      <c r="C89" s="213" t="s">
        <v>194</v>
      </c>
      <c r="D89" s="213" t="s">
        <v>161</v>
      </c>
      <c r="E89" s="214" t="s">
        <v>1521</v>
      </c>
      <c r="F89" s="215" t="s">
        <v>1522</v>
      </c>
      <c r="G89" s="216" t="s">
        <v>1146</v>
      </c>
      <c r="H89" s="217">
        <v>1</v>
      </c>
      <c r="I89" s="218"/>
      <c r="J89" s="219">
        <f>ROUND(I89*H89,2)</f>
        <v>0</v>
      </c>
      <c r="K89" s="215" t="s">
        <v>19</v>
      </c>
      <c r="L89" s="45"/>
      <c r="M89" s="220" t="s">
        <v>19</v>
      </c>
      <c r="N89" s="221" t="s">
        <v>43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166</v>
      </c>
      <c r="AT89" s="224" t="s">
        <v>161</v>
      </c>
      <c r="AU89" s="224" t="s">
        <v>80</v>
      </c>
      <c r="AY89" s="18" t="s">
        <v>157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80</v>
      </c>
      <c r="BK89" s="225">
        <f>ROUND(I89*H89,2)</f>
        <v>0</v>
      </c>
      <c r="BL89" s="18" t="s">
        <v>166</v>
      </c>
      <c r="BM89" s="224" t="s">
        <v>338</v>
      </c>
    </row>
    <row r="90" s="2" customFormat="1" ht="24.15" customHeight="1">
      <c r="A90" s="39"/>
      <c r="B90" s="40"/>
      <c r="C90" s="213" t="s">
        <v>183</v>
      </c>
      <c r="D90" s="213" t="s">
        <v>161</v>
      </c>
      <c r="E90" s="214" t="s">
        <v>1523</v>
      </c>
      <c r="F90" s="215" t="s">
        <v>1524</v>
      </c>
      <c r="G90" s="216" t="s">
        <v>1146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72" t="s">
        <v>19</v>
      </c>
      <c r="N90" s="273" t="s">
        <v>43</v>
      </c>
      <c r="O90" s="270"/>
      <c r="P90" s="274">
        <f>O90*H90</f>
        <v>0</v>
      </c>
      <c r="Q90" s="274">
        <v>0</v>
      </c>
      <c r="R90" s="274">
        <f>Q90*H90</f>
        <v>0</v>
      </c>
      <c r="S90" s="274">
        <v>0</v>
      </c>
      <c r="T90" s="27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166</v>
      </c>
      <c r="AT90" s="224" t="s">
        <v>161</v>
      </c>
      <c r="AU90" s="224" t="s">
        <v>80</v>
      </c>
      <c r="AY90" s="18" t="s">
        <v>157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80</v>
      </c>
      <c r="BK90" s="225">
        <f>ROUND(I90*H90,2)</f>
        <v>0</v>
      </c>
      <c r="BL90" s="18" t="s">
        <v>166</v>
      </c>
      <c r="BM90" s="224" t="s">
        <v>247</v>
      </c>
    </row>
    <row r="91" s="2" customFormat="1" ht="6.96" customHeight="1">
      <c r="A91" s="39"/>
      <c r="B91" s="60"/>
      <c r="C91" s="61"/>
      <c r="D91" s="61"/>
      <c r="E91" s="61"/>
      <c r="F91" s="61"/>
      <c r="G91" s="61"/>
      <c r="H91" s="61"/>
      <c r="I91" s="61"/>
      <c r="J91" s="61"/>
      <c r="K91" s="61"/>
      <c r="L91" s="45"/>
      <c r="M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</sheetData>
  <sheetProtection sheet="1" autoFilter="0" formatColumns="0" formatRows="0" objects="1" scenarios="1" spinCount="100000" saltValue="URWIcUbTwzE/th8tvGwVHFAdOe5BfwYSJ09Br7ztQ++719JTvahxwOLpe0eURqfW94xbQD0dCnOipOAfmx238A==" hashValue="xAB5mZtUVaK0UJYbicc5aRF4VCe5AJGsjm2WCWQFKx+m4jKU0VKAwr7WWGDY/6MMSwFD6PR4Uywlono9bfbx5w==" algorithmName="SHA-512" password="CC35"/>
  <autoFilter ref="C79:K90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129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venkovního bazénu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130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1525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15. 5. 2024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stavby'!AN10="","",'Rekapitulace stavby'!AN10)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 xml:space="preserve"> </v>
      </c>
      <c r="F15" s="39"/>
      <c r="G15" s="39"/>
      <c r="H15" s="39"/>
      <c r="I15" s="143" t="s">
        <v>28</v>
      </c>
      <c r="J15" s="134" t="str">
        <f>IF('Rekapitulace stavby'!AN11="","",'Rekapitulace stavby'!AN11)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28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3" t="s">
        <v>26</v>
      </c>
      <c r="J23" s="134" t="s">
        <v>34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8"/>
      <c r="B27" s="149"/>
      <c r="C27" s="148"/>
      <c r="D27" s="148"/>
      <c r="E27" s="150" t="s">
        <v>37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38</v>
      </c>
      <c r="E30" s="39"/>
      <c r="F30" s="39"/>
      <c r="G30" s="39"/>
      <c r="H30" s="39"/>
      <c r="I30" s="39"/>
      <c r="J30" s="154">
        <f>ROUND(J79,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40</v>
      </c>
      <c r="G32" s="39"/>
      <c r="H32" s="39"/>
      <c r="I32" s="155" t="s">
        <v>39</v>
      </c>
      <c r="J32" s="155" t="s">
        <v>41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42</v>
      </c>
      <c r="E33" s="143" t="s">
        <v>43</v>
      </c>
      <c r="F33" s="157">
        <f>ROUND((SUM(BE79:BE88)),  2)</f>
        <v>0</v>
      </c>
      <c r="G33" s="39"/>
      <c r="H33" s="39"/>
      <c r="I33" s="158">
        <v>0.20999999999999999</v>
      </c>
      <c r="J33" s="157">
        <f>ROUND(((SUM(BE79:BE88))*I33),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44</v>
      </c>
      <c r="F34" s="157">
        <f>ROUND((SUM(BF79:BF88)),  2)</f>
        <v>0</v>
      </c>
      <c r="G34" s="39"/>
      <c r="H34" s="39"/>
      <c r="I34" s="158">
        <v>0.12</v>
      </c>
      <c r="J34" s="157">
        <f>ROUND(((SUM(BF79:BF88))*I34),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45</v>
      </c>
      <c r="F35" s="157">
        <f>ROUND((SUM(BG79:BG88)),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46</v>
      </c>
      <c r="F36" s="157">
        <f>ROUND((SUM(BH79:BH88)),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ROUND((SUM(BI79:BI88)),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48</v>
      </c>
      <c r="E39" s="161"/>
      <c r="F39" s="161"/>
      <c r="G39" s="162" t="s">
        <v>49</v>
      </c>
      <c r="H39" s="163" t="s">
        <v>50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132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Rekonstrukce venkovního bazénu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130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06 - Optika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Nový Jičín</v>
      </c>
      <c r="G52" s="41"/>
      <c r="H52" s="41"/>
      <c r="I52" s="33" t="s">
        <v>23</v>
      </c>
      <c r="J52" s="73" t="str">
        <f>IF(J12="","",J12)</f>
        <v>15. 5. 2024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MP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133</v>
      </c>
      <c r="D57" s="172"/>
      <c r="E57" s="172"/>
      <c r="F57" s="172"/>
      <c r="G57" s="172"/>
      <c r="H57" s="172"/>
      <c r="I57" s="172"/>
      <c r="J57" s="173" t="s">
        <v>134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70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135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142</v>
      </c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70" t="str">
        <f>E7</f>
        <v>Rekonstrukce venkovního bazénu</v>
      </c>
      <c r="F69" s="33"/>
      <c r="G69" s="33"/>
      <c r="H69" s="33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130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06 - Optika</v>
      </c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21</v>
      </c>
      <c r="D73" s="41"/>
      <c r="E73" s="41"/>
      <c r="F73" s="28" t="str">
        <f>F12</f>
        <v>Nový Jičín</v>
      </c>
      <c r="G73" s="41"/>
      <c r="H73" s="41"/>
      <c r="I73" s="33" t="s">
        <v>23</v>
      </c>
      <c r="J73" s="73" t="str">
        <f>IF(J12="","",J12)</f>
        <v>15. 5. 2024</v>
      </c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25</v>
      </c>
      <c r="D75" s="41"/>
      <c r="E75" s="41"/>
      <c r="F75" s="28" t="str">
        <f>E15</f>
        <v xml:space="preserve"> </v>
      </c>
      <c r="G75" s="41"/>
      <c r="H75" s="41"/>
      <c r="I75" s="33" t="s">
        <v>31</v>
      </c>
      <c r="J75" s="37" t="str">
        <f>E21</f>
        <v xml:space="preserve"> </v>
      </c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29</v>
      </c>
      <c r="D76" s="41"/>
      <c r="E76" s="41"/>
      <c r="F76" s="28" t="str">
        <f>IF(E18="","",E18)</f>
        <v>Vyplň údaj</v>
      </c>
      <c r="G76" s="41"/>
      <c r="H76" s="41"/>
      <c r="I76" s="33" t="s">
        <v>33</v>
      </c>
      <c r="J76" s="37" t="str">
        <f>E24</f>
        <v>MP Pro s.r.o.</v>
      </c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86"/>
      <c r="B78" s="187"/>
      <c r="C78" s="188" t="s">
        <v>143</v>
      </c>
      <c r="D78" s="189" t="s">
        <v>57</v>
      </c>
      <c r="E78" s="189" t="s">
        <v>53</v>
      </c>
      <c r="F78" s="189" t="s">
        <v>54</v>
      </c>
      <c r="G78" s="189" t="s">
        <v>144</v>
      </c>
      <c r="H78" s="189" t="s">
        <v>145</v>
      </c>
      <c r="I78" s="189" t="s">
        <v>146</v>
      </c>
      <c r="J78" s="189" t="s">
        <v>134</v>
      </c>
      <c r="K78" s="190" t="s">
        <v>147</v>
      </c>
      <c r="L78" s="191"/>
      <c r="M78" s="93" t="s">
        <v>19</v>
      </c>
      <c r="N78" s="94" t="s">
        <v>42</v>
      </c>
      <c r="O78" s="94" t="s">
        <v>148</v>
      </c>
      <c r="P78" s="94" t="s">
        <v>149</v>
      </c>
      <c r="Q78" s="94" t="s">
        <v>150</v>
      </c>
      <c r="R78" s="94" t="s">
        <v>151</v>
      </c>
      <c r="S78" s="94" t="s">
        <v>152</v>
      </c>
      <c r="T78" s="95" t="s">
        <v>153</v>
      </c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</row>
    <row r="79" s="2" customFormat="1" ht="22.8" customHeight="1">
      <c r="A79" s="39"/>
      <c r="B79" s="40"/>
      <c r="C79" s="100" t="s">
        <v>154</v>
      </c>
      <c r="D79" s="41"/>
      <c r="E79" s="41"/>
      <c r="F79" s="41"/>
      <c r="G79" s="41"/>
      <c r="H79" s="41"/>
      <c r="I79" s="41"/>
      <c r="J79" s="192">
        <f>BK79</f>
        <v>0</v>
      </c>
      <c r="K79" s="41"/>
      <c r="L79" s="45"/>
      <c r="M79" s="96"/>
      <c r="N79" s="193"/>
      <c r="O79" s="97"/>
      <c r="P79" s="194">
        <f>SUM(P80:P88)</f>
        <v>0</v>
      </c>
      <c r="Q79" s="97"/>
      <c r="R79" s="194">
        <f>SUM(R80:R88)</f>
        <v>0</v>
      </c>
      <c r="S79" s="97"/>
      <c r="T79" s="195">
        <f>SUM(T80:T88)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71</v>
      </c>
      <c r="AU79" s="18" t="s">
        <v>135</v>
      </c>
      <c r="BK79" s="196">
        <f>SUM(BK80:BK88)</f>
        <v>0</v>
      </c>
    </row>
    <row r="80" s="2" customFormat="1" ht="16.5" customHeight="1">
      <c r="A80" s="39"/>
      <c r="B80" s="40"/>
      <c r="C80" s="213" t="s">
        <v>80</v>
      </c>
      <c r="D80" s="213" t="s">
        <v>161</v>
      </c>
      <c r="E80" s="214" t="s">
        <v>1523</v>
      </c>
      <c r="F80" s="215" t="s">
        <v>1526</v>
      </c>
      <c r="G80" s="216" t="s">
        <v>164</v>
      </c>
      <c r="H80" s="217">
        <v>250</v>
      </c>
      <c r="I80" s="218"/>
      <c r="J80" s="219">
        <f>ROUND(I80*H80,2)</f>
        <v>0</v>
      </c>
      <c r="K80" s="215" t="s">
        <v>19</v>
      </c>
      <c r="L80" s="45"/>
      <c r="M80" s="220" t="s">
        <v>19</v>
      </c>
      <c r="N80" s="221" t="s">
        <v>43</v>
      </c>
      <c r="O80" s="85"/>
      <c r="P80" s="222">
        <f>O80*H80</f>
        <v>0</v>
      </c>
      <c r="Q80" s="222">
        <v>0</v>
      </c>
      <c r="R80" s="222">
        <f>Q80*H80</f>
        <v>0</v>
      </c>
      <c r="S80" s="222">
        <v>0</v>
      </c>
      <c r="T80" s="223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24" t="s">
        <v>166</v>
      </c>
      <c r="AT80" s="224" t="s">
        <v>161</v>
      </c>
      <c r="AU80" s="224" t="s">
        <v>72</v>
      </c>
      <c r="AY80" s="18" t="s">
        <v>157</v>
      </c>
      <c r="BE80" s="225">
        <f>IF(N80="základní",J80,0)</f>
        <v>0</v>
      </c>
      <c r="BF80" s="225">
        <f>IF(N80="snížená",J80,0)</f>
        <v>0</v>
      </c>
      <c r="BG80" s="225">
        <f>IF(N80="zákl. přenesená",J80,0)</f>
        <v>0</v>
      </c>
      <c r="BH80" s="225">
        <f>IF(N80="sníž. přenesená",J80,0)</f>
        <v>0</v>
      </c>
      <c r="BI80" s="225">
        <f>IF(N80="nulová",J80,0)</f>
        <v>0</v>
      </c>
      <c r="BJ80" s="18" t="s">
        <v>80</v>
      </c>
      <c r="BK80" s="225">
        <f>ROUND(I80*H80,2)</f>
        <v>0</v>
      </c>
      <c r="BL80" s="18" t="s">
        <v>166</v>
      </c>
      <c r="BM80" s="224" t="s">
        <v>82</v>
      </c>
    </row>
    <row r="81" s="2" customFormat="1" ht="16.5" customHeight="1">
      <c r="A81" s="39"/>
      <c r="B81" s="40"/>
      <c r="C81" s="213" t="s">
        <v>82</v>
      </c>
      <c r="D81" s="213" t="s">
        <v>161</v>
      </c>
      <c r="E81" s="214" t="s">
        <v>1527</v>
      </c>
      <c r="F81" s="215" t="s">
        <v>1528</v>
      </c>
      <c r="G81" s="216" t="s">
        <v>164</v>
      </c>
      <c r="H81" s="217">
        <v>250</v>
      </c>
      <c r="I81" s="218"/>
      <c r="J81" s="219">
        <f>ROUND(I81*H81,2)</f>
        <v>0</v>
      </c>
      <c r="K81" s="215" t="s">
        <v>19</v>
      </c>
      <c r="L81" s="45"/>
      <c r="M81" s="220" t="s">
        <v>19</v>
      </c>
      <c r="N81" s="221" t="s">
        <v>43</v>
      </c>
      <c r="O81" s="85"/>
      <c r="P81" s="222">
        <f>O81*H81</f>
        <v>0</v>
      </c>
      <c r="Q81" s="222">
        <v>0</v>
      </c>
      <c r="R81" s="222">
        <f>Q81*H81</f>
        <v>0</v>
      </c>
      <c r="S81" s="222">
        <v>0</v>
      </c>
      <c r="T81" s="223">
        <f>S81*H81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R81" s="224" t="s">
        <v>166</v>
      </c>
      <c r="AT81" s="224" t="s">
        <v>161</v>
      </c>
      <c r="AU81" s="224" t="s">
        <v>72</v>
      </c>
      <c r="AY81" s="18" t="s">
        <v>157</v>
      </c>
      <c r="BE81" s="225">
        <f>IF(N81="základní",J81,0)</f>
        <v>0</v>
      </c>
      <c r="BF81" s="225">
        <f>IF(N81="snížená",J81,0)</f>
        <v>0</v>
      </c>
      <c r="BG81" s="225">
        <f>IF(N81="zákl. přenesená",J81,0)</f>
        <v>0</v>
      </c>
      <c r="BH81" s="225">
        <f>IF(N81="sníž. přenesená",J81,0)</f>
        <v>0</v>
      </c>
      <c r="BI81" s="225">
        <f>IF(N81="nulová",J81,0)</f>
        <v>0</v>
      </c>
      <c r="BJ81" s="18" t="s">
        <v>80</v>
      </c>
      <c r="BK81" s="225">
        <f>ROUND(I81*H81,2)</f>
        <v>0</v>
      </c>
      <c r="BL81" s="18" t="s">
        <v>166</v>
      </c>
      <c r="BM81" s="224" t="s">
        <v>166</v>
      </c>
    </row>
    <row r="82" s="2" customFormat="1" ht="16.5" customHeight="1">
      <c r="A82" s="39"/>
      <c r="B82" s="40"/>
      <c r="C82" s="213" t="s">
        <v>174</v>
      </c>
      <c r="D82" s="213" t="s">
        <v>161</v>
      </c>
      <c r="E82" s="214" t="s">
        <v>1529</v>
      </c>
      <c r="F82" s="215" t="s">
        <v>1530</v>
      </c>
      <c r="G82" s="216" t="s">
        <v>1153</v>
      </c>
      <c r="H82" s="217">
        <v>2</v>
      </c>
      <c r="I82" s="218"/>
      <c r="J82" s="219">
        <f>ROUND(I82*H82,2)</f>
        <v>0</v>
      </c>
      <c r="K82" s="215" t="s">
        <v>19</v>
      </c>
      <c r="L82" s="45"/>
      <c r="M82" s="220" t="s">
        <v>19</v>
      </c>
      <c r="N82" s="221" t="s">
        <v>43</v>
      </c>
      <c r="O82" s="85"/>
      <c r="P82" s="222">
        <f>O82*H82</f>
        <v>0</v>
      </c>
      <c r="Q82" s="222">
        <v>0</v>
      </c>
      <c r="R82" s="222">
        <f>Q82*H82</f>
        <v>0</v>
      </c>
      <c r="S82" s="222">
        <v>0</v>
      </c>
      <c r="T82" s="223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24" t="s">
        <v>166</v>
      </c>
      <c r="AT82" s="224" t="s">
        <v>161</v>
      </c>
      <c r="AU82" s="224" t="s">
        <v>72</v>
      </c>
      <c r="AY82" s="18" t="s">
        <v>157</v>
      </c>
      <c r="BE82" s="225">
        <f>IF(N82="základní",J82,0)</f>
        <v>0</v>
      </c>
      <c r="BF82" s="225">
        <f>IF(N82="snížená",J82,0)</f>
        <v>0</v>
      </c>
      <c r="BG82" s="225">
        <f>IF(N82="zákl. přenesená",J82,0)</f>
        <v>0</v>
      </c>
      <c r="BH82" s="225">
        <f>IF(N82="sníž. přenesená",J82,0)</f>
        <v>0</v>
      </c>
      <c r="BI82" s="225">
        <f>IF(N82="nulová",J82,0)</f>
        <v>0</v>
      </c>
      <c r="BJ82" s="18" t="s">
        <v>80</v>
      </c>
      <c r="BK82" s="225">
        <f>ROUND(I82*H82,2)</f>
        <v>0</v>
      </c>
      <c r="BL82" s="18" t="s">
        <v>166</v>
      </c>
      <c r="BM82" s="224" t="s">
        <v>158</v>
      </c>
    </row>
    <row r="83" s="2" customFormat="1" ht="16.5" customHeight="1">
      <c r="A83" s="39"/>
      <c r="B83" s="40"/>
      <c r="C83" s="213" t="s">
        <v>166</v>
      </c>
      <c r="D83" s="213" t="s">
        <v>161</v>
      </c>
      <c r="E83" s="214" t="s">
        <v>1531</v>
      </c>
      <c r="F83" s="215" t="s">
        <v>1532</v>
      </c>
      <c r="G83" s="216" t="s">
        <v>1153</v>
      </c>
      <c r="H83" s="217">
        <v>4</v>
      </c>
      <c r="I83" s="218"/>
      <c r="J83" s="219">
        <f>ROUND(I83*H83,2)</f>
        <v>0</v>
      </c>
      <c r="K83" s="215" t="s">
        <v>19</v>
      </c>
      <c r="L83" s="45"/>
      <c r="M83" s="220" t="s">
        <v>19</v>
      </c>
      <c r="N83" s="221" t="s">
        <v>43</v>
      </c>
      <c r="O83" s="85"/>
      <c r="P83" s="222">
        <f>O83*H83</f>
        <v>0</v>
      </c>
      <c r="Q83" s="222">
        <v>0</v>
      </c>
      <c r="R83" s="222">
        <f>Q83*H83</f>
        <v>0</v>
      </c>
      <c r="S83" s="222">
        <v>0</v>
      </c>
      <c r="T83" s="223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24" t="s">
        <v>166</v>
      </c>
      <c r="AT83" s="224" t="s">
        <v>161</v>
      </c>
      <c r="AU83" s="224" t="s">
        <v>72</v>
      </c>
      <c r="AY83" s="18" t="s">
        <v>157</v>
      </c>
      <c r="BE83" s="225">
        <f>IF(N83="základní",J83,0)</f>
        <v>0</v>
      </c>
      <c r="BF83" s="225">
        <f>IF(N83="snížená",J83,0)</f>
        <v>0</v>
      </c>
      <c r="BG83" s="225">
        <f>IF(N83="zákl. přenesená",J83,0)</f>
        <v>0</v>
      </c>
      <c r="BH83" s="225">
        <f>IF(N83="sníž. přenesená",J83,0)</f>
        <v>0</v>
      </c>
      <c r="BI83" s="225">
        <f>IF(N83="nulová",J83,0)</f>
        <v>0</v>
      </c>
      <c r="BJ83" s="18" t="s">
        <v>80</v>
      </c>
      <c r="BK83" s="225">
        <f>ROUND(I83*H83,2)</f>
        <v>0</v>
      </c>
      <c r="BL83" s="18" t="s">
        <v>166</v>
      </c>
      <c r="BM83" s="224" t="s">
        <v>183</v>
      </c>
    </row>
    <row r="84" s="2" customFormat="1" ht="16.5" customHeight="1">
      <c r="A84" s="39"/>
      <c r="B84" s="40"/>
      <c r="C84" s="213" t="s">
        <v>160</v>
      </c>
      <c r="D84" s="213" t="s">
        <v>161</v>
      </c>
      <c r="E84" s="214" t="s">
        <v>1533</v>
      </c>
      <c r="F84" s="215" t="s">
        <v>1534</v>
      </c>
      <c r="G84" s="216" t="s">
        <v>1153</v>
      </c>
      <c r="H84" s="217">
        <v>24</v>
      </c>
      <c r="I84" s="218"/>
      <c r="J84" s="219">
        <f>ROUND(I84*H84,2)</f>
        <v>0</v>
      </c>
      <c r="K84" s="215" t="s">
        <v>19</v>
      </c>
      <c r="L84" s="45"/>
      <c r="M84" s="220" t="s">
        <v>19</v>
      </c>
      <c r="N84" s="221" t="s">
        <v>43</v>
      </c>
      <c r="O84" s="85"/>
      <c r="P84" s="222">
        <f>O84*H84</f>
        <v>0</v>
      </c>
      <c r="Q84" s="222">
        <v>0</v>
      </c>
      <c r="R84" s="222">
        <f>Q84*H84</f>
        <v>0</v>
      </c>
      <c r="S84" s="222">
        <v>0</v>
      </c>
      <c r="T84" s="223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4" t="s">
        <v>166</v>
      </c>
      <c r="AT84" s="224" t="s">
        <v>161</v>
      </c>
      <c r="AU84" s="224" t="s">
        <v>72</v>
      </c>
      <c r="AY84" s="18" t="s">
        <v>157</v>
      </c>
      <c r="BE84" s="225">
        <f>IF(N84="základní",J84,0)</f>
        <v>0</v>
      </c>
      <c r="BF84" s="225">
        <f>IF(N84="snížená",J84,0)</f>
        <v>0</v>
      </c>
      <c r="BG84" s="225">
        <f>IF(N84="zákl. přenesená",J84,0)</f>
        <v>0</v>
      </c>
      <c r="BH84" s="225">
        <f>IF(N84="sníž. přenesená",J84,0)</f>
        <v>0</v>
      </c>
      <c r="BI84" s="225">
        <f>IF(N84="nulová",J84,0)</f>
        <v>0</v>
      </c>
      <c r="BJ84" s="18" t="s">
        <v>80</v>
      </c>
      <c r="BK84" s="225">
        <f>ROUND(I84*H84,2)</f>
        <v>0</v>
      </c>
      <c r="BL84" s="18" t="s">
        <v>166</v>
      </c>
      <c r="BM84" s="224" t="s">
        <v>126</v>
      </c>
    </row>
    <row r="85" s="2" customFormat="1" ht="16.5" customHeight="1">
      <c r="A85" s="39"/>
      <c r="B85" s="40"/>
      <c r="C85" s="213" t="s">
        <v>158</v>
      </c>
      <c r="D85" s="213" t="s">
        <v>161</v>
      </c>
      <c r="E85" s="214" t="s">
        <v>1535</v>
      </c>
      <c r="F85" s="215" t="s">
        <v>1536</v>
      </c>
      <c r="G85" s="216" t="s">
        <v>1153</v>
      </c>
      <c r="H85" s="217">
        <v>2</v>
      </c>
      <c r="I85" s="218"/>
      <c r="J85" s="219">
        <f>ROUND(I85*H85,2)</f>
        <v>0</v>
      </c>
      <c r="K85" s="215" t="s">
        <v>19</v>
      </c>
      <c r="L85" s="45"/>
      <c r="M85" s="220" t="s">
        <v>19</v>
      </c>
      <c r="N85" s="221" t="s">
        <v>43</v>
      </c>
      <c r="O85" s="85"/>
      <c r="P85" s="222">
        <f>O85*H85</f>
        <v>0</v>
      </c>
      <c r="Q85" s="222">
        <v>0</v>
      </c>
      <c r="R85" s="222">
        <f>Q85*H85</f>
        <v>0</v>
      </c>
      <c r="S85" s="222">
        <v>0</v>
      </c>
      <c r="T85" s="223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4" t="s">
        <v>166</v>
      </c>
      <c r="AT85" s="224" t="s">
        <v>161</v>
      </c>
      <c r="AU85" s="224" t="s">
        <v>72</v>
      </c>
      <c r="AY85" s="18" t="s">
        <v>157</v>
      </c>
      <c r="BE85" s="225">
        <f>IF(N85="základní",J85,0)</f>
        <v>0</v>
      </c>
      <c r="BF85" s="225">
        <f>IF(N85="snížená",J85,0)</f>
        <v>0</v>
      </c>
      <c r="BG85" s="225">
        <f>IF(N85="zákl. přenesená",J85,0)</f>
        <v>0</v>
      </c>
      <c r="BH85" s="225">
        <f>IF(N85="sníž. přenesená",J85,0)</f>
        <v>0</v>
      </c>
      <c r="BI85" s="225">
        <f>IF(N85="nulová",J85,0)</f>
        <v>0</v>
      </c>
      <c r="BJ85" s="18" t="s">
        <v>80</v>
      </c>
      <c r="BK85" s="225">
        <f>ROUND(I85*H85,2)</f>
        <v>0</v>
      </c>
      <c r="BL85" s="18" t="s">
        <v>166</v>
      </c>
      <c r="BM85" s="224" t="s">
        <v>8</v>
      </c>
    </row>
    <row r="86" s="2" customFormat="1" ht="16.5" customHeight="1">
      <c r="A86" s="39"/>
      <c r="B86" s="40"/>
      <c r="C86" s="213" t="s">
        <v>194</v>
      </c>
      <c r="D86" s="213" t="s">
        <v>161</v>
      </c>
      <c r="E86" s="214" t="s">
        <v>1537</v>
      </c>
      <c r="F86" s="215" t="s">
        <v>1538</v>
      </c>
      <c r="G86" s="216" t="s">
        <v>1153</v>
      </c>
      <c r="H86" s="217">
        <v>24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43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166</v>
      </c>
      <c r="AT86" s="224" t="s">
        <v>161</v>
      </c>
      <c r="AU86" s="224" t="s">
        <v>72</v>
      </c>
      <c r="AY86" s="18" t="s">
        <v>157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80</v>
      </c>
      <c r="BK86" s="225">
        <f>ROUND(I86*H86,2)</f>
        <v>0</v>
      </c>
      <c r="BL86" s="18" t="s">
        <v>166</v>
      </c>
      <c r="BM86" s="224" t="s">
        <v>338</v>
      </c>
    </row>
    <row r="87" s="2" customFormat="1" ht="16.5" customHeight="1">
      <c r="A87" s="39"/>
      <c r="B87" s="40"/>
      <c r="C87" s="213" t="s">
        <v>183</v>
      </c>
      <c r="D87" s="213" t="s">
        <v>161</v>
      </c>
      <c r="E87" s="214" t="s">
        <v>1539</v>
      </c>
      <c r="F87" s="215" t="s">
        <v>1540</v>
      </c>
      <c r="G87" s="216" t="s">
        <v>1153</v>
      </c>
      <c r="H87" s="217">
        <v>12</v>
      </c>
      <c r="I87" s="218"/>
      <c r="J87" s="219">
        <f>ROUND(I87*H87,2)</f>
        <v>0</v>
      </c>
      <c r="K87" s="215" t="s">
        <v>19</v>
      </c>
      <c r="L87" s="45"/>
      <c r="M87" s="220" t="s">
        <v>19</v>
      </c>
      <c r="N87" s="221" t="s">
        <v>43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166</v>
      </c>
      <c r="AT87" s="224" t="s">
        <v>161</v>
      </c>
      <c r="AU87" s="224" t="s">
        <v>72</v>
      </c>
      <c r="AY87" s="18" t="s">
        <v>157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80</v>
      </c>
      <c r="BK87" s="225">
        <f>ROUND(I87*H87,2)</f>
        <v>0</v>
      </c>
      <c r="BL87" s="18" t="s">
        <v>166</v>
      </c>
      <c r="BM87" s="224" t="s">
        <v>247</v>
      </c>
    </row>
    <row r="88" s="2" customFormat="1" ht="16.5" customHeight="1">
      <c r="A88" s="39"/>
      <c r="B88" s="40"/>
      <c r="C88" s="213" t="s">
        <v>172</v>
      </c>
      <c r="D88" s="213" t="s">
        <v>161</v>
      </c>
      <c r="E88" s="214" t="s">
        <v>1541</v>
      </c>
      <c r="F88" s="215" t="s">
        <v>1542</v>
      </c>
      <c r="G88" s="216" t="s">
        <v>1543</v>
      </c>
      <c r="H88" s="217">
        <v>8</v>
      </c>
      <c r="I88" s="218"/>
      <c r="J88" s="219">
        <f>ROUND(I88*H88,2)</f>
        <v>0</v>
      </c>
      <c r="K88" s="215" t="s">
        <v>19</v>
      </c>
      <c r="L88" s="45"/>
      <c r="M88" s="272" t="s">
        <v>19</v>
      </c>
      <c r="N88" s="273" t="s">
        <v>43</v>
      </c>
      <c r="O88" s="270"/>
      <c r="P88" s="274">
        <f>O88*H88</f>
        <v>0</v>
      </c>
      <c r="Q88" s="274">
        <v>0</v>
      </c>
      <c r="R88" s="274">
        <f>Q88*H88</f>
        <v>0</v>
      </c>
      <c r="S88" s="274">
        <v>0</v>
      </c>
      <c r="T88" s="27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166</v>
      </c>
      <c r="AT88" s="224" t="s">
        <v>161</v>
      </c>
      <c r="AU88" s="224" t="s">
        <v>72</v>
      </c>
      <c r="AY88" s="18" t="s">
        <v>157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80</v>
      </c>
      <c r="BK88" s="225">
        <f>ROUND(I88*H88,2)</f>
        <v>0</v>
      </c>
      <c r="BL88" s="18" t="s">
        <v>166</v>
      </c>
      <c r="BM88" s="224" t="s">
        <v>360</v>
      </c>
    </row>
    <row r="89" s="2" customFormat="1" ht="6.96" customHeight="1">
      <c r="A89" s="39"/>
      <c r="B89" s="60"/>
      <c r="C89" s="61"/>
      <c r="D89" s="61"/>
      <c r="E89" s="61"/>
      <c r="F89" s="61"/>
      <c r="G89" s="61"/>
      <c r="H89" s="61"/>
      <c r="I89" s="61"/>
      <c r="J89" s="61"/>
      <c r="K89" s="61"/>
      <c r="L89" s="45"/>
      <c r="M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</sheetData>
  <sheetProtection sheet="1" autoFilter="0" formatColumns="0" formatRows="0" objects="1" scenarios="1" spinCount="100000" saltValue="U5EdpBQ9VK4sMvZHv5cBI3T9XaRCVBphzIAZ/pQNgYbhwqsljD1D1l97ZP+Bz+2+vns0Q+HgNeRhSHe2BX3cYg==" hashValue="ofQ0xlMo0aWXofzdEV1WQcm2GiDnEMIEwHnw6b5C2S15P/4/72bw1GdIhqTn65v6DzZF0vnaVh06R2BJ9Ou0ug==" algorithmName="SHA-512" password="CC35"/>
  <autoFilter ref="C78:K88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129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venkovního bazénu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130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1544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15. 5. 2024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stavby'!AN10="","",'Rekapitulace stavby'!AN10)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 xml:space="preserve"> </v>
      </c>
      <c r="F15" s="39"/>
      <c r="G15" s="39"/>
      <c r="H15" s="39"/>
      <c r="I15" s="143" t="s">
        <v>28</v>
      </c>
      <c r="J15" s="134" t="str">
        <f>IF('Rekapitulace stavby'!AN11="","",'Rekapitulace stavby'!AN11)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28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3" t="s">
        <v>26</v>
      </c>
      <c r="J23" s="134" t="s">
        <v>34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8"/>
      <c r="B27" s="149"/>
      <c r="C27" s="148"/>
      <c r="D27" s="148"/>
      <c r="E27" s="150" t="s">
        <v>37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38</v>
      </c>
      <c r="E30" s="39"/>
      <c r="F30" s="39"/>
      <c r="G30" s="39"/>
      <c r="H30" s="39"/>
      <c r="I30" s="39"/>
      <c r="J30" s="154">
        <f>ROUND(J79,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40</v>
      </c>
      <c r="G32" s="39"/>
      <c r="H32" s="39"/>
      <c r="I32" s="155" t="s">
        <v>39</v>
      </c>
      <c r="J32" s="155" t="s">
        <v>41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42</v>
      </c>
      <c r="E33" s="143" t="s">
        <v>43</v>
      </c>
      <c r="F33" s="157">
        <f>ROUND((SUM(BE79:BE101)),  2)</f>
        <v>0</v>
      </c>
      <c r="G33" s="39"/>
      <c r="H33" s="39"/>
      <c r="I33" s="158">
        <v>0.20999999999999999</v>
      </c>
      <c r="J33" s="157">
        <f>ROUND(((SUM(BE79:BE101))*I33),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44</v>
      </c>
      <c r="F34" s="157">
        <f>ROUND((SUM(BF79:BF101)),  2)</f>
        <v>0</v>
      </c>
      <c r="G34" s="39"/>
      <c r="H34" s="39"/>
      <c r="I34" s="158">
        <v>0.12</v>
      </c>
      <c r="J34" s="157">
        <f>ROUND(((SUM(BF79:BF101))*I34),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45</v>
      </c>
      <c r="F35" s="157">
        <f>ROUND((SUM(BG79:BG101)),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46</v>
      </c>
      <c r="F36" s="157">
        <f>ROUND((SUM(BH79:BH101)),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ROUND((SUM(BI79:BI101)),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48</v>
      </c>
      <c r="E39" s="161"/>
      <c r="F39" s="161"/>
      <c r="G39" s="162" t="s">
        <v>49</v>
      </c>
      <c r="H39" s="163" t="s">
        <v>50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132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Rekonstrukce venkovního bazénu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130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07 - Vybavení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Nový Jičín</v>
      </c>
      <c r="G52" s="41"/>
      <c r="H52" s="41"/>
      <c r="I52" s="33" t="s">
        <v>23</v>
      </c>
      <c r="J52" s="73" t="str">
        <f>IF(J12="","",J12)</f>
        <v>15. 5. 2024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MP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133</v>
      </c>
      <c r="D57" s="172"/>
      <c r="E57" s="172"/>
      <c r="F57" s="172"/>
      <c r="G57" s="172"/>
      <c r="H57" s="172"/>
      <c r="I57" s="172"/>
      <c r="J57" s="173" t="s">
        <v>134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70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135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142</v>
      </c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70" t="str">
        <f>E7</f>
        <v>Rekonstrukce venkovního bazénu</v>
      </c>
      <c r="F69" s="33"/>
      <c r="G69" s="33"/>
      <c r="H69" s="33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130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07 - Vybavení</v>
      </c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21</v>
      </c>
      <c r="D73" s="41"/>
      <c r="E73" s="41"/>
      <c r="F73" s="28" t="str">
        <f>F12</f>
        <v>Nový Jičín</v>
      </c>
      <c r="G73" s="41"/>
      <c r="H73" s="41"/>
      <c r="I73" s="33" t="s">
        <v>23</v>
      </c>
      <c r="J73" s="73" t="str">
        <f>IF(J12="","",J12)</f>
        <v>15. 5. 2024</v>
      </c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25</v>
      </c>
      <c r="D75" s="41"/>
      <c r="E75" s="41"/>
      <c r="F75" s="28" t="str">
        <f>E15</f>
        <v xml:space="preserve"> </v>
      </c>
      <c r="G75" s="41"/>
      <c r="H75" s="41"/>
      <c r="I75" s="33" t="s">
        <v>31</v>
      </c>
      <c r="J75" s="37" t="str">
        <f>E21</f>
        <v xml:space="preserve"> </v>
      </c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29</v>
      </c>
      <c r="D76" s="41"/>
      <c r="E76" s="41"/>
      <c r="F76" s="28" t="str">
        <f>IF(E18="","",E18)</f>
        <v>Vyplň údaj</v>
      </c>
      <c r="G76" s="41"/>
      <c r="H76" s="41"/>
      <c r="I76" s="33" t="s">
        <v>33</v>
      </c>
      <c r="J76" s="37" t="str">
        <f>E24</f>
        <v>MP Pro s.r.o.</v>
      </c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86"/>
      <c r="B78" s="187"/>
      <c r="C78" s="188" t="s">
        <v>143</v>
      </c>
      <c r="D78" s="189" t="s">
        <v>57</v>
      </c>
      <c r="E78" s="189" t="s">
        <v>53</v>
      </c>
      <c r="F78" s="189" t="s">
        <v>54</v>
      </c>
      <c r="G78" s="189" t="s">
        <v>144</v>
      </c>
      <c r="H78" s="189" t="s">
        <v>145</v>
      </c>
      <c r="I78" s="189" t="s">
        <v>146</v>
      </c>
      <c r="J78" s="189" t="s">
        <v>134</v>
      </c>
      <c r="K78" s="190" t="s">
        <v>147</v>
      </c>
      <c r="L78" s="191"/>
      <c r="M78" s="93" t="s">
        <v>19</v>
      </c>
      <c r="N78" s="94" t="s">
        <v>42</v>
      </c>
      <c r="O78" s="94" t="s">
        <v>148</v>
      </c>
      <c r="P78" s="94" t="s">
        <v>149</v>
      </c>
      <c r="Q78" s="94" t="s">
        <v>150</v>
      </c>
      <c r="R78" s="94" t="s">
        <v>151</v>
      </c>
      <c r="S78" s="94" t="s">
        <v>152</v>
      </c>
      <c r="T78" s="95" t="s">
        <v>153</v>
      </c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</row>
    <row r="79" s="2" customFormat="1" ht="22.8" customHeight="1">
      <c r="A79" s="39"/>
      <c r="B79" s="40"/>
      <c r="C79" s="100" t="s">
        <v>154</v>
      </c>
      <c r="D79" s="41"/>
      <c r="E79" s="41"/>
      <c r="F79" s="41"/>
      <c r="G79" s="41"/>
      <c r="H79" s="41"/>
      <c r="I79" s="41"/>
      <c r="J79" s="192">
        <f>BK79</f>
        <v>0</v>
      </c>
      <c r="K79" s="41"/>
      <c r="L79" s="45"/>
      <c r="M79" s="96"/>
      <c r="N79" s="193"/>
      <c r="O79" s="97"/>
      <c r="P79" s="194">
        <f>SUM(P80:P101)</f>
        <v>0</v>
      </c>
      <c r="Q79" s="97"/>
      <c r="R79" s="194">
        <f>SUM(R80:R101)</f>
        <v>0</v>
      </c>
      <c r="S79" s="97"/>
      <c r="T79" s="195">
        <f>SUM(T80:T101)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71</v>
      </c>
      <c r="AU79" s="18" t="s">
        <v>135</v>
      </c>
      <c r="BK79" s="196">
        <f>SUM(BK80:BK101)</f>
        <v>0</v>
      </c>
    </row>
    <row r="80" s="2" customFormat="1" ht="21.75" customHeight="1">
      <c r="A80" s="39"/>
      <c r="B80" s="40"/>
      <c r="C80" s="213" t="s">
        <v>80</v>
      </c>
      <c r="D80" s="213" t="s">
        <v>161</v>
      </c>
      <c r="E80" s="214" t="s">
        <v>1436</v>
      </c>
      <c r="F80" s="215" t="s">
        <v>1545</v>
      </c>
      <c r="G80" s="216" t="s">
        <v>495</v>
      </c>
      <c r="H80" s="217">
        <v>15</v>
      </c>
      <c r="I80" s="218"/>
      <c r="J80" s="219">
        <f>ROUND(I80*H80,2)</f>
        <v>0</v>
      </c>
      <c r="K80" s="215" t="s">
        <v>19</v>
      </c>
      <c r="L80" s="45"/>
      <c r="M80" s="220" t="s">
        <v>19</v>
      </c>
      <c r="N80" s="221" t="s">
        <v>43</v>
      </c>
      <c r="O80" s="85"/>
      <c r="P80" s="222">
        <f>O80*H80</f>
        <v>0</v>
      </c>
      <c r="Q80" s="222">
        <v>0</v>
      </c>
      <c r="R80" s="222">
        <f>Q80*H80</f>
        <v>0</v>
      </c>
      <c r="S80" s="222">
        <v>0</v>
      </c>
      <c r="T80" s="223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24" t="s">
        <v>166</v>
      </c>
      <c r="AT80" s="224" t="s">
        <v>161</v>
      </c>
      <c r="AU80" s="224" t="s">
        <v>72</v>
      </c>
      <c r="AY80" s="18" t="s">
        <v>157</v>
      </c>
      <c r="BE80" s="225">
        <f>IF(N80="základní",J80,0)</f>
        <v>0</v>
      </c>
      <c r="BF80" s="225">
        <f>IF(N80="snížená",J80,0)</f>
        <v>0</v>
      </c>
      <c r="BG80" s="225">
        <f>IF(N80="zákl. přenesená",J80,0)</f>
        <v>0</v>
      </c>
      <c r="BH80" s="225">
        <f>IF(N80="sníž. přenesená",J80,0)</f>
        <v>0</v>
      </c>
      <c r="BI80" s="225">
        <f>IF(N80="nulová",J80,0)</f>
        <v>0</v>
      </c>
      <c r="BJ80" s="18" t="s">
        <v>80</v>
      </c>
      <c r="BK80" s="225">
        <f>ROUND(I80*H80,2)</f>
        <v>0</v>
      </c>
      <c r="BL80" s="18" t="s">
        <v>166</v>
      </c>
      <c r="BM80" s="224" t="s">
        <v>82</v>
      </c>
    </row>
    <row r="81" s="2" customFormat="1" ht="24.15" customHeight="1">
      <c r="A81" s="39"/>
      <c r="B81" s="40"/>
      <c r="C81" s="213" t="s">
        <v>82</v>
      </c>
      <c r="D81" s="213" t="s">
        <v>161</v>
      </c>
      <c r="E81" s="214" t="s">
        <v>1442</v>
      </c>
      <c r="F81" s="215" t="s">
        <v>1546</v>
      </c>
      <c r="G81" s="216" t="s">
        <v>495</v>
      </c>
      <c r="H81" s="217">
        <v>13</v>
      </c>
      <c r="I81" s="218"/>
      <c r="J81" s="219">
        <f>ROUND(I81*H81,2)</f>
        <v>0</v>
      </c>
      <c r="K81" s="215" t="s">
        <v>19</v>
      </c>
      <c r="L81" s="45"/>
      <c r="M81" s="220" t="s">
        <v>19</v>
      </c>
      <c r="N81" s="221" t="s">
        <v>43</v>
      </c>
      <c r="O81" s="85"/>
      <c r="P81" s="222">
        <f>O81*H81</f>
        <v>0</v>
      </c>
      <c r="Q81" s="222">
        <v>0</v>
      </c>
      <c r="R81" s="222">
        <f>Q81*H81</f>
        <v>0</v>
      </c>
      <c r="S81" s="222">
        <v>0</v>
      </c>
      <c r="T81" s="223">
        <f>S81*H81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R81" s="224" t="s">
        <v>166</v>
      </c>
      <c r="AT81" s="224" t="s">
        <v>161</v>
      </c>
      <c r="AU81" s="224" t="s">
        <v>72</v>
      </c>
      <c r="AY81" s="18" t="s">
        <v>157</v>
      </c>
      <c r="BE81" s="225">
        <f>IF(N81="základní",J81,0)</f>
        <v>0</v>
      </c>
      <c r="BF81" s="225">
        <f>IF(N81="snížená",J81,0)</f>
        <v>0</v>
      </c>
      <c r="BG81" s="225">
        <f>IF(N81="zákl. přenesená",J81,0)</f>
        <v>0</v>
      </c>
      <c r="BH81" s="225">
        <f>IF(N81="sníž. přenesená",J81,0)</f>
        <v>0</v>
      </c>
      <c r="BI81" s="225">
        <f>IF(N81="nulová",J81,0)</f>
        <v>0</v>
      </c>
      <c r="BJ81" s="18" t="s">
        <v>80</v>
      </c>
      <c r="BK81" s="225">
        <f>ROUND(I81*H81,2)</f>
        <v>0</v>
      </c>
      <c r="BL81" s="18" t="s">
        <v>166</v>
      </c>
      <c r="BM81" s="224" t="s">
        <v>166</v>
      </c>
    </row>
    <row r="82" s="2" customFormat="1" ht="21.75" customHeight="1">
      <c r="A82" s="39"/>
      <c r="B82" s="40"/>
      <c r="C82" s="213" t="s">
        <v>174</v>
      </c>
      <c r="D82" s="213" t="s">
        <v>161</v>
      </c>
      <c r="E82" s="214" t="s">
        <v>1448</v>
      </c>
      <c r="F82" s="215" t="s">
        <v>1547</v>
      </c>
      <c r="G82" s="216" t="s">
        <v>495</v>
      </c>
      <c r="H82" s="217">
        <v>8</v>
      </c>
      <c r="I82" s="218"/>
      <c r="J82" s="219">
        <f>ROUND(I82*H82,2)</f>
        <v>0</v>
      </c>
      <c r="K82" s="215" t="s">
        <v>19</v>
      </c>
      <c r="L82" s="45"/>
      <c r="M82" s="220" t="s">
        <v>19</v>
      </c>
      <c r="N82" s="221" t="s">
        <v>43</v>
      </c>
      <c r="O82" s="85"/>
      <c r="P82" s="222">
        <f>O82*H82</f>
        <v>0</v>
      </c>
      <c r="Q82" s="222">
        <v>0</v>
      </c>
      <c r="R82" s="222">
        <f>Q82*H82</f>
        <v>0</v>
      </c>
      <c r="S82" s="222">
        <v>0</v>
      </c>
      <c r="T82" s="223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24" t="s">
        <v>166</v>
      </c>
      <c r="AT82" s="224" t="s">
        <v>161</v>
      </c>
      <c r="AU82" s="224" t="s">
        <v>72</v>
      </c>
      <c r="AY82" s="18" t="s">
        <v>157</v>
      </c>
      <c r="BE82" s="225">
        <f>IF(N82="základní",J82,0)</f>
        <v>0</v>
      </c>
      <c r="BF82" s="225">
        <f>IF(N82="snížená",J82,0)</f>
        <v>0</v>
      </c>
      <c r="BG82" s="225">
        <f>IF(N82="zákl. přenesená",J82,0)</f>
        <v>0</v>
      </c>
      <c r="BH82" s="225">
        <f>IF(N82="sníž. přenesená",J82,0)</f>
        <v>0</v>
      </c>
      <c r="BI82" s="225">
        <f>IF(N82="nulová",J82,0)</f>
        <v>0</v>
      </c>
      <c r="BJ82" s="18" t="s">
        <v>80</v>
      </c>
      <c r="BK82" s="225">
        <f>ROUND(I82*H82,2)</f>
        <v>0</v>
      </c>
      <c r="BL82" s="18" t="s">
        <v>166</v>
      </c>
      <c r="BM82" s="224" t="s">
        <v>158</v>
      </c>
    </row>
    <row r="83" s="2" customFormat="1" ht="16.5" customHeight="1">
      <c r="A83" s="39"/>
      <c r="B83" s="40"/>
      <c r="C83" s="213" t="s">
        <v>166</v>
      </c>
      <c r="D83" s="213" t="s">
        <v>161</v>
      </c>
      <c r="E83" s="214" t="s">
        <v>1454</v>
      </c>
      <c r="F83" s="215" t="s">
        <v>1548</v>
      </c>
      <c r="G83" s="216" t="s">
        <v>495</v>
      </c>
      <c r="H83" s="217">
        <v>1</v>
      </c>
      <c r="I83" s="218"/>
      <c r="J83" s="219">
        <f>ROUND(I83*H83,2)</f>
        <v>0</v>
      </c>
      <c r="K83" s="215" t="s">
        <v>19</v>
      </c>
      <c r="L83" s="45"/>
      <c r="M83" s="220" t="s">
        <v>19</v>
      </c>
      <c r="N83" s="221" t="s">
        <v>43</v>
      </c>
      <c r="O83" s="85"/>
      <c r="P83" s="222">
        <f>O83*H83</f>
        <v>0</v>
      </c>
      <c r="Q83" s="222">
        <v>0</v>
      </c>
      <c r="R83" s="222">
        <f>Q83*H83</f>
        <v>0</v>
      </c>
      <c r="S83" s="222">
        <v>0</v>
      </c>
      <c r="T83" s="223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24" t="s">
        <v>166</v>
      </c>
      <c r="AT83" s="224" t="s">
        <v>161</v>
      </c>
      <c r="AU83" s="224" t="s">
        <v>72</v>
      </c>
      <c r="AY83" s="18" t="s">
        <v>157</v>
      </c>
      <c r="BE83" s="225">
        <f>IF(N83="základní",J83,0)</f>
        <v>0</v>
      </c>
      <c r="BF83" s="225">
        <f>IF(N83="snížená",J83,0)</f>
        <v>0</v>
      </c>
      <c r="BG83" s="225">
        <f>IF(N83="zákl. přenesená",J83,0)</f>
        <v>0</v>
      </c>
      <c r="BH83" s="225">
        <f>IF(N83="sníž. přenesená",J83,0)</f>
        <v>0</v>
      </c>
      <c r="BI83" s="225">
        <f>IF(N83="nulová",J83,0)</f>
        <v>0</v>
      </c>
      <c r="BJ83" s="18" t="s">
        <v>80</v>
      </c>
      <c r="BK83" s="225">
        <f>ROUND(I83*H83,2)</f>
        <v>0</v>
      </c>
      <c r="BL83" s="18" t="s">
        <v>166</v>
      </c>
      <c r="BM83" s="224" t="s">
        <v>183</v>
      </c>
    </row>
    <row r="84" s="2" customFormat="1" ht="16.5" customHeight="1">
      <c r="A84" s="39"/>
      <c r="B84" s="40"/>
      <c r="C84" s="213" t="s">
        <v>160</v>
      </c>
      <c r="D84" s="213" t="s">
        <v>161</v>
      </c>
      <c r="E84" s="214" t="s">
        <v>1549</v>
      </c>
      <c r="F84" s="215" t="s">
        <v>1550</v>
      </c>
      <c r="G84" s="216" t="s">
        <v>495</v>
      </c>
      <c r="H84" s="217">
        <v>13</v>
      </c>
      <c r="I84" s="218"/>
      <c r="J84" s="219">
        <f>ROUND(I84*H84,2)</f>
        <v>0</v>
      </c>
      <c r="K84" s="215" t="s">
        <v>19</v>
      </c>
      <c r="L84" s="45"/>
      <c r="M84" s="220" t="s">
        <v>19</v>
      </c>
      <c r="N84" s="221" t="s">
        <v>43</v>
      </c>
      <c r="O84" s="85"/>
      <c r="P84" s="222">
        <f>O84*H84</f>
        <v>0</v>
      </c>
      <c r="Q84" s="222">
        <v>0</v>
      </c>
      <c r="R84" s="222">
        <f>Q84*H84</f>
        <v>0</v>
      </c>
      <c r="S84" s="222">
        <v>0</v>
      </c>
      <c r="T84" s="223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4" t="s">
        <v>166</v>
      </c>
      <c r="AT84" s="224" t="s">
        <v>161</v>
      </c>
      <c r="AU84" s="224" t="s">
        <v>72</v>
      </c>
      <c r="AY84" s="18" t="s">
        <v>157</v>
      </c>
      <c r="BE84" s="225">
        <f>IF(N84="základní",J84,0)</f>
        <v>0</v>
      </c>
      <c r="BF84" s="225">
        <f>IF(N84="snížená",J84,0)</f>
        <v>0</v>
      </c>
      <c r="BG84" s="225">
        <f>IF(N84="zákl. přenesená",J84,0)</f>
        <v>0</v>
      </c>
      <c r="BH84" s="225">
        <f>IF(N84="sníž. přenesená",J84,0)</f>
        <v>0</v>
      </c>
      <c r="BI84" s="225">
        <f>IF(N84="nulová",J84,0)</f>
        <v>0</v>
      </c>
      <c r="BJ84" s="18" t="s">
        <v>80</v>
      </c>
      <c r="BK84" s="225">
        <f>ROUND(I84*H84,2)</f>
        <v>0</v>
      </c>
      <c r="BL84" s="18" t="s">
        <v>166</v>
      </c>
      <c r="BM84" s="224" t="s">
        <v>1551</v>
      </c>
    </row>
    <row r="85" s="2" customFormat="1" ht="16.5" customHeight="1">
      <c r="A85" s="39"/>
      <c r="B85" s="40"/>
      <c r="C85" s="213" t="s">
        <v>158</v>
      </c>
      <c r="D85" s="213" t="s">
        <v>161</v>
      </c>
      <c r="E85" s="214" t="s">
        <v>1460</v>
      </c>
      <c r="F85" s="215" t="s">
        <v>1552</v>
      </c>
      <c r="G85" s="216" t="s">
        <v>495</v>
      </c>
      <c r="H85" s="217">
        <v>1</v>
      </c>
      <c r="I85" s="218"/>
      <c r="J85" s="219">
        <f>ROUND(I85*H85,2)</f>
        <v>0</v>
      </c>
      <c r="K85" s="215" t="s">
        <v>19</v>
      </c>
      <c r="L85" s="45"/>
      <c r="M85" s="220" t="s">
        <v>19</v>
      </c>
      <c r="N85" s="221" t="s">
        <v>43</v>
      </c>
      <c r="O85" s="85"/>
      <c r="P85" s="222">
        <f>O85*H85</f>
        <v>0</v>
      </c>
      <c r="Q85" s="222">
        <v>0</v>
      </c>
      <c r="R85" s="222">
        <f>Q85*H85</f>
        <v>0</v>
      </c>
      <c r="S85" s="222">
        <v>0</v>
      </c>
      <c r="T85" s="223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4" t="s">
        <v>166</v>
      </c>
      <c r="AT85" s="224" t="s">
        <v>161</v>
      </c>
      <c r="AU85" s="224" t="s">
        <v>72</v>
      </c>
      <c r="AY85" s="18" t="s">
        <v>157</v>
      </c>
      <c r="BE85" s="225">
        <f>IF(N85="základní",J85,0)</f>
        <v>0</v>
      </c>
      <c r="BF85" s="225">
        <f>IF(N85="snížená",J85,0)</f>
        <v>0</v>
      </c>
      <c r="BG85" s="225">
        <f>IF(N85="zákl. přenesená",J85,0)</f>
        <v>0</v>
      </c>
      <c r="BH85" s="225">
        <f>IF(N85="sníž. přenesená",J85,0)</f>
        <v>0</v>
      </c>
      <c r="BI85" s="225">
        <f>IF(N85="nulová",J85,0)</f>
        <v>0</v>
      </c>
      <c r="BJ85" s="18" t="s">
        <v>80</v>
      </c>
      <c r="BK85" s="225">
        <f>ROUND(I85*H85,2)</f>
        <v>0</v>
      </c>
      <c r="BL85" s="18" t="s">
        <v>166</v>
      </c>
      <c r="BM85" s="224" t="s">
        <v>126</v>
      </c>
    </row>
    <row r="86" s="2" customFormat="1" ht="16.5" customHeight="1">
      <c r="A86" s="39"/>
      <c r="B86" s="40"/>
      <c r="C86" s="213" t="s">
        <v>194</v>
      </c>
      <c r="D86" s="213" t="s">
        <v>161</v>
      </c>
      <c r="E86" s="214" t="s">
        <v>1466</v>
      </c>
      <c r="F86" s="215" t="s">
        <v>1553</v>
      </c>
      <c r="G86" s="216" t="s">
        <v>495</v>
      </c>
      <c r="H86" s="217">
        <v>1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43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166</v>
      </c>
      <c r="AT86" s="224" t="s">
        <v>161</v>
      </c>
      <c r="AU86" s="224" t="s">
        <v>72</v>
      </c>
      <c r="AY86" s="18" t="s">
        <v>157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80</v>
      </c>
      <c r="BK86" s="225">
        <f>ROUND(I86*H86,2)</f>
        <v>0</v>
      </c>
      <c r="BL86" s="18" t="s">
        <v>166</v>
      </c>
      <c r="BM86" s="224" t="s">
        <v>8</v>
      </c>
    </row>
    <row r="87" s="2" customFormat="1" ht="16.5" customHeight="1">
      <c r="A87" s="39"/>
      <c r="B87" s="40"/>
      <c r="C87" s="213" t="s">
        <v>183</v>
      </c>
      <c r="D87" s="213" t="s">
        <v>161</v>
      </c>
      <c r="E87" s="214" t="s">
        <v>1472</v>
      </c>
      <c r="F87" s="215" t="s">
        <v>1554</v>
      </c>
      <c r="G87" s="216" t="s">
        <v>495</v>
      </c>
      <c r="H87" s="217">
        <v>1</v>
      </c>
      <c r="I87" s="218"/>
      <c r="J87" s="219">
        <f>ROUND(I87*H87,2)</f>
        <v>0</v>
      </c>
      <c r="K87" s="215" t="s">
        <v>19</v>
      </c>
      <c r="L87" s="45"/>
      <c r="M87" s="220" t="s">
        <v>19</v>
      </c>
      <c r="N87" s="221" t="s">
        <v>43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166</v>
      </c>
      <c r="AT87" s="224" t="s">
        <v>161</v>
      </c>
      <c r="AU87" s="224" t="s">
        <v>72</v>
      </c>
      <c r="AY87" s="18" t="s">
        <v>157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80</v>
      </c>
      <c r="BK87" s="225">
        <f>ROUND(I87*H87,2)</f>
        <v>0</v>
      </c>
      <c r="BL87" s="18" t="s">
        <v>166</v>
      </c>
      <c r="BM87" s="224" t="s">
        <v>338</v>
      </c>
    </row>
    <row r="88" s="2" customFormat="1" ht="16.5" customHeight="1">
      <c r="A88" s="39"/>
      <c r="B88" s="40"/>
      <c r="C88" s="213" t="s">
        <v>172</v>
      </c>
      <c r="D88" s="213" t="s">
        <v>161</v>
      </c>
      <c r="E88" s="214" t="s">
        <v>1478</v>
      </c>
      <c r="F88" s="215" t="s">
        <v>1555</v>
      </c>
      <c r="G88" s="216" t="s">
        <v>495</v>
      </c>
      <c r="H88" s="217">
        <v>1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166</v>
      </c>
      <c r="AT88" s="224" t="s">
        <v>161</v>
      </c>
      <c r="AU88" s="224" t="s">
        <v>72</v>
      </c>
      <c r="AY88" s="18" t="s">
        <v>157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80</v>
      </c>
      <c r="BK88" s="225">
        <f>ROUND(I88*H88,2)</f>
        <v>0</v>
      </c>
      <c r="BL88" s="18" t="s">
        <v>166</v>
      </c>
      <c r="BM88" s="224" t="s">
        <v>247</v>
      </c>
    </row>
    <row r="89" s="2" customFormat="1" ht="16.5" customHeight="1">
      <c r="A89" s="39"/>
      <c r="B89" s="40"/>
      <c r="C89" s="213" t="s">
        <v>126</v>
      </c>
      <c r="D89" s="213" t="s">
        <v>161</v>
      </c>
      <c r="E89" s="214" t="s">
        <v>1484</v>
      </c>
      <c r="F89" s="215" t="s">
        <v>1556</v>
      </c>
      <c r="G89" s="216" t="s">
        <v>495</v>
      </c>
      <c r="H89" s="217">
        <v>1</v>
      </c>
      <c r="I89" s="218"/>
      <c r="J89" s="219">
        <f>ROUND(I89*H89,2)</f>
        <v>0</v>
      </c>
      <c r="K89" s="215" t="s">
        <v>19</v>
      </c>
      <c r="L89" s="45"/>
      <c r="M89" s="220" t="s">
        <v>19</v>
      </c>
      <c r="N89" s="221" t="s">
        <v>43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166</v>
      </c>
      <c r="AT89" s="224" t="s">
        <v>161</v>
      </c>
      <c r="AU89" s="224" t="s">
        <v>72</v>
      </c>
      <c r="AY89" s="18" t="s">
        <v>157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80</v>
      </c>
      <c r="BK89" s="225">
        <f>ROUND(I89*H89,2)</f>
        <v>0</v>
      </c>
      <c r="BL89" s="18" t="s">
        <v>166</v>
      </c>
      <c r="BM89" s="224" t="s">
        <v>360</v>
      </c>
    </row>
    <row r="90" s="2" customFormat="1" ht="16.5" customHeight="1">
      <c r="A90" s="39"/>
      <c r="B90" s="40"/>
      <c r="C90" s="213" t="s">
        <v>231</v>
      </c>
      <c r="D90" s="213" t="s">
        <v>161</v>
      </c>
      <c r="E90" s="214" t="s">
        <v>1487</v>
      </c>
      <c r="F90" s="215" t="s">
        <v>1557</v>
      </c>
      <c r="G90" s="216" t="s">
        <v>495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166</v>
      </c>
      <c r="AT90" s="224" t="s">
        <v>161</v>
      </c>
      <c r="AU90" s="224" t="s">
        <v>72</v>
      </c>
      <c r="AY90" s="18" t="s">
        <v>157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80</v>
      </c>
      <c r="BK90" s="225">
        <f>ROUND(I90*H90,2)</f>
        <v>0</v>
      </c>
      <c r="BL90" s="18" t="s">
        <v>166</v>
      </c>
      <c r="BM90" s="224" t="s">
        <v>373</v>
      </c>
    </row>
    <row r="91" s="2" customFormat="1" ht="33" customHeight="1">
      <c r="A91" s="39"/>
      <c r="B91" s="40"/>
      <c r="C91" s="213" t="s">
        <v>8</v>
      </c>
      <c r="D91" s="213" t="s">
        <v>161</v>
      </c>
      <c r="E91" s="214" t="s">
        <v>1558</v>
      </c>
      <c r="F91" s="215" t="s">
        <v>1559</v>
      </c>
      <c r="G91" s="216" t="s">
        <v>495</v>
      </c>
      <c r="H91" s="217">
        <v>223</v>
      </c>
      <c r="I91" s="218"/>
      <c r="J91" s="219">
        <f>ROUND(I91*H91,2)</f>
        <v>0</v>
      </c>
      <c r="K91" s="215" t="s">
        <v>19</v>
      </c>
      <c r="L91" s="45"/>
      <c r="M91" s="220" t="s">
        <v>19</v>
      </c>
      <c r="N91" s="221" t="s">
        <v>43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166</v>
      </c>
      <c r="AT91" s="224" t="s">
        <v>161</v>
      </c>
      <c r="AU91" s="224" t="s">
        <v>72</v>
      </c>
      <c r="AY91" s="18" t="s">
        <v>157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80</v>
      </c>
      <c r="BK91" s="225">
        <f>ROUND(I91*H91,2)</f>
        <v>0</v>
      </c>
      <c r="BL91" s="18" t="s">
        <v>166</v>
      </c>
      <c r="BM91" s="224" t="s">
        <v>383</v>
      </c>
    </row>
    <row r="92" s="2" customFormat="1" ht="16.5" customHeight="1">
      <c r="A92" s="39"/>
      <c r="B92" s="40"/>
      <c r="C92" s="213" t="s">
        <v>210</v>
      </c>
      <c r="D92" s="213" t="s">
        <v>161</v>
      </c>
      <c r="E92" s="214" t="s">
        <v>1560</v>
      </c>
      <c r="F92" s="215" t="s">
        <v>1561</v>
      </c>
      <c r="G92" s="216" t="s">
        <v>495</v>
      </c>
      <c r="H92" s="217">
        <v>2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166</v>
      </c>
      <c r="AT92" s="224" t="s">
        <v>161</v>
      </c>
      <c r="AU92" s="224" t="s">
        <v>72</v>
      </c>
      <c r="AY92" s="18" t="s">
        <v>157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166</v>
      </c>
      <c r="BM92" s="224" t="s">
        <v>395</v>
      </c>
    </row>
    <row r="93" s="2" customFormat="1" ht="24.15" customHeight="1">
      <c r="A93" s="39"/>
      <c r="B93" s="40"/>
      <c r="C93" s="213" t="s">
        <v>338</v>
      </c>
      <c r="D93" s="213" t="s">
        <v>161</v>
      </c>
      <c r="E93" s="214" t="s">
        <v>1562</v>
      </c>
      <c r="F93" s="215" t="s">
        <v>1563</v>
      </c>
      <c r="G93" s="216" t="s">
        <v>495</v>
      </c>
      <c r="H93" s="217">
        <v>2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166</v>
      </c>
      <c r="AT93" s="224" t="s">
        <v>161</v>
      </c>
      <c r="AU93" s="224" t="s">
        <v>72</v>
      </c>
      <c r="AY93" s="18" t="s">
        <v>157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80</v>
      </c>
      <c r="BK93" s="225">
        <f>ROUND(I93*H93,2)</f>
        <v>0</v>
      </c>
      <c r="BL93" s="18" t="s">
        <v>166</v>
      </c>
      <c r="BM93" s="224" t="s">
        <v>406</v>
      </c>
    </row>
    <row r="94" s="2" customFormat="1" ht="24.15" customHeight="1">
      <c r="A94" s="39"/>
      <c r="B94" s="40"/>
      <c r="C94" s="213" t="s">
        <v>344</v>
      </c>
      <c r="D94" s="213" t="s">
        <v>161</v>
      </c>
      <c r="E94" s="214" t="s">
        <v>1564</v>
      </c>
      <c r="F94" s="215" t="s">
        <v>1565</v>
      </c>
      <c r="G94" s="216" t="s">
        <v>495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166</v>
      </c>
      <c r="AT94" s="224" t="s">
        <v>161</v>
      </c>
      <c r="AU94" s="224" t="s">
        <v>72</v>
      </c>
      <c r="AY94" s="18" t="s">
        <v>157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166</v>
      </c>
      <c r="BM94" s="224" t="s">
        <v>418</v>
      </c>
    </row>
    <row r="95" s="2" customFormat="1" ht="24.15" customHeight="1">
      <c r="A95" s="39"/>
      <c r="B95" s="40"/>
      <c r="C95" s="213" t="s">
        <v>247</v>
      </c>
      <c r="D95" s="213" t="s">
        <v>161</v>
      </c>
      <c r="E95" s="214" t="s">
        <v>1566</v>
      </c>
      <c r="F95" s="215" t="s">
        <v>1567</v>
      </c>
      <c r="G95" s="216" t="s">
        <v>495</v>
      </c>
      <c r="H95" s="217">
        <v>2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166</v>
      </c>
      <c r="AT95" s="224" t="s">
        <v>161</v>
      </c>
      <c r="AU95" s="224" t="s">
        <v>72</v>
      </c>
      <c r="AY95" s="18" t="s">
        <v>157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166</v>
      </c>
      <c r="BM95" s="224" t="s">
        <v>431</v>
      </c>
    </row>
    <row r="96" s="2" customFormat="1" ht="16.5" customHeight="1">
      <c r="A96" s="39"/>
      <c r="B96" s="40"/>
      <c r="C96" s="213" t="s">
        <v>354</v>
      </c>
      <c r="D96" s="213" t="s">
        <v>161</v>
      </c>
      <c r="E96" s="214" t="s">
        <v>1568</v>
      </c>
      <c r="F96" s="215" t="s">
        <v>1569</v>
      </c>
      <c r="G96" s="216" t="s">
        <v>495</v>
      </c>
      <c r="H96" s="217">
        <v>12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166</v>
      </c>
      <c r="AT96" s="224" t="s">
        <v>161</v>
      </c>
      <c r="AU96" s="224" t="s">
        <v>72</v>
      </c>
      <c r="AY96" s="18" t="s">
        <v>157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166</v>
      </c>
      <c r="BM96" s="224" t="s">
        <v>442</v>
      </c>
    </row>
    <row r="97" s="2" customFormat="1" ht="16.5" customHeight="1">
      <c r="A97" s="39"/>
      <c r="B97" s="40"/>
      <c r="C97" s="213" t="s">
        <v>360</v>
      </c>
      <c r="D97" s="213" t="s">
        <v>161</v>
      </c>
      <c r="E97" s="214" t="s">
        <v>1570</v>
      </c>
      <c r="F97" s="215" t="s">
        <v>1571</v>
      </c>
      <c r="G97" s="216" t="s">
        <v>495</v>
      </c>
      <c r="H97" s="217">
        <v>5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166</v>
      </c>
      <c r="AT97" s="224" t="s">
        <v>161</v>
      </c>
      <c r="AU97" s="224" t="s">
        <v>72</v>
      </c>
      <c r="AY97" s="18" t="s">
        <v>157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166</v>
      </c>
      <c r="BM97" s="224" t="s">
        <v>455</v>
      </c>
    </row>
    <row r="98" s="2" customFormat="1" ht="16.5" customHeight="1">
      <c r="A98" s="39"/>
      <c r="B98" s="40"/>
      <c r="C98" s="213" t="s">
        <v>367</v>
      </c>
      <c r="D98" s="213" t="s">
        <v>161</v>
      </c>
      <c r="E98" s="214" t="s">
        <v>1572</v>
      </c>
      <c r="F98" s="215" t="s">
        <v>1573</v>
      </c>
      <c r="G98" s="216" t="s">
        <v>495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166</v>
      </c>
      <c r="AT98" s="224" t="s">
        <v>161</v>
      </c>
      <c r="AU98" s="224" t="s">
        <v>72</v>
      </c>
      <c r="AY98" s="18" t="s">
        <v>157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166</v>
      </c>
      <c r="BM98" s="224" t="s">
        <v>468</v>
      </c>
    </row>
    <row r="99" s="2" customFormat="1" ht="24.15" customHeight="1">
      <c r="A99" s="39"/>
      <c r="B99" s="40"/>
      <c r="C99" s="213" t="s">
        <v>373</v>
      </c>
      <c r="D99" s="213" t="s">
        <v>161</v>
      </c>
      <c r="E99" s="214" t="s">
        <v>1574</v>
      </c>
      <c r="F99" s="215" t="s">
        <v>1575</v>
      </c>
      <c r="G99" s="216" t="s">
        <v>495</v>
      </c>
      <c r="H99" s="217">
        <v>2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166</v>
      </c>
      <c r="AT99" s="224" t="s">
        <v>161</v>
      </c>
      <c r="AU99" s="224" t="s">
        <v>72</v>
      </c>
      <c r="AY99" s="18" t="s">
        <v>157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166</v>
      </c>
      <c r="BM99" s="224" t="s">
        <v>480</v>
      </c>
    </row>
    <row r="100" s="2" customFormat="1" ht="21.75" customHeight="1">
      <c r="A100" s="39"/>
      <c r="B100" s="40"/>
      <c r="C100" s="213" t="s">
        <v>7</v>
      </c>
      <c r="D100" s="213" t="s">
        <v>161</v>
      </c>
      <c r="E100" s="214" t="s">
        <v>1576</v>
      </c>
      <c r="F100" s="215" t="s">
        <v>1577</v>
      </c>
      <c r="G100" s="216" t="s">
        <v>495</v>
      </c>
      <c r="H100" s="217">
        <v>2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166</v>
      </c>
      <c r="AT100" s="224" t="s">
        <v>161</v>
      </c>
      <c r="AU100" s="224" t="s">
        <v>72</v>
      </c>
      <c r="AY100" s="18" t="s">
        <v>157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166</v>
      </c>
      <c r="BM100" s="224" t="s">
        <v>492</v>
      </c>
    </row>
    <row r="101" s="2" customFormat="1" ht="24.15" customHeight="1">
      <c r="A101" s="39"/>
      <c r="B101" s="40"/>
      <c r="C101" s="213" t="s">
        <v>383</v>
      </c>
      <c r="D101" s="213" t="s">
        <v>161</v>
      </c>
      <c r="E101" s="214" t="s">
        <v>1578</v>
      </c>
      <c r="F101" s="215" t="s">
        <v>1579</v>
      </c>
      <c r="G101" s="216" t="s">
        <v>495</v>
      </c>
      <c r="H101" s="217">
        <v>1</v>
      </c>
      <c r="I101" s="218"/>
      <c r="J101" s="219">
        <f>ROUND(I101*H101,2)</f>
        <v>0</v>
      </c>
      <c r="K101" s="215" t="s">
        <v>19</v>
      </c>
      <c r="L101" s="45"/>
      <c r="M101" s="272" t="s">
        <v>19</v>
      </c>
      <c r="N101" s="273" t="s">
        <v>43</v>
      </c>
      <c r="O101" s="270"/>
      <c r="P101" s="274">
        <f>O101*H101</f>
        <v>0</v>
      </c>
      <c r="Q101" s="274">
        <v>0</v>
      </c>
      <c r="R101" s="274">
        <f>Q101*H101</f>
        <v>0</v>
      </c>
      <c r="S101" s="274">
        <v>0</v>
      </c>
      <c r="T101" s="27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166</v>
      </c>
      <c r="AT101" s="224" t="s">
        <v>161</v>
      </c>
      <c r="AU101" s="224" t="s">
        <v>72</v>
      </c>
      <c r="AY101" s="18" t="s">
        <v>157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166</v>
      </c>
      <c r="BM101" s="224" t="s">
        <v>503</v>
      </c>
    </row>
    <row r="102" s="2" customFormat="1" ht="6.96" customHeight="1">
      <c r="A102" s="39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45"/>
      <c r="M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</sheetData>
  <sheetProtection sheet="1" autoFilter="0" formatColumns="0" formatRows="0" objects="1" scenarios="1" spinCount="100000" saltValue="LGOnZuJFP9CdO2asXcMogYvOtmIwc8NXr6DrPNUSkoZl7G6w+7yc3/1X9RSYVXnHRlpvJXqs9lIgUcpK53cVYQ==" hashValue="l4YBjXY7gvslK+wWb6eil5spptmHhsmVOwqDVFNBjN2Sg2W5SdqpWDiU44hwX20D0zJYgRByEuPwCFGBUGssew==" algorithmName="SHA-512" password="CC35"/>
  <autoFilter ref="C78:K101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129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venkovního bazénu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130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1580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15. 5. 2024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276" t="s">
        <v>1581</v>
      </c>
      <c r="E13" s="39"/>
      <c r="F13" s="277" t="s">
        <v>1582</v>
      </c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stavby'!AN10="","",'Rekapitulace stavby'!AN10)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 xml:space="preserve"> </v>
      </c>
      <c r="F15" s="39"/>
      <c r="G15" s="39"/>
      <c r="H15" s="39"/>
      <c r="I15" s="143" t="s">
        <v>28</v>
      </c>
      <c r="J15" s="134" t="str">
        <f>IF('Rekapitulace stavby'!AN11="","",'Rekapitulace stavby'!AN11)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28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3" t="s">
        <v>26</v>
      </c>
      <c r="J23" s="134" t="s">
        <v>34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8"/>
      <c r="B27" s="149"/>
      <c r="C27" s="148"/>
      <c r="D27" s="148"/>
      <c r="E27" s="150" t="s">
        <v>37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38</v>
      </c>
      <c r="E30" s="39"/>
      <c r="F30" s="39"/>
      <c r="G30" s="39"/>
      <c r="H30" s="39"/>
      <c r="I30" s="39"/>
      <c r="J30" s="154">
        <f>ROUND(J86,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40</v>
      </c>
      <c r="G32" s="39"/>
      <c r="H32" s="39"/>
      <c r="I32" s="155" t="s">
        <v>39</v>
      </c>
      <c r="J32" s="155" t="s">
        <v>41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42</v>
      </c>
      <c r="E33" s="143" t="s">
        <v>43</v>
      </c>
      <c r="F33" s="157">
        <f>ROUND((SUM(BE86:BE185)),  2)</f>
        <v>0</v>
      </c>
      <c r="G33" s="39"/>
      <c r="H33" s="39"/>
      <c r="I33" s="158">
        <v>0.20999999999999999</v>
      </c>
      <c r="J33" s="157">
        <f>ROUND(((SUM(BE86:BE185))*I33),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44</v>
      </c>
      <c r="F34" s="157">
        <f>ROUND((SUM(BF86:BF185)),  2)</f>
        <v>0</v>
      </c>
      <c r="G34" s="39"/>
      <c r="H34" s="39"/>
      <c r="I34" s="158">
        <v>0.12</v>
      </c>
      <c r="J34" s="157">
        <f>ROUND(((SUM(BF86:BF185))*I34),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45</v>
      </c>
      <c r="F35" s="157">
        <f>ROUND((SUM(BG86:BG185)),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46</v>
      </c>
      <c r="F36" s="157">
        <f>ROUND((SUM(BH86:BH185)),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ROUND((SUM(BI86:BI185)),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48</v>
      </c>
      <c r="E39" s="161"/>
      <c r="F39" s="161"/>
      <c r="G39" s="162" t="s">
        <v>49</v>
      </c>
      <c r="H39" s="163" t="s">
        <v>50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132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Rekonstrukce venkovního bazénu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130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08 - Elektro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Nový Jičín</v>
      </c>
      <c r="G52" s="41"/>
      <c r="H52" s="41"/>
      <c r="I52" s="33" t="s">
        <v>23</v>
      </c>
      <c r="J52" s="73" t="str">
        <f>IF(J12="","",J12)</f>
        <v>15. 5. 2024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MP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133</v>
      </c>
      <c r="D57" s="172"/>
      <c r="E57" s="172"/>
      <c r="F57" s="172"/>
      <c r="G57" s="172"/>
      <c r="H57" s="172"/>
      <c r="I57" s="172"/>
      <c r="J57" s="173" t="s">
        <v>134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70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135</v>
      </c>
    </row>
    <row r="60" s="9" customFormat="1" ht="24.96" customHeight="1">
      <c r="A60" s="9"/>
      <c r="B60" s="175"/>
      <c r="C60" s="176"/>
      <c r="D60" s="177" t="s">
        <v>140</v>
      </c>
      <c r="E60" s="178"/>
      <c r="F60" s="178"/>
      <c r="G60" s="178"/>
      <c r="H60" s="178"/>
      <c r="I60" s="178"/>
      <c r="J60" s="179">
        <f>J87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1583</v>
      </c>
      <c r="E61" s="183"/>
      <c r="F61" s="183"/>
      <c r="G61" s="183"/>
      <c r="H61" s="183"/>
      <c r="I61" s="183"/>
      <c r="J61" s="184">
        <f>J88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1584</v>
      </c>
      <c r="E62" s="183"/>
      <c r="F62" s="183"/>
      <c r="G62" s="183"/>
      <c r="H62" s="183"/>
      <c r="I62" s="183"/>
      <c r="J62" s="184">
        <f>J152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5"/>
      <c r="C63" s="176"/>
      <c r="D63" s="177" t="s">
        <v>263</v>
      </c>
      <c r="E63" s="178"/>
      <c r="F63" s="178"/>
      <c r="G63" s="178"/>
      <c r="H63" s="178"/>
      <c r="I63" s="178"/>
      <c r="J63" s="179">
        <f>J159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1"/>
      <c r="C64" s="126"/>
      <c r="D64" s="182" t="s">
        <v>264</v>
      </c>
      <c r="E64" s="183"/>
      <c r="F64" s="183"/>
      <c r="G64" s="183"/>
      <c r="H64" s="183"/>
      <c r="I64" s="183"/>
      <c r="J64" s="184">
        <f>J160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1585</v>
      </c>
      <c r="E65" s="183"/>
      <c r="F65" s="183"/>
      <c r="G65" s="183"/>
      <c r="H65" s="183"/>
      <c r="I65" s="183"/>
      <c r="J65" s="184">
        <f>J169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1586</v>
      </c>
      <c r="E66" s="183"/>
      <c r="F66" s="183"/>
      <c r="G66" s="183"/>
      <c r="H66" s="183"/>
      <c r="I66" s="183"/>
      <c r="J66" s="184">
        <f>J177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142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Rekonstrukce venkovního bazénu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130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08 - Elektro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Nový Jičín</v>
      </c>
      <c r="G80" s="41"/>
      <c r="H80" s="41"/>
      <c r="I80" s="33" t="s">
        <v>23</v>
      </c>
      <c r="J80" s="73" t="str">
        <f>IF(J12="","",J12)</f>
        <v>15. 5. 2024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 </v>
      </c>
      <c r="G82" s="41"/>
      <c r="H82" s="41"/>
      <c r="I82" s="33" t="s">
        <v>31</v>
      </c>
      <c r="J82" s="37" t="str">
        <f>E21</f>
        <v xml:space="preserve"> 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33</v>
      </c>
      <c r="J83" s="37" t="str">
        <f>E24</f>
        <v>MP Pro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143</v>
      </c>
      <c r="D85" s="189" t="s">
        <v>57</v>
      </c>
      <c r="E85" s="189" t="s">
        <v>53</v>
      </c>
      <c r="F85" s="189" t="s">
        <v>54</v>
      </c>
      <c r="G85" s="189" t="s">
        <v>144</v>
      </c>
      <c r="H85" s="189" t="s">
        <v>145</v>
      </c>
      <c r="I85" s="189" t="s">
        <v>146</v>
      </c>
      <c r="J85" s="189" t="s">
        <v>134</v>
      </c>
      <c r="K85" s="190" t="s">
        <v>147</v>
      </c>
      <c r="L85" s="191"/>
      <c r="M85" s="93" t="s">
        <v>19</v>
      </c>
      <c r="N85" s="94" t="s">
        <v>42</v>
      </c>
      <c r="O85" s="94" t="s">
        <v>148</v>
      </c>
      <c r="P85" s="94" t="s">
        <v>149</v>
      </c>
      <c r="Q85" s="94" t="s">
        <v>150</v>
      </c>
      <c r="R85" s="94" t="s">
        <v>151</v>
      </c>
      <c r="S85" s="94" t="s">
        <v>152</v>
      </c>
      <c r="T85" s="95" t="s">
        <v>153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154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P87+P159</f>
        <v>0</v>
      </c>
      <c r="Q86" s="97"/>
      <c r="R86" s="194">
        <f>R87+R159</f>
        <v>1.7158555599999996</v>
      </c>
      <c r="S86" s="97"/>
      <c r="T86" s="195">
        <f>T87+T159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135</v>
      </c>
      <c r="BK86" s="196">
        <f>BK87+BK159</f>
        <v>0</v>
      </c>
    </row>
    <row r="87" s="12" customFormat="1" ht="25.92" customHeight="1">
      <c r="A87" s="12"/>
      <c r="B87" s="197"/>
      <c r="C87" s="198"/>
      <c r="D87" s="199" t="s">
        <v>71</v>
      </c>
      <c r="E87" s="200" t="s">
        <v>241</v>
      </c>
      <c r="F87" s="200" t="s">
        <v>242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P88+P152</f>
        <v>0</v>
      </c>
      <c r="Q87" s="205"/>
      <c r="R87" s="206">
        <f>R88+R152</f>
        <v>1.5031355599999996</v>
      </c>
      <c r="S87" s="205"/>
      <c r="T87" s="207">
        <f>T88+T152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82</v>
      </c>
      <c r="AT87" s="209" t="s">
        <v>71</v>
      </c>
      <c r="AU87" s="209" t="s">
        <v>72</v>
      </c>
      <c r="AY87" s="208" t="s">
        <v>157</v>
      </c>
      <c r="BK87" s="210">
        <f>BK88+BK152</f>
        <v>0</v>
      </c>
    </row>
    <row r="88" s="12" customFormat="1" ht="22.8" customHeight="1">
      <c r="A88" s="12"/>
      <c r="B88" s="197"/>
      <c r="C88" s="198"/>
      <c r="D88" s="199" t="s">
        <v>71</v>
      </c>
      <c r="E88" s="211" t="s">
        <v>1587</v>
      </c>
      <c r="F88" s="211" t="s">
        <v>1588</v>
      </c>
      <c r="G88" s="198"/>
      <c r="H88" s="198"/>
      <c r="I88" s="201"/>
      <c r="J88" s="212">
        <f>BK88</f>
        <v>0</v>
      </c>
      <c r="K88" s="198"/>
      <c r="L88" s="203"/>
      <c r="M88" s="204"/>
      <c r="N88" s="205"/>
      <c r="O88" s="205"/>
      <c r="P88" s="206">
        <f>SUM(P89:P151)</f>
        <v>0</v>
      </c>
      <c r="Q88" s="205"/>
      <c r="R88" s="206">
        <f>SUM(R89:R151)</f>
        <v>1.1872855599999996</v>
      </c>
      <c r="S88" s="205"/>
      <c r="T88" s="207">
        <f>SUM(T89:T151)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82</v>
      </c>
      <c r="AT88" s="209" t="s">
        <v>71</v>
      </c>
      <c r="AU88" s="209" t="s">
        <v>80</v>
      </c>
      <c r="AY88" s="208" t="s">
        <v>157</v>
      </c>
      <c r="BK88" s="210">
        <f>SUM(BK89:BK151)</f>
        <v>0</v>
      </c>
    </row>
    <row r="89" s="2" customFormat="1" ht="16.5" customHeight="1">
      <c r="A89" s="39"/>
      <c r="B89" s="40"/>
      <c r="C89" s="213" t="s">
        <v>344</v>
      </c>
      <c r="D89" s="213" t="s">
        <v>161</v>
      </c>
      <c r="E89" s="214" t="s">
        <v>1589</v>
      </c>
      <c r="F89" s="215" t="s">
        <v>1590</v>
      </c>
      <c r="G89" s="216" t="s">
        <v>164</v>
      </c>
      <c r="H89" s="217">
        <v>660</v>
      </c>
      <c r="I89" s="218"/>
      <c r="J89" s="219">
        <f>ROUND(I89*H89,2)</f>
        <v>0</v>
      </c>
      <c r="K89" s="215" t="s">
        <v>19</v>
      </c>
      <c r="L89" s="45"/>
      <c r="M89" s="220" t="s">
        <v>19</v>
      </c>
      <c r="N89" s="221" t="s">
        <v>43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247</v>
      </c>
      <c r="AT89" s="224" t="s">
        <v>161</v>
      </c>
      <c r="AU89" s="224" t="s">
        <v>82</v>
      </c>
      <c r="AY89" s="18" t="s">
        <v>157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80</v>
      </c>
      <c r="BK89" s="225">
        <f>ROUND(I89*H89,2)</f>
        <v>0</v>
      </c>
      <c r="BL89" s="18" t="s">
        <v>247</v>
      </c>
      <c r="BM89" s="224" t="s">
        <v>1591</v>
      </c>
    </row>
    <row r="90" s="2" customFormat="1" ht="16.5" customHeight="1">
      <c r="A90" s="39"/>
      <c r="B90" s="40"/>
      <c r="C90" s="258" t="s">
        <v>247</v>
      </c>
      <c r="D90" s="258" t="s">
        <v>281</v>
      </c>
      <c r="E90" s="259" t="s">
        <v>1592</v>
      </c>
      <c r="F90" s="260" t="s">
        <v>1593</v>
      </c>
      <c r="G90" s="261" t="s">
        <v>164</v>
      </c>
      <c r="H90" s="262">
        <v>693</v>
      </c>
      <c r="I90" s="263"/>
      <c r="J90" s="264">
        <f>ROUND(I90*H90,2)</f>
        <v>0</v>
      </c>
      <c r="K90" s="260" t="s">
        <v>19</v>
      </c>
      <c r="L90" s="265"/>
      <c r="M90" s="266" t="s">
        <v>19</v>
      </c>
      <c r="N90" s="267" t="s">
        <v>43</v>
      </c>
      <c r="O90" s="85"/>
      <c r="P90" s="222">
        <f>O90*H90</f>
        <v>0</v>
      </c>
      <c r="Q90" s="222">
        <v>0.00020000000000000001</v>
      </c>
      <c r="R90" s="222">
        <f>Q90*H90</f>
        <v>0.1386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442</v>
      </c>
      <c r="AT90" s="224" t="s">
        <v>281</v>
      </c>
      <c r="AU90" s="224" t="s">
        <v>82</v>
      </c>
      <c r="AY90" s="18" t="s">
        <v>157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80</v>
      </c>
      <c r="BK90" s="225">
        <f>ROUND(I90*H90,2)</f>
        <v>0</v>
      </c>
      <c r="BL90" s="18" t="s">
        <v>247</v>
      </c>
      <c r="BM90" s="224" t="s">
        <v>1594</v>
      </c>
    </row>
    <row r="91" s="2" customFormat="1" ht="16.5" customHeight="1">
      <c r="A91" s="39"/>
      <c r="B91" s="40"/>
      <c r="C91" s="213" t="s">
        <v>194</v>
      </c>
      <c r="D91" s="213" t="s">
        <v>161</v>
      </c>
      <c r="E91" s="214" t="s">
        <v>1595</v>
      </c>
      <c r="F91" s="215" t="s">
        <v>1596</v>
      </c>
      <c r="G91" s="216" t="s">
        <v>164</v>
      </c>
      <c r="H91" s="217">
        <v>93</v>
      </c>
      <c r="I91" s="218"/>
      <c r="J91" s="219">
        <f>ROUND(I91*H91,2)</f>
        <v>0</v>
      </c>
      <c r="K91" s="215" t="s">
        <v>19</v>
      </c>
      <c r="L91" s="45"/>
      <c r="M91" s="220" t="s">
        <v>19</v>
      </c>
      <c r="N91" s="221" t="s">
        <v>43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247</v>
      </c>
      <c r="AT91" s="224" t="s">
        <v>161</v>
      </c>
      <c r="AU91" s="224" t="s">
        <v>82</v>
      </c>
      <c r="AY91" s="18" t="s">
        <v>157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80</v>
      </c>
      <c r="BK91" s="225">
        <f>ROUND(I91*H91,2)</f>
        <v>0</v>
      </c>
      <c r="BL91" s="18" t="s">
        <v>247</v>
      </c>
      <c r="BM91" s="224" t="s">
        <v>1597</v>
      </c>
    </row>
    <row r="92" s="2" customFormat="1" ht="16.5" customHeight="1">
      <c r="A92" s="39"/>
      <c r="B92" s="40"/>
      <c r="C92" s="258" t="s">
        <v>183</v>
      </c>
      <c r="D92" s="258" t="s">
        <v>281</v>
      </c>
      <c r="E92" s="259" t="s">
        <v>1598</v>
      </c>
      <c r="F92" s="260" t="s">
        <v>1599</v>
      </c>
      <c r="G92" s="261" t="s">
        <v>164</v>
      </c>
      <c r="H92" s="262">
        <v>97.650000000000006</v>
      </c>
      <c r="I92" s="263"/>
      <c r="J92" s="264">
        <f>ROUND(I92*H92,2)</f>
        <v>0</v>
      </c>
      <c r="K92" s="260" t="s">
        <v>19</v>
      </c>
      <c r="L92" s="265"/>
      <c r="M92" s="266" t="s">
        <v>19</v>
      </c>
      <c r="N92" s="267" t="s">
        <v>43</v>
      </c>
      <c r="O92" s="85"/>
      <c r="P92" s="222">
        <f>O92*H92</f>
        <v>0</v>
      </c>
      <c r="Q92" s="222">
        <v>0.00034000000000000002</v>
      </c>
      <c r="R92" s="222">
        <f>Q92*H92</f>
        <v>0.033201000000000001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442</v>
      </c>
      <c r="AT92" s="224" t="s">
        <v>281</v>
      </c>
      <c r="AU92" s="224" t="s">
        <v>82</v>
      </c>
      <c r="AY92" s="18" t="s">
        <v>157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247</v>
      </c>
      <c r="BM92" s="224" t="s">
        <v>1600</v>
      </c>
    </row>
    <row r="93" s="2" customFormat="1" ht="16.5" customHeight="1">
      <c r="A93" s="39"/>
      <c r="B93" s="40"/>
      <c r="C93" s="213" t="s">
        <v>708</v>
      </c>
      <c r="D93" s="213" t="s">
        <v>161</v>
      </c>
      <c r="E93" s="214" t="s">
        <v>1595</v>
      </c>
      <c r="F93" s="215" t="s">
        <v>1596</v>
      </c>
      <c r="G93" s="216" t="s">
        <v>164</v>
      </c>
      <c r="H93" s="217">
        <v>52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247</v>
      </c>
      <c r="AT93" s="224" t="s">
        <v>161</v>
      </c>
      <c r="AU93" s="224" t="s">
        <v>82</v>
      </c>
      <c r="AY93" s="18" t="s">
        <v>157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80</v>
      </c>
      <c r="BK93" s="225">
        <f>ROUND(I93*H93,2)</f>
        <v>0</v>
      </c>
      <c r="BL93" s="18" t="s">
        <v>247</v>
      </c>
      <c r="BM93" s="224" t="s">
        <v>1601</v>
      </c>
    </row>
    <row r="94" s="2" customFormat="1" ht="16.5" customHeight="1">
      <c r="A94" s="39"/>
      <c r="B94" s="40"/>
      <c r="C94" s="258" t="s">
        <v>715</v>
      </c>
      <c r="D94" s="258" t="s">
        <v>281</v>
      </c>
      <c r="E94" s="259" t="s">
        <v>1602</v>
      </c>
      <c r="F94" s="260" t="s">
        <v>1603</v>
      </c>
      <c r="G94" s="261" t="s">
        <v>164</v>
      </c>
      <c r="H94" s="262">
        <v>54.600000000000001</v>
      </c>
      <c r="I94" s="263"/>
      <c r="J94" s="264">
        <f>ROUND(I94*H94,2)</f>
        <v>0</v>
      </c>
      <c r="K94" s="260" t="s">
        <v>19</v>
      </c>
      <c r="L94" s="265"/>
      <c r="M94" s="266" t="s">
        <v>19</v>
      </c>
      <c r="N94" s="267" t="s">
        <v>43</v>
      </c>
      <c r="O94" s="85"/>
      <c r="P94" s="222">
        <f>O94*H94</f>
        <v>0</v>
      </c>
      <c r="Q94" s="222">
        <v>0.00021000000000000001</v>
      </c>
      <c r="R94" s="222">
        <f>Q94*H94</f>
        <v>0.011466000000000001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442</v>
      </c>
      <c r="AT94" s="224" t="s">
        <v>281</v>
      </c>
      <c r="AU94" s="224" t="s">
        <v>82</v>
      </c>
      <c r="AY94" s="18" t="s">
        <v>157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247</v>
      </c>
      <c r="BM94" s="224" t="s">
        <v>1604</v>
      </c>
    </row>
    <row r="95" s="2" customFormat="1" ht="16.5" customHeight="1">
      <c r="A95" s="39"/>
      <c r="B95" s="40"/>
      <c r="C95" s="213" t="s">
        <v>721</v>
      </c>
      <c r="D95" s="213" t="s">
        <v>161</v>
      </c>
      <c r="E95" s="214" t="s">
        <v>1605</v>
      </c>
      <c r="F95" s="215" t="s">
        <v>1606</v>
      </c>
      <c r="G95" s="216" t="s">
        <v>495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247</v>
      </c>
      <c r="AT95" s="224" t="s">
        <v>161</v>
      </c>
      <c r="AU95" s="224" t="s">
        <v>82</v>
      </c>
      <c r="AY95" s="18" t="s">
        <v>157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247</v>
      </c>
      <c r="BM95" s="224" t="s">
        <v>1607</v>
      </c>
    </row>
    <row r="96" s="2" customFormat="1" ht="16.5" customHeight="1">
      <c r="A96" s="39"/>
      <c r="B96" s="40"/>
      <c r="C96" s="258" t="s">
        <v>726</v>
      </c>
      <c r="D96" s="258" t="s">
        <v>281</v>
      </c>
      <c r="E96" s="259" t="s">
        <v>1608</v>
      </c>
      <c r="F96" s="260" t="s">
        <v>1609</v>
      </c>
      <c r="G96" s="261" t="s">
        <v>495</v>
      </c>
      <c r="H96" s="262">
        <v>1</v>
      </c>
      <c r="I96" s="263"/>
      <c r="J96" s="264">
        <f>ROUND(I96*H96,2)</f>
        <v>0</v>
      </c>
      <c r="K96" s="260" t="s">
        <v>19</v>
      </c>
      <c r="L96" s="265"/>
      <c r="M96" s="266" t="s">
        <v>19</v>
      </c>
      <c r="N96" s="267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442</v>
      </c>
      <c r="AT96" s="224" t="s">
        <v>281</v>
      </c>
      <c r="AU96" s="224" t="s">
        <v>82</v>
      </c>
      <c r="AY96" s="18" t="s">
        <v>157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247</v>
      </c>
      <c r="BM96" s="224" t="s">
        <v>1610</v>
      </c>
    </row>
    <row r="97" s="2" customFormat="1" ht="21.75" customHeight="1">
      <c r="A97" s="39"/>
      <c r="B97" s="40"/>
      <c r="C97" s="213" t="s">
        <v>753</v>
      </c>
      <c r="D97" s="213" t="s">
        <v>161</v>
      </c>
      <c r="E97" s="214" t="s">
        <v>1611</v>
      </c>
      <c r="F97" s="215" t="s">
        <v>1612</v>
      </c>
      <c r="G97" s="216" t="s">
        <v>164</v>
      </c>
      <c r="H97" s="217">
        <v>10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247</v>
      </c>
      <c r="AT97" s="224" t="s">
        <v>161</v>
      </c>
      <c r="AU97" s="224" t="s">
        <v>82</v>
      </c>
      <c r="AY97" s="18" t="s">
        <v>157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247</v>
      </c>
      <c r="BM97" s="224" t="s">
        <v>1613</v>
      </c>
    </row>
    <row r="98" s="2" customFormat="1" ht="16.5" customHeight="1">
      <c r="A98" s="39"/>
      <c r="B98" s="40"/>
      <c r="C98" s="258" t="s">
        <v>759</v>
      </c>
      <c r="D98" s="258" t="s">
        <v>281</v>
      </c>
      <c r="E98" s="259" t="s">
        <v>1614</v>
      </c>
      <c r="F98" s="260" t="s">
        <v>1615</v>
      </c>
      <c r="G98" s="261" t="s">
        <v>164</v>
      </c>
      <c r="H98" s="262">
        <v>11.5</v>
      </c>
      <c r="I98" s="263"/>
      <c r="J98" s="264">
        <f>ROUND(I98*H98,2)</f>
        <v>0</v>
      </c>
      <c r="K98" s="260" t="s">
        <v>19</v>
      </c>
      <c r="L98" s="265"/>
      <c r="M98" s="266" t="s">
        <v>19</v>
      </c>
      <c r="N98" s="267" t="s">
        <v>43</v>
      </c>
      <c r="O98" s="85"/>
      <c r="P98" s="222">
        <f>O98*H98</f>
        <v>0</v>
      </c>
      <c r="Q98" s="222">
        <v>0.00022000000000000001</v>
      </c>
      <c r="R98" s="222">
        <f>Q98*H98</f>
        <v>0.0025300000000000001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442</v>
      </c>
      <c r="AT98" s="224" t="s">
        <v>281</v>
      </c>
      <c r="AU98" s="224" t="s">
        <v>82</v>
      </c>
      <c r="AY98" s="18" t="s">
        <v>157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247</v>
      </c>
      <c r="BM98" s="224" t="s">
        <v>1616</v>
      </c>
    </row>
    <row r="99" s="2" customFormat="1">
      <c r="A99" s="39"/>
      <c r="B99" s="40"/>
      <c r="C99" s="41"/>
      <c r="D99" s="233" t="s">
        <v>216</v>
      </c>
      <c r="E99" s="41"/>
      <c r="F99" s="254" t="s">
        <v>1617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216</v>
      </c>
      <c r="AU99" s="18" t="s">
        <v>82</v>
      </c>
    </row>
    <row r="100" s="2" customFormat="1" ht="16.5" customHeight="1">
      <c r="A100" s="39"/>
      <c r="B100" s="40"/>
      <c r="C100" s="213" t="s">
        <v>231</v>
      </c>
      <c r="D100" s="213" t="s">
        <v>161</v>
      </c>
      <c r="E100" s="214" t="s">
        <v>1618</v>
      </c>
      <c r="F100" s="215" t="s">
        <v>1619</v>
      </c>
      <c r="G100" s="216" t="s">
        <v>164</v>
      </c>
      <c r="H100" s="217">
        <v>492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247</v>
      </c>
      <c r="AT100" s="224" t="s">
        <v>161</v>
      </c>
      <c r="AU100" s="224" t="s">
        <v>82</v>
      </c>
      <c r="AY100" s="18" t="s">
        <v>157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247</v>
      </c>
      <c r="BM100" s="224" t="s">
        <v>1620</v>
      </c>
    </row>
    <row r="101" s="2" customFormat="1" ht="16.5" customHeight="1">
      <c r="A101" s="39"/>
      <c r="B101" s="40"/>
      <c r="C101" s="258" t="s">
        <v>8</v>
      </c>
      <c r="D101" s="258" t="s">
        <v>281</v>
      </c>
      <c r="E101" s="259" t="s">
        <v>1621</v>
      </c>
      <c r="F101" s="260" t="s">
        <v>1622</v>
      </c>
      <c r="G101" s="261" t="s">
        <v>164</v>
      </c>
      <c r="H101" s="262">
        <v>565.79999999999995</v>
      </c>
      <c r="I101" s="263"/>
      <c r="J101" s="264">
        <f>ROUND(I101*H101,2)</f>
        <v>0</v>
      </c>
      <c r="K101" s="260" t="s">
        <v>19</v>
      </c>
      <c r="L101" s="265"/>
      <c r="M101" s="266" t="s">
        <v>19</v>
      </c>
      <c r="N101" s="267" t="s">
        <v>43</v>
      </c>
      <c r="O101" s="85"/>
      <c r="P101" s="222">
        <f>O101*H101</f>
        <v>0</v>
      </c>
      <c r="Q101" s="222">
        <v>0.00023000000000000001</v>
      </c>
      <c r="R101" s="222">
        <f>Q101*H101</f>
        <v>0.130134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442</v>
      </c>
      <c r="AT101" s="224" t="s">
        <v>281</v>
      </c>
      <c r="AU101" s="224" t="s">
        <v>82</v>
      </c>
      <c r="AY101" s="18" t="s">
        <v>157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247</v>
      </c>
      <c r="BM101" s="224" t="s">
        <v>1623</v>
      </c>
    </row>
    <row r="102" s="2" customFormat="1" ht="16.5" customHeight="1">
      <c r="A102" s="39"/>
      <c r="B102" s="40"/>
      <c r="C102" s="213" t="s">
        <v>210</v>
      </c>
      <c r="D102" s="213" t="s">
        <v>161</v>
      </c>
      <c r="E102" s="214" t="s">
        <v>1624</v>
      </c>
      <c r="F102" s="215" t="s">
        <v>1625</v>
      </c>
      <c r="G102" s="216" t="s">
        <v>164</v>
      </c>
      <c r="H102" s="217">
        <v>168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247</v>
      </c>
      <c r="AT102" s="224" t="s">
        <v>161</v>
      </c>
      <c r="AU102" s="224" t="s">
        <v>82</v>
      </c>
      <c r="AY102" s="18" t="s">
        <v>157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247</v>
      </c>
      <c r="BM102" s="224" t="s">
        <v>1626</v>
      </c>
    </row>
    <row r="103" s="2" customFormat="1" ht="16.5" customHeight="1">
      <c r="A103" s="39"/>
      <c r="B103" s="40"/>
      <c r="C103" s="258" t="s">
        <v>338</v>
      </c>
      <c r="D103" s="258" t="s">
        <v>281</v>
      </c>
      <c r="E103" s="259" t="s">
        <v>1627</v>
      </c>
      <c r="F103" s="260" t="s">
        <v>1628</v>
      </c>
      <c r="G103" s="261" t="s">
        <v>164</v>
      </c>
      <c r="H103" s="262">
        <v>193.19999999999999</v>
      </c>
      <c r="I103" s="263"/>
      <c r="J103" s="264">
        <f>ROUND(I103*H103,2)</f>
        <v>0</v>
      </c>
      <c r="K103" s="260" t="s">
        <v>19</v>
      </c>
      <c r="L103" s="265"/>
      <c r="M103" s="266" t="s">
        <v>19</v>
      </c>
      <c r="N103" s="267" t="s">
        <v>43</v>
      </c>
      <c r="O103" s="85"/>
      <c r="P103" s="222">
        <f>O103*H103</f>
        <v>0</v>
      </c>
      <c r="Q103" s="222">
        <v>0.00052999999999999998</v>
      </c>
      <c r="R103" s="222">
        <f>Q103*H103</f>
        <v>0.10239599999999999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442</v>
      </c>
      <c r="AT103" s="224" t="s">
        <v>281</v>
      </c>
      <c r="AU103" s="224" t="s">
        <v>82</v>
      </c>
      <c r="AY103" s="18" t="s">
        <v>157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247</v>
      </c>
      <c r="BM103" s="224" t="s">
        <v>1629</v>
      </c>
    </row>
    <row r="104" s="2" customFormat="1" ht="16.5" customHeight="1">
      <c r="A104" s="39"/>
      <c r="B104" s="40"/>
      <c r="C104" s="213" t="s">
        <v>406</v>
      </c>
      <c r="D104" s="213" t="s">
        <v>161</v>
      </c>
      <c r="E104" s="214" t="s">
        <v>1630</v>
      </c>
      <c r="F104" s="215" t="s">
        <v>1631</v>
      </c>
      <c r="G104" s="216" t="s">
        <v>164</v>
      </c>
      <c r="H104" s="217">
        <v>42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247</v>
      </c>
      <c r="AT104" s="224" t="s">
        <v>161</v>
      </c>
      <c r="AU104" s="224" t="s">
        <v>82</v>
      </c>
      <c r="AY104" s="18" t="s">
        <v>157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247</v>
      </c>
      <c r="BM104" s="224" t="s">
        <v>1632</v>
      </c>
    </row>
    <row r="105" s="2" customFormat="1" ht="16.5" customHeight="1">
      <c r="A105" s="39"/>
      <c r="B105" s="40"/>
      <c r="C105" s="258" t="s">
        <v>412</v>
      </c>
      <c r="D105" s="258" t="s">
        <v>281</v>
      </c>
      <c r="E105" s="259" t="s">
        <v>1633</v>
      </c>
      <c r="F105" s="260" t="s">
        <v>1634</v>
      </c>
      <c r="G105" s="261" t="s">
        <v>164</v>
      </c>
      <c r="H105" s="262">
        <v>48.299999999999997</v>
      </c>
      <c r="I105" s="263"/>
      <c r="J105" s="264">
        <f>ROUND(I105*H105,2)</f>
        <v>0</v>
      </c>
      <c r="K105" s="260" t="s">
        <v>19</v>
      </c>
      <c r="L105" s="265"/>
      <c r="M105" s="266" t="s">
        <v>19</v>
      </c>
      <c r="N105" s="267" t="s">
        <v>43</v>
      </c>
      <c r="O105" s="85"/>
      <c r="P105" s="222">
        <f>O105*H105</f>
        <v>0</v>
      </c>
      <c r="Q105" s="222">
        <v>0.00010000000000000001</v>
      </c>
      <c r="R105" s="222">
        <f>Q105*H105</f>
        <v>0.0048300000000000001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442</v>
      </c>
      <c r="AT105" s="224" t="s">
        <v>281</v>
      </c>
      <c r="AU105" s="224" t="s">
        <v>82</v>
      </c>
      <c r="AY105" s="18" t="s">
        <v>157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247</v>
      </c>
      <c r="BM105" s="224" t="s">
        <v>1635</v>
      </c>
    </row>
    <row r="106" s="2" customFormat="1" ht="16.5" customHeight="1">
      <c r="A106" s="39"/>
      <c r="B106" s="40"/>
      <c r="C106" s="213" t="s">
        <v>418</v>
      </c>
      <c r="D106" s="213" t="s">
        <v>161</v>
      </c>
      <c r="E106" s="214" t="s">
        <v>1636</v>
      </c>
      <c r="F106" s="215" t="s">
        <v>1637</v>
      </c>
      <c r="G106" s="216" t="s">
        <v>164</v>
      </c>
      <c r="H106" s="217">
        <v>460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247</v>
      </c>
      <c r="AT106" s="224" t="s">
        <v>161</v>
      </c>
      <c r="AU106" s="224" t="s">
        <v>82</v>
      </c>
      <c r="AY106" s="18" t="s">
        <v>157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247</v>
      </c>
      <c r="BM106" s="224" t="s">
        <v>1638</v>
      </c>
    </row>
    <row r="107" s="2" customFormat="1" ht="24.15" customHeight="1">
      <c r="A107" s="39"/>
      <c r="B107" s="40"/>
      <c r="C107" s="258" t="s">
        <v>425</v>
      </c>
      <c r="D107" s="258" t="s">
        <v>281</v>
      </c>
      <c r="E107" s="259" t="s">
        <v>1639</v>
      </c>
      <c r="F107" s="260" t="s">
        <v>1640</v>
      </c>
      <c r="G107" s="261" t="s">
        <v>164</v>
      </c>
      <c r="H107" s="262">
        <v>371.81099999999998</v>
      </c>
      <c r="I107" s="263"/>
      <c r="J107" s="264">
        <f>ROUND(I107*H107,2)</f>
        <v>0</v>
      </c>
      <c r="K107" s="260" t="s">
        <v>19</v>
      </c>
      <c r="L107" s="265"/>
      <c r="M107" s="266" t="s">
        <v>19</v>
      </c>
      <c r="N107" s="267" t="s">
        <v>43</v>
      </c>
      <c r="O107" s="85"/>
      <c r="P107" s="222">
        <f>O107*H107</f>
        <v>0</v>
      </c>
      <c r="Q107" s="222">
        <v>0.00012</v>
      </c>
      <c r="R107" s="222">
        <f>Q107*H107</f>
        <v>0.044617320000000002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442</v>
      </c>
      <c r="AT107" s="224" t="s">
        <v>281</v>
      </c>
      <c r="AU107" s="224" t="s">
        <v>82</v>
      </c>
      <c r="AY107" s="18" t="s">
        <v>157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247</v>
      </c>
      <c r="BM107" s="224" t="s">
        <v>1641</v>
      </c>
    </row>
    <row r="108" s="2" customFormat="1" ht="24.15" customHeight="1">
      <c r="A108" s="39"/>
      <c r="B108" s="40"/>
      <c r="C108" s="258" t="s">
        <v>431</v>
      </c>
      <c r="D108" s="258" t="s">
        <v>281</v>
      </c>
      <c r="E108" s="259" t="s">
        <v>1642</v>
      </c>
      <c r="F108" s="260" t="s">
        <v>1643</v>
      </c>
      <c r="G108" s="261" t="s">
        <v>164</v>
      </c>
      <c r="H108" s="262">
        <v>157.18899999999999</v>
      </c>
      <c r="I108" s="263"/>
      <c r="J108" s="264">
        <f>ROUND(I108*H108,2)</f>
        <v>0</v>
      </c>
      <c r="K108" s="260" t="s">
        <v>19</v>
      </c>
      <c r="L108" s="265"/>
      <c r="M108" s="266" t="s">
        <v>19</v>
      </c>
      <c r="N108" s="267" t="s">
        <v>43</v>
      </c>
      <c r="O108" s="85"/>
      <c r="P108" s="222">
        <f>O108*H108</f>
        <v>0</v>
      </c>
      <c r="Q108" s="222">
        <v>0.00016000000000000001</v>
      </c>
      <c r="R108" s="222">
        <f>Q108*H108</f>
        <v>0.025150240000000001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442</v>
      </c>
      <c r="AT108" s="224" t="s">
        <v>281</v>
      </c>
      <c r="AU108" s="224" t="s">
        <v>82</v>
      </c>
      <c r="AY108" s="18" t="s">
        <v>157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247</v>
      </c>
      <c r="BM108" s="224" t="s">
        <v>1644</v>
      </c>
    </row>
    <row r="109" s="2" customFormat="1" ht="16.5" customHeight="1">
      <c r="A109" s="39"/>
      <c r="B109" s="40"/>
      <c r="C109" s="213" t="s">
        <v>172</v>
      </c>
      <c r="D109" s="213" t="s">
        <v>161</v>
      </c>
      <c r="E109" s="214" t="s">
        <v>1645</v>
      </c>
      <c r="F109" s="215" t="s">
        <v>1646</v>
      </c>
      <c r="G109" s="216" t="s">
        <v>164</v>
      </c>
      <c r="H109" s="217">
        <v>118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247</v>
      </c>
      <c r="AT109" s="224" t="s">
        <v>161</v>
      </c>
      <c r="AU109" s="224" t="s">
        <v>82</v>
      </c>
      <c r="AY109" s="18" t="s">
        <v>157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247</v>
      </c>
      <c r="BM109" s="224" t="s">
        <v>1647</v>
      </c>
    </row>
    <row r="110" s="2" customFormat="1" ht="24.15" customHeight="1">
      <c r="A110" s="39"/>
      <c r="B110" s="40"/>
      <c r="C110" s="258" t="s">
        <v>126</v>
      </c>
      <c r="D110" s="258" t="s">
        <v>281</v>
      </c>
      <c r="E110" s="259" t="s">
        <v>1648</v>
      </c>
      <c r="F110" s="260" t="s">
        <v>1649</v>
      </c>
      <c r="G110" s="261" t="s">
        <v>164</v>
      </c>
      <c r="H110" s="262">
        <v>135.69999999999999</v>
      </c>
      <c r="I110" s="263"/>
      <c r="J110" s="264">
        <f>ROUND(I110*H110,2)</f>
        <v>0</v>
      </c>
      <c r="K110" s="260" t="s">
        <v>19</v>
      </c>
      <c r="L110" s="265"/>
      <c r="M110" s="266" t="s">
        <v>19</v>
      </c>
      <c r="N110" s="267" t="s">
        <v>43</v>
      </c>
      <c r="O110" s="85"/>
      <c r="P110" s="222">
        <f>O110*H110</f>
        <v>0</v>
      </c>
      <c r="Q110" s="222">
        <v>0.0043600000000000002</v>
      </c>
      <c r="R110" s="222">
        <f>Q110*H110</f>
        <v>0.59165199999999996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442</v>
      </c>
      <c r="AT110" s="224" t="s">
        <v>281</v>
      </c>
      <c r="AU110" s="224" t="s">
        <v>82</v>
      </c>
      <c r="AY110" s="18" t="s">
        <v>157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247</v>
      </c>
      <c r="BM110" s="224" t="s">
        <v>1650</v>
      </c>
    </row>
    <row r="111" s="2" customFormat="1" ht="16.5" customHeight="1">
      <c r="A111" s="39"/>
      <c r="B111" s="40"/>
      <c r="C111" s="213" t="s">
        <v>742</v>
      </c>
      <c r="D111" s="213" t="s">
        <v>161</v>
      </c>
      <c r="E111" s="214" t="s">
        <v>1651</v>
      </c>
      <c r="F111" s="215" t="s">
        <v>1652</v>
      </c>
      <c r="G111" s="216" t="s">
        <v>164</v>
      </c>
      <c r="H111" s="217">
        <v>3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247</v>
      </c>
      <c r="AT111" s="224" t="s">
        <v>161</v>
      </c>
      <c r="AU111" s="224" t="s">
        <v>82</v>
      </c>
      <c r="AY111" s="18" t="s">
        <v>157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247</v>
      </c>
      <c r="BM111" s="224" t="s">
        <v>1653</v>
      </c>
    </row>
    <row r="112" s="2" customFormat="1" ht="24.15" customHeight="1">
      <c r="A112" s="39"/>
      <c r="B112" s="40"/>
      <c r="C112" s="258" t="s">
        <v>747</v>
      </c>
      <c r="D112" s="258" t="s">
        <v>281</v>
      </c>
      <c r="E112" s="259" t="s">
        <v>1654</v>
      </c>
      <c r="F112" s="260" t="s">
        <v>1655</v>
      </c>
      <c r="G112" s="261" t="s">
        <v>164</v>
      </c>
      <c r="H112" s="262">
        <v>3.4500000000000002</v>
      </c>
      <c r="I112" s="263"/>
      <c r="J112" s="264">
        <f>ROUND(I112*H112,2)</f>
        <v>0</v>
      </c>
      <c r="K112" s="260" t="s">
        <v>19</v>
      </c>
      <c r="L112" s="265"/>
      <c r="M112" s="266" t="s">
        <v>19</v>
      </c>
      <c r="N112" s="267" t="s">
        <v>43</v>
      </c>
      <c r="O112" s="85"/>
      <c r="P112" s="222">
        <f>O112*H112</f>
        <v>0</v>
      </c>
      <c r="Q112" s="222">
        <v>0.00022000000000000001</v>
      </c>
      <c r="R112" s="222">
        <f>Q112*H112</f>
        <v>0.00075900000000000002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442</v>
      </c>
      <c r="AT112" s="224" t="s">
        <v>281</v>
      </c>
      <c r="AU112" s="224" t="s">
        <v>82</v>
      </c>
      <c r="AY112" s="18" t="s">
        <v>157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247</v>
      </c>
      <c r="BM112" s="224" t="s">
        <v>1656</v>
      </c>
    </row>
    <row r="113" s="2" customFormat="1">
      <c r="A113" s="39"/>
      <c r="B113" s="40"/>
      <c r="C113" s="41"/>
      <c r="D113" s="233" t="s">
        <v>216</v>
      </c>
      <c r="E113" s="41"/>
      <c r="F113" s="254" t="s">
        <v>1657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216</v>
      </c>
      <c r="AU113" s="18" t="s">
        <v>82</v>
      </c>
    </row>
    <row r="114" s="2" customFormat="1" ht="16.5" customHeight="1">
      <c r="A114" s="39"/>
      <c r="B114" s="40"/>
      <c r="C114" s="213" t="s">
        <v>437</v>
      </c>
      <c r="D114" s="213" t="s">
        <v>161</v>
      </c>
      <c r="E114" s="214" t="s">
        <v>1658</v>
      </c>
      <c r="F114" s="215" t="s">
        <v>1659</v>
      </c>
      <c r="G114" s="216" t="s">
        <v>495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247</v>
      </c>
      <c r="AT114" s="224" t="s">
        <v>161</v>
      </c>
      <c r="AU114" s="224" t="s">
        <v>82</v>
      </c>
      <c r="AY114" s="18" t="s">
        <v>157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247</v>
      </c>
      <c r="BM114" s="224" t="s">
        <v>1660</v>
      </c>
    </row>
    <row r="115" s="2" customFormat="1" ht="16.5" customHeight="1">
      <c r="A115" s="39"/>
      <c r="B115" s="40"/>
      <c r="C115" s="258" t="s">
        <v>442</v>
      </c>
      <c r="D115" s="258" t="s">
        <v>281</v>
      </c>
      <c r="E115" s="259" t="s">
        <v>1101</v>
      </c>
      <c r="F115" s="260" t="s">
        <v>1661</v>
      </c>
      <c r="G115" s="261" t="s">
        <v>1153</v>
      </c>
      <c r="H115" s="262">
        <v>1</v>
      </c>
      <c r="I115" s="263"/>
      <c r="J115" s="264">
        <f>ROUND(I115*H115,2)</f>
        <v>0</v>
      </c>
      <c r="K115" s="260" t="s">
        <v>19</v>
      </c>
      <c r="L115" s="265"/>
      <c r="M115" s="266" t="s">
        <v>19</v>
      </c>
      <c r="N115" s="267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442</v>
      </c>
      <c r="AT115" s="224" t="s">
        <v>281</v>
      </c>
      <c r="AU115" s="224" t="s">
        <v>82</v>
      </c>
      <c r="AY115" s="18" t="s">
        <v>157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247</v>
      </c>
      <c r="BM115" s="224" t="s">
        <v>1662</v>
      </c>
    </row>
    <row r="116" s="2" customFormat="1">
      <c r="A116" s="39"/>
      <c r="B116" s="40"/>
      <c r="C116" s="41"/>
      <c r="D116" s="233" t="s">
        <v>216</v>
      </c>
      <c r="E116" s="41"/>
      <c r="F116" s="254" t="s">
        <v>1663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216</v>
      </c>
      <c r="AU116" s="18" t="s">
        <v>82</v>
      </c>
    </row>
    <row r="117" s="2" customFormat="1" ht="16.5" customHeight="1">
      <c r="A117" s="39"/>
      <c r="B117" s="40"/>
      <c r="C117" s="213" t="s">
        <v>448</v>
      </c>
      <c r="D117" s="213" t="s">
        <v>161</v>
      </c>
      <c r="E117" s="214" t="s">
        <v>1664</v>
      </c>
      <c r="F117" s="215" t="s">
        <v>1665</v>
      </c>
      <c r="G117" s="216" t="s">
        <v>495</v>
      </c>
      <c r="H117" s="217">
        <v>2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247</v>
      </c>
      <c r="AT117" s="224" t="s">
        <v>161</v>
      </c>
      <c r="AU117" s="224" t="s">
        <v>82</v>
      </c>
      <c r="AY117" s="18" t="s">
        <v>157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247</v>
      </c>
      <c r="BM117" s="224" t="s">
        <v>1666</v>
      </c>
    </row>
    <row r="118" s="2" customFormat="1" ht="16.5" customHeight="1">
      <c r="A118" s="39"/>
      <c r="B118" s="40"/>
      <c r="C118" s="258" t="s">
        <v>455</v>
      </c>
      <c r="D118" s="258" t="s">
        <v>281</v>
      </c>
      <c r="E118" s="259" t="s">
        <v>1667</v>
      </c>
      <c r="F118" s="260" t="s">
        <v>1668</v>
      </c>
      <c r="G118" s="261" t="s">
        <v>495</v>
      </c>
      <c r="H118" s="262">
        <v>1</v>
      </c>
      <c r="I118" s="263"/>
      <c r="J118" s="264">
        <f>ROUND(I118*H118,2)</f>
        <v>0</v>
      </c>
      <c r="K118" s="260" t="s">
        <v>19</v>
      </c>
      <c r="L118" s="265"/>
      <c r="M118" s="266" t="s">
        <v>19</v>
      </c>
      <c r="N118" s="267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442</v>
      </c>
      <c r="AT118" s="224" t="s">
        <v>281</v>
      </c>
      <c r="AU118" s="224" t="s">
        <v>82</v>
      </c>
      <c r="AY118" s="18" t="s">
        <v>157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247</v>
      </c>
      <c r="BM118" s="224" t="s">
        <v>1669</v>
      </c>
    </row>
    <row r="119" s="2" customFormat="1" ht="16.5" customHeight="1">
      <c r="A119" s="39"/>
      <c r="B119" s="40"/>
      <c r="C119" s="258" t="s">
        <v>461</v>
      </c>
      <c r="D119" s="258" t="s">
        <v>281</v>
      </c>
      <c r="E119" s="259" t="s">
        <v>1670</v>
      </c>
      <c r="F119" s="260" t="s">
        <v>1671</v>
      </c>
      <c r="G119" s="261" t="s">
        <v>495</v>
      </c>
      <c r="H119" s="262">
        <v>1</v>
      </c>
      <c r="I119" s="263"/>
      <c r="J119" s="264">
        <f>ROUND(I119*H119,2)</f>
        <v>0</v>
      </c>
      <c r="K119" s="260" t="s">
        <v>19</v>
      </c>
      <c r="L119" s="265"/>
      <c r="M119" s="266" t="s">
        <v>19</v>
      </c>
      <c r="N119" s="267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442</v>
      </c>
      <c r="AT119" s="224" t="s">
        <v>281</v>
      </c>
      <c r="AU119" s="224" t="s">
        <v>82</v>
      </c>
      <c r="AY119" s="18" t="s">
        <v>157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247</v>
      </c>
      <c r="BM119" s="224" t="s">
        <v>1672</v>
      </c>
    </row>
    <row r="120" s="2" customFormat="1" ht="16.5" customHeight="1">
      <c r="A120" s="39"/>
      <c r="B120" s="40"/>
      <c r="C120" s="213" t="s">
        <v>634</v>
      </c>
      <c r="D120" s="213" t="s">
        <v>161</v>
      </c>
      <c r="E120" s="214" t="s">
        <v>1673</v>
      </c>
      <c r="F120" s="215" t="s">
        <v>1674</v>
      </c>
      <c r="G120" s="216" t="s">
        <v>495</v>
      </c>
      <c r="H120" s="217">
        <v>4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247</v>
      </c>
      <c r="AT120" s="224" t="s">
        <v>161</v>
      </c>
      <c r="AU120" s="224" t="s">
        <v>82</v>
      </c>
      <c r="AY120" s="18" t="s">
        <v>157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247</v>
      </c>
      <c r="BM120" s="224" t="s">
        <v>1675</v>
      </c>
    </row>
    <row r="121" s="2" customFormat="1" ht="16.5" customHeight="1">
      <c r="A121" s="39"/>
      <c r="B121" s="40"/>
      <c r="C121" s="258" t="s">
        <v>640</v>
      </c>
      <c r="D121" s="258" t="s">
        <v>281</v>
      </c>
      <c r="E121" s="259" t="s">
        <v>1676</v>
      </c>
      <c r="F121" s="260" t="s">
        <v>1677</v>
      </c>
      <c r="G121" s="261" t="s">
        <v>495</v>
      </c>
      <c r="H121" s="262">
        <v>4</v>
      </c>
      <c r="I121" s="263"/>
      <c r="J121" s="264">
        <f>ROUND(I121*H121,2)</f>
        <v>0</v>
      </c>
      <c r="K121" s="260" t="s">
        <v>19</v>
      </c>
      <c r="L121" s="265"/>
      <c r="M121" s="266" t="s">
        <v>19</v>
      </c>
      <c r="N121" s="267" t="s">
        <v>43</v>
      </c>
      <c r="O121" s="85"/>
      <c r="P121" s="222">
        <f>O121*H121</f>
        <v>0</v>
      </c>
      <c r="Q121" s="222">
        <v>9.0000000000000006E-05</v>
      </c>
      <c r="R121" s="222">
        <f>Q121*H121</f>
        <v>0.00036000000000000002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442</v>
      </c>
      <c r="AT121" s="224" t="s">
        <v>281</v>
      </c>
      <c r="AU121" s="224" t="s">
        <v>82</v>
      </c>
      <c r="AY121" s="18" t="s">
        <v>157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247</v>
      </c>
      <c r="BM121" s="224" t="s">
        <v>1678</v>
      </c>
    </row>
    <row r="122" s="2" customFormat="1" ht="16.5" customHeight="1">
      <c r="A122" s="39"/>
      <c r="B122" s="40"/>
      <c r="C122" s="213" t="s">
        <v>593</v>
      </c>
      <c r="D122" s="213" t="s">
        <v>161</v>
      </c>
      <c r="E122" s="214" t="s">
        <v>1679</v>
      </c>
      <c r="F122" s="215" t="s">
        <v>1680</v>
      </c>
      <c r="G122" s="216" t="s">
        <v>495</v>
      </c>
      <c r="H122" s="217">
        <v>4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247</v>
      </c>
      <c r="AT122" s="224" t="s">
        <v>161</v>
      </c>
      <c r="AU122" s="224" t="s">
        <v>82</v>
      </c>
      <c r="AY122" s="18" t="s">
        <v>157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247</v>
      </c>
      <c r="BM122" s="224" t="s">
        <v>1681</v>
      </c>
    </row>
    <row r="123" s="2" customFormat="1" ht="16.5" customHeight="1">
      <c r="A123" s="39"/>
      <c r="B123" s="40"/>
      <c r="C123" s="258" t="s">
        <v>598</v>
      </c>
      <c r="D123" s="258" t="s">
        <v>281</v>
      </c>
      <c r="E123" s="259" t="s">
        <v>1682</v>
      </c>
      <c r="F123" s="260" t="s">
        <v>1683</v>
      </c>
      <c r="G123" s="261" t="s">
        <v>495</v>
      </c>
      <c r="H123" s="262">
        <v>4</v>
      </c>
      <c r="I123" s="263"/>
      <c r="J123" s="264">
        <f>ROUND(I123*H123,2)</f>
        <v>0</v>
      </c>
      <c r="K123" s="260" t="s">
        <v>19</v>
      </c>
      <c r="L123" s="265"/>
      <c r="M123" s="266" t="s">
        <v>19</v>
      </c>
      <c r="N123" s="267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442</v>
      </c>
      <c r="AT123" s="224" t="s">
        <v>281</v>
      </c>
      <c r="AU123" s="224" t="s">
        <v>82</v>
      </c>
      <c r="AY123" s="18" t="s">
        <v>157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247</v>
      </c>
      <c r="BM123" s="224" t="s">
        <v>1684</v>
      </c>
    </row>
    <row r="124" s="2" customFormat="1" ht="21.75" customHeight="1">
      <c r="A124" s="39"/>
      <c r="B124" s="40"/>
      <c r="C124" s="213" t="s">
        <v>603</v>
      </c>
      <c r="D124" s="213" t="s">
        <v>161</v>
      </c>
      <c r="E124" s="214" t="s">
        <v>1685</v>
      </c>
      <c r="F124" s="215" t="s">
        <v>1686</v>
      </c>
      <c r="G124" s="216" t="s">
        <v>495</v>
      </c>
      <c r="H124" s="217">
        <v>11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247</v>
      </c>
      <c r="AT124" s="224" t="s">
        <v>161</v>
      </c>
      <c r="AU124" s="224" t="s">
        <v>82</v>
      </c>
      <c r="AY124" s="18" t="s">
        <v>157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247</v>
      </c>
      <c r="BM124" s="224" t="s">
        <v>1687</v>
      </c>
    </row>
    <row r="125" s="2" customFormat="1" ht="16.5" customHeight="1">
      <c r="A125" s="39"/>
      <c r="B125" s="40"/>
      <c r="C125" s="258" t="s">
        <v>608</v>
      </c>
      <c r="D125" s="258" t="s">
        <v>281</v>
      </c>
      <c r="E125" s="259" t="s">
        <v>1688</v>
      </c>
      <c r="F125" s="260" t="s">
        <v>1689</v>
      </c>
      <c r="G125" s="261" t="s">
        <v>495</v>
      </c>
      <c r="H125" s="262">
        <v>11</v>
      </c>
      <c r="I125" s="263"/>
      <c r="J125" s="264">
        <f>ROUND(I125*H125,2)</f>
        <v>0</v>
      </c>
      <c r="K125" s="260" t="s">
        <v>19</v>
      </c>
      <c r="L125" s="265"/>
      <c r="M125" s="266" t="s">
        <v>19</v>
      </c>
      <c r="N125" s="267" t="s">
        <v>43</v>
      </c>
      <c r="O125" s="85"/>
      <c r="P125" s="222">
        <f>O125*H125</f>
        <v>0</v>
      </c>
      <c r="Q125" s="222">
        <v>0.00020000000000000001</v>
      </c>
      <c r="R125" s="222">
        <f>Q125*H125</f>
        <v>0.0022000000000000001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442</v>
      </c>
      <c r="AT125" s="224" t="s">
        <v>281</v>
      </c>
      <c r="AU125" s="224" t="s">
        <v>82</v>
      </c>
      <c r="AY125" s="18" t="s">
        <v>157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247</v>
      </c>
      <c r="BM125" s="224" t="s">
        <v>1690</v>
      </c>
    </row>
    <row r="126" s="2" customFormat="1" ht="16.5" customHeight="1">
      <c r="A126" s="39"/>
      <c r="B126" s="40"/>
      <c r="C126" s="213" t="s">
        <v>731</v>
      </c>
      <c r="D126" s="213" t="s">
        <v>161</v>
      </c>
      <c r="E126" s="214" t="s">
        <v>1691</v>
      </c>
      <c r="F126" s="215" t="s">
        <v>1692</v>
      </c>
      <c r="G126" s="216" t="s">
        <v>495</v>
      </c>
      <c r="H126" s="217">
        <v>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247</v>
      </c>
      <c r="AT126" s="224" t="s">
        <v>161</v>
      </c>
      <c r="AU126" s="224" t="s">
        <v>82</v>
      </c>
      <c r="AY126" s="18" t="s">
        <v>157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247</v>
      </c>
      <c r="BM126" s="224" t="s">
        <v>1693</v>
      </c>
    </row>
    <row r="127" s="2" customFormat="1" ht="16.5" customHeight="1">
      <c r="A127" s="39"/>
      <c r="B127" s="40"/>
      <c r="C127" s="258" t="s">
        <v>736</v>
      </c>
      <c r="D127" s="258" t="s">
        <v>281</v>
      </c>
      <c r="E127" s="259" t="s">
        <v>1694</v>
      </c>
      <c r="F127" s="260" t="s">
        <v>1695</v>
      </c>
      <c r="G127" s="261" t="s">
        <v>495</v>
      </c>
      <c r="H127" s="262">
        <v>1</v>
      </c>
      <c r="I127" s="263"/>
      <c r="J127" s="264">
        <f>ROUND(I127*H127,2)</f>
        <v>0</v>
      </c>
      <c r="K127" s="260" t="s">
        <v>19</v>
      </c>
      <c r="L127" s="265"/>
      <c r="M127" s="266" t="s">
        <v>19</v>
      </c>
      <c r="N127" s="267" t="s">
        <v>43</v>
      </c>
      <c r="O127" s="85"/>
      <c r="P127" s="222">
        <f>O127*H127</f>
        <v>0</v>
      </c>
      <c r="Q127" s="222">
        <v>0.00025000000000000001</v>
      </c>
      <c r="R127" s="222">
        <f>Q127*H127</f>
        <v>0.00025000000000000001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442</v>
      </c>
      <c r="AT127" s="224" t="s">
        <v>281</v>
      </c>
      <c r="AU127" s="224" t="s">
        <v>82</v>
      </c>
      <c r="AY127" s="18" t="s">
        <v>157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247</v>
      </c>
      <c r="BM127" s="224" t="s">
        <v>1696</v>
      </c>
    </row>
    <row r="128" s="2" customFormat="1" ht="16.5" customHeight="1">
      <c r="A128" s="39"/>
      <c r="B128" s="40"/>
      <c r="C128" s="213" t="s">
        <v>570</v>
      </c>
      <c r="D128" s="213" t="s">
        <v>161</v>
      </c>
      <c r="E128" s="214" t="s">
        <v>1697</v>
      </c>
      <c r="F128" s="215" t="s">
        <v>1698</v>
      </c>
      <c r="G128" s="216" t="s">
        <v>495</v>
      </c>
      <c r="H128" s="217">
        <v>34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247</v>
      </c>
      <c r="AT128" s="224" t="s">
        <v>161</v>
      </c>
      <c r="AU128" s="224" t="s">
        <v>82</v>
      </c>
      <c r="AY128" s="18" t="s">
        <v>157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247</v>
      </c>
      <c r="BM128" s="224" t="s">
        <v>1699</v>
      </c>
    </row>
    <row r="129" s="2" customFormat="1" ht="16.5" customHeight="1">
      <c r="A129" s="39"/>
      <c r="B129" s="40"/>
      <c r="C129" s="258" t="s">
        <v>576</v>
      </c>
      <c r="D129" s="258" t="s">
        <v>281</v>
      </c>
      <c r="E129" s="259" t="s">
        <v>1700</v>
      </c>
      <c r="F129" s="260" t="s">
        <v>1701</v>
      </c>
      <c r="G129" s="261" t="s">
        <v>495</v>
      </c>
      <c r="H129" s="262">
        <v>34</v>
      </c>
      <c r="I129" s="263"/>
      <c r="J129" s="264">
        <f>ROUND(I129*H129,2)</f>
        <v>0</v>
      </c>
      <c r="K129" s="260" t="s">
        <v>19</v>
      </c>
      <c r="L129" s="265"/>
      <c r="M129" s="266" t="s">
        <v>19</v>
      </c>
      <c r="N129" s="267" t="s">
        <v>43</v>
      </c>
      <c r="O129" s="85"/>
      <c r="P129" s="222">
        <f>O129*H129</f>
        <v>0</v>
      </c>
      <c r="Q129" s="222">
        <v>0.00056999999999999998</v>
      </c>
      <c r="R129" s="222">
        <f>Q129*H129</f>
        <v>0.019379999999999998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442</v>
      </c>
      <c r="AT129" s="224" t="s">
        <v>281</v>
      </c>
      <c r="AU129" s="224" t="s">
        <v>82</v>
      </c>
      <c r="AY129" s="18" t="s">
        <v>157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247</v>
      </c>
      <c r="BM129" s="224" t="s">
        <v>1702</v>
      </c>
    </row>
    <row r="130" s="2" customFormat="1" ht="16.5" customHeight="1">
      <c r="A130" s="39"/>
      <c r="B130" s="40"/>
      <c r="C130" s="213" t="s">
        <v>581</v>
      </c>
      <c r="D130" s="213" t="s">
        <v>161</v>
      </c>
      <c r="E130" s="214" t="s">
        <v>1697</v>
      </c>
      <c r="F130" s="215" t="s">
        <v>1698</v>
      </c>
      <c r="G130" s="216" t="s">
        <v>495</v>
      </c>
      <c r="H130" s="217">
        <v>6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247</v>
      </c>
      <c r="AT130" s="224" t="s">
        <v>161</v>
      </c>
      <c r="AU130" s="224" t="s">
        <v>82</v>
      </c>
      <c r="AY130" s="18" t="s">
        <v>157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247</v>
      </c>
      <c r="BM130" s="224" t="s">
        <v>1703</v>
      </c>
    </row>
    <row r="131" s="2" customFormat="1" ht="16.5" customHeight="1">
      <c r="A131" s="39"/>
      <c r="B131" s="40"/>
      <c r="C131" s="258" t="s">
        <v>587</v>
      </c>
      <c r="D131" s="258" t="s">
        <v>281</v>
      </c>
      <c r="E131" s="259" t="s">
        <v>1704</v>
      </c>
      <c r="F131" s="260" t="s">
        <v>1705</v>
      </c>
      <c r="G131" s="261" t="s">
        <v>495</v>
      </c>
      <c r="H131" s="262">
        <v>6</v>
      </c>
      <c r="I131" s="263"/>
      <c r="J131" s="264">
        <f>ROUND(I131*H131,2)</f>
        <v>0</v>
      </c>
      <c r="K131" s="260" t="s">
        <v>19</v>
      </c>
      <c r="L131" s="265"/>
      <c r="M131" s="266" t="s">
        <v>19</v>
      </c>
      <c r="N131" s="267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442</v>
      </c>
      <c r="AT131" s="224" t="s">
        <v>281</v>
      </c>
      <c r="AU131" s="224" t="s">
        <v>82</v>
      </c>
      <c r="AY131" s="18" t="s">
        <v>157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247</v>
      </c>
      <c r="BM131" s="224" t="s">
        <v>1706</v>
      </c>
    </row>
    <row r="132" s="2" customFormat="1" ht="16.5" customHeight="1">
      <c r="A132" s="39"/>
      <c r="B132" s="40"/>
      <c r="C132" s="213" t="s">
        <v>468</v>
      </c>
      <c r="D132" s="213" t="s">
        <v>161</v>
      </c>
      <c r="E132" s="214" t="s">
        <v>1707</v>
      </c>
      <c r="F132" s="215" t="s">
        <v>1708</v>
      </c>
      <c r="G132" s="216" t="s">
        <v>164</v>
      </c>
      <c r="H132" s="217">
        <v>340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247</v>
      </c>
      <c r="AT132" s="224" t="s">
        <v>161</v>
      </c>
      <c r="AU132" s="224" t="s">
        <v>82</v>
      </c>
      <c r="AY132" s="18" t="s">
        <v>157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247</v>
      </c>
      <c r="BM132" s="224" t="s">
        <v>1709</v>
      </c>
    </row>
    <row r="133" s="2" customFormat="1" ht="16.5" customHeight="1">
      <c r="A133" s="39"/>
      <c r="B133" s="40"/>
      <c r="C133" s="258" t="s">
        <v>474</v>
      </c>
      <c r="D133" s="258" t="s">
        <v>281</v>
      </c>
      <c r="E133" s="259" t="s">
        <v>1710</v>
      </c>
      <c r="F133" s="260" t="s">
        <v>1711</v>
      </c>
      <c r="G133" s="261" t="s">
        <v>164</v>
      </c>
      <c r="H133" s="262">
        <v>340</v>
      </c>
      <c r="I133" s="263"/>
      <c r="J133" s="264">
        <f>ROUND(I133*H133,2)</f>
        <v>0</v>
      </c>
      <c r="K133" s="260" t="s">
        <v>19</v>
      </c>
      <c r="L133" s="265"/>
      <c r="M133" s="266" t="s">
        <v>19</v>
      </c>
      <c r="N133" s="267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442</v>
      </c>
      <c r="AT133" s="224" t="s">
        <v>281</v>
      </c>
      <c r="AU133" s="224" t="s">
        <v>82</v>
      </c>
      <c r="AY133" s="18" t="s">
        <v>157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247</v>
      </c>
      <c r="BM133" s="224" t="s">
        <v>1712</v>
      </c>
    </row>
    <row r="134" s="2" customFormat="1" ht="16.5" customHeight="1">
      <c r="A134" s="39"/>
      <c r="B134" s="40"/>
      <c r="C134" s="213" t="s">
        <v>480</v>
      </c>
      <c r="D134" s="213" t="s">
        <v>161</v>
      </c>
      <c r="E134" s="214" t="s">
        <v>1713</v>
      </c>
      <c r="F134" s="215" t="s">
        <v>1714</v>
      </c>
      <c r="G134" s="216" t="s">
        <v>495</v>
      </c>
      <c r="H134" s="217">
        <v>45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247</v>
      </c>
      <c r="AT134" s="224" t="s">
        <v>161</v>
      </c>
      <c r="AU134" s="224" t="s">
        <v>82</v>
      </c>
      <c r="AY134" s="18" t="s">
        <v>157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247</v>
      </c>
      <c r="BM134" s="224" t="s">
        <v>1715</v>
      </c>
    </row>
    <row r="135" s="2" customFormat="1" ht="16.5" customHeight="1">
      <c r="A135" s="39"/>
      <c r="B135" s="40"/>
      <c r="C135" s="213" t="s">
        <v>645</v>
      </c>
      <c r="D135" s="213" t="s">
        <v>161</v>
      </c>
      <c r="E135" s="214" t="s">
        <v>1716</v>
      </c>
      <c r="F135" s="215" t="s">
        <v>1717</v>
      </c>
      <c r="G135" s="216" t="s">
        <v>164</v>
      </c>
      <c r="H135" s="217">
        <v>56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247</v>
      </c>
      <c r="AT135" s="224" t="s">
        <v>161</v>
      </c>
      <c r="AU135" s="224" t="s">
        <v>82</v>
      </c>
      <c r="AY135" s="18" t="s">
        <v>157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247</v>
      </c>
      <c r="BM135" s="224" t="s">
        <v>1718</v>
      </c>
    </row>
    <row r="136" s="2" customFormat="1" ht="16.5" customHeight="1">
      <c r="A136" s="39"/>
      <c r="B136" s="40"/>
      <c r="C136" s="258" t="s">
        <v>649</v>
      </c>
      <c r="D136" s="258" t="s">
        <v>281</v>
      </c>
      <c r="E136" s="259" t="s">
        <v>1719</v>
      </c>
      <c r="F136" s="260" t="s">
        <v>1720</v>
      </c>
      <c r="G136" s="261" t="s">
        <v>1088</v>
      </c>
      <c r="H136" s="262">
        <v>8.7400000000000002</v>
      </c>
      <c r="I136" s="263"/>
      <c r="J136" s="264">
        <f>ROUND(I136*H136,2)</f>
        <v>0</v>
      </c>
      <c r="K136" s="260" t="s">
        <v>19</v>
      </c>
      <c r="L136" s="265"/>
      <c r="M136" s="266" t="s">
        <v>19</v>
      </c>
      <c r="N136" s="267" t="s">
        <v>43</v>
      </c>
      <c r="O136" s="85"/>
      <c r="P136" s="222">
        <f>O136*H136</f>
        <v>0</v>
      </c>
      <c r="Q136" s="222">
        <v>0.001</v>
      </c>
      <c r="R136" s="222">
        <f>Q136*H136</f>
        <v>0.0087400000000000012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442</v>
      </c>
      <c r="AT136" s="224" t="s">
        <v>281</v>
      </c>
      <c r="AU136" s="224" t="s">
        <v>82</v>
      </c>
      <c r="AY136" s="18" t="s">
        <v>157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247</v>
      </c>
      <c r="BM136" s="224" t="s">
        <v>1721</v>
      </c>
    </row>
    <row r="137" s="2" customFormat="1" ht="24.15" customHeight="1">
      <c r="A137" s="39"/>
      <c r="B137" s="40"/>
      <c r="C137" s="258" t="s">
        <v>655</v>
      </c>
      <c r="D137" s="258" t="s">
        <v>281</v>
      </c>
      <c r="E137" s="259" t="s">
        <v>1722</v>
      </c>
      <c r="F137" s="260" t="s">
        <v>1723</v>
      </c>
      <c r="G137" s="261" t="s">
        <v>495</v>
      </c>
      <c r="H137" s="262">
        <v>56</v>
      </c>
      <c r="I137" s="263"/>
      <c r="J137" s="264">
        <f>ROUND(I137*H137,2)</f>
        <v>0</v>
      </c>
      <c r="K137" s="260" t="s">
        <v>19</v>
      </c>
      <c r="L137" s="265"/>
      <c r="M137" s="266" t="s">
        <v>19</v>
      </c>
      <c r="N137" s="267" t="s">
        <v>43</v>
      </c>
      <c r="O137" s="85"/>
      <c r="P137" s="222">
        <f>O137*H137</f>
        <v>0</v>
      </c>
      <c r="Q137" s="222">
        <v>0.001</v>
      </c>
      <c r="R137" s="222">
        <f>Q137*H137</f>
        <v>0.056000000000000001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442</v>
      </c>
      <c r="AT137" s="224" t="s">
        <v>281</v>
      </c>
      <c r="AU137" s="224" t="s">
        <v>82</v>
      </c>
      <c r="AY137" s="18" t="s">
        <v>157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247</v>
      </c>
      <c r="BM137" s="224" t="s">
        <v>1724</v>
      </c>
    </row>
    <row r="138" s="2" customFormat="1" ht="16.5" customHeight="1">
      <c r="A138" s="39"/>
      <c r="B138" s="40"/>
      <c r="C138" s="213" t="s">
        <v>698</v>
      </c>
      <c r="D138" s="213" t="s">
        <v>161</v>
      </c>
      <c r="E138" s="214" t="s">
        <v>1716</v>
      </c>
      <c r="F138" s="215" t="s">
        <v>1717</v>
      </c>
      <c r="G138" s="216" t="s">
        <v>164</v>
      </c>
      <c r="H138" s="217">
        <v>9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247</v>
      </c>
      <c r="AT138" s="224" t="s">
        <v>161</v>
      </c>
      <c r="AU138" s="224" t="s">
        <v>82</v>
      </c>
      <c r="AY138" s="18" t="s">
        <v>157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247</v>
      </c>
      <c r="BM138" s="224" t="s">
        <v>1725</v>
      </c>
    </row>
    <row r="139" s="2" customFormat="1" ht="16.5" customHeight="1">
      <c r="A139" s="39"/>
      <c r="B139" s="40"/>
      <c r="C139" s="258" t="s">
        <v>703</v>
      </c>
      <c r="D139" s="258" t="s">
        <v>281</v>
      </c>
      <c r="E139" s="259" t="s">
        <v>1726</v>
      </c>
      <c r="F139" s="260" t="s">
        <v>1727</v>
      </c>
      <c r="G139" s="261" t="s">
        <v>164</v>
      </c>
      <c r="H139" s="262">
        <v>9</v>
      </c>
      <c r="I139" s="263"/>
      <c r="J139" s="264">
        <f>ROUND(I139*H139,2)</f>
        <v>0</v>
      </c>
      <c r="K139" s="260" t="s">
        <v>19</v>
      </c>
      <c r="L139" s="265"/>
      <c r="M139" s="266" t="s">
        <v>19</v>
      </c>
      <c r="N139" s="267" t="s">
        <v>43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442</v>
      </c>
      <c r="AT139" s="224" t="s">
        <v>281</v>
      </c>
      <c r="AU139" s="224" t="s">
        <v>82</v>
      </c>
      <c r="AY139" s="18" t="s">
        <v>157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247</v>
      </c>
      <c r="BM139" s="224" t="s">
        <v>1728</v>
      </c>
    </row>
    <row r="140" s="2" customFormat="1" ht="16.5" customHeight="1">
      <c r="A140" s="39"/>
      <c r="B140" s="40"/>
      <c r="C140" s="213" t="s">
        <v>671</v>
      </c>
      <c r="D140" s="213" t="s">
        <v>161</v>
      </c>
      <c r="E140" s="214" t="s">
        <v>1729</v>
      </c>
      <c r="F140" s="215" t="s">
        <v>1730</v>
      </c>
      <c r="G140" s="216" t="s">
        <v>495</v>
      </c>
      <c r="H140" s="217">
        <v>3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247</v>
      </c>
      <c r="AT140" s="224" t="s">
        <v>161</v>
      </c>
      <c r="AU140" s="224" t="s">
        <v>82</v>
      </c>
      <c r="AY140" s="18" t="s">
        <v>157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247</v>
      </c>
      <c r="BM140" s="224" t="s">
        <v>1731</v>
      </c>
    </row>
    <row r="141" s="2" customFormat="1" ht="16.5" customHeight="1">
      <c r="A141" s="39"/>
      <c r="B141" s="40"/>
      <c r="C141" s="258" t="s">
        <v>676</v>
      </c>
      <c r="D141" s="258" t="s">
        <v>281</v>
      </c>
      <c r="E141" s="259" t="s">
        <v>1732</v>
      </c>
      <c r="F141" s="260" t="s">
        <v>1733</v>
      </c>
      <c r="G141" s="261" t="s">
        <v>495</v>
      </c>
      <c r="H141" s="262">
        <v>3</v>
      </c>
      <c r="I141" s="263"/>
      <c r="J141" s="264">
        <f>ROUND(I141*H141,2)</f>
        <v>0</v>
      </c>
      <c r="K141" s="260" t="s">
        <v>19</v>
      </c>
      <c r="L141" s="265"/>
      <c r="M141" s="266" t="s">
        <v>19</v>
      </c>
      <c r="N141" s="267" t="s">
        <v>43</v>
      </c>
      <c r="O141" s="85"/>
      <c r="P141" s="222">
        <f>O141*H141</f>
        <v>0</v>
      </c>
      <c r="Q141" s="222">
        <v>0.00069999999999999999</v>
      </c>
      <c r="R141" s="222">
        <f>Q141*H141</f>
        <v>0.0020999999999999999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442</v>
      </c>
      <c r="AT141" s="224" t="s">
        <v>281</v>
      </c>
      <c r="AU141" s="224" t="s">
        <v>82</v>
      </c>
      <c r="AY141" s="18" t="s">
        <v>157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247</v>
      </c>
      <c r="BM141" s="224" t="s">
        <v>1734</v>
      </c>
    </row>
    <row r="142" s="2" customFormat="1" ht="16.5" customHeight="1">
      <c r="A142" s="39"/>
      <c r="B142" s="40"/>
      <c r="C142" s="213" t="s">
        <v>689</v>
      </c>
      <c r="D142" s="213" t="s">
        <v>161</v>
      </c>
      <c r="E142" s="214" t="s">
        <v>1735</v>
      </c>
      <c r="F142" s="215" t="s">
        <v>1736</v>
      </c>
      <c r="G142" s="216" t="s">
        <v>495</v>
      </c>
      <c r="H142" s="217">
        <v>2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247</v>
      </c>
      <c r="AT142" s="224" t="s">
        <v>161</v>
      </c>
      <c r="AU142" s="224" t="s">
        <v>82</v>
      </c>
      <c r="AY142" s="18" t="s">
        <v>157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247</v>
      </c>
      <c r="BM142" s="224" t="s">
        <v>1737</v>
      </c>
    </row>
    <row r="143" s="2" customFormat="1" ht="16.5" customHeight="1">
      <c r="A143" s="39"/>
      <c r="B143" s="40"/>
      <c r="C143" s="258" t="s">
        <v>693</v>
      </c>
      <c r="D143" s="258" t="s">
        <v>281</v>
      </c>
      <c r="E143" s="259" t="s">
        <v>1738</v>
      </c>
      <c r="F143" s="260" t="s">
        <v>1739</v>
      </c>
      <c r="G143" s="261" t="s">
        <v>495</v>
      </c>
      <c r="H143" s="262">
        <v>2</v>
      </c>
      <c r="I143" s="263"/>
      <c r="J143" s="264">
        <f>ROUND(I143*H143,2)</f>
        <v>0</v>
      </c>
      <c r="K143" s="260" t="s">
        <v>19</v>
      </c>
      <c r="L143" s="265"/>
      <c r="M143" s="266" t="s">
        <v>19</v>
      </c>
      <c r="N143" s="267" t="s">
        <v>43</v>
      </c>
      <c r="O143" s="85"/>
      <c r="P143" s="222">
        <f>O143*H143</f>
        <v>0</v>
      </c>
      <c r="Q143" s="222">
        <v>0.00016000000000000001</v>
      </c>
      <c r="R143" s="222">
        <f>Q143*H143</f>
        <v>0.00032000000000000003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442</v>
      </c>
      <c r="AT143" s="224" t="s">
        <v>281</v>
      </c>
      <c r="AU143" s="224" t="s">
        <v>82</v>
      </c>
      <c r="AY143" s="18" t="s">
        <v>157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247</v>
      </c>
      <c r="BM143" s="224" t="s">
        <v>1740</v>
      </c>
    </row>
    <row r="144" s="2" customFormat="1" ht="16.5" customHeight="1">
      <c r="A144" s="39"/>
      <c r="B144" s="40"/>
      <c r="C144" s="213" t="s">
        <v>661</v>
      </c>
      <c r="D144" s="213" t="s">
        <v>161</v>
      </c>
      <c r="E144" s="214" t="s">
        <v>1741</v>
      </c>
      <c r="F144" s="215" t="s">
        <v>1742</v>
      </c>
      <c r="G144" s="216" t="s">
        <v>495</v>
      </c>
      <c r="H144" s="217">
        <v>3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247</v>
      </c>
      <c r="AT144" s="224" t="s">
        <v>161</v>
      </c>
      <c r="AU144" s="224" t="s">
        <v>82</v>
      </c>
      <c r="AY144" s="18" t="s">
        <v>157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247</v>
      </c>
      <c r="BM144" s="224" t="s">
        <v>1743</v>
      </c>
    </row>
    <row r="145" s="2" customFormat="1" ht="16.5" customHeight="1">
      <c r="A145" s="39"/>
      <c r="B145" s="40"/>
      <c r="C145" s="258" t="s">
        <v>667</v>
      </c>
      <c r="D145" s="258" t="s">
        <v>281</v>
      </c>
      <c r="E145" s="259" t="s">
        <v>1744</v>
      </c>
      <c r="F145" s="260" t="s">
        <v>1745</v>
      </c>
      <c r="G145" s="261" t="s">
        <v>495</v>
      </c>
      <c r="H145" s="262">
        <v>3</v>
      </c>
      <c r="I145" s="263"/>
      <c r="J145" s="264">
        <f>ROUND(I145*H145,2)</f>
        <v>0</v>
      </c>
      <c r="K145" s="260" t="s">
        <v>19</v>
      </c>
      <c r="L145" s="265"/>
      <c r="M145" s="266" t="s">
        <v>19</v>
      </c>
      <c r="N145" s="267" t="s">
        <v>43</v>
      </c>
      <c r="O145" s="85"/>
      <c r="P145" s="222">
        <f>O145*H145</f>
        <v>0</v>
      </c>
      <c r="Q145" s="222">
        <v>0.0041999999999999997</v>
      </c>
      <c r="R145" s="222">
        <f>Q145*H145</f>
        <v>0.0126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442</v>
      </c>
      <c r="AT145" s="224" t="s">
        <v>281</v>
      </c>
      <c r="AU145" s="224" t="s">
        <v>82</v>
      </c>
      <c r="AY145" s="18" t="s">
        <v>157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247</v>
      </c>
      <c r="BM145" s="224" t="s">
        <v>1746</v>
      </c>
    </row>
    <row r="146" s="2" customFormat="1" ht="16.5" customHeight="1">
      <c r="A146" s="39"/>
      <c r="B146" s="40"/>
      <c r="C146" s="213" t="s">
        <v>681</v>
      </c>
      <c r="D146" s="213" t="s">
        <v>161</v>
      </c>
      <c r="E146" s="214" t="s">
        <v>1747</v>
      </c>
      <c r="F146" s="215" t="s">
        <v>1748</v>
      </c>
      <c r="G146" s="216" t="s">
        <v>495</v>
      </c>
      <c r="H146" s="217">
        <v>3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247</v>
      </c>
      <c r="AT146" s="224" t="s">
        <v>161</v>
      </c>
      <c r="AU146" s="224" t="s">
        <v>82</v>
      </c>
      <c r="AY146" s="18" t="s">
        <v>157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247</v>
      </c>
      <c r="BM146" s="224" t="s">
        <v>1749</v>
      </c>
    </row>
    <row r="147" s="2" customFormat="1" ht="16.5" customHeight="1">
      <c r="A147" s="39"/>
      <c r="B147" s="40"/>
      <c r="C147" s="258" t="s">
        <v>685</v>
      </c>
      <c r="D147" s="258" t="s">
        <v>281</v>
      </c>
      <c r="E147" s="259" t="s">
        <v>1750</v>
      </c>
      <c r="F147" s="260" t="s">
        <v>1751</v>
      </c>
      <c r="G147" s="261" t="s">
        <v>495</v>
      </c>
      <c r="H147" s="262">
        <v>3</v>
      </c>
      <c r="I147" s="263"/>
      <c r="J147" s="264">
        <f>ROUND(I147*H147,2)</f>
        <v>0</v>
      </c>
      <c r="K147" s="260" t="s">
        <v>19</v>
      </c>
      <c r="L147" s="265"/>
      <c r="M147" s="266" t="s">
        <v>19</v>
      </c>
      <c r="N147" s="267" t="s">
        <v>43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442</v>
      </c>
      <c r="AT147" s="224" t="s">
        <v>281</v>
      </c>
      <c r="AU147" s="224" t="s">
        <v>82</v>
      </c>
      <c r="AY147" s="18" t="s">
        <v>157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247</v>
      </c>
      <c r="BM147" s="224" t="s">
        <v>1752</v>
      </c>
    </row>
    <row r="148" s="2" customFormat="1" ht="16.5" customHeight="1">
      <c r="A148" s="39"/>
      <c r="B148" s="40"/>
      <c r="C148" s="213" t="s">
        <v>624</v>
      </c>
      <c r="D148" s="213" t="s">
        <v>161</v>
      </c>
      <c r="E148" s="214" t="s">
        <v>1753</v>
      </c>
      <c r="F148" s="215" t="s">
        <v>1754</v>
      </c>
      <c r="G148" s="216" t="s">
        <v>495</v>
      </c>
      <c r="H148" s="217">
        <v>1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247</v>
      </c>
      <c r="AT148" s="224" t="s">
        <v>161</v>
      </c>
      <c r="AU148" s="224" t="s">
        <v>82</v>
      </c>
      <c r="AY148" s="18" t="s">
        <v>157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247</v>
      </c>
      <c r="BM148" s="224" t="s">
        <v>1755</v>
      </c>
    </row>
    <row r="149" s="2" customFormat="1" ht="16.5" customHeight="1">
      <c r="A149" s="39"/>
      <c r="B149" s="40"/>
      <c r="C149" s="213" t="s">
        <v>629</v>
      </c>
      <c r="D149" s="213" t="s">
        <v>161</v>
      </c>
      <c r="E149" s="214" t="s">
        <v>1756</v>
      </c>
      <c r="F149" s="215" t="s">
        <v>1757</v>
      </c>
      <c r="G149" s="216" t="s">
        <v>495</v>
      </c>
      <c r="H149" s="217">
        <v>2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43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247</v>
      </c>
      <c r="AT149" s="224" t="s">
        <v>161</v>
      </c>
      <c r="AU149" s="224" t="s">
        <v>82</v>
      </c>
      <c r="AY149" s="18" t="s">
        <v>157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247</v>
      </c>
      <c r="BM149" s="224" t="s">
        <v>1758</v>
      </c>
    </row>
    <row r="150" s="2" customFormat="1" ht="16.5" customHeight="1">
      <c r="A150" s="39"/>
      <c r="B150" s="40"/>
      <c r="C150" s="213" t="s">
        <v>614</v>
      </c>
      <c r="D150" s="213" t="s">
        <v>161</v>
      </c>
      <c r="E150" s="214" t="s">
        <v>1759</v>
      </c>
      <c r="F150" s="215" t="s">
        <v>1760</v>
      </c>
      <c r="G150" s="216" t="s">
        <v>213</v>
      </c>
      <c r="H150" s="217">
        <v>1.1870000000000001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247</v>
      </c>
      <c r="AT150" s="224" t="s">
        <v>161</v>
      </c>
      <c r="AU150" s="224" t="s">
        <v>82</v>
      </c>
      <c r="AY150" s="18" t="s">
        <v>157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247</v>
      </c>
      <c r="BM150" s="224" t="s">
        <v>1761</v>
      </c>
    </row>
    <row r="151" s="2" customFormat="1" ht="16.5" customHeight="1">
      <c r="A151" s="39"/>
      <c r="B151" s="40"/>
      <c r="C151" s="213" t="s">
        <v>619</v>
      </c>
      <c r="D151" s="213" t="s">
        <v>161</v>
      </c>
      <c r="E151" s="214" t="s">
        <v>1762</v>
      </c>
      <c r="F151" s="215" t="s">
        <v>1763</v>
      </c>
      <c r="G151" s="216" t="s">
        <v>213</v>
      </c>
      <c r="H151" s="217">
        <v>1.1870000000000001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247</v>
      </c>
      <c r="AT151" s="224" t="s">
        <v>161</v>
      </c>
      <c r="AU151" s="224" t="s">
        <v>82</v>
      </c>
      <c r="AY151" s="18" t="s">
        <v>157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247</v>
      </c>
      <c r="BM151" s="224" t="s">
        <v>1764</v>
      </c>
    </row>
    <row r="152" s="12" customFormat="1" ht="22.8" customHeight="1">
      <c r="A152" s="12"/>
      <c r="B152" s="197"/>
      <c r="C152" s="198"/>
      <c r="D152" s="199" t="s">
        <v>71</v>
      </c>
      <c r="E152" s="211" t="s">
        <v>1765</v>
      </c>
      <c r="F152" s="211" t="s">
        <v>1766</v>
      </c>
      <c r="G152" s="198"/>
      <c r="H152" s="198"/>
      <c r="I152" s="201"/>
      <c r="J152" s="212">
        <f>BK152</f>
        <v>0</v>
      </c>
      <c r="K152" s="198"/>
      <c r="L152" s="203"/>
      <c r="M152" s="204"/>
      <c r="N152" s="205"/>
      <c r="O152" s="205"/>
      <c r="P152" s="206">
        <f>SUM(P153:P158)</f>
        <v>0</v>
      </c>
      <c r="Q152" s="205"/>
      <c r="R152" s="206">
        <f>SUM(R153:R158)</f>
        <v>0.31585000000000008</v>
      </c>
      <c r="S152" s="205"/>
      <c r="T152" s="207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82</v>
      </c>
      <c r="AT152" s="209" t="s">
        <v>71</v>
      </c>
      <c r="AU152" s="209" t="s">
        <v>80</v>
      </c>
      <c r="AY152" s="208" t="s">
        <v>157</v>
      </c>
      <c r="BK152" s="210">
        <f>SUM(BK153:BK158)</f>
        <v>0</v>
      </c>
    </row>
    <row r="153" s="2" customFormat="1" ht="16.5" customHeight="1">
      <c r="A153" s="39"/>
      <c r="B153" s="40"/>
      <c r="C153" s="213" t="s">
        <v>80</v>
      </c>
      <c r="D153" s="213" t="s">
        <v>161</v>
      </c>
      <c r="E153" s="214" t="s">
        <v>1767</v>
      </c>
      <c r="F153" s="215" t="s">
        <v>1768</v>
      </c>
      <c r="G153" s="216" t="s">
        <v>164</v>
      </c>
      <c r="H153" s="217">
        <v>57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247</v>
      </c>
      <c r="AT153" s="224" t="s">
        <v>161</v>
      </c>
      <c r="AU153" s="224" t="s">
        <v>82</v>
      </c>
      <c r="AY153" s="18" t="s">
        <v>157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247</v>
      </c>
      <c r="BM153" s="224" t="s">
        <v>1769</v>
      </c>
    </row>
    <row r="154" s="2" customFormat="1" ht="16.5" customHeight="1">
      <c r="A154" s="39"/>
      <c r="B154" s="40"/>
      <c r="C154" s="258" t="s">
        <v>82</v>
      </c>
      <c r="D154" s="258" t="s">
        <v>281</v>
      </c>
      <c r="E154" s="259" t="s">
        <v>1770</v>
      </c>
      <c r="F154" s="260" t="s">
        <v>1771</v>
      </c>
      <c r="G154" s="261" t="s">
        <v>164</v>
      </c>
      <c r="H154" s="262">
        <v>57</v>
      </c>
      <c r="I154" s="263"/>
      <c r="J154" s="264">
        <f>ROUND(I154*H154,2)</f>
        <v>0</v>
      </c>
      <c r="K154" s="260" t="s">
        <v>19</v>
      </c>
      <c r="L154" s="265"/>
      <c r="M154" s="266" t="s">
        <v>19</v>
      </c>
      <c r="N154" s="267" t="s">
        <v>43</v>
      </c>
      <c r="O154" s="85"/>
      <c r="P154" s="222">
        <f>O154*H154</f>
        <v>0</v>
      </c>
      <c r="Q154" s="222">
        <v>0.0045500000000000002</v>
      </c>
      <c r="R154" s="222">
        <f>Q154*H154</f>
        <v>0.25935000000000002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442</v>
      </c>
      <c r="AT154" s="224" t="s">
        <v>281</v>
      </c>
      <c r="AU154" s="224" t="s">
        <v>82</v>
      </c>
      <c r="AY154" s="18" t="s">
        <v>157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247</v>
      </c>
      <c r="BM154" s="224" t="s">
        <v>1772</v>
      </c>
    </row>
    <row r="155" s="2" customFormat="1" ht="16.5" customHeight="1">
      <c r="A155" s="39"/>
      <c r="B155" s="40"/>
      <c r="C155" s="258" t="s">
        <v>174</v>
      </c>
      <c r="D155" s="258" t="s">
        <v>281</v>
      </c>
      <c r="E155" s="259" t="s">
        <v>1773</v>
      </c>
      <c r="F155" s="260" t="s">
        <v>1774</v>
      </c>
      <c r="G155" s="261" t="s">
        <v>495</v>
      </c>
      <c r="H155" s="262">
        <v>20</v>
      </c>
      <c r="I155" s="263"/>
      <c r="J155" s="264">
        <f>ROUND(I155*H155,2)</f>
        <v>0</v>
      </c>
      <c r="K155" s="260" t="s">
        <v>19</v>
      </c>
      <c r="L155" s="265"/>
      <c r="M155" s="266" t="s">
        <v>19</v>
      </c>
      <c r="N155" s="267" t="s">
        <v>43</v>
      </c>
      <c r="O155" s="85"/>
      <c r="P155" s="222">
        <f>O155*H155</f>
        <v>0</v>
      </c>
      <c r="Q155" s="222">
        <v>0.00097000000000000005</v>
      </c>
      <c r="R155" s="222">
        <f>Q155*H155</f>
        <v>0.019400000000000001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442</v>
      </c>
      <c r="AT155" s="224" t="s">
        <v>281</v>
      </c>
      <c r="AU155" s="224" t="s">
        <v>82</v>
      </c>
      <c r="AY155" s="18" t="s">
        <v>157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247</v>
      </c>
      <c r="BM155" s="224" t="s">
        <v>1775</v>
      </c>
    </row>
    <row r="156" s="2" customFormat="1" ht="16.5" customHeight="1">
      <c r="A156" s="39"/>
      <c r="B156" s="40"/>
      <c r="C156" s="258" t="s">
        <v>166</v>
      </c>
      <c r="D156" s="258" t="s">
        <v>281</v>
      </c>
      <c r="E156" s="259" t="s">
        <v>1776</v>
      </c>
      <c r="F156" s="260" t="s">
        <v>1777</v>
      </c>
      <c r="G156" s="261" t="s">
        <v>495</v>
      </c>
      <c r="H156" s="262">
        <v>1</v>
      </c>
      <c r="I156" s="263"/>
      <c r="J156" s="264">
        <f>ROUND(I156*H156,2)</f>
        <v>0</v>
      </c>
      <c r="K156" s="260" t="s">
        <v>19</v>
      </c>
      <c r="L156" s="265"/>
      <c r="M156" s="266" t="s">
        <v>19</v>
      </c>
      <c r="N156" s="267" t="s">
        <v>43</v>
      </c>
      <c r="O156" s="85"/>
      <c r="P156" s="222">
        <f>O156*H156</f>
        <v>0</v>
      </c>
      <c r="Q156" s="222">
        <v>0.00116</v>
      </c>
      <c r="R156" s="222">
        <f>Q156*H156</f>
        <v>0.00116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442</v>
      </c>
      <c r="AT156" s="224" t="s">
        <v>281</v>
      </c>
      <c r="AU156" s="224" t="s">
        <v>82</v>
      </c>
      <c r="AY156" s="18" t="s">
        <v>157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247</v>
      </c>
      <c r="BM156" s="224" t="s">
        <v>1778</v>
      </c>
    </row>
    <row r="157" s="2" customFormat="1" ht="16.5" customHeight="1">
      <c r="A157" s="39"/>
      <c r="B157" s="40"/>
      <c r="C157" s="258" t="s">
        <v>160</v>
      </c>
      <c r="D157" s="258" t="s">
        <v>281</v>
      </c>
      <c r="E157" s="259" t="s">
        <v>1779</v>
      </c>
      <c r="F157" s="260" t="s">
        <v>1780</v>
      </c>
      <c r="G157" s="261" t="s">
        <v>495</v>
      </c>
      <c r="H157" s="262">
        <v>3</v>
      </c>
      <c r="I157" s="263"/>
      <c r="J157" s="264">
        <f>ROUND(I157*H157,2)</f>
        <v>0</v>
      </c>
      <c r="K157" s="260" t="s">
        <v>19</v>
      </c>
      <c r="L157" s="265"/>
      <c r="M157" s="266" t="s">
        <v>19</v>
      </c>
      <c r="N157" s="267" t="s">
        <v>43</v>
      </c>
      <c r="O157" s="85"/>
      <c r="P157" s="222">
        <f>O157*H157</f>
        <v>0</v>
      </c>
      <c r="Q157" s="222">
        <v>0.00248</v>
      </c>
      <c r="R157" s="222">
        <f>Q157*H157</f>
        <v>0.0074400000000000004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442</v>
      </c>
      <c r="AT157" s="224" t="s">
        <v>281</v>
      </c>
      <c r="AU157" s="224" t="s">
        <v>82</v>
      </c>
      <c r="AY157" s="18" t="s">
        <v>157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247</v>
      </c>
      <c r="BM157" s="224" t="s">
        <v>1781</v>
      </c>
    </row>
    <row r="158" s="2" customFormat="1" ht="16.5" customHeight="1">
      <c r="A158" s="39"/>
      <c r="B158" s="40"/>
      <c r="C158" s="258" t="s">
        <v>158</v>
      </c>
      <c r="D158" s="258" t="s">
        <v>281</v>
      </c>
      <c r="E158" s="259" t="s">
        <v>1782</v>
      </c>
      <c r="F158" s="260" t="s">
        <v>1783</v>
      </c>
      <c r="G158" s="261" t="s">
        <v>164</v>
      </c>
      <c r="H158" s="262">
        <v>57</v>
      </c>
      <c r="I158" s="263"/>
      <c r="J158" s="264">
        <f>ROUND(I158*H158,2)</f>
        <v>0</v>
      </c>
      <c r="K158" s="260" t="s">
        <v>19</v>
      </c>
      <c r="L158" s="265"/>
      <c r="M158" s="266" t="s">
        <v>19</v>
      </c>
      <c r="N158" s="267" t="s">
        <v>43</v>
      </c>
      <c r="O158" s="85"/>
      <c r="P158" s="222">
        <f>O158*H158</f>
        <v>0</v>
      </c>
      <c r="Q158" s="222">
        <v>0.00050000000000000001</v>
      </c>
      <c r="R158" s="222">
        <f>Q158*H158</f>
        <v>0.028500000000000001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442</v>
      </c>
      <c r="AT158" s="224" t="s">
        <v>281</v>
      </c>
      <c r="AU158" s="224" t="s">
        <v>82</v>
      </c>
      <c r="AY158" s="18" t="s">
        <v>157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247</v>
      </c>
      <c r="BM158" s="224" t="s">
        <v>1784</v>
      </c>
    </row>
    <row r="159" s="12" customFormat="1" ht="25.92" customHeight="1">
      <c r="A159" s="12"/>
      <c r="B159" s="197"/>
      <c r="C159" s="198"/>
      <c r="D159" s="199" t="s">
        <v>71</v>
      </c>
      <c r="E159" s="200" t="s">
        <v>281</v>
      </c>
      <c r="F159" s="200" t="s">
        <v>1091</v>
      </c>
      <c r="G159" s="198"/>
      <c r="H159" s="198"/>
      <c r="I159" s="201"/>
      <c r="J159" s="202">
        <f>BK159</f>
        <v>0</v>
      </c>
      <c r="K159" s="198"/>
      <c r="L159" s="203"/>
      <c r="M159" s="204"/>
      <c r="N159" s="205"/>
      <c r="O159" s="205"/>
      <c r="P159" s="206">
        <f>P160+P169+P177</f>
        <v>0</v>
      </c>
      <c r="Q159" s="205"/>
      <c r="R159" s="206">
        <f>R160+R169+R177</f>
        <v>0.21271999999999999</v>
      </c>
      <c r="S159" s="205"/>
      <c r="T159" s="207">
        <f>T160+T169+T177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8" t="s">
        <v>174</v>
      </c>
      <c r="AT159" s="209" t="s">
        <v>71</v>
      </c>
      <c r="AU159" s="209" t="s">
        <v>72</v>
      </c>
      <c r="AY159" s="208" t="s">
        <v>157</v>
      </c>
      <c r="BK159" s="210">
        <f>BK160+BK169+BK177</f>
        <v>0</v>
      </c>
    </row>
    <row r="160" s="12" customFormat="1" ht="22.8" customHeight="1">
      <c r="A160" s="12"/>
      <c r="B160" s="197"/>
      <c r="C160" s="198"/>
      <c r="D160" s="199" t="s">
        <v>71</v>
      </c>
      <c r="E160" s="211" t="s">
        <v>1092</v>
      </c>
      <c r="F160" s="211" t="s">
        <v>1093</v>
      </c>
      <c r="G160" s="198"/>
      <c r="H160" s="198"/>
      <c r="I160" s="201"/>
      <c r="J160" s="212">
        <f>BK160</f>
        <v>0</v>
      </c>
      <c r="K160" s="198"/>
      <c r="L160" s="203"/>
      <c r="M160" s="204"/>
      <c r="N160" s="205"/>
      <c r="O160" s="205"/>
      <c r="P160" s="206">
        <f>SUM(P161:P168)</f>
        <v>0</v>
      </c>
      <c r="Q160" s="205"/>
      <c r="R160" s="206">
        <f>SUM(R161:R168)</f>
        <v>0.1875</v>
      </c>
      <c r="S160" s="205"/>
      <c r="T160" s="207">
        <f>SUM(T161:T168)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8" t="s">
        <v>174</v>
      </c>
      <c r="AT160" s="209" t="s">
        <v>71</v>
      </c>
      <c r="AU160" s="209" t="s">
        <v>80</v>
      </c>
      <c r="AY160" s="208" t="s">
        <v>157</v>
      </c>
      <c r="BK160" s="210">
        <f>SUM(BK161:BK168)</f>
        <v>0</v>
      </c>
    </row>
    <row r="161" s="2" customFormat="1" ht="16.5" customHeight="1">
      <c r="A161" s="39"/>
      <c r="B161" s="40"/>
      <c r="C161" s="213" t="s">
        <v>367</v>
      </c>
      <c r="D161" s="213" t="s">
        <v>161</v>
      </c>
      <c r="E161" s="214" t="s">
        <v>1785</v>
      </c>
      <c r="F161" s="215" t="s">
        <v>1786</v>
      </c>
      <c r="G161" s="216" t="s">
        <v>495</v>
      </c>
      <c r="H161" s="217">
        <v>15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624</v>
      </c>
      <c r="AT161" s="224" t="s">
        <v>161</v>
      </c>
      <c r="AU161" s="224" t="s">
        <v>82</v>
      </c>
      <c r="AY161" s="18" t="s">
        <v>157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624</v>
      </c>
      <c r="BM161" s="224" t="s">
        <v>1787</v>
      </c>
    </row>
    <row r="162" s="2" customFormat="1" ht="16.5" customHeight="1">
      <c r="A162" s="39"/>
      <c r="B162" s="40"/>
      <c r="C162" s="258" t="s">
        <v>373</v>
      </c>
      <c r="D162" s="258" t="s">
        <v>281</v>
      </c>
      <c r="E162" s="259" t="s">
        <v>1788</v>
      </c>
      <c r="F162" s="260" t="s">
        <v>1789</v>
      </c>
      <c r="G162" s="261" t="s">
        <v>495</v>
      </c>
      <c r="H162" s="262">
        <v>15</v>
      </c>
      <c r="I162" s="263"/>
      <c r="J162" s="264">
        <f>ROUND(I162*H162,2)</f>
        <v>0</v>
      </c>
      <c r="K162" s="260" t="s">
        <v>19</v>
      </c>
      <c r="L162" s="265"/>
      <c r="M162" s="266" t="s">
        <v>19</v>
      </c>
      <c r="N162" s="267" t="s">
        <v>43</v>
      </c>
      <c r="O162" s="85"/>
      <c r="P162" s="222">
        <f>O162*H162</f>
        <v>0</v>
      </c>
      <c r="Q162" s="222">
        <v>0.0114</v>
      </c>
      <c r="R162" s="222">
        <f>Q162*H162</f>
        <v>0.17100000000000001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968</v>
      </c>
      <c r="AT162" s="224" t="s">
        <v>281</v>
      </c>
      <c r="AU162" s="224" t="s">
        <v>82</v>
      </c>
      <c r="AY162" s="18" t="s">
        <v>157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968</v>
      </c>
      <c r="BM162" s="224" t="s">
        <v>1790</v>
      </c>
    </row>
    <row r="163" s="2" customFormat="1" ht="16.5" customHeight="1">
      <c r="A163" s="39"/>
      <c r="B163" s="40"/>
      <c r="C163" s="213" t="s">
        <v>354</v>
      </c>
      <c r="D163" s="213" t="s">
        <v>161</v>
      </c>
      <c r="E163" s="214" t="s">
        <v>1095</v>
      </c>
      <c r="F163" s="215" t="s">
        <v>1096</v>
      </c>
      <c r="G163" s="216" t="s">
        <v>495</v>
      </c>
      <c r="H163" s="217">
        <v>15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624</v>
      </c>
      <c r="AT163" s="224" t="s">
        <v>161</v>
      </c>
      <c r="AU163" s="224" t="s">
        <v>82</v>
      </c>
      <c r="AY163" s="18" t="s">
        <v>157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624</v>
      </c>
      <c r="BM163" s="224" t="s">
        <v>1791</v>
      </c>
    </row>
    <row r="164" s="2" customFormat="1" ht="16.5" customHeight="1">
      <c r="A164" s="39"/>
      <c r="B164" s="40"/>
      <c r="C164" s="258" t="s">
        <v>360</v>
      </c>
      <c r="D164" s="258" t="s">
        <v>281</v>
      </c>
      <c r="E164" s="259" t="s">
        <v>1792</v>
      </c>
      <c r="F164" s="260" t="s">
        <v>1793</v>
      </c>
      <c r="G164" s="261" t="s">
        <v>495</v>
      </c>
      <c r="H164" s="262">
        <v>15</v>
      </c>
      <c r="I164" s="263"/>
      <c r="J164" s="264">
        <f>ROUND(I164*H164,2)</f>
        <v>0</v>
      </c>
      <c r="K164" s="260" t="s">
        <v>19</v>
      </c>
      <c r="L164" s="265"/>
      <c r="M164" s="266" t="s">
        <v>19</v>
      </c>
      <c r="N164" s="267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968</v>
      </c>
      <c r="AT164" s="224" t="s">
        <v>281</v>
      </c>
      <c r="AU164" s="224" t="s">
        <v>82</v>
      </c>
      <c r="AY164" s="18" t="s">
        <v>157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968</v>
      </c>
      <c r="BM164" s="224" t="s">
        <v>1794</v>
      </c>
    </row>
    <row r="165" s="2" customFormat="1" ht="16.5" customHeight="1">
      <c r="A165" s="39"/>
      <c r="B165" s="40"/>
      <c r="C165" s="213" t="s">
        <v>383</v>
      </c>
      <c r="D165" s="213" t="s">
        <v>161</v>
      </c>
      <c r="E165" s="214" t="s">
        <v>1795</v>
      </c>
      <c r="F165" s="215" t="s">
        <v>1796</v>
      </c>
      <c r="G165" s="216" t="s">
        <v>495</v>
      </c>
      <c r="H165" s="217">
        <v>15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624</v>
      </c>
      <c r="AT165" s="224" t="s">
        <v>161</v>
      </c>
      <c r="AU165" s="224" t="s">
        <v>82</v>
      </c>
      <c r="AY165" s="18" t="s">
        <v>157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624</v>
      </c>
      <c r="BM165" s="224" t="s">
        <v>1797</v>
      </c>
    </row>
    <row r="166" s="2" customFormat="1" ht="16.5" customHeight="1">
      <c r="A166" s="39"/>
      <c r="B166" s="40"/>
      <c r="C166" s="258" t="s">
        <v>389</v>
      </c>
      <c r="D166" s="258" t="s">
        <v>281</v>
      </c>
      <c r="E166" s="259" t="s">
        <v>1798</v>
      </c>
      <c r="F166" s="260" t="s">
        <v>1799</v>
      </c>
      <c r="G166" s="261" t="s">
        <v>495</v>
      </c>
      <c r="H166" s="262">
        <v>15</v>
      </c>
      <c r="I166" s="263"/>
      <c r="J166" s="264">
        <f>ROUND(I166*H166,2)</f>
        <v>0</v>
      </c>
      <c r="K166" s="260" t="s">
        <v>19</v>
      </c>
      <c r="L166" s="265"/>
      <c r="M166" s="266" t="s">
        <v>19</v>
      </c>
      <c r="N166" s="267" t="s">
        <v>43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968</v>
      </c>
      <c r="AT166" s="224" t="s">
        <v>281</v>
      </c>
      <c r="AU166" s="224" t="s">
        <v>82</v>
      </c>
      <c r="AY166" s="18" t="s">
        <v>157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80</v>
      </c>
      <c r="BK166" s="225">
        <f>ROUND(I166*H166,2)</f>
        <v>0</v>
      </c>
      <c r="BL166" s="18" t="s">
        <v>968</v>
      </c>
      <c r="BM166" s="224" t="s">
        <v>1800</v>
      </c>
    </row>
    <row r="167" s="2" customFormat="1" ht="16.5" customHeight="1">
      <c r="A167" s="39"/>
      <c r="B167" s="40"/>
      <c r="C167" s="213" t="s">
        <v>395</v>
      </c>
      <c r="D167" s="213" t="s">
        <v>161</v>
      </c>
      <c r="E167" s="214" t="s">
        <v>1801</v>
      </c>
      <c r="F167" s="215" t="s">
        <v>1802</v>
      </c>
      <c r="G167" s="216" t="s">
        <v>495</v>
      </c>
      <c r="H167" s="217">
        <v>15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624</v>
      </c>
      <c r="AT167" s="224" t="s">
        <v>161</v>
      </c>
      <c r="AU167" s="224" t="s">
        <v>82</v>
      </c>
      <c r="AY167" s="18" t="s">
        <v>157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624</v>
      </c>
      <c r="BM167" s="224" t="s">
        <v>1803</v>
      </c>
    </row>
    <row r="168" s="2" customFormat="1" ht="16.5" customHeight="1">
      <c r="A168" s="39"/>
      <c r="B168" s="40"/>
      <c r="C168" s="258" t="s">
        <v>401</v>
      </c>
      <c r="D168" s="258" t="s">
        <v>281</v>
      </c>
      <c r="E168" s="259" t="s">
        <v>1804</v>
      </c>
      <c r="F168" s="260" t="s">
        <v>1805</v>
      </c>
      <c r="G168" s="261" t="s">
        <v>495</v>
      </c>
      <c r="H168" s="262">
        <v>15</v>
      </c>
      <c r="I168" s="263"/>
      <c r="J168" s="264">
        <f>ROUND(I168*H168,2)</f>
        <v>0</v>
      </c>
      <c r="K168" s="260" t="s">
        <v>19</v>
      </c>
      <c r="L168" s="265"/>
      <c r="M168" s="266" t="s">
        <v>19</v>
      </c>
      <c r="N168" s="267" t="s">
        <v>43</v>
      </c>
      <c r="O168" s="85"/>
      <c r="P168" s="222">
        <f>O168*H168</f>
        <v>0</v>
      </c>
      <c r="Q168" s="222">
        <v>0.0011000000000000001</v>
      </c>
      <c r="R168" s="222">
        <f>Q168*H168</f>
        <v>0.016500000000000001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968</v>
      </c>
      <c r="AT168" s="224" t="s">
        <v>281</v>
      </c>
      <c r="AU168" s="224" t="s">
        <v>82</v>
      </c>
      <c r="AY168" s="18" t="s">
        <v>157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968</v>
      </c>
      <c r="BM168" s="224" t="s">
        <v>1806</v>
      </c>
    </row>
    <row r="169" s="12" customFormat="1" ht="22.8" customHeight="1">
      <c r="A169" s="12"/>
      <c r="B169" s="197"/>
      <c r="C169" s="198"/>
      <c r="D169" s="199" t="s">
        <v>71</v>
      </c>
      <c r="E169" s="211" t="s">
        <v>1807</v>
      </c>
      <c r="F169" s="211" t="s">
        <v>1808</v>
      </c>
      <c r="G169" s="198"/>
      <c r="H169" s="198"/>
      <c r="I169" s="201"/>
      <c r="J169" s="212">
        <f>BK169</f>
        <v>0</v>
      </c>
      <c r="K169" s="198"/>
      <c r="L169" s="203"/>
      <c r="M169" s="204"/>
      <c r="N169" s="205"/>
      <c r="O169" s="205"/>
      <c r="P169" s="206">
        <f>SUM(P170:P176)</f>
        <v>0</v>
      </c>
      <c r="Q169" s="205"/>
      <c r="R169" s="206">
        <f>SUM(R170:R176)</f>
        <v>0.025219999999999999</v>
      </c>
      <c r="S169" s="205"/>
      <c r="T169" s="207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8" t="s">
        <v>174</v>
      </c>
      <c r="AT169" s="209" t="s">
        <v>71</v>
      </c>
      <c r="AU169" s="209" t="s">
        <v>80</v>
      </c>
      <c r="AY169" s="208" t="s">
        <v>157</v>
      </c>
      <c r="BK169" s="210">
        <f>SUM(BK170:BK176)</f>
        <v>0</v>
      </c>
    </row>
    <row r="170" s="2" customFormat="1" ht="16.5" customHeight="1">
      <c r="A170" s="39"/>
      <c r="B170" s="40"/>
      <c r="C170" s="213" t="s">
        <v>485</v>
      </c>
      <c r="D170" s="213" t="s">
        <v>161</v>
      </c>
      <c r="E170" s="214" t="s">
        <v>1809</v>
      </c>
      <c r="F170" s="215" t="s">
        <v>1810</v>
      </c>
      <c r="G170" s="216" t="s">
        <v>1811</v>
      </c>
      <c r="H170" s="217">
        <v>0.40000000000000002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0.0088000000000000005</v>
      </c>
      <c r="R170" s="222">
        <f>Q170*H170</f>
        <v>0.0035200000000000006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624</v>
      </c>
      <c r="AT170" s="224" t="s">
        <v>161</v>
      </c>
      <c r="AU170" s="224" t="s">
        <v>82</v>
      </c>
      <c r="AY170" s="18" t="s">
        <v>157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624</v>
      </c>
      <c r="BM170" s="224" t="s">
        <v>1812</v>
      </c>
    </row>
    <row r="171" s="2" customFormat="1" ht="16.5" customHeight="1">
      <c r="A171" s="39"/>
      <c r="B171" s="40"/>
      <c r="C171" s="213" t="s">
        <v>492</v>
      </c>
      <c r="D171" s="213" t="s">
        <v>161</v>
      </c>
      <c r="E171" s="214" t="s">
        <v>1813</v>
      </c>
      <c r="F171" s="215" t="s">
        <v>1814</v>
      </c>
      <c r="G171" s="216" t="s">
        <v>206</v>
      </c>
      <c r="H171" s="217">
        <v>310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43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624</v>
      </c>
      <c r="AT171" s="224" t="s">
        <v>161</v>
      </c>
      <c r="AU171" s="224" t="s">
        <v>82</v>
      </c>
      <c r="AY171" s="18" t="s">
        <v>157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624</v>
      </c>
      <c r="BM171" s="224" t="s">
        <v>1815</v>
      </c>
    </row>
    <row r="172" s="2" customFormat="1" ht="16.5" customHeight="1">
      <c r="A172" s="39"/>
      <c r="B172" s="40"/>
      <c r="C172" s="213" t="s">
        <v>498</v>
      </c>
      <c r="D172" s="213" t="s">
        <v>161</v>
      </c>
      <c r="E172" s="214" t="s">
        <v>1816</v>
      </c>
      <c r="F172" s="215" t="s">
        <v>1817</v>
      </c>
      <c r="G172" s="216" t="s">
        <v>164</v>
      </c>
      <c r="H172" s="217">
        <v>310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624</v>
      </c>
      <c r="AT172" s="224" t="s">
        <v>161</v>
      </c>
      <c r="AU172" s="224" t="s">
        <v>82</v>
      </c>
      <c r="AY172" s="18" t="s">
        <v>157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624</v>
      </c>
      <c r="BM172" s="224" t="s">
        <v>1818</v>
      </c>
    </row>
    <row r="173" s="2" customFormat="1" ht="16.5" customHeight="1">
      <c r="A173" s="39"/>
      <c r="B173" s="40"/>
      <c r="C173" s="213" t="s">
        <v>503</v>
      </c>
      <c r="D173" s="213" t="s">
        <v>161</v>
      </c>
      <c r="E173" s="214" t="s">
        <v>1819</v>
      </c>
      <c r="F173" s="215" t="s">
        <v>1820</v>
      </c>
      <c r="G173" s="216" t="s">
        <v>164</v>
      </c>
      <c r="H173" s="217">
        <v>310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624</v>
      </c>
      <c r="AT173" s="224" t="s">
        <v>161</v>
      </c>
      <c r="AU173" s="224" t="s">
        <v>82</v>
      </c>
      <c r="AY173" s="18" t="s">
        <v>157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624</v>
      </c>
      <c r="BM173" s="224" t="s">
        <v>1821</v>
      </c>
    </row>
    <row r="174" s="2" customFormat="1" ht="16.5" customHeight="1">
      <c r="A174" s="39"/>
      <c r="B174" s="40"/>
      <c r="C174" s="213" t="s">
        <v>509</v>
      </c>
      <c r="D174" s="213" t="s">
        <v>161</v>
      </c>
      <c r="E174" s="214" t="s">
        <v>1822</v>
      </c>
      <c r="F174" s="215" t="s">
        <v>1823</v>
      </c>
      <c r="G174" s="216" t="s">
        <v>164</v>
      </c>
      <c r="H174" s="217">
        <v>310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43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624</v>
      </c>
      <c r="AT174" s="224" t="s">
        <v>161</v>
      </c>
      <c r="AU174" s="224" t="s">
        <v>82</v>
      </c>
      <c r="AY174" s="18" t="s">
        <v>157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624</v>
      </c>
      <c r="BM174" s="224" t="s">
        <v>1824</v>
      </c>
    </row>
    <row r="175" s="2" customFormat="1" ht="16.5" customHeight="1">
      <c r="A175" s="39"/>
      <c r="B175" s="40"/>
      <c r="C175" s="213" t="s">
        <v>515</v>
      </c>
      <c r="D175" s="213" t="s">
        <v>161</v>
      </c>
      <c r="E175" s="214" t="s">
        <v>1825</v>
      </c>
      <c r="F175" s="215" t="s">
        <v>1826</v>
      </c>
      <c r="G175" s="216" t="s">
        <v>164</v>
      </c>
      <c r="H175" s="217">
        <v>310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6.9999999999999994E-05</v>
      </c>
      <c r="R175" s="222">
        <f>Q175*H175</f>
        <v>0.021699999999999997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624</v>
      </c>
      <c r="AT175" s="224" t="s">
        <v>161</v>
      </c>
      <c r="AU175" s="224" t="s">
        <v>82</v>
      </c>
      <c r="AY175" s="18" t="s">
        <v>157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624</v>
      </c>
      <c r="BM175" s="224" t="s">
        <v>1827</v>
      </c>
    </row>
    <row r="176" s="2" customFormat="1" ht="16.5" customHeight="1">
      <c r="A176" s="39"/>
      <c r="B176" s="40"/>
      <c r="C176" s="213" t="s">
        <v>520</v>
      </c>
      <c r="D176" s="213" t="s">
        <v>161</v>
      </c>
      <c r="E176" s="214" t="s">
        <v>1828</v>
      </c>
      <c r="F176" s="215" t="s">
        <v>1829</v>
      </c>
      <c r="G176" s="216" t="s">
        <v>213</v>
      </c>
      <c r="H176" s="217">
        <v>0.025000000000000001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43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624</v>
      </c>
      <c r="AT176" s="224" t="s">
        <v>161</v>
      </c>
      <c r="AU176" s="224" t="s">
        <v>82</v>
      </c>
      <c r="AY176" s="18" t="s">
        <v>157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624</v>
      </c>
      <c r="BM176" s="224" t="s">
        <v>1830</v>
      </c>
    </row>
    <row r="177" s="12" customFormat="1" ht="22.8" customHeight="1">
      <c r="A177" s="12"/>
      <c r="B177" s="197"/>
      <c r="C177" s="198"/>
      <c r="D177" s="199" t="s">
        <v>71</v>
      </c>
      <c r="E177" s="211" t="s">
        <v>1831</v>
      </c>
      <c r="F177" s="211" t="s">
        <v>1832</v>
      </c>
      <c r="G177" s="198"/>
      <c r="H177" s="198"/>
      <c r="I177" s="201"/>
      <c r="J177" s="212">
        <f>BK177</f>
        <v>0</v>
      </c>
      <c r="K177" s="198"/>
      <c r="L177" s="203"/>
      <c r="M177" s="204"/>
      <c r="N177" s="205"/>
      <c r="O177" s="205"/>
      <c r="P177" s="206">
        <f>SUM(P178:P185)</f>
        <v>0</v>
      </c>
      <c r="Q177" s="205"/>
      <c r="R177" s="206">
        <f>SUM(R178:R185)</f>
        <v>0</v>
      </c>
      <c r="S177" s="205"/>
      <c r="T177" s="207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8" t="s">
        <v>174</v>
      </c>
      <c r="AT177" s="209" t="s">
        <v>71</v>
      </c>
      <c r="AU177" s="209" t="s">
        <v>80</v>
      </c>
      <c r="AY177" s="208" t="s">
        <v>157</v>
      </c>
      <c r="BK177" s="210">
        <f>SUM(BK178:BK185)</f>
        <v>0</v>
      </c>
    </row>
    <row r="178" s="2" customFormat="1" ht="16.5" customHeight="1">
      <c r="A178" s="39"/>
      <c r="B178" s="40"/>
      <c r="C178" s="213" t="s">
        <v>525</v>
      </c>
      <c r="D178" s="213" t="s">
        <v>161</v>
      </c>
      <c r="E178" s="214" t="s">
        <v>1833</v>
      </c>
      <c r="F178" s="215" t="s">
        <v>1834</v>
      </c>
      <c r="G178" s="216" t="s">
        <v>1835</v>
      </c>
      <c r="H178" s="217">
        <v>2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43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624</v>
      </c>
      <c r="AT178" s="224" t="s">
        <v>161</v>
      </c>
      <c r="AU178" s="224" t="s">
        <v>82</v>
      </c>
      <c r="AY178" s="18" t="s">
        <v>157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624</v>
      </c>
      <c r="BM178" s="224" t="s">
        <v>1836</v>
      </c>
    </row>
    <row r="179" s="2" customFormat="1" ht="16.5" customHeight="1">
      <c r="A179" s="39"/>
      <c r="B179" s="40"/>
      <c r="C179" s="213" t="s">
        <v>530</v>
      </c>
      <c r="D179" s="213" t="s">
        <v>161</v>
      </c>
      <c r="E179" s="214" t="s">
        <v>1837</v>
      </c>
      <c r="F179" s="215" t="s">
        <v>1838</v>
      </c>
      <c r="G179" s="216" t="s">
        <v>1835</v>
      </c>
      <c r="H179" s="217">
        <v>1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43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624</v>
      </c>
      <c r="AT179" s="224" t="s">
        <v>161</v>
      </c>
      <c r="AU179" s="224" t="s">
        <v>82</v>
      </c>
      <c r="AY179" s="18" t="s">
        <v>157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624</v>
      </c>
      <c r="BM179" s="224" t="s">
        <v>1839</v>
      </c>
    </row>
    <row r="180" s="2" customFormat="1" ht="16.5" customHeight="1">
      <c r="A180" s="39"/>
      <c r="B180" s="40"/>
      <c r="C180" s="213" t="s">
        <v>543</v>
      </c>
      <c r="D180" s="213" t="s">
        <v>161</v>
      </c>
      <c r="E180" s="214" t="s">
        <v>1840</v>
      </c>
      <c r="F180" s="215" t="s">
        <v>1841</v>
      </c>
      <c r="G180" s="216" t="s">
        <v>1842</v>
      </c>
      <c r="H180" s="217">
        <v>11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624</v>
      </c>
      <c r="AT180" s="224" t="s">
        <v>161</v>
      </c>
      <c r="AU180" s="224" t="s">
        <v>82</v>
      </c>
      <c r="AY180" s="18" t="s">
        <v>157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624</v>
      </c>
      <c r="BM180" s="224" t="s">
        <v>1843</v>
      </c>
    </row>
    <row r="181" s="2" customFormat="1" ht="16.5" customHeight="1">
      <c r="A181" s="39"/>
      <c r="B181" s="40"/>
      <c r="C181" s="213" t="s">
        <v>536</v>
      </c>
      <c r="D181" s="213" t="s">
        <v>161</v>
      </c>
      <c r="E181" s="214" t="s">
        <v>1844</v>
      </c>
      <c r="F181" s="215" t="s">
        <v>1845</v>
      </c>
      <c r="G181" s="216" t="s">
        <v>1842</v>
      </c>
      <c r="H181" s="217">
        <v>14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43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624</v>
      </c>
      <c r="AT181" s="224" t="s">
        <v>161</v>
      </c>
      <c r="AU181" s="224" t="s">
        <v>82</v>
      </c>
      <c r="AY181" s="18" t="s">
        <v>157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624</v>
      </c>
      <c r="BM181" s="224" t="s">
        <v>1846</v>
      </c>
    </row>
    <row r="182" s="2" customFormat="1" ht="16.5" customHeight="1">
      <c r="A182" s="39"/>
      <c r="B182" s="40"/>
      <c r="C182" s="213" t="s">
        <v>559</v>
      </c>
      <c r="D182" s="213" t="s">
        <v>161</v>
      </c>
      <c r="E182" s="214" t="s">
        <v>1847</v>
      </c>
      <c r="F182" s="215" t="s">
        <v>1848</v>
      </c>
      <c r="G182" s="216" t="s">
        <v>495</v>
      </c>
      <c r="H182" s="217">
        <v>3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43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624</v>
      </c>
      <c r="AT182" s="224" t="s">
        <v>161</v>
      </c>
      <c r="AU182" s="224" t="s">
        <v>82</v>
      </c>
      <c r="AY182" s="18" t="s">
        <v>157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624</v>
      </c>
      <c r="BM182" s="224" t="s">
        <v>1849</v>
      </c>
    </row>
    <row r="183" s="2" customFormat="1" ht="16.5" customHeight="1">
      <c r="A183" s="39"/>
      <c r="B183" s="40"/>
      <c r="C183" s="213" t="s">
        <v>554</v>
      </c>
      <c r="D183" s="213" t="s">
        <v>161</v>
      </c>
      <c r="E183" s="214" t="s">
        <v>1850</v>
      </c>
      <c r="F183" s="215" t="s">
        <v>1851</v>
      </c>
      <c r="G183" s="216" t="s">
        <v>495</v>
      </c>
      <c r="H183" s="217">
        <v>3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624</v>
      </c>
      <c r="AT183" s="224" t="s">
        <v>161</v>
      </c>
      <c r="AU183" s="224" t="s">
        <v>82</v>
      </c>
      <c r="AY183" s="18" t="s">
        <v>157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624</v>
      </c>
      <c r="BM183" s="224" t="s">
        <v>1852</v>
      </c>
    </row>
    <row r="184" s="2" customFormat="1" ht="16.5" customHeight="1">
      <c r="A184" s="39"/>
      <c r="B184" s="40"/>
      <c r="C184" s="213" t="s">
        <v>564</v>
      </c>
      <c r="D184" s="213" t="s">
        <v>161</v>
      </c>
      <c r="E184" s="214" t="s">
        <v>1853</v>
      </c>
      <c r="F184" s="215" t="s">
        <v>1854</v>
      </c>
      <c r="G184" s="216" t="s">
        <v>495</v>
      </c>
      <c r="H184" s="217">
        <v>30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43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624</v>
      </c>
      <c r="AT184" s="224" t="s">
        <v>161</v>
      </c>
      <c r="AU184" s="224" t="s">
        <v>82</v>
      </c>
      <c r="AY184" s="18" t="s">
        <v>157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624</v>
      </c>
      <c r="BM184" s="224" t="s">
        <v>1855</v>
      </c>
    </row>
    <row r="185" s="2" customFormat="1" ht="16.5" customHeight="1">
      <c r="A185" s="39"/>
      <c r="B185" s="40"/>
      <c r="C185" s="213" t="s">
        <v>549</v>
      </c>
      <c r="D185" s="213" t="s">
        <v>161</v>
      </c>
      <c r="E185" s="214" t="s">
        <v>1856</v>
      </c>
      <c r="F185" s="215" t="s">
        <v>1857</v>
      </c>
      <c r="G185" s="216" t="s">
        <v>495</v>
      </c>
      <c r="H185" s="217">
        <v>15</v>
      </c>
      <c r="I185" s="218"/>
      <c r="J185" s="219">
        <f>ROUND(I185*H185,2)</f>
        <v>0</v>
      </c>
      <c r="K185" s="215" t="s">
        <v>19</v>
      </c>
      <c r="L185" s="45"/>
      <c r="M185" s="272" t="s">
        <v>19</v>
      </c>
      <c r="N185" s="273" t="s">
        <v>43</v>
      </c>
      <c r="O185" s="270"/>
      <c r="P185" s="274">
        <f>O185*H185</f>
        <v>0</v>
      </c>
      <c r="Q185" s="274">
        <v>0</v>
      </c>
      <c r="R185" s="274">
        <f>Q185*H185</f>
        <v>0</v>
      </c>
      <c r="S185" s="274">
        <v>0</v>
      </c>
      <c r="T185" s="27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624</v>
      </c>
      <c r="AT185" s="224" t="s">
        <v>161</v>
      </c>
      <c r="AU185" s="224" t="s">
        <v>82</v>
      </c>
      <c r="AY185" s="18" t="s">
        <v>157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80</v>
      </c>
      <c r="BK185" s="225">
        <f>ROUND(I185*H185,2)</f>
        <v>0</v>
      </c>
      <c r="BL185" s="18" t="s">
        <v>624</v>
      </c>
      <c r="BM185" s="224" t="s">
        <v>1858</v>
      </c>
    </row>
    <row r="186" s="2" customFormat="1" ht="6.96" customHeight="1">
      <c r="A186" s="39"/>
      <c r="B186" s="60"/>
      <c r="C186" s="61"/>
      <c r="D186" s="61"/>
      <c r="E186" s="61"/>
      <c r="F186" s="61"/>
      <c r="G186" s="61"/>
      <c r="H186" s="61"/>
      <c r="I186" s="61"/>
      <c r="J186" s="61"/>
      <c r="K186" s="61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/4Urguss/6w8q72yRy3CcBHuXKbOnUHWVdBs+8zErdFg19mj0sxi0FvbEcZGg3t4206TzzpArCtuxlBG7aYw0g==" hashValue="OnJR0QNDH0QSDgpHSruyQPt5xkzy8GYSdfTZeBOcJSlcnUzH0ePBIryAnCMbuIYgMu11RtTRwvNBz4DGP2VqLw==" algorithmName="SHA-512" password="CC35"/>
  <autoFilter ref="C85:K18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129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venkovního bazénu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130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1859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15. 5. 2024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stavby'!AN10="","",'Rekapitulace stavby'!AN10)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 xml:space="preserve"> </v>
      </c>
      <c r="F15" s="39"/>
      <c r="G15" s="39"/>
      <c r="H15" s="39"/>
      <c r="I15" s="143" t="s">
        <v>28</v>
      </c>
      <c r="J15" s="134" t="str">
        <f>IF('Rekapitulace stavby'!AN11="","",'Rekapitulace stavby'!AN11)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28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3" t="s">
        <v>26</v>
      </c>
      <c r="J23" s="134" t="s">
        <v>34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8"/>
      <c r="B27" s="149"/>
      <c r="C27" s="148"/>
      <c r="D27" s="148"/>
      <c r="E27" s="150" t="s">
        <v>37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38</v>
      </c>
      <c r="E30" s="39"/>
      <c r="F30" s="39"/>
      <c r="G30" s="39"/>
      <c r="H30" s="39"/>
      <c r="I30" s="39"/>
      <c r="J30" s="154">
        <f>ROUND(J94,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40</v>
      </c>
      <c r="G32" s="39"/>
      <c r="H32" s="39"/>
      <c r="I32" s="155" t="s">
        <v>39</v>
      </c>
      <c r="J32" s="155" t="s">
        <v>41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42</v>
      </c>
      <c r="E33" s="143" t="s">
        <v>43</v>
      </c>
      <c r="F33" s="157">
        <f>ROUND((SUM(BE94:BE283)),  2)</f>
        <v>0</v>
      </c>
      <c r="G33" s="39"/>
      <c r="H33" s="39"/>
      <c r="I33" s="158">
        <v>0.20999999999999999</v>
      </c>
      <c r="J33" s="157">
        <f>ROUND(((SUM(BE94:BE283))*I33),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44</v>
      </c>
      <c r="F34" s="157">
        <f>ROUND((SUM(BF94:BF283)),  2)</f>
        <v>0</v>
      </c>
      <c r="G34" s="39"/>
      <c r="H34" s="39"/>
      <c r="I34" s="158">
        <v>0.12</v>
      </c>
      <c r="J34" s="157">
        <f>ROUND(((SUM(BF94:BF283))*I34),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45</v>
      </c>
      <c r="F35" s="157">
        <f>ROUND((SUM(BG94:BG283)),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46</v>
      </c>
      <c r="F36" s="157">
        <f>ROUND((SUM(BH94:BH283)),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ROUND((SUM(BI94:BI283)),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48</v>
      </c>
      <c r="E39" s="161"/>
      <c r="F39" s="161"/>
      <c r="G39" s="162" t="s">
        <v>49</v>
      </c>
      <c r="H39" s="163" t="s">
        <v>50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132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Rekonstrukce venkovního bazénu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130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09 - ZTI-ÚT-VZT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Nový Jičín</v>
      </c>
      <c r="G52" s="41"/>
      <c r="H52" s="41"/>
      <c r="I52" s="33" t="s">
        <v>23</v>
      </c>
      <c r="J52" s="73" t="str">
        <f>IF(J12="","",J12)</f>
        <v>15. 5. 2024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MP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133</v>
      </c>
      <c r="D57" s="172"/>
      <c r="E57" s="172"/>
      <c r="F57" s="172"/>
      <c r="G57" s="172"/>
      <c r="H57" s="172"/>
      <c r="I57" s="172"/>
      <c r="J57" s="173" t="s">
        <v>134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70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135</v>
      </c>
    </row>
    <row r="60" s="9" customFormat="1" ht="24.96" customHeight="1">
      <c r="A60" s="9"/>
      <c r="B60" s="175"/>
      <c r="C60" s="176"/>
      <c r="D60" s="177" t="s">
        <v>136</v>
      </c>
      <c r="E60" s="178"/>
      <c r="F60" s="178"/>
      <c r="G60" s="178"/>
      <c r="H60" s="178"/>
      <c r="I60" s="178"/>
      <c r="J60" s="179">
        <f>J95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252</v>
      </c>
      <c r="E61" s="183"/>
      <c r="F61" s="183"/>
      <c r="G61" s="183"/>
      <c r="H61" s="183"/>
      <c r="I61" s="183"/>
      <c r="J61" s="184">
        <f>J96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255</v>
      </c>
      <c r="E62" s="183"/>
      <c r="F62" s="183"/>
      <c r="G62" s="183"/>
      <c r="H62" s="183"/>
      <c r="I62" s="183"/>
      <c r="J62" s="184">
        <f>J114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1860</v>
      </c>
      <c r="E63" s="183"/>
      <c r="F63" s="183"/>
      <c r="G63" s="183"/>
      <c r="H63" s="183"/>
      <c r="I63" s="183"/>
      <c r="J63" s="184">
        <f>J119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1861</v>
      </c>
      <c r="E64" s="183"/>
      <c r="F64" s="183"/>
      <c r="G64" s="183"/>
      <c r="H64" s="183"/>
      <c r="I64" s="183"/>
      <c r="J64" s="184">
        <f>J139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5"/>
      <c r="C65" s="176"/>
      <c r="D65" s="177" t="s">
        <v>140</v>
      </c>
      <c r="E65" s="178"/>
      <c r="F65" s="178"/>
      <c r="G65" s="178"/>
      <c r="H65" s="178"/>
      <c r="I65" s="178"/>
      <c r="J65" s="179">
        <f>J142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1"/>
      <c r="C66" s="126"/>
      <c r="D66" s="182" t="s">
        <v>258</v>
      </c>
      <c r="E66" s="183"/>
      <c r="F66" s="183"/>
      <c r="G66" s="183"/>
      <c r="H66" s="183"/>
      <c r="I66" s="183"/>
      <c r="J66" s="184">
        <f>J143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1862</v>
      </c>
      <c r="E67" s="183"/>
      <c r="F67" s="183"/>
      <c r="G67" s="183"/>
      <c r="H67" s="183"/>
      <c r="I67" s="183"/>
      <c r="J67" s="184">
        <f>J154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1863</v>
      </c>
      <c r="E68" s="183"/>
      <c r="F68" s="183"/>
      <c r="G68" s="183"/>
      <c r="H68" s="183"/>
      <c r="I68" s="183"/>
      <c r="J68" s="184">
        <f>J178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1864</v>
      </c>
      <c r="E69" s="183"/>
      <c r="F69" s="183"/>
      <c r="G69" s="183"/>
      <c r="H69" s="183"/>
      <c r="I69" s="183"/>
      <c r="J69" s="184">
        <f>J199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1865</v>
      </c>
      <c r="E70" s="183"/>
      <c r="F70" s="183"/>
      <c r="G70" s="183"/>
      <c r="H70" s="183"/>
      <c r="I70" s="183"/>
      <c r="J70" s="184">
        <f>J211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1866</v>
      </c>
      <c r="E71" s="183"/>
      <c r="F71" s="183"/>
      <c r="G71" s="183"/>
      <c r="H71" s="183"/>
      <c r="I71" s="183"/>
      <c r="J71" s="184">
        <f>J216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1867</v>
      </c>
      <c r="E72" s="183"/>
      <c r="F72" s="183"/>
      <c r="G72" s="183"/>
      <c r="H72" s="183"/>
      <c r="I72" s="183"/>
      <c r="J72" s="184">
        <f>J227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1868</v>
      </c>
      <c r="E73" s="183"/>
      <c r="F73" s="183"/>
      <c r="G73" s="183"/>
      <c r="H73" s="183"/>
      <c r="I73" s="183"/>
      <c r="J73" s="184">
        <f>J241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1869</v>
      </c>
      <c r="E74" s="178"/>
      <c r="F74" s="178"/>
      <c r="G74" s="178"/>
      <c r="H74" s="178"/>
      <c r="I74" s="178"/>
      <c r="J74" s="179">
        <f>J267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142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0" t="str">
        <f>E7</f>
        <v>Rekonstrukce venkovního bazénu</v>
      </c>
      <c r="F84" s="33"/>
      <c r="G84" s="33"/>
      <c r="H84" s="33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130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09 - ZTI-ÚT-VZT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F12</f>
        <v>Nový Jičín</v>
      </c>
      <c r="G88" s="41"/>
      <c r="H88" s="41"/>
      <c r="I88" s="33" t="s">
        <v>23</v>
      </c>
      <c r="J88" s="73" t="str">
        <f>IF(J12="","",J12)</f>
        <v>15. 5. 2024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E15</f>
        <v xml:space="preserve"> </v>
      </c>
      <c r="G90" s="41"/>
      <c r="H90" s="41"/>
      <c r="I90" s="33" t="s">
        <v>31</v>
      </c>
      <c r="J90" s="37" t="str">
        <f>E21</f>
        <v xml:space="preserve"> 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29</v>
      </c>
      <c r="D91" s="41"/>
      <c r="E91" s="41"/>
      <c r="F91" s="28" t="str">
        <f>IF(E18="","",E18)</f>
        <v>Vyplň údaj</v>
      </c>
      <c r="G91" s="41"/>
      <c r="H91" s="41"/>
      <c r="I91" s="33" t="s">
        <v>33</v>
      </c>
      <c r="J91" s="37" t="str">
        <f>E24</f>
        <v>MP Pro s.r.o.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6"/>
      <c r="B93" s="187"/>
      <c r="C93" s="188" t="s">
        <v>143</v>
      </c>
      <c r="D93" s="189" t="s">
        <v>57</v>
      </c>
      <c r="E93" s="189" t="s">
        <v>53</v>
      </c>
      <c r="F93" s="189" t="s">
        <v>54</v>
      </c>
      <c r="G93" s="189" t="s">
        <v>144</v>
      </c>
      <c r="H93" s="189" t="s">
        <v>145</v>
      </c>
      <c r="I93" s="189" t="s">
        <v>146</v>
      </c>
      <c r="J93" s="189" t="s">
        <v>134</v>
      </c>
      <c r="K93" s="190" t="s">
        <v>147</v>
      </c>
      <c r="L93" s="191"/>
      <c r="M93" s="93" t="s">
        <v>19</v>
      </c>
      <c r="N93" s="94" t="s">
        <v>42</v>
      </c>
      <c r="O93" s="94" t="s">
        <v>148</v>
      </c>
      <c r="P93" s="94" t="s">
        <v>149</v>
      </c>
      <c r="Q93" s="94" t="s">
        <v>150</v>
      </c>
      <c r="R93" s="94" t="s">
        <v>151</v>
      </c>
      <c r="S93" s="94" t="s">
        <v>152</v>
      </c>
      <c r="T93" s="95" t="s">
        <v>153</v>
      </c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</row>
    <row r="94" s="2" customFormat="1" ht="22.8" customHeight="1">
      <c r="A94" s="39"/>
      <c r="B94" s="40"/>
      <c r="C94" s="100" t="s">
        <v>154</v>
      </c>
      <c r="D94" s="41"/>
      <c r="E94" s="41"/>
      <c r="F94" s="41"/>
      <c r="G94" s="41"/>
      <c r="H94" s="41"/>
      <c r="I94" s="41"/>
      <c r="J94" s="192">
        <f>BK94</f>
        <v>0</v>
      </c>
      <c r="K94" s="41"/>
      <c r="L94" s="45"/>
      <c r="M94" s="96"/>
      <c r="N94" s="193"/>
      <c r="O94" s="97"/>
      <c r="P94" s="194">
        <f>P95+P142+P267</f>
        <v>0</v>
      </c>
      <c r="Q94" s="97"/>
      <c r="R94" s="194">
        <f>R95+R142+R267</f>
        <v>17.710585500000001</v>
      </c>
      <c r="S94" s="97"/>
      <c r="T94" s="195">
        <f>T95+T142+T267</f>
        <v>0.066000000000000003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71</v>
      </c>
      <c r="AU94" s="18" t="s">
        <v>135</v>
      </c>
      <c r="BK94" s="196">
        <f>BK95+BK142+BK267</f>
        <v>0</v>
      </c>
    </row>
    <row r="95" s="12" customFormat="1" ht="25.92" customHeight="1">
      <c r="A95" s="12"/>
      <c r="B95" s="197"/>
      <c r="C95" s="198"/>
      <c r="D95" s="199" t="s">
        <v>71</v>
      </c>
      <c r="E95" s="200" t="s">
        <v>155</v>
      </c>
      <c r="F95" s="200" t="s">
        <v>156</v>
      </c>
      <c r="G95" s="198"/>
      <c r="H95" s="198"/>
      <c r="I95" s="201"/>
      <c r="J95" s="202">
        <f>BK95</f>
        <v>0</v>
      </c>
      <c r="K95" s="198"/>
      <c r="L95" s="203"/>
      <c r="M95" s="204"/>
      <c r="N95" s="205"/>
      <c r="O95" s="205"/>
      <c r="P95" s="206">
        <f>P96+P114+P119+P139</f>
        <v>0</v>
      </c>
      <c r="Q95" s="205"/>
      <c r="R95" s="206">
        <f>R96+R114+R119+R139</f>
        <v>15.932459099999999</v>
      </c>
      <c r="S95" s="205"/>
      <c r="T95" s="207">
        <f>T96+T114+T119+T139</f>
        <v>0.066000000000000003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80</v>
      </c>
      <c r="AT95" s="209" t="s">
        <v>71</v>
      </c>
      <c r="AU95" s="209" t="s">
        <v>72</v>
      </c>
      <c r="AY95" s="208" t="s">
        <v>157</v>
      </c>
      <c r="BK95" s="210">
        <f>BK96+BK114+BK119+BK139</f>
        <v>0</v>
      </c>
    </row>
    <row r="96" s="12" customFormat="1" ht="22.8" customHeight="1">
      <c r="A96" s="12"/>
      <c r="B96" s="197"/>
      <c r="C96" s="198"/>
      <c r="D96" s="199" t="s">
        <v>71</v>
      </c>
      <c r="E96" s="211" t="s">
        <v>80</v>
      </c>
      <c r="F96" s="211" t="s">
        <v>265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SUM(P97:P113)</f>
        <v>0</v>
      </c>
      <c r="Q96" s="205"/>
      <c r="R96" s="206">
        <f>SUM(R97:R113)</f>
        <v>15.6</v>
      </c>
      <c r="S96" s="205"/>
      <c r="T96" s="207">
        <f>SUM(T97:T113)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80</v>
      </c>
      <c r="AT96" s="209" t="s">
        <v>71</v>
      </c>
      <c r="AU96" s="209" t="s">
        <v>80</v>
      </c>
      <c r="AY96" s="208" t="s">
        <v>157</v>
      </c>
      <c r="BK96" s="210">
        <f>SUM(BK97:BK113)</f>
        <v>0</v>
      </c>
    </row>
    <row r="97" s="2" customFormat="1" ht="24.15" customHeight="1">
      <c r="A97" s="39"/>
      <c r="B97" s="40"/>
      <c r="C97" s="213" t="s">
        <v>80</v>
      </c>
      <c r="D97" s="213" t="s">
        <v>161</v>
      </c>
      <c r="E97" s="214" t="s">
        <v>1870</v>
      </c>
      <c r="F97" s="215" t="s">
        <v>1871</v>
      </c>
      <c r="G97" s="216" t="s">
        <v>177</v>
      </c>
      <c r="H97" s="217">
        <v>26</v>
      </c>
      <c r="I97" s="218"/>
      <c r="J97" s="219">
        <f>ROUND(I97*H97,2)</f>
        <v>0</v>
      </c>
      <c r="K97" s="215" t="s">
        <v>165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166</v>
      </c>
      <c r="AT97" s="224" t="s">
        <v>161</v>
      </c>
      <c r="AU97" s="224" t="s">
        <v>82</v>
      </c>
      <c r="AY97" s="18" t="s">
        <v>157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166</v>
      </c>
      <c r="BM97" s="224" t="s">
        <v>1872</v>
      </c>
    </row>
    <row r="98" s="2" customFormat="1">
      <c r="A98" s="39"/>
      <c r="B98" s="40"/>
      <c r="C98" s="41"/>
      <c r="D98" s="226" t="s">
        <v>168</v>
      </c>
      <c r="E98" s="41"/>
      <c r="F98" s="227" t="s">
        <v>1873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168</v>
      </c>
      <c r="AU98" s="18" t="s">
        <v>82</v>
      </c>
    </row>
    <row r="99" s="13" customFormat="1">
      <c r="A99" s="13"/>
      <c r="B99" s="231"/>
      <c r="C99" s="232"/>
      <c r="D99" s="233" t="s">
        <v>170</v>
      </c>
      <c r="E99" s="234" t="s">
        <v>19</v>
      </c>
      <c r="F99" s="235" t="s">
        <v>1874</v>
      </c>
      <c r="G99" s="232"/>
      <c r="H99" s="236">
        <v>26</v>
      </c>
      <c r="I99" s="237"/>
      <c r="J99" s="232"/>
      <c r="K99" s="232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170</v>
      </c>
      <c r="AU99" s="242" t="s">
        <v>82</v>
      </c>
      <c r="AV99" s="13" t="s">
        <v>82</v>
      </c>
      <c r="AW99" s="13" t="s">
        <v>32</v>
      </c>
      <c r="AX99" s="13" t="s">
        <v>80</v>
      </c>
      <c r="AY99" s="242" t="s">
        <v>157</v>
      </c>
    </row>
    <row r="100" s="2" customFormat="1" ht="24.15" customHeight="1">
      <c r="A100" s="39"/>
      <c r="B100" s="40"/>
      <c r="C100" s="213" t="s">
        <v>82</v>
      </c>
      <c r="D100" s="213" t="s">
        <v>161</v>
      </c>
      <c r="E100" s="214" t="s">
        <v>299</v>
      </c>
      <c r="F100" s="215" t="s">
        <v>300</v>
      </c>
      <c r="G100" s="216" t="s">
        <v>177</v>
      </c>
      <c r="H100" s="217">
        <v>26</v>
      </c>
      <c r="I100" s="218"/>
      <c r="J100" s="219">
        <f>ROUND(I100*H100,2)</f>
        <v>0</v>
      </c>
      <c r="K100" s="215" t="s">
        <v>165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166</v>
      </c>
      <c r="AT100" s="224" t="s">
        <v>161</v>
      </c>
      <c r="AU100" s="224" t="s">
        <v>82</v>
      </c>
      <c r="AY100" s="18" t="s">
        <v>157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166</v>
      </c>
      <c r="BM100" s="224" t="s">
        <v>1875</v>
      </c>
    </row>
    <row r="101" s="2" customFormat="1">
      <c r="A101" s="39"/>
      <c r="B101" s="40"/>
      <c r="C101" s="41"/>
      <c r="D101" s="226" t="s">
        <v>168</v>
      </c>
      <c r="E101" s="41"/>
      <c r="F101" s="227" t="s">
        <v>302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168</v>
      </c>
      <c r="AU101" s="18" t="s">
        <v>82</v>
      </c>
    </row>
    <row r="102" s="13" customFormat="1">
      <c r="A102" s="13"/>
      <c r="B102" s="231"/>
      <c r="C102" s="232"/>
      <c r="D102" s="233" t="s">
        <v>170</v>
      </c>
      <c r="E102" s="234" t="s">
        <v>19</v>
      </c>
      <c r="F102" s="235" t="s">
        <v>1874</v>
      </c>
      <c r="G102" s="232"/>
      <c r="H102" s="236">
        <v>26</v>
      </c>
      <c r="I102" s="237"/>
      <c r="J102" s="232"/>
      <c r="K102" s="232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170</v>
      </c>
      <c r="AU102" s="242" t="s">
        <v>82</v>
      </c>
      <c r="AV102" s="13" t="s">
        <v>82</v>
      </c>
      <c r="AW102" s="13" t="s">
        <v>32</v>
      </c>
      <c r="AX102" s="13" t="s">
        <v>72</v>
      </c>
      <c r="AY102" s="242" t="s">
        <v>157</v>
      </c>
    </row>
    <row r="103" s="14" customFormat="1">
      <c r="A103" s="14"/>
      <c r="B103" s="243"/>
      <c r="C103" s="244"/>
      <c r="D103" s="233" t="s">
        <v>170</v>
      </c>
      <c r="E103" s="245" t="s">
        <v>19</v>
      </c>
      <c r="F103" s="246" t="s">
        <v>182</v>
      </c>
      <c r="G103" s="244"/>
      <c r="H103" s="247">
        <v>26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170</v>
      </c>
      <c r="AU103" s="253" t="s">
        <v>82</v>
      </c>
      <c r="AV103" s="14" t="s">
        <v>166</v>
      </c>
      <c r="AW103" s="14" t="s">
        <v>32</v>
      </c>
      <c r="AX103" s="14" t="s">
        <v>80</v>
      </c>
      <c r="AY103" s="253" t="s">
        <v>157</v>
      </c>
    </row>
    <row r="104" s="2" customFormat="1" ht="44.25" customHeight="1">
      <c r="A104" s="39"/>
      <c r="B104" s="40"/>
      <c r="C104" s="213" t="s">
        <v>174</v>
      </c>
      <c r="D104" s="213" t="s">
        <v>161</v>
      </c>
      <c r="E104" s="214" t="s">
        <v>1876</v>
      </c>
      <c r="F104" s="215" t="s">
        <v>1877</v>
      </c>
      <c r="G104" s="216" t="s">
        <v>177</v>
      </c>
      <c r="H104" s="217">
        <v>7.7999999999999998</v>
      </c>
      <c r="I104" s="218"/>
      <c r="J104" s="219">
        <f>ROUND(I104*H104,2)</f>
        <v>0</v>
      </c>
      <c r="K104" s="215" t="s">
        <v>165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166</v>
      </c>
      <c r="AT104" s="224" t="s">
        <v>161</v>
      </c>
      <c r="AU104" s="224" t="s">
        <v>82</v>
      </c>
      <c r="AY104" s="18" t="s">
        <v>157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166</v>
      </c>
      <c r="BM104" s="224" t="s">
        <v>1878</v>
      </c>
    </row>
    <row r="105" s="2" customFormat="1">
      <c r="A105" s="39"/>
      <c r="B105" s="40"/>
      <c r="C105" s="41"/>
      <c r="D105" s="226" t="s">
        <v>168</v>
      </c>
      <c r="E105" s="41"/>
      <c r="F105" s="227" t="s">
        <v>1879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168</v>
      </c>
      <c r="AU105" s="18" t="s">
        <v>82</v>
      </c>
    </row>
    <row r="106" s="13" customFormat="1">
      <c r="A106" s="13"/>
      <c r="B106" s="231"/>
      <c r="C106" s="232"/>
      <c r="D106" s="233" t="s">
        <v>170</v>
      </c>
      <c r="E106" s="234" t="s">
        <v>19</v>
      </c>
      <c r="F106" s="235" t="s">
        <v>1880</v>
      </c>
      <c r="G106" s="232"/>
      <c r="H106" s="236">
        <v>7.7999999999999998</v>
      </c>
      <c r="I106" s="237"/>
      <c r="J106" s="232"/>
      <c r="K106" s="232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170</v>
      </c>
      <c r="AU106" s="242" t="s">
        <v>82</v>
      </c>
      <c r="AV106" s="13" t="s">
        <v>82</v>
      </c>
      <c r="AW106" s="13" t="s">
        <v>32</v>
      </c>
      <c r="AX106" s="13" t="s">
        <v>72</v>
      </c>
      <c r="AY106" s="242" t="s">
        <v>157</v>
      </c>
    </row>
    <row r="107" s="14" customFormat="1">
      <c r="A107" s="14"/>
      <c r="B107" s="243"/>
      <c r="C107" s="244"/>
      <c r="D107" s="233" t="s">
        <v>170</v>
      </c>
      <c r="E107" s="245" t="s">
        <v>19</v>
      </c>
      <c r="F107" s="246" t="s">
        <v>182</v>
      </c>
      <c r="G107" s="244"/>
      <c r="H107" s="247">
        <v>7.7999999999999998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170</v>
      </c>
      <c r="AU107" s="253" t="s">
        <v>82</v>
      </c>
      <c r="AV107" s="14" t="s">
        <v>166</v>
      </c>
      <c r="AW107" s="14" t="s">
        <v>32</v>
      </c>
      <c r="AX107" s="14" t="s">
        <v>80</v>
      </c>
      <c r="AY107" s="253" t="s">
        <v>157</v>
      </c>
    </row>
    <row r="108" s="2" customFormat="1" ht="16.5" customHeight="1">
      <c r="A108" s="39"/>
      <c r="B108" s="40"/>
      <c r="C108" s="258" t="s">
        <v>166</v>
      </c>
      <c r="D108" s="258" t="s">
        <v>281</v>
      </c>
      <c r="E108" s="259" t="s">
        <v>1881</v>
      </c>
      <c r="F108" s="260" t="s">
        <v>1882</v>
      </c>
      <c r="G108" s="261" t="s">
        <v>213</v>
      </c>
      <c r="H108" s="262">
        <v>15.6</v>
      </c>
      <c r="I108" s="263"/>
      <c r="J108" s="264">
        <f>ROUND(I108*H108,2)</f>
        <v>0</v>
      </c>
      <c r="K108" s="260" t="s">
        <v>165</v>
      </c>
      <c r="L108" s="265"/>
      <c r="M108" s="266" t="s">
        <v>19</v>
      </c>
      <c r="N108" s="267" t="s">
        <v>43</v>
      </c>
      <c r="O108" s="85"/>
      <c r="P108" s="222">
        <f>O108*H108</f>
        <v>0</v>
      </c>
      <c r="Q108" s="222">
        <v>1</v>
      </c>
      <c r="R108" s="222">
        <f>Q108*H108</f>
        <v>15.6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183</v>
      </c>
      <c r="AT108" s="224" t="s">
        <v>281</v>
      </c>
      <c r="AU108" s="224" t="s">
        <v>82</v>
      </c>
      <c r="AY108" s="18" t="s">
        <v>157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166</v>
      </c>
      <c r="BM108" s="224" t="s">
        <v>1883</v>
      </c>
    </row>
    <row r="109" s="13" customFormat="1">
      <c r="A109" s="13"/>
      <c r="B109" s="231"/>
      <c r="C109" s="232"/>
      <c r="D109" s="233" t="s">
        <v>170</v>
      </c>
      <c r="E109" s="234" t="s">
        <v>19</v>
      </c>
      <c r="F109" s="235" t="s">
        <v>1884</v>
      </c>
      <c r="G109" s="232"/>
      <c r="H109" s="236">
        <v>15.6</v>
      </c>
      <c r="I109" s="237"/>
      <c r="J109" s="232"/>
      <c r="K109" s="232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170</v>
      </c>
      <c r="AU109" s="242" t="s">
        <v>82</v>
      </c>
      <c r="AV109" s="13" t="s">
        <v>82</v>
      </c>
      <c r="AW109" s="13" t="s">
        <v>32</v>
      </c>
      <c r="AX109" s="13" t="s">
        <v>80</v>
      </c>
      <c r="AY109" s="242" t="s">
        <v>157</v>
      </c>
    </row>
    <row r="110" s="2" customFormat="1" ht="21.75" customHeight="1">
      <c r="A110" s="39"/>
      <c r="B110" s="40"/>
      <c r="C110" s="213" t="s">
        <v>160</v>
      </c>
      <c r="D110" s="213" t="s">
        <v>161</v>
      </c>
      <c r="E110" s="214" t="s">
        <v>1885</v>
      </c>
      <c r="F110" s="215" t="s">
        <v>1886</v>
      </c>
      <c r="G110" s="216" t="s">
        <v>206</v>
      </c>
      <c r="H110" s="217">
        <v>26</v>
      </c>
      <c r="I110" s="218"/>
      <c r="J110" s="219">
        <f>ROUND(I110*H110,2)</f>
        <v>0</v>
      </c>
      <c r="K110" s="215" t="s">
        <v>165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166</v>
      </c>
      <c r="AT110" s="224" t="s">
        <v>161</v>
      </c>
      <c r="AU110" s="224" t="s">
        <v>82</v>
      </c>
      <c r="AY110" s="18" t="s">
        <v>157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166</v>
      </c>
      <c r="BM110" s="224" t="s">
        <v>1887</v>
      </c>
    </row>
    <row r="111" s="2" customFormat="1">
      <c r="A111" s="39"/>
      <c r="B111" s="40"/>
      <c r="C111" s="41"/>
      <c r="D111" s="226" t="s">
        <v>168</v>
      </c>
      <c r="E111" s="41"/>
      <c r="F111" s="227" t="s">
        <v>1888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168</v>
      </c>
      <c r="AU111" s="18" t="s">
        <v>82</v>
      </c>
    </row>
    <row r="112" s="13" customFormat="1">
      <c r="A112" s="13"/>
      <c r="B112" s="231"/>
      <c r="C112" s="232"/>
      <c r="D112" s="233" t="s">
        <v>170</v>
      </c>
      <c r="E112" s="234" t="s">
        <v>19</v>
      </c>
      <c r="F112" s="235" t="s">
        <v>1889</v>
      </c>
      <c r="G112" s="232"/>
      <c r="H112" s="236">
        <v>26</v>
      </c>
      <c r="I112" s="237"/>
      <c r="J112" s="232"/>
      <c r="K112" s="232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170</v>
      </c>
      <c r="AU112" s="242" t="s">
        <v>82</v>
      </c>
      <c r="AV112" s="13" t="s">
        <v>82</v>
      </c>
      <c r="AW112" s="13" t="s">
        <v>32</v>
      </c>
      <c r="AX112" s="13" t="s">
        <v>72</v>
      </c>
      <c r="AY112" s="242" t="s">
        <v>157</v>
      </c>
    </row>
    <row r="113" s="14" customFormat="1">
      <c r="A113" s="14"/>
      <c r="B113" s="243"/>
      <c r="C113" s="244"/>
      <c r="D113" s="233" t="s">
        <v>170</v>
      </c>
      <c r="E113" s="245" t="s">
        <v>19</v>
      </c>
      <c r="F113" s="246" t="s">
        <v>182</v>
      </c>
      <c r="G113" s="244"/>
      <c r="H113" s="247">
        <v>26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170</v>
      </c>
      <c r="AU113" s="253" t="s">
        <v>82</v>
      </c>
      <c r="AV113" s="14" t="s">
        <v>166</v>
      </c>
      <c r="AW113" s="14" t="s">
        <v>32</v>
      </c>
      <c r="AX113" s="14" t="s">
        <v>80</v>
      </c>
      <c r="AY113" s="253" t="s">
        <v>157</v>
      </c>
    </row>
    <row r="114" s="12" customFormat="1" ht="22.8" customHeight="1">
      <c r="A114" s="12"/>
      <c r="B114" s="197"/>
      <c r="C114" s="198"/>
      <c r="D114" s="199" t="s">
        <v>71</v>
      </c>
      <c r="E114" s="211" t="s">
        <v>166</v>
      </c>
      <c r="F114" s="211" t="s">
        <v>491</v>
      </c>
      <c r="G114" s="198"/>
      <c r="H114" s="198"/>
      <c r="I114" s="201"/>
      <c r="J114" s="212">
        <f>BK114</f>
        <v>0</v>
      </c>
      <c r="K114" s="198"/>
      <c r="L114" s="203"/>
      <c r="M114" s="204"/>
      <c r="N114" s="205"/>
      <c r="O114" s="205"/>
      <c r="P114" s="206">
        <f>SUM(P115:P118)</f>
        <v>0</v>
      </c>
      <c r="Q114" s="205"/>
      <c r="R114" s="206">
        <f>SUM(R115:R118)</f>
        <v>0</v>
      </c>
      <c r="S114" s="205"/>
      <c r="T114" s="207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80</v>
      </c>
      <c r="AT114" s="209" t="s">
        <v>71</v>
      </c>
      <c r="AU114" s="209" t="s">
        <v>80</v>
      </c>
      <c r="AY114" s="208" t="s">
        <v>157</v>
      </c>
      <c r="BK114" s="210">
        <f>SUM(BK115:BK118)</f>
        <v>0</v>
      </c>
    </row>
    <row r="115" s="2" customFormat="1" ht="16.5" customHeight="1">
      <c r="A115" s="39"/>
      <c r="B115" s="40"/>
      <c r="C115" s="213" t="s">
        <v>158</v>
      </c>
      <c r="D115" s="213" t="s">
        <v>161</v>
      </c>
      <c r="E115" s="214" t="s">
        <v>1890</v>
      </c>
      <c r="F115" s="215" t="s">
        <v>1891</v>
      </c>
      <c r="G115" s="216" t="s">
        <v>177</v>
      </c>
      <c r="H115" s="217">
        <v>2.6000000000000001</v>
      </c>
      <c r="I115" s="218"/>
      <c r="J115" s="219">
        <f>ROUND(I115*H115,2)</f>
        <v>0</v>
      </c>
      <c r="K115" s="215" t="s">
        <v>165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166</v>
      </c>
      <c r="AT115" s="224" t="s">
        <v>161</v>
      </c>
      <c r="AU115" s="224" t="s">
        <v>82</v>
      </c>
      <c r="AY115" s="18" t="s">
        <v>157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166</v>
      </c>
      <c r="BM115" s="224" t="s">
        <v>1892</v>
      </c>
    </row>
    <row r="116" s="2" customFormat="1">
      <c r="A116" s="39"/>
      <c r="B116" s="40"/>
      <c r="C116" s="41"/>
      <c r="D116" s="226" t="s">
        <v>168</v>
      </c>
      <c r="E116" s="41"/>
      <c r="F116" s="227" t="s">
        <v>1893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168</v>
      </c>
      <c r="AU116" s="18" t="s">
        <v>82</v>
      </c>
    </row>
    <row r="117" s="13" customFormat="1">
      <c r="A117" s="13"/>
      <c r="B117" s="231"/>
      <c r="C117" s="232"/>
      <c r="D117" s="233" t="s">
        <v>170</v>
      </c>
      <c r="E117" s="234" t="s">
        <v>19</v>
      </c>
      <c r="F117" s="235" t="s">
        <v>1894</v>
      </c>
      <c r="G117" s="232"/>
      <c r="H117" s="236">
        <v>2.6000000000000001</v>
      </c>
      <c r="I117" s="237"/>
      <c r="J117" s="232"/>
      <c r="K117" s="232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170</v>
      </c>
      <c r="AU117" s="242" t="s">
        <v>82</v>
      </c>
      <c r="AV117" s="13" t="s">
        <v>82</v>
      </c>
      <c r="AW117" s="13" t="s">
        <v>32</v>
      </c>
      <c r="AX117" s="13" t="s">
        <v>72</v>
      </c>
      <c r="AY117" s="242" t="s">
        <v>157</v>
      </c>
    </row>
    <row r="118" s="14" customFormat="1">
      <c r="A118" s="14"/>
      <c r="B118" s="243"/>
      <c r="C118" s="244"/>
      <c r="D118" s="233" t="s">
        <v>170</v>
      </c>
      <c r="E118" s="245" t="s">
        <v>19</v>
      </c>
      <c r="F118" s="246" t="s">
        <v>182</v>
      </c>
      <c r="G118" s="244"/>
      <c r="H118" s="247">
        <v>2.6000000000000001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170</v>
      </c>
      <c r="AU118" s="253" t="s">
        <v>82</v>
      </c>
      <c r="AV118" s="14" t="s">
        <v>166</v>
      </c>
      <c r="AW118" s="14" t="s">
        <v>32</v>
      </c>
      <c r="AX118" s="14" t="s">
        <v>80</v>
      </c>
      <c r="AY118" s="253" t="s">
        <v>157</v>
      </c>
    </row>
    <row r="119" s="12" customFormat="1" ht="22.8" customHeight="1">
      <c r="A119" s="12"/>
      <c r="B119" s="197"/>
      <c r="C119" s="198"/>
      <c r="D119" s="199" t="s">
        <v>71</v>
      </c>
      <c r="E119" s="211" t="s">
        <v>183</v>
      </c>
      <c r="F119" s="211" t="s">
        <v>1895</v>
      </c>
      <c r="G119" s="198"/>
      <c r="H119" s="198"/>
      <c r="I119" s="201"/>
      <c r="J119" s="212">
        <f>BK119</f>
        <v>0</v>
      </c>
      <c r="K119" s="198"/>
      <c r="L119" s="203"/>
      <c r="M119" s="204"/>
      <c r="N119" s="205"/>
      <c r="O119" s="205"/>
      <c r="P119" s="206">
        <f>SUM(P120:P138)</f>
        <v>0</v>
      </c>
      <c r="Q119" s="205"/>
      <c r="R119" s="206">
        <f>SUM(R120:R138)</f>
        <v>0.33245910000000001</v>
      </c>
      <c r="S119" s="205"/>
      <c r="T119" s="207">
        <f>SUM(T120:T138)</f>
        <v>0.066000000000000003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80</v>
      </c>
      <c r="AT119" s="209" t="s">
        <v>71</v>
      </c>
      <c r="AU119" s="209" t="s">
        <v>80</v>
      </c>
      <c r="AY119" s="208" t="s">
        <v>157</v>
      </c>
      <c r="BK119" s="210">
        <f>SUM(BK120:BK138)</f>
        <v>0</v>
      </c>
    </row>
    <row r="120" s="2" customFormat="1" ht="16.5" customHeight="1">
      <c r="A120" s="39"/>
      <c r="B120" s="40"/>
      <c r="C120" s="213" t="s">
        <v>194</v>
      </c>
      <c r="D120" s="213" t="s">
        <v>161</v>
      </c>
      <c r="E120" s="214" t="s">
        <v>1896</v>
      </c>
      <c r="F120" s="215" t="s">
        <v>1897</v>
      </c>
      <c r="G120" s="216" t="s">
        <v>164</v>
      </c>
      <c r="H120" s="217">
        <v>6</v>
      </c>
      <c r="I120" s="218"/>
      <c r="J120" s="219">
        <f>ROUND(I120*H120,2)</f>
        <v>0</v>
      </c>
      <c r="K120" s="215" t="s">
        <v>165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0.00022000000000000001</v>
      </c>
      <c r="R120" s="222">
        <f>Q120*H120</f>
        <v>0.00132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166</v>
      </c>
      <c r="AT120" s="224" t="s">
        <v>161</v>
      </c>
      <c r="AU120" s="224" t="s">
        <v>82</v>
      </c>
      <c r="AY120" s="18" t="s">
        <v>157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166</v>
      </c>
      <c r="BM120" s="224" t="s">
        <v>1898</v>
      </c>
    </row>
    <row r="121" s="2" customFormat="1">
      <c r="A121" s="39"/>
      <c r="B121" s="40"/>
      <c r="C121" s="41"/>
      <c r="D121" s="226" t="s">
        <v>168</v>
      </c>
      <c r="E121" s="41"/>
      <c r="F121" s="227" t="s">
        <v>1899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168</v>
      </c>
      <c r="AU121" s="18" t="s">
        <v>82</v>
      </c>
    </row>
    <row r="122" s="2" customFormat="1" ht="16.5" customHeight="1">
      <c r="A122" s="39"/>
      <c r="B122" s="40"/>
      <c r="C122" s="258" t="s">
        <v>183</v>
      </c>
      <c r="D122" s="258" t="s">
        <v>281</v>
      </c>
      <c r="E122" s="259" t="s">
        <v>1900</v>
      </c>
      <c r="F122" s="260" t="s">
        <v>1901</v>
      </c>
      <c r="G122" s="261" t="s">
        <v>164</v>
      </c>
      <c r="H122" s="262">
        <v>6</v>
      </c>
      <c r="I122" s="263"/>
      <c r="J122" s="264">
        <f>ROUND(I122*H122,2)</f>
        <v>0</v>
      </c>
      <c r="K122" s="260" t="s">
        <v>165</v>
      </c>
      <c r="L122" s="265"/>
      <c r="M122" s="266" t="s">
        <v>19</v>
      </c>
      <c r="N122" s="267" t="s">
        <v>43</v>
      </c>
      <c r="O122" s="85"/>
      <c r="P122" s="222">
        <f>O122*H122</f>
        <v>0</v>
      </c>
      <c r="Q122" s="222">
        <v>0.0077000000000000002</v>
      </c>
      <c r="R122" s="222">
        <f>Q122*H122</f>
        <v>0.046200000000000005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183</v>
      </c>
      <c r="AT122" s="224" t="s">
        <v>281</v>
      </c>
      <c r="AU122" s="224" t="s">
        <v>82</v>
      </c>
      <c r="AY122" s="18" t="s">
        <v>157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166</v>
      </c>
      <c r="BM122" s="224" t="s">
        <v>1902</v>
      </c>
    </row>
    <row r="123" s="2" customFormat="1" ht="16.5" customHeight="1">
      <c r="A123" s="39"/>
      <c r="B123" s="40"/>
      <c r="C123" s="213" t="s">
        <v>172</v>
      </c>
      <c r="D123" s="213" t="s">
        <v>161</v>
      </c>
      <c r="E123" s="214" t="s">
        <v>1903</v>
      </c>
      <c r="F123" s="215" t="s">
        <v>1904</v>
      </c>
      <c r="G123" s="216" t="s">
        <v>164</v>
      </c>
      <c r="H123" s="217">
        <v>6</v>
      </c>
      <c r="I123" s="218"/>
      <c r="J123" s="219">
        <f>ROUND(I123*H123,2)</f>
        <v>0</v>
      </c>
      <c r="K123" s="215" t="s">
        <v>165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0.00025000000000000001</v>
      </c>
      <c r="R123" s="222">
        <f>Q123*H123</f>
        <v>0.0015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166</v>
      </c>
      <c r="AT123" s="224" t="s">
        <v>161</v>
      </c>
      <c r="AU123" s="224" t="s">
        <v>82</v>
      </c>
      <c r="AY123" s="18" t="s">
        <v>157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166</v>
      </c>
      <c r="BM123" s="224" t="s">
        <v>1905</v>
      </c>
    </row>
    <row r="124" s="2" customFormat="1">
      <c r="A124" s="39"/>
      <c r="B124" s="40"/>
      <c r="C124" s="41"/>
      <c r="D124" s="226" t="s">
        <v>168</v>
      </c>
      <c r="E124" s="41"/>
      <c r="F124" s="227" t="s">
        <v>1906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168</v>
      </c>
      <c r="AU124" s="18" t="s">
        <v>82</v>
      </c>
    </row>
    <row r="125" s="2" customFormat="1" ht="16.5" customHeight="1">
      <c r="A125" s="39"/>
      <c r="B125" s="40"/>
      <c r="C125" s="258" t="s">
        <v>126</v>
      </c>
      <c r="D125" s="258" t="s">
        <v>281</v>
      </c>
      <c r="E125" s="259" t="s">
        <v>1907</v>
      </c>
      <c r="F125" s="260" t="s">
        <v>1908</v>
      </c>
      <c r="G125" s="261" t="s">
        <v>164</v>
      </c>
      <c r="H125" s="262">
        <v>6</v>
      </c>
      <c r="I125" s="263"/>
      <c r="J125" s="264">
        <f>ROUND(I125*H125,2)</f>
        <v>0</v>
      </c>
      <c r="K125" s="260" t="s">
        <v>165</v>
      </c>
      <c r="L125" s="265"/>
      <c r="M125" s="266" t="s">
        <v>19</v>
      </c>
      <c r="N125" s="267" t="s">
        <v>43</v>
      </c>
      <c r="O125" s="85"/>
      <c r="P125" s="222">
        <f>O125*H125</f>
        <v>0</v>
      </c>
      <c r="Q125" s="222">
        <v>0.0082199999999999999</v>
      </c>
      <c r="R125" s="222">
        <f>Q125*H125</f>
        <v>0.049320000000000003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183</v>
      </c>
      <c r="AT125" s="224" t="s">
        <v>281</v>
      </c>
      <c r="AU125" s="224" t="s">
        <v>82</v>
      </c>
      <c r="AY125" s="18" t="s">
        <v>157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166</v>
      </c>
      <c r="BM125" s="224" t="s">
        <v>1909</v>
      </c>
    </row>
    <row r="126" s="2" customFormat="1" ht="24.15" customHeight="1">
      <c r="A126" s="39"/>
      <c r="B126" s="40"/>
      <c r="C126" s="213" t="s">
        <v>231</v>
      </c>
      <c r="D126" s="213" t="s">
        <v>161</v>
      </c>
      <c r="E126" s="214" t="s">
        <v>1910</v>
      </c>
      <c r="F126" s="215" t="s">
        <v>1911</v>
      </c>
      <c r="G126" s="216" t="s">
        <v>164</v>
      </c>
      <c r="H126" s="217">
        <v>92</v>
      </c>
      <c r="I126" s="218"/>
      <c r="J126" s="219">
        <f>ROUND(I126*H126,2)</f>
        <v>0</v>
      </c>
      <c r="K126" s="215" t="s">
        <v>165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166</v>
      </c>
      <c r="AT126" s="224" t="s">
        <v>161</v>
      </c>
      <c r="AU126" s="224" t="s">
        <v>82</v>
      </c>
      <c r="AY126" s="18" t="s">
        <v>157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166</v>
      </c>
      <c r="BM126" s="224" t="s">
        <v>1912</v>
      </c>
    </row>
    <row r="127" s="2" customFormat="1">
      <c r="A127" s="39"/>
      <c r="B127" s="40"/>
      <c r="C127" s="41"/>
      <c r="D127" s="226" t="s">
        <v>168</v>
      </c>
      <c r="E127" s="41"/>
      <c r="F127" s="227" t="s">
        <v>1913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168</v>
      </c>
      <c r="AU127" s="18" t="s">
        <v>82</v>
      </c>
    </row>
    <row r="128" s="2" customFormat="1" ht="16.5" customHeight="1">
      <c r="A128" s="39"/>
      <c r="B128" s="40"/>
      <c r="C128" s="258" t="s">
        <v>8</v>
      </c>
      <c r="D128" s="258" t="s">
        <v>281</v>
      </c>
      <c r="E128" s="259" t="s">
        <v>1914</v>
      </c>
      <c r="F128" s="260" t="s">
        <v>1915</v>
      </c>
      <c r="G128" s="261" t="s">
        <v>164</v>
      </c>
      <c r="H128" s="262">
        <v>93.379999999999995</v>
      </c>
      <c r="I128" s="263"/>
      <c r="J128" s="264">
        <f>ROUND(I128*H128,2)</f>
        <v>0</v>
      </c>
      <c r="K128" s="260" t="s">
        <v>165</v>
      </c>
      <c r="L128" s="265"/>
      <c r="M128" s="266" t="s">
        <v>19</v>
      </c>
      <c r="N128" s="267" t="s">
        <v>43</v>
      </c>
      <c r="O128" s="85"/>
      <c r="P128" s="222">
        <f>O128*H128</f>
        <v>0</v>
      </c>
      <c r="Q128" s="222">
        <v>0.00027</v>
      </c>
      <c r="R128" s="222">
        <f>Q128*H128</f>
        <v>0.025212599999999998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183</v>
      </c>
      <c r="AT128" s="224" t="s">
        <v>281</v>
      </c>
      <c r="AU128" s="224" t="s">
        <v>82</v>
      </c>
      <c r="AY128" s="18" t="s">
        <v>157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166</v>
      </c>
      <c r="BM128" s="224" t="s">
        <v>1916</v>
      </c>
    </row>
    <row r="129" s="13" customFormat="1">
      <c r="A129" s="13"/>
      <c r="B129" s="231"/>
      <c r="C129" s="232"/>
      <c r="D129" s="233" t="s">
        <v>170</v>
      </c>
      <c r="E129" s="234" t="s">
        <v>19</v>
      </c>
      <c r="F129" s="235" t="s">
        <v>1917</v>
      </c>
      <c r="G129" s="232"/>
      <c r="H129" s="236">
        <v>93.379999999999995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170</v>
      </c>
      <c r="AU129" s="242" t="s">
        <v>82</v>
      </c>
      <c r="AV129" s="13" t="s">
        <v>82</v>
      </c>
      <c r="AW129" s="13" t="s">
        <v>32</v>
      </c>
      <c r="AX129" s="13" t="s">
        <v>80</v>
      </c>
      <c r="AY129" s="242" t="s">
        <v>157</v>
      </c>
    </row>
    <row r="130" s="2" customFormat="1" ht="24.15" customHeight="1">
      <c r="A130" s="39"/>
      <c r="B130" s="40"/>
      <c r="C130" s="213" t="s">
        <v>210</v>
      </c>
      <c r="D130" s="213" t="s">
        <v>161</v>
      </c>
      <c r="E130" s="214" t="s">
        <v>1918</v>
      </c>
      <c r="F130" s="215" t="s">
        <v>1919</v>
      </c>
      <c r="G130" s="216" t="s">
        <v>164</v>
      </c>
      <c r="H130" s="217">
        <v>65</v>
      </c>
      <c r="I130" s="218"/>
      <c r="J130" s="219">
        <f>ROUND(I130*H130,2)</f>
        <v>0</v>
      </c>
      <c r="K130" s="215" t="s">
        <v>165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166</v>
      </c>
      <c r="AT130" s="224" t="s">
        <v>161</v>
      </c>
      <c r="AU130" s="224" t="s">
        <v>82</v>
      </c>
      <c r="AY130" s="18" t="s">
        <v>157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166</v>
      </c>
      <c r="BM130" s="224" t="s">
        <v>1920</v>
      </c>
    </row>
    <row r="131" s="2" customFormat="1">
      <c r="A131" s="39"/>
      <c r="B131" s="40"/>
      <c r="C131" s="41"/>
      <c r="D131" s="226" t="s">
        <v>168</v>
      </c>
      <c r="E131" s="41"/>
      <c r="F131" s="227" t="s">
        <v>1921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168</v>
      </c>
      <c r="AU131" s="18" t="s">
        <v>82</v>
      </c>
    </row>
    <row r="132" s="2" customFormat="1" ht="16.5" customHeight="1">
      <c r="A132" s="39"/>
      <c r="B132" s="40"/>
      <c r="C132" s="258" t="s">
        <v>338</v>
      </c>
      <c r="D132" s="258" t="s">
        <v>281</v>
      </c>
      <c r="E132" s="259" t="s">
        <v>1922</v>
      </c>
      <c r="F132" s="260" t="s">
        <v>1923</v>
      </c>
      <c r="G132" s="261" t="s">
        <v>164</v>
      </c>
      <c r="H132" s="262">
        <v>65.974999999999994</v>
      </c>
      <c r="I132" s="263"/>
      <c r="J132" s="264">
        <f>ROUND(I132*H132,2)</f>
        <v>0</v>
      </c>
      <c r="K132" s="260" t="s">
        <v>165</v>
      </c>
      <c r="L132" s="265"/>
      <c r="M132" s="266" t="s">
        <v>19</v>
      </c>
      <c r="N132" s="267" t="s">
        <v>43</v>
      </c>
      <c r="O132" s="85"/>
      <c r="P132" s="222">
        <f>O132*H132</f>
        <v>0</v>
      </c>
      <c r="Q132" s="222">
        <v>0.00214</v>
      </c>
      <c r="R132" s="222">
        <f>Q132*H132</f>
        <v>0.14118649999999999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183</v>
      </c>
      <c r="AT132" s="224" t="s">
        <v>281</v>
      </c>
      <c r="AU132" s="224" t="s">
        <v>82</v>
      </c>
      <c r="AY132" s="18" t="s">
        <v>157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166</v>
      </c>
      <c r="BM132" s="224" t="s">
        <v>1924</v>
      </c>
    </row>
    <row r="133" s="13" customFormat="1">
      <c r="A133" s="13"/>
      <c r="B133" s="231"/>
      <c r="C133" s="232"/>
      <c r="D133" s="233" t="s">
        <v>170</v>
      </c>
      <c r="E133" s="234" t="s">
        <v>19</v>
      </c>
      <c r="F133" s="235" t="s">
        <v>1925</v>
      </c>
      <c r="G133" s="232"/>
      <c r="H133" s="236">
        <v>65.974999999999994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170</v>
      </c>
      <c r="AU133" s="242" t="s">
        <v>82</v>
      </c>
      <c r="AV133" s="13" t="s">
        <v>82</v>
      </c>
      <c r="AW133" s="13" t="s">
        <v>32</v>
      </c>
      <c r="AX133" s="13" t="s">
        <v>80</v>
      </c>
      <c r="AY133" s="242" t="s">
        <v>157</v>
      </c>
    </row>
    <row r="134" s="2" customFormat="1" ht="16.5" customHeight="1">
      <c r="A134" s="39"/>
      <c r="B134" s="40"/>
      <c r="C134" s="213" t="s">
        <v>344</v>
      </c>
      <c r="D134" s="213" t="s">
        <v>161</v>
      </c>
      <c r="E134" s="214" t="s">
        <v>1926</v>
      </c>
      <c r="F134" s="215" t="s">
        <v>1927</v>
      </c>
      <c r="G134" s="216" t="s">
        <v>495</v>
      </c>
      <c r="H134" s="217">
        <v>2</v>
      </c>
      <c r="I134" s="218"/>
      <c r="J134" s="219">
        <f>ROUND(I134*H134,2)</f>
        <v>0</v>
      </c>
      <c r="K134" s="215" t="s">
        <v>165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0.0013600000000000001</v>
      </c>
      <c r="R134" s="222">
        <f>Q134*H134</f>
        <v>0.0027200000000000002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166</v>
      </c>
      <c r="AT134" s="224" t="s">
        <v>161</v>
      </c>
      <c r="AU134" s="224" t="s">
        <v>82</v>
      </c>
      <c r="AY134" s="18" t="s">
        <v>157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166</v>
      </c>
      <c r="BM134" s="224" t="s">
        <v>1928</v>
      </c>
    </row>
    <row r="135" s="2" customFormat="1">
      <c r="A135" s="39"/>
      <c r="B135" s="40"/>
      <c r="C135" s="41"/>
      <c r="D135" s="226" t="s">
        <v>168</v>
      </c>
      <c r="E135" s="41"/>
      <c r="F135" s="227" t="s">
        <v>1929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168</v>
      </c>
      <c r="AU135" s="18" t="s">
        <v>82</v>
      </c>
    </row>
    <row r="136" s="2" customFormat="1" ht="16.5" customHeight="1">
      <c r="A136" s="39"/>
      <c r="B136" s="40"/>
      <c r="C136" s="258" t="s">
        <v>247</v>
      </c>
      <c r="D136" s="258" t="s">
        <v>281</v>
      </c>
      <c r="E136" s="259" t="s">
        <v>1930</v>
      </c>
      <c r="F136" s="260" t="s">
        <v>1931</v>
      </c>
      <c r="G136" s="261" t="s">
        <v>495</v>
      </c>
      <c r="H136" s="262">
        <v>2</v>
      </c>
      <c r="I136" s="263"/>
      <c r="J136" s="264">
        <f>ROUND(I136*H136,2)</f>
        <v>0</v>
      </c>
      <c r="K136" s="260" t="s">
        <v>165</v>
      </c>
      <c r="L136" s="265"/>
      <c r="M136" s="266" t="s">
        <v>19</v>
      </c>
      <c r="N136" s="267" t="s">
        <v>43</v>
      </c>
      <c r="O136" s="85"/>
      <c r="P136" s="222">
        <f>O136*H136</f>
        <v>0</v>
      </c>
      <c r="Q136" s="222">
        <v>0.032500000000000001</v>
      </c>
      <c r="R136" s="222">
        <f>Q136*H136</f>
        <v>0.065000000000000002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183</v>
      </c>
      <c r="AT136" s="224" t="s">
        <v>281</v>
      </c>
      <c r="AU136" s="224" t="s">
        <v>82</v>
      </c>
      <c r="AY136" s="18" t="s">
        <v>157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166</v>
      </c>
      <c r="BM136" s="224" t="s">
        <v>1932</v>
      </c>
    </row>
    <row r="137" s="2" customFormat="1" ht="16.5" customHeight="1">
      <c r="A137" s="39"/>
      <c r="B137" s="40"/>
      <c r="C137" s="213" t="s">
        <v>354</v>
      </c>
      <c r="D137" s="213" t="s">
        <v>161</v>
      </c>
      <c r="E137" s="214" t="s">
        <v>1933</v>
      </c>
      <c r="F137" s="215" t="s">
        <v>1934</v>
      </c>
      <c r="G137" s="216" t="s">
        <v>495</v>
      </c>
      <c r="H137" s="217">
        <v>2</v>
      </c>
      <c r="I137" s="218"/>
      <c r="J137" s="219">
        <f>ROUND(I137*H137,2)</f>
        <v>0</v>
      </c>
      <c r="K137" s="215" t="s">
        <v>165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0.033000000000000002</v>
      </c>
      <c r="T137" s="223">
        <f>S137*H137</f>
        <v>0.066000000000000003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166</v>
      </c>
      <c r="AT137" s="224" t="s">
        <v>161</v>
      </c>
      <c r="AU137" s="224" t="s">
        <v>82</v>
      </c>
      <c r="AY137" s="18" t="s">
        <v>157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166</v>
      </c>
      <c r="BM137" s="224" t="s">
        <v>1935</v>
      </c>
    </row>
    <row r="138" s="2" customFormat="1">
      <c r="A138" s="39"/>
      <c r="B138" s="40"/>
      <c r="C138" s="41"/>
      <c r="D138" s="226" t="s">
        <v>168</v>
      </c>
      <c r="E138" s="41"/>
      <c r="F138" s="227" t="s">
        <v>1936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168</v>
      </c>
      <c r="AU138" s="18" t="s">
        <v>82</v>
      </c>
    </row>
    <row r="139" s="12" customFormat="1" ht="22.8" customHeight="1">
      <c r="A139" s="12"/>
      <c r="B139" s="197"/>
      <c r="C139" s="198"/>
      <c r="D139" s="199" t="s">
        <v>71</v>
      </c>
      <c r="E139" s="211" t="s">
        <v>1937</v>
      </c>
      <c r="F139" s="211" t="s">
        <v>1938</v>
      </c>
      <c r="G139" s="198"/>
      <c r="H139" s="198"/>
      <c r="I139" s="201"/>
      <c r="J139" s="212">
        <f>BK139</f>
        <v>0</v>
      </c>
      <c r="K139" s="198"/>
      <c r="L139" s="203"/>
      <c r="M139" s="204"/>
      <c r="N139" s="205"/>
      <c r="O139" s="205"/>
      <c r="P139" s="206">
        <f>SUM(P140:P141)</f>
        <v>0</v>
      </c>
      <c r="Q139" s="205"/>
      <c r="R139" s="206">
        <f>SUM(R140:R141)</f>
        <v>0</v>
      </c>
      <c r="S139" s="205"/>
      <c r="T139" s="207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8" t="s">
        <v>80</v>
      </c>
      <c r="AT139" s="209" t="s">
        <v>71</v>
      </c>
      <c r="AU139" s="209" t="s">
        <v>80</v>
      </c>
      <c r="AY139" s="208" t="s">
        <v>157</v>
      </c>
      <c r="BK139" s="210">
        <f>SUM(BK140:BK141)</f>
        <v>0</v>
      </c>
    </row>
    <row r="140" s="2" customFormat="1" ht="24.15" customHeight="1">
      <c r="A140" s="39"/>
      <c r="B140" s="40"/>
      <c r="C140" s="213" t="s">
        <v>360</v>
      </c>
      <c r="D140" s="213" t="s">
        <v>161</v>
      </c>
      <c r="E140" s="214" t="s">
        <v>1939</v>
      </c>
      <c r="F140" s="215" t="s">
        <v>1940</v>
      </c>
      <c r="G140" s="216" t="s">
        <v>213</v>
      </c>
      <c r="H140" s="217">
        <v>15.932</v>
      </c>
      <c r="I140" s="218"/>
      <c r="J140" s="219">
        <f>ROUND(I140*H140,2)</f>
        <v>0</v>
      </c>
      <c r="K140" s="215" t="s">
        <v>165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166</v>
      </c>
      <c r="AT140" s="224" t="s">
        <v>161</v>
      </c>
      <c r="AU140" s="224" t="s">
        <v>82</v>
      </c>
      <c r="AY140" s="18" t="s">
        <v>157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166</v>
      </c>
      <c r="BM140" s="224" t="s">
        <v>1941</v>
      </c>
    </row>
    <row r="141" s="2" customFormat="1">
      <c r="A141" s="39"/>
      <c r="B141" s="40"/>
      <c r="C141" s="41"/>
      <c r="D141" s="226" t="s">
        <v>168</v>
      </c>
      <c r="E141" s="41"/>
      <c r="F141" s="227" t="s">
        <v>1942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168</v>
      </c>
      <c r="AU141" s="18" t="s">
        <v>82</v>
      </c>
    </row>
    <row r="142" s="12" customFormat="1" ht="25.92" customHeight="1">
      <c r="A142" s="12"/>
      <c r="B142" s="197"/>
      <c r="C142" s="198"/>
      <c r="D142" s="199" t="s">
        <v>71</v>
      </c>
      <c r="E142" s="200" t="s">
        <v>241</v>
      </c>
      <c r="F142" s="200" t="s">
        <v>242</v>
      </c>
      <c r="G142" s="198"/>
      <c r="H142" s="198"/>
      <c r="I142" s="201"/>
      <c r="J142" s="202">
        <f>BK142</f>
        <v>0</v>
      </c>
      <c r="K142" s="198"/>
      <c r="L142" s="203"/>
      <c r="M142" s="204"/>
      <c r="N142" s="205"/>
      <c r="O142" s="205"/>
      <c r="P142" s="206">
        <f>P143+P154+P178+P199+P211+P216+P227+P241</f>
        <v>0</v>
      </c>
      <c r="Q142" s="205"/>
      <c r="R142" s="206">
        <f>R143+R154+R178+R199+R211+R216+R227+R241</f>
        <v>1.7781264000000001</v>
      </c>
      <c r="S142" s="205"/>
      <c r="T142" s="207">
        <f>T143+T154+T178+T199+T211+T216+T227+T241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82</v>
      </c>
      <c r="AT142" s="209" t="s">
        <v>71</v>
      </c>
      <c r="AU142" s="209" t="s">
        <v>72</v>
      </c>
      <c r="AY142" s="208" t="s">
        <v>157</v>
      </c>
      <c r="BK142" s="210">
        <f>BK143+BK154+BK178+BK199+BK211+BK216+BK227+BK241</f>
        <v>0</v>
      </c>
    </row>
    <row r="143" s="12" customFormat="1" ht="22.8" customHeight="1">
      <c r="A143" s="12"/>
      <c r="B143" s="197"/>
      <c r="C143" s="198"/>
      <c r="D143" s="199" t="s">
        <v>71</v>
      </c>
      <c r="E143" s="211" t="s">
        <v>909</v>
      </c>
      <c r="F143" s="211" t="s">
        <v>910</v>
      </c>
      <c r="G143" s="198"/>
      <c r="H143" s="198"/>
      <c r="I143" s="201"/>
      <c r="J143" s="212">
        <f>BK143</f>
        <v>0</v>
      </c>
      <c r="K143" s="198"/>
      <c r="L143" s="203"/>
      <c r="M143" s="204"/>
      <c r="N143" s="205"/>
      <c r="O143" s="205"/>
      <c r="P143" s="206">
        <f>SUM(P144:P153)</f>
        <v>0</v>
      </c>
      <c r="Q143" s="205"/>
      <c r="R143" s="206">
        <f>SUM(R144:R153)</f>
        <v>0.1623164</v>
      </c>
      <c r="S143" s="205"/>
      <c r="T143" s="207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8" t="s">
        <v>82</v>
      </c>
      <c r="AT143" s="209" t="s">
        <v>71</v>
      </c>
      <c r="AU143" s="209" t="s">
        <v>80</v>
      </c>
      <c r="AY143" s="208" t="s">
        <v>157</v>
      </c>
      <c r="BK143" s="210">
        <f>SUM(BK144:BK153)</f>
        <v>0</v>
      </c>
    </row>
    <row r="144" s="2" customFormat="1" ht="37.8" customHeight="1">
      <c r="A144" s="39"/>
      <c r="B144" s="40"/>
      <c r="C144" s="213" t="s">
        <v>367</v>
      </c>
      <c r="D144" s="213" t="s">
        <v>161</v>
      </c>
      <c r="E144" s="214" t="s">
        <v>1943</v>
      </c>
      <c r="F144" s="215" t="s">
        <v>1944</v>
      </c>
      <c r="G144" s="216" t="s">
        <v>164</v>
      </c>
      <c r="H144" s="217">
        <v>30</v>
      </c>
      <c r="I144" s="218"/>
      <c r="J144" s="219">
        <f>ROUND(I144*H144,2)</f>
        <v>0</v>
      </c>
      <c r="K144" s="215" t="s">
        <v>165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9.0000000000000006E-05</v>
      </c>
      <c r="R144" s="222">
        <f>Q144*H144</f>
        <v>0.0027000000000000001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247</v>
      </c>
      <c r="AT144" s="224" t="s">
        <v>161</v>
      </c>
      <c r="AU144" s="224" t="s">
        <v>82</v>
      </c>
      <c r="AY144" s="18" t="s">
        <v>157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247</v>
      </c>
      <c r="BM144" s="224" t="s">
        <v>1945</v>
      </c>
    </row>
    <row r="145" s="2" customFormat="1">
      <c r="A145" s="39"/>
      <c r="B145" s="40"/>
      <c r="C145" s="41"/>
      <c r="D145" s="226" t="s">
        <v>168</v>
      </c>
      <c r="E145" s="41"/>
      <c r="F145" s="227" t="s">
        <v>1946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168</v>
      </c>
      <c r="AU145" s="18" t="s">
        <v>82</v>
      </c>
    </row>
    <row r="146" s="2" customFormat="1" ht="16.5" customHeight="1">
      <c r="A146" s="39"/>
      <c r="B146" s="40"/>
      <c r="C146" s="258" t="s">
        <v>373</v>
      </c>
      <c r="D146" s="258" t="s">
        <v>281</v>
      </c>
      <c r="E146" s="259" t="s">
        <v>1947</v>
      </c>
      <c r="F146" s="260" t="s">
        <v>1948</v>
      </c>
      <c r="G146" s="261" t="s">
        <v>164</v>
      </c>
      <c r="H146" s="262">
        <v>30.600000000000001</v>
      </c>
      <c r="I146" s="263"/>
      <c r="J146" s="264">
        <f>ROUND(I146*H146,2)</f>
        <v>0</v>
      </c>
      <c r="K146" s="260" t="s">
        <v>165</v>
      </c>
      <c r="L146" s="265"/>
      <c r="M146" s="266" t="s">
        <v>19</v>
      </c>
      <c r="N146" s="267" t="s">
        <v>43</v>
      </c>
      <c r="O146" s="85"/>
      <c r="P146" s="222">
        <f>O146*H146</f>
        <v>0</v>
      </c>
      <c r="Q146" s="222">
        <v>0.00064999999999999997</v>
      </c>
      <c r="R146" s="222">
        <f>Q146*H146</f>
        <v>0.019890000000000001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442</v>
      </c>
      <c r="AT146" s="224" t="s">
        <v>281</v>
      </c>
      <c r="AU146" s="224" t="s">
        <v>82</v>
      </c>
      <c r="AY146" s="18" t="s">
        <v>157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247</v>
      </c>
      <c r="BM146" s="224" t="s">
        <v>1949</v>
      </c>
    </row>
    <row r="147" s="13" customFormat="1">
      <c r="A147" s="13"/>
      <c r="B147" s="231"/>
      <c r="C147" s="232"/>
      <c r="D147" s="233" t="s">
        <v>170</v>
      </c>
      <c r="E147" s="234" t="s">
        <v>19</v>
      </c>
      <c r="F147" s="235" t="s">
        <v>1950</v>
      </c>
      <c r="G147" s="232"/>
      <c r="H147" s="236">
        <v>30.600000000000001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170</v>
      </c>
      <c r="AU147" s="242" t="s">
        <v>82</v>
      </c>
      <c r="AV147" s="13" t="s">
        <v>82</v>
      </c>
      <c r="AW147" s="13" t="s">
        <v>32</v>
      </c>
      <c r="AX147" s="13" t="s">
        <v>80</v>
      </c>
      <c r="AY147" s="242" t="s">
        <v>157</v>
      </c>
    </row>
    <row r="148" s="2" customFormat="1" ht="37.8" customHeight="1">
      <c r="A148" s="39"/>
      <c r="B148" s="40"/>
      <c r="C148" s="213" t="s">
        <v>7</v>
      </c>
      <c r="D148" s="213" t="s">
        <v>161</v>
      </c>
      <c r="E148" s="214" t="s">
        <v>1951</v>
      </c>
      <c r="F148" s="215" t="s">
        <v>1952</v>
      </c>
      <c r="G148" s="216" t="s">
        <v>164</v>
      </c>
      <c r="H148" s="217">
        <v>88</v>
      </c>
      <c r="I148" s="218"/>
      <c r="J148" s="219">
        <f>ROUND(I148*H148,2)</f>
        <v>0</v>
      </c>
      <c r="K148" s="215" t="s">
        <v>165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0.00017000000000000001</v>
      </c>
      <c r="R148" s="222">
        <f>Q148*H148</f>
        <v>0.014960000000000001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247</v>
      </c>
      <c r="AT148" s="224" t="s">
        <v>161</v>
      </c>
      <c r="AU148" s="224" t="s">
        <v>82</v>
      </c>
      <c r="AY148" s="18" t="s">
        <v>157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247</v>
      </c>
      <c r="BM148" s="224" t="s">
        <v>1953</v>
      </c>
    </row>
    <row r="149" s="2" customFormat="1">
      <c r="A149" s="39"/>
      <c r="B149" s="40"/>
      <c r="C149" s="41"/>
      <c r="D149" s="226" t="s">
        <v>168</v>
      </c>
      <c r="E149" s="41"/>
      <c r="F149" s="227" t="s">
        <v>1954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168</v>
      </c>
      <c r="AU149" s="18" t="s">
        <v>82</v>
      </c>
    </row>
    <row r="150" s="2" customFormat="1" ht="16.5" customHeight="1">
      <c r="A150" s="39"/>
      <c r="B150" s="40"/>
      <c r="C150" s="258" t="s">
        <v>383</v>
      </c>
      <c r="D150" s="258" t="s">
        <v>281</v>
      </c>
      <c r="E150" s="259" t="s">
        <v>1955</v>
      </c>
      <c r="F150" s="260" t="s">
        <v>1956</v>
      </c>
      <c r="G150" s="261" t="s">
        <v>164</v>
      </c>
      <c r="H150" s="262">
        <v>89.760000000000005</v>
      </c>
      <c r="I150" s="263"/>
      <c r="J150" s="264">
        <f>ROUND(I150*H150,2)</f>
        <v>0</v>
      </c>
      <c r="K150" s="260" t="s">
        <v>165</v>
      </c>
      <c r="L150" s="265"/>
      <c r="M150" s="266" t="s">
        <v>19</v>
      </c>
      <c r="N150" s="267" t="s">
        <v>43</v>
      </c>
      <c r="O150" s="85"/>
      <c r="P150" s="222">
        <f>O150*H150</f>
        <v>0</v>
      </c>
      <c r="Q150" s="222">
        <v>0.00139</v>
      </c>
      <c r="R150" s="222">
        <f>Q150*H150</f>
        <v>0.1247664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442</v>
      </c>
      <c r="AT150" s="224" t="s">
        <v>281</v>
      </c>
      <c r="AU150" s="224" t="s">
        <v>82</v>
      </c>
      <c r="AY150" s="18" t="s">
        <v>157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247</v>
      </c>
      <c r="BM150" s="224" t="s">
        <v>1957</v>
      </c>
    </row>
    <row r="151" s="13" customFormat="1">
      <c r="A151" s="13"/>
      <c r="B151" s="231"/>
      <c r="C151" s="232"/>
      <c r="D151" s="233" t="s">
        <v>170</v>
      </c>
      <c r="E151" s="234" t="s">
        <v>19</v>
      </c>
      <c r="F151" s="235" t="s">
        <v>1958</v>
      </c>
      <c r="G151" s="232"/>
      <c r="H151" s="236">
        <v>89.760000000000005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170</v>
      </c>
      <c r="AU151" s="242" t="s">
        <v>82</v>
      </c>
      <c r="AV151" s="13" t="s">
        <v>82</v>
      </c>
      <c r="AW151" s="13" t="s">
        <v>32</v>
      </c>
      <c r="AX151" s="13" t="s">
        <v>80</v>
      </c>
      <c r="AY151" s="242" t="s">
        <v>157</v>
      </c>
    </row>
    <row r="152" s="2" customFormat="1" ht="33" customHeight="1">
      <c r="A152" s="39"/>
      <c r="B152" s="40"/>
      <c r="C152" s="213" t="s">
        <v>389</v>
      </c>
      <c r="D152" s="213" t="s">
        <v>161</v>
      </c>
      <c r="E152" s="214" t="s">
        <v>1959</v>
      </c>
      <c r="F152" s="215" t="s">
        <v>1960</v>
      </c>
      <c r="G152" s="216" t="s">
        <v>213</v>
      </c>
      <c r="H152" s="217">
        <v>0.16200000000000001</v>
      </c>
      <c r="I152" s="218"/>
      <c r="J152" s="219">
        <f>ROUND(I152*H152,2)</f>
        <v>0</v>
      </c>
      <c r="K152" s="215" t="s">
        <v>165</v>
      </c>
      <c r="L152" s="45"/>
      <c r="M152" s="220" t="s">
        <v>19</v>
      </c>
      <c r="N152" s="221" t="s">
        <v>43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247</v>
      </c>
      <c r="AT152" s="224" t="s">
        <v>161</v>
      </c>
      <c r="AU152" s="224" t="s">
        <v>82</v>
      </c>
      <c r="AY152" s="18" t="s">
        <v>157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247</v>
      </c>
      <c r="BM152" s="224" t="s">
        <v>1961</v>
      </c>
    </row>
    <row r="153" s="2" customFormat="1">
      <c r="A153" s="39"/>
      <c r="B153" s="40"/>
      <c r="C153" s="41"/>
      <c r="D153" s="226" t="s">
        <v>168</v>
      </c>
      <c r="E153" s="41"/>
      <c r="F153" s="227" t="s">
        <v>1962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168</v>
      </c>
      <c r="AU153" s="18" t="s">
        <v>82</v>
      </c>
    </row>
    <row r="154" s="12" customFormat="1" ht="22.8" customHeight="1">
      <c r="A154" s="12"/>
      <c r="B154" s="197"/>
      <c r="C154" s="198"/>
      <c r="D154" s="199" t="s">
        <v>71</v>
      </c>
      <c r="E154" s="211" t="s">
        <v>1963</v>
      </c>
      <c r="F154" s="211" t="s">
        <v>1964</v>
      </c>
      <c r="G154" s="198"/>
      <c r="H154" s="198"/>
      <c r="I154" s="201"/>
      <c r="J154" s="212">
        <f>BK154</f>
        <v>0</v>
      </c>
      <c r="K154" s="198"/>
      <c r="L154" s="203"/>
      <c r="M154" s="204"/>
      <c r="N154" s="205"/>
      <c r="O154" s="205"/>
      <c r="P154" s="206">
        <f>SUM(P155:P177)</f>
        <v>0</v>
      </c>
      <c r="Q154" s="205"/>
      <c r="R154" s="206">
        <f>SUM(R155:R177)</f>
        <v>0.50382000000000005</v>
      </c>
      <c r="S154" s="205"/>
      <c r="T154" s="207">
        <f>SUM(T155:T177)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8" t="s">
        <v>82</v>
      </c>
      <c r="AT154" s="209" t="s">
        <v>71</v>
      </c>
      <c r="AU154" s="209" t="s">
        <v>80</v>
      </c>
      <c r="AY154" s="208" t="s">
        <v>157</v>
      </c>
      <c r="BK154" s="210">
        <f>SUM(BK155:BK177)</f>
        <v>0</v>
      </c>
    </row>
    <row r="155" s="2" customFormat="1" ht="16.5" customHeight="1">
      <c r="A155" s="39"/>
      <c r="B155" s="40"/>
      <c r="C155" s="213" t="s">
        <v>395</v>
      </c>
      <c r="D155" s="213" t="s">
        <v>161</v>
      </c>
      <c r="E155" s="214" t="s">
        <v>1965</v>
      </c>
      <c r="F155" s="215" t="s">
        <v>1966</v>
      </c>
      <c r="G155" s="216" t="s">
        <v>164</v>
      </c>
      <c r="H155" s="217">
        <v>150</v>
      </c>
      <c r="I155" s="218"/>
      <c r="J155" s="219">
        <f>ROUND(I155*H155,2)</f>
        <v>0</v>
      </c>
      <c r="K155" s="215" t="s">
        <v>165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0.0030400000000000002</v>
      </c>
      <c r="R155" s="222">
        <f>Q155*H155</f>
        <v>0.45600000000000002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247</v>
      </c>
      <c r="AT155" s="224" t="s">
        <v>161</v>
      </c>
      <c r="AU155" s="224" t="s">
        <v>82</v>
      </c>
      <c r="AY155" s="18" t="s">
        <v>157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247</v>
      </c>
      <c r="BM155" s="224" t="s">
        <v>1967</v>
      </c>
    </row>
    <row r="156" s="2" customFormat="1">
      <c r="A156" s="39"/>
      <c r="B156" s="40"/>
      <c r="C156" s="41"/>
      <c r="D156" s="226" t="s">
        <v>168</v>
      </c>
      <c r="E156" s="41"/>
      <c r="F156" s="227" t="s">
        <v>1968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168</v>
      </c>
      <c r="AU156" s="18" t="s">
        <v>82</v>
      </c>
    </row>
    <row r="157" s="13" customFormat="1">
      <c r="A157" s="13"/>
      <c r="B157" s="231"/>
      <c r="C157" s="232"/>
      <c r="D157" s="233" t="s">
        <v>170</v>
      </c>
      <c r="E157" s="234" t="s">
        <v>19</v>
      </c>
      <c r="F157" s="235" t="s">
        <v>1969</v>
      </c>
      <c r="G157" s="232"/>
      <c r="H157" s="236">
        <v>150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170</v>
      </c>
      <c r="AU157" s="242" t="s">
        <v>82</v>
      </c>
      <c r="AV157" s="13" t="s">
        <v>82</v>
      </c>
      <c r="AW157" s="13" t="s">
        <v>32</v>
      </c>
      <c r="AX157" s="13" t="s">
        <v>72</v>
      </c>
      <c r="AY157" s="242" t="s">
        <v>157</v>
      </c>
    </row>
    <row r="158" s="14" customFormat="1">
      <c r="A158" s="14"/>
      <c r="B158" s="243"/>
      <c r="C158" s="244"/>
      <c r="D158" s="233" t="s">
        <v>170</v>
      </c>
      <c r="E158" s="245" t="s">
        <v>19</v>
      </c>
      <c r="F158" s="246" t="s">
        <v>182</v>
      </c>
      <c r="G158" s="244"/>
      <c r="H158" s="247">
        <v>150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170</v>
      </c>
      <c r="AU158" s="253" t="s">
        <v>82</v>
      </c>
      <c r="AV158" s="14" t="s">
        <v>166</v>
      </c>
      <c r="AW158" s="14" t="s">
        <v>32</v>
      </c>
      <c r="AX158" s="14" t="s">
        <v>80</v>
      </c>
      <c r="AY158" s="253" t="s">
        <v>157</v>
      </c>
    </row>
    <row r="159" s="2" customFormat="1" ht="16.5" customHeight="1">
      <c r="A159" s="39"/>
      <c r="B159" s="40"/>
      <c r="C159" s="213" t="s">
        <v>401</v>
      </c>
      <c r="D159" s="213" t="s">
        <v>161</v>
      </c>
      <c r="E159" s="214" t="s">
        <v>1970</v>
      </c>
      <c r="F159" s="215" t="s">
        <v>1971</v>
      </c>
      <c r="G159" s="216" t="s">
        <v>164</v>
      </c>
      <c r="H159" s="217">
        <v>5</v>
      </c>
      <c r="I159" s="218"/>
      <c r="J159" s="219">
        <f>ROUND(I159*H159,2)</f>
        <v>0</v>
      </c>
      <c r="K159" s="215" t="s">
        <v>165</v>
      </c>
      <c r="L159" s="45"/>
      <c r="M159" s="220" t="s">
        <v>19</v>
      </c>
      <c r="N159" s="221" t="s">
        <v>43</v>
      </c>
      <c r="O159" s="85"/>
      <c r="P159" s="222">
        <f>O159*H159</f>
        <v>0</v>
      </c>
      <c r="Q159" s="222">
        <v>0.0049199999999999999</v>
      </c>
      <c r="R159" s="222">
        <f>Q159*H159</f>
        <v>0.0246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247</v>
      </c>
      <c r="AT159" s="224" t="s">
        <v>161</v>
      </c>
      <c r="AU159" s="224" t="s">
        <v>82</v>
      </c>
      <c r="AY159" s="18" t="s">
        <v>157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247</v>
      </c>
      <c r="BM159" s="224" t="s">
        <v>1972</v>
      </c>
    </row>
    <row r="160" s="2" customFormat="1">
      <c r="A160" s="39"/>
      <c r="B160" s="40"/>
      <c r="C160" s="41"/>
      <c r="D160" s="226" t="s">
        <v>168</v>
      </c>
      <c r="E160" s="41"/>
      <c r="F160" s="227" t="s">
        <v>1973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168</v>
      </c>
      <c r="AU160" s="18" t="s">
        <v>82</v>
      </c>
    </row>
    <row r="161" s="2" customFormat="1" ht="16.5" customHeight="1">
      <c r="A161" s="39"/>
      <c r="B161" s="40"/>
      <c r="C161" s="213" t="s">
        <v>406</v>
      </c>
      <c r="D161" s="213" t="s">
        <v>161</v>
      </c>
      <c r="E161" s="214" t="s">
        <v>1974</v>
      </c>
      <c r="F161" s="215" t="s">
        <v>1975</v>
      </c>
      <c r="G161" s="216" t="s">
        <v>164</v>
      </c>
      <c r="H161" s="217">
        <v>5</v>
      </c>
      <c r="I161" s="218"/>
      <c r="J161" s="219">
        <f>ROUND(I161*H161,2)</f>
        <v>0</v>
      </c>
      <c r="K161" s="215" t="s">
        <v>165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0.00048000000000000001</v>
      </c>
      <c r="R161" s="222">
        <f>Q161*H161</f>
        <v>0.0024000000000000002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247</v>
      </c>
      <c r="AT161" s="224" t="s">
        <v>161</v>
      </c>
      <c r="AU161" s="224" t="s">
        <v>82</v>
      </c>
      <c r="AY161" s="18" t="s">
        <v>157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247</v>
      </c>
      <c r="BM161" s="224" t="s">
        <v>1976</v>
      </c>
    </row>
    <row r="162" s="2" customFormat="1">
      <c r="A162" s="39"/>
      <c r="B162" s="40"/>
      <c r="C162" s="41"/>
      <c r="D162" s="226" t="s">
        <v>168</v>
      </c>
      <c r="E162" s="41"/>
      <c r="F162" s="227" t="s">
        <v>1977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168</v>
      </c>
      <c r="AU162" s="18" t="s">
        <v>82</v>
      </c>
    </row>
    <row r="163" s="2" customFormat="1" ht="16.5" customHeight="1">
      <c r="A163" s="39"/>
      <c r="B163" s="40"/>
      <c r="C163" s="213" t="s">
        <v>412</v>
      </c>
      <c r="D163" s="213" t="s">
        <v>161</v>
      </c>
      <c r="E163" s="214" t="s">
        <v>1978</v>
      </c>
      <c r="F163" s="215" t="s">
        <v>1979</v>
      </c>
      <c r="G163" s="216" t="s">
        <v>495</v>
      </c>
      <c r="H163" s="217">
        <v>1</v>
      </c>
      <c r="I163" s="218"/>
      <c r="J163" s="219">
        <f>ROUND(I163*H163,2)</f>
        <v>0</v>
      </c>
      <c r="K163" s="215" t="s">
        <v>165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247</v>
      </c>
      <c r="AT163" s="224" t="s">
        <v>161</v>
      </c>
      <c r="AU163" s="224" t="s">
        <v>82</v>
      </c>
      <c r="AY163" s="18" t="s">
        <v>157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247</v>
      </c>
      <c r="BM163" s="224" t="s">
        <v>1980</v>
      </c>
    </row>
    <row r="164" s="2" customFormat="1">
      <c r="A164" s="39"/>
      <c r="B164" s="40"/>
      <c r="C164" s="41"/>
      <c r="D164" s="226" t="s">
        <v>168</v>
      </c>
      <c r="E164" s="41"/>
      <c r="F164" s="227" t="s">
        <v>1981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168</v>
      </c>
      <c r="AU164" s="18" t="s">
        <v>82</v>
      </c>
    </row>
    <row r="165" s="2" customFormat="1" ht="16.5" customHeight="1">
      <c r="A165" s="39"/>
      <c r="B165" s="40"/>
      <c r="C165" s="213" t="s">
        <v>418</v>
      </c>
      <c r="D165" s="213" t="s">
        <v>161</v>
      </c>
      <c r="E165" s="214" t="s">
        <v>1982</v>
      </c>
      <c r="F165" s="215" t="s">
        <v>1983</v>
      </c>
      <c r="G165" s="216" t="s">
        <v>495</v>
      </c>
      <c r="H165" s="217">
        <v>1</v>
      </c>
      <c r="I165" s="218"/>
      <c r="J165" s="219">
        <f>ROUND(I165*H165,2)</f>
        <v>0</v>
      </c>
      <c r="K165" s="215" t="s">
        <v>165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247</v>
      </c>
      <c r="AT165" s="224" t="s">
        <v>161</v>
      </c>
      <c r="AU165" s="224" t="s">
        <v>82</v>
      </c>
      <c r="AY165" s="18" t="s">
        <v>157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247</v>
      </c>
      <c r="BM165" s="224" t="s">
        <v>1984</v>
      </c>
    </row>
    <row r="166" s="2" customFormat="1">
      <c r="A166" s="39"/>
      <c r="B166" s="40"/>
      <c r="C166" s="41"/>
      <c r="D166" s="226" t="s">
        <v>168</v>
      </c>
      <c r="E166" s="41"/>
      <c r="F166" s="227" t="s">
        <v>1985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168</v>
      </c>
      <c r="AU166" s="18" t="s">
        <v>82</v>
      </c>
    </row>
    <row r="167" s="2" customFormat="1" ht="21.75" customHeight="1">
      <c r="A167" s="39"/>
      <c r="B167" s="40"/>
      <c r="C167" s="213" t="s">
        <v>425</v>
      </c>
      <c r="D167" s="213" t="s">
        <v>161</v>
      </c>
      <c r="E167" s="214" t="s">
        <v>1986</v>
      </c>
      <c r="F167" s="215" t="s">
        <v>1987</v>
      </c>
      <c r="G167" s="216" t="s">
        <v>495</v>
      </c>
      <c r="H167" s="217">
        <v>2</v>
      </c>
      <c r="I167" s="218"/>
      <c r="J167" s="219">
        <f>ROUND(I167*H167,2)</f>
        <v>0</v>
      </c>
      <c r="K167" s="215" t="s">
        <v>165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0.010240000000000001</v>
      </c>
      <c r="R167" s="222">
        <f>Q167*H167</f>
        <v>0.020480000000000002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247</v>
      </c>
      <c r="AT167" s="224" t="s">
        <v>161</v>
      </c>
      <c r="AU167" s="224" t="s">
        <v>82</v>
      </c>
      <c r="AY167" s="18" t="s">
        <v>157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247</v>
      </c>
      <c r="BM167" s="224" t="s">
        <v>1988</v>
      </c>
    </row>
    <row r="168" s="2" customFormat="1">
      <c r="A168" s="39"/>
      <c r="B168" s="40"/>
      <c r="C168" s="41"/>
      <c r="D168" s="226" t="s">
        <v>168</v>
      </c>
      <c r="E168" s="41"/>
      <c r="F168" s="227" t="s">
        <v>1989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168</v>
      </c>
      <c r="AU168" s="18" t="s">
        <v>82</v>
      </c>
    </row>
    <row r="169" s="2" customFormat="1" ht="16.5" customHeight="1">
      <c r="A169" s="39"/>
      <c r="B169" s="40"/>
      <c r="C169" s="213" t="s">
        <v>431</v>
      </c>
      <c r="D169" s="213" t="s">
        <v>161</v>
      </c>
      <c r="E169" s="214" t="s">
        <v>1990</v>
      </c>
      <c r="F169" s="215" t="s">
        <v>1991</v>
      </c>
      <c r="G169" s="216" t="s">
        <v>495</v>
      </c>
      <c r="H169" s="217">
        <v>1</v>
      </c>
      <c r="I169" s="218"/>
      <c r="J169" s="219">
        <f>ROUND(I169*H169,2)</f>
        <v>0</v>
      </c>
      <c r="K169" s="215" t="s">
        <v>165</v>
      </c>
      <c r="L169" s="45"/>
      <c r="M169" s="220" t="s">
        <v>19</v>
      </c>
      <c r="N169" s="221" t="s">
        <v>43</v>
      </c>
      <c r="O169" s="85"/>
      <c r="P169" s="222">
        <f>O169*H169</f>
        <v>0</v>
      </c>
      <c r="Q169" s="222">
        <v>6.0000000000000002E-05</v>
      </c>
      <c r="R169" s="222">
        <f>Q169*H169</f>
        <v>6.0000000000000002E-05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247</v>
      </c>
      <c r="AT169" s="224" t="s">
        <v>161</v>
      </c>
      <c r="AU169" s="224" t="s">
        <v>82</v>
      </c>
      <c r="AY169" s="18" t="s">
        <v>157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247</v>
      </c>
      <c r="BM169" s="224" t="s">
        <v>1992</v>
      </c>
    </row>
    <row r="170" s="2" customFormat="1">
      <c r="A170" s="39"/>
      <c r="B170" s="40"/>
      <c r="C170" s="41"/>
      <c r="D170" s="226" t="s">
        <v>168</v>
      </c>
      <c r="E170" s="41"/>
      <c r="F170" s="227" t="s">
        <v>1993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168</v>
      </c>
      <c r="AU170" s="18" t="s">
        <v>82</v>
      </c>
    </row>
    <row r="171" s="2" customFormat="1" ht="16.5" customHeight="1">
      <c r="A171" s="39"/>
      <c r="B171" s="40"/>
      <c r="C171" s="258" t="s">
        <v>437</v>
      </c>
      <c r="D171" s="258" t="s">
        <v>281</v>
      </c>
      <c r="E171" s="259" t="s">
        <v>1994</v>
      </c>
      <c r="F171" s="260" t="s">
        <v>1995</v>
      </c>
      <c r="G171" s="261" t="s">
        <v>495</v>
      </c>
      <c r="H171" s="262">
        <v>1</v>
      </c>
      <c r="I171" s="263"/>
      <c r="J171" s="264">
        <f>ROUND(I171*H171,2)</f>
        <v>0</v>
      </c>
      <c r="K171" s="260" t="s">
        <v>19</v>
      </c>
      <c r="L171" s="265"/>
      <c r="M171" s="266" t="s">
        <v>19</v>
      </c>
      <c r="N171" s="267" t="s">
        <v>43</v>
      </c>
      <c r="O171" s="85"/>
      <c r="P171" s="222">
        <f>O171*H171</f>
        <v>0</v>
      </c>
      <c r="Q171" s="222">
        <v>0.00027999999999999998</v>
      </c>
      <c r="R171" s="222">
        <f>Q171*H171</f>
        <v>0.00027999999999999998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442</v>
      </c>
      <c r="AT171" s="224" t="s">
        <v>281</v>
      </c>
      <c r="AU171" s="224" t="s">
        <v>82</v>
      </c>
      <c r="AY171" s="18" t="s">
        <v>157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247</v>
      </c>
      <c r="BM171" s="224" t="s">
        <v>1996</v>
      </c>
    </row>
    <row r="172" s="2" customFormat="1" ht="16.5" customHeight="1">
      <c r="A172" s="39"/>
      <c r="B172" s="40"/>
      <c r="C172" s="213" t="s">
        <v>442</v>
      </c>
      <c r="D172" s="213" t="s">
        <v>161</v>
      </c>
      <c r="E172" s="214" t="s">
        <v>1997</v>
      </c>
      <c r="F172" s="215" t="s">
        <v>1998</v>
      </c>
      <c r="G172" s="216" t="s">
        <v>164</v>
      </c>
      <c r="H172" s="217">
        <v>5</v>
      </c>
      <c r="I172" s="218"/>
      <c r="J172" s="219">
        <f>ROUND(I172*H172,2)</f>
        <v>0</v>
      </c>
      <c r="K172" s="215" t="s">
        <v>165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247</v>
      </c>
      <c r="AT172" s="224" t="s">
        <v>161</v>
      </c>
      <c r="AU172" s="224" t="s">
        <v>82</v>
      </c>
      <c r="AY172" s="18" t="s">
        <v>157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247</v>
      </c>
      <c r="BM172" s="224" t="s">
        <v>1999</v>
      </c>
    </row>
    <row r="173" s="2" customFormat="1">
      <c r="A173" s="39"/>
      <c r="B173" s="40"/>
      <c r="C173" s="41"/>
      <c r="D173" s="226" t="s">
        <v>168</v>
      </c>
      <c r="E173" s="41"/>
      <c r="F173" s="227" t="s">
        <v>2000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168</v>
      </c>
      <c r="AU173" s="18" t="s">
        <v>82</v>
      </c>
    </row>
    <row r="174" s="2" customFormat="1" ht="16.5" customHeight="1">
      <c r="A174" s="39"/>
      <c r="B174" s="40"/>
      <c r="C174" s="213" t="s">
        <v>448</v>
      </c>
      <c r="D174" s="213" t="s">
        <v>161</v>
      </c>
      <c r="E174" s="214" t="s">
        <v>2001</v>
      </c>
      <c r="F174" s="215" t="s">
        <v>2002</v>
      </c>
      <c r="G174" s="216" t="s">
        <v>164</v>
      </c>
      <c r="H174" s="217">
        <v>155</v>
      </c>
      <c r="I174" s="218"/>
      <c r="J174" s="219">
        <f>ROUND(I174*H174,2)</f>
        <v>0</v>
      </c>
      <c r="K174" s="215" t="s">
        <v>165</v>
      </c>
      <c r="L174" s="45"/>
      <c r="M174" s="220" t="s">
        <v>19</v>
      </c>
      <c r="N174" s="221" t="s">
        <v>43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247</v>
      </c>
      <c r="AT174" s="224" t="s">
        <v>161</v>
      </c>
      <c r="AU174" s="224" t="s">
        <v>82</v>
      </c>
      <c r="AY174" s="18" t="s">
        <v>157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247</v>
      </c>
      <c r="BM174" s="224" t="s">
        <v>2003</v>
      </c>
    </row>
    <row r="175" s="2" customFormat="1">
      <c r="A175" s="39"/>
      <c r="B175" s="40"/>
      <c r="C175" s="41"/>
      <c r="D175" s="226" t="s">
        <v>168</v>
      </c>
      <c r="E175" s="41"/>
      <c r="F175" s="227" t="s">
        <v>2004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168</v>
      </c>
      <c r="AU175" s="18" t="s">
        <v>82</v>
      </c>
    </row>
    <row r="176" s="2" customFormat="1" ht="24.15" customHeight="1">
      <c r="A176" s="39"/>
      <c r="B176" s="40"/>
      <c r="C176" s="213" t="s">
        <v>455</v>
      </c>
      <c r="D176" s="213" t="s">
        <v>161</v>
      </c>
      <c r="E176" s="214" t="s">
        <v>2005</v>
      </c>
      <c r="F176" s="215" t="s">
        <v>2006</v>
      </c>
      <c r="G176" s="216" t="s">
        <v>213</v>
      </c>
      <c r="H176" s="217">
        <v>0.504</v>
      </c>
      <c r="I176" s="218"/>
      <c r="J176" s="219">
        <f>ROUND(I176*H176,2)</f>
        <v>0</v>
      </c>
      <c r="K176" s="215" t="s">
        <v>165</v>
      </c>
      <c r="L176" s="45"/>
      <c r="M176" s="220" t="s">
        <v>19</v>
      </c>
      <c r="N176" s="221" t="s">
        <v>43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247</v>
      </c>
      <c r="AT176" s="224" t="s">
        <v>161</v>
      </c>
      <c r="AU176" s="224" t="s">
        <v>82</v>
      </c>
      <c r="AY176" s="18" t="s">
        <v>157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247</v>
      </c>
      <c r="BM176" s="224" t="s">
        <v>2007</v>
      </c>
    </row>
    <row r="177" s="2" customFormat="1">
      <c r="A177" s="39"/>
      <c r="B177" s="40"/>
      <c r="C177" s="41"/>
      <c r="D177" s="226" t="s">
        <v>168</v>
      </c>
      <c r="E177" s="41"/>
      <c r="F177" s="227" t="s">
        <v>2008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168</v>
      </c>
      <c r="AU177" s="18" t="s">
        <v>82</v>
      </c>
    </row>
    <row r="178" s="12" customFormat="1" ht="22.8" customHeight="1">
      <c r="A178" s="12"/>
      <c r="B178" s="197"/>
      <c r="C178" s="198"/>
      <c r="D178" s="199" t="s">
        <v>71</v>
      </c>
      <c r="E178" s="211" t="s">
        <v>2009</v>
      </c>
      <c r="F178" s="211" t="s">
        <v>2010</v>
      </c>
      <c r="G178" s="198"/>
      <c r="H178" s="198"/>
      <c r="I178" s="201"/>
      <c r="J178" s="212">
        <f>BK178</f>
        <v>0</v>
      </c>
      <c r="K178" s="198"/>
      <c r="L178" s="203"/>
      <c r="M178" s="204"/>
      <c r="N178" s="205"/>
      <c r="O178" s="205"/>
      <c r="P178" s="206">
        <f>SUM(P179:P198)</f>
        <v>0</v>
      </c>
      <c r="Q178" s="205"/>
      <c r="R178" s="206">
        <f>SUM(R179:R198)</f>
        <v>0.079619999999999996</v>
      </c>
      <c r="S178" s="205"/>
      <c r="T178" s="207">
        <f>SUM(T179:T198)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8" t="s">
        <v>82</v>
      </c>
      <c r="AT178" s="209" t="s">
        <v>71</v>
      </c>
      <c r="AU178" s="209" t="s">
        <v>80</v>
      </c>
      <c r="AY178" s="208" t="s">
        <v>157</v>
      </c>
      <c r="BK178" s="210">
        <f>SUM(BK179:BK198)</f>
        <v>0</v>
      </c>
    </row>
    <row r="179" s="2" customFormat="1" ht="16.5" customHeight="1">
      <c r="A179" s="39"/>
      <c r="B179" s="40"/>
      <c r="C179" s="213" t="s">
        <v>461</v>
      </c>
      <c r="D179" s="213" t="s">
        <v>161</v>
      </c>
      <c r="E179" s="214" t="s">
        <v>2011</v>
      </c>
      <c r="F179" s="215" t="s">
        <v>2012</v>
      </c>
      <c r="G179" s="216" t="s">
        <v>164</v>
      </c>
      <c r="H179" s="217">
        <v>5</v>
      </c>
      <c r="I179" s="218"/>
      <c r="J179" s="219">
        <f>ROUND(I179*H179,2)</f>
        <v>0</v>
      </c>
      <c r="K179" s="215" t="s">
        <v>165</v>
      </c>
      <c r="L179" s="45"/>
      <c r="M179" s="220" t="s">
        <v>19</v>
      </c>
      <c r="N179" s="221" t="s">
        <v>43</v>
      </c>
      <c r="O179" s="85"/>
      <c r="P179" s="222">
        <f>O179*H179</f>
        <v>0</v>
      </c>
      <c r="Q179" s="222">
        <v>0.01087</v>
      </c>
      <c r="R179" s="222">
        <f>Q179*H179</f>
        <v>0.054349999999999996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247</v>
      </c>
      <c r="AT179" s="224" t="s">
        <v>161</v>
      </c>
      <c r="AU179" s="224" t="s">
        <v>82</v>
      </c>
      <c r="AY179" s="18" t="s">
        <v>157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247</v>
      </c>
      <c r="BM179" s="224" t="s">
        <v>2013</v>
      </c>
    </row>
    <row r="180" s="2" customFormat="1">
      <c r="A180" s="39"/>
      <c r="B180" s="40"/>
      <c r="C180" s="41"/>
      <c r="D180" s="226" t="s">
        <v>168</v>
      </c>
      <c r="E180" s="41"/>
      <c r="F180" s="227" t="s">
        <v>2014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168</v>
      </c>
      <c r="AU180" s="18" t="s">
        <v>82</v>
      </c>
    </row>
    <row r="181" s="2" customFormat="1" ht="21.75" customHeight="1">
      <c r="A181" s="39"/>
      <c r="B181" s="40"/>
      <c r="C181" s="213" t="s">
        <v>468</v>
      </c>
      <c r="D181" s="213" t="s">
        <v>161</v>
      </c>
      <c r="E181" s="214" t="s">
        <v>2015</v>
      </c>
      <c r="F181" s="215" t="s">
        <v>2016</v>
      </c>
      <c r="G181" s="216" t="s">
        <v>164</v>
      </c>
      <c r="H181" s="217">
        <v>18</v>
      </c>
      <c r="I181" s="218"/>
      <c r="J181" s="219">
        <f>ROUND(I181*H181,2)</f>
        <v>0</v>
      </c>
      <c r="K181" s="215" t="s">
        <v>165</v>
      </c>
      <c r="L181" s="45"/>
      <c r="M181" s="220" t="s">
        <v>19</v>
      </c>
      <c r="N181" s="221" t="s">
        <v>43</v>
      </c>
      <c r="O181" s="85"/>
      <c r="P181" s="222">
        <f>O181*H181</f>
        <v>0</v>
      </c>
      <c r="Q181" s="222">
        <v>0.00097999999999999997</v>
      </c>
      <c r="R181" s="222">
        <f>Q181*H181</f>
        <v>0.017639999999999999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247</v>
      </c>
      <c r="AT181" s="224" t="s">
        <v>161</v>
      </c>
      <c r="AU181" s="224" t="s">
        <v>82</v>
      </c>
      <c r="AY181" s="18" t="s">
        <v>157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247</v>
      </c>
      <c r="BM181" s="224" t="s">
        <v>2017</v>
      </c>
    </row>
    <row r="182" s="2" customFormat="1">
      <c r="A182" s="39"/>
      <c r="B182" s="40"/>
      <c r="C182" s="41"/>
      <c r="D182" s="226" t="s">
        <v>168</v>
      </c>
      <c r="E182" s="41"/>
      <c r="F182" s="227" t="s">
        <v>2018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168</v>
      </c>
      <c r="AU182" s="18" t="s">
        <v>82</v>
      </c>
    </row>
    <row r="183" s="2" customFormat="1" ht="24.15" customHeight="1">
      <c r="A183" s="39"/>
      <c r="B183" s="40"/>
      <c r="C183" s="213" t="s">
        <v>474</v>
      </c>
      <c r="D183" s="213" t="s">
        <v>161</v>
      </c>
      <c r="E183" s="214" t="s">
        <v>2019</v>
      </c>
      <c r="F183" s="215" t="s">
        <v>2020</v>
      </c>
      <c r="G183" s="216" t="s">
        <v>164</v>
      </c>
      <c r="H183" s="217">
        <v>18</v>
      </c>
      <c r="I183" s="218"/>
      <c r="J183" s="219">
        <f>ROUND(I183*H183,2)</f>
        <v>0</v>
      </c>
      <c r="K183" s="215" t="s">
        <v>165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5.0000000000000002E-05</v>
      </c>
      <c r="R183" s="222">
        <f>Q183*H183</f>
        <v>0.00090000000000000008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247</v>
      </c>
      <c r="AT183" s="224" t="s">
        <v>161</v>
      </c>
      <c r="AU183" s="224" t="s">
        <v>82</v>
      </c>
      <c r="AY183" s="18" t="s">
        <v>157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247</v>
      </c>
      <c r="BM183" s="224" t="s">
        <v>2021</v>
      </c>
    </row>
    <row r="184" s="2" customFormat="1">
      <c r="A184" s="39"/>
      <c r="B184" s="40"/>
      <c r="C184" s="41"/>
      <c r="D184" s="226" t="s">
        <v>168</v>
      </c>
      <c r="E184" s="41"/>
      <c r="F184" s="227" t="s">
        <v>2022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168</v>
      </c>
      <c r="AU184" s="18" t="s">
        <v>82</v>
      </c>
    </row>
    <row r="185" s="2" customFormat="1" ht="16.5" customHeight="1">
      <c r="A185" s="39"/>
      <c r="B185" s="40"/>
      <c r="C185" s="213" t="s">
        <v>480</v>
      </c>
      <c r="D185" s="213" t="s">
        <v>161</v>
      </c>
      <c r="E185" s="214" t="s">
        <v>2023</v>
      </c>
      <c r="F185" s="215" t="s">
        <v>2024</v>
      </c>
      <c r="G185" s="216" t="s">
        <v>164</v>
      </c>
      <c r="H185" s="217">
        <v>15</v>
      </c>
      <c r="I185" s="218"/>
      <c r="J185" s="219">
        <f>ROUND(I185*H185,2)</f>
        <v>0</v>
      </c>
      <c r="K185" s="215" t="s">
        <v>165</v>
      </c>
      <c r="L185" s="45"/>
      <c r="M185" s="220" t="s">
        <v>19</v>
      </c>
      <c r="N185" s="221" t="s">
        <v>43</v>
      </c>
      <c r="O185" s="85"/>
      <c r="P185" s="222">
        <f>O185*H185</f>
        <v>0</v>
      </c>
      <c r="Q185" s="222">
        <v>0.00019000000000000001</v>
      </c>
      <c r="R185" s="222">
        <f>Q185*H185</f>
        <v>0.0028500000000000001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247</v>
      </c>
      <c r="AT185" s="224" t="s">
        <v>161</v>
      </c>
      <c r="AU185" s="224" t="s">
        <v>82</v>
      </c>
      <c r="AY185" s="18" t="s">
        <v>157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80</v>
      </c>
      <c r="BK185" s="225">
        <f>ROUND(I185*H185,2)</f>
        <v>0</v>
      </c>
      <c r="BL185" s="18" t="s">
        <v>247</v>
      </c>
      <c r="BM185" s="224" t="s">
        <v>2025</v>
      </c>
    </row>
    <row r="186" s="2" customFormat="1">
      <c r="A186" s="39"/>
      <c r="B186" s="40"/>
      <c r="C186" s="41"/>
      <c r="D186" s="226" t="s">
        <v>168</v>
      </c>
      <c r="E186" s="41"/>
      <c r="F186" s="227" t="s">
        <v>2026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168</v>
      </c>
      <c r="AU186" s="18" t="s">
        <v>82</v>
      </c>
    </row>
    <row r="187" s="2" customFormat="1" ht="16.5" customHeight="1">
      <c r="A187" s="39"/>
      <c r="B187" s="40"/>
      <c r="C187" s="213" t="s">
        <v>485</v>
      </c>
      <c r="D187" s="213" t="s">
        <v>161</v>
      </c>
      <c r="E187" s="214" t="s">
        <v>2027</v>
      </c>
      <c r="F187" s="215" t="s">
        <v>2028</v>
      </c>
      <c r="G187" s="216" t="s">
        <v>495</v>
      </c>
      <c r="H187" s="217">
        <v>6</v>
      </c>
      <c r="I187" s="218"/>
      <c r="J187" s="219">
        <f>ROUND(I187*H187,2)</f>
        <v>0</v>
      </c>
      <c r="K187" s="215" t="s">
        <v>165</v>
      </c>
      <c r="L187" s="45"/>
      <c r="M187" s="220" t="s">
        <v>19</v>
      </c>
      <c r="N187" s="221" t="s">
        <v>43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247</v>
      </c>
      <c r="AT187" s="224" t="s">
        <v>161</v>
      </c>
      <c r="AU187" s="224" t="s">
        <v>82</v>
      </c>
      <c r="AY187" s="18" t="s">
        <v>157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247</v>
      </c>
      <c r="BM187" s="224" t="s">
        <v>2029</v>
      </c>
    </row>
    <row r="188" s="2" customFormat="1">
      <c r="A188" s="39"/>
      <c r="B188" s="40"/>
      <c r="C188" s="41"/>
      <c r="D188" s="226" t="s">
        <v>168</v>
      </c>
      <c r="E188" s="41"/>
      <c r="F188" s="227" t="s">
        <v>2030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168</v>
      </c>
      <c r="AU188" s="18" t="s">
        <v>82</v>
      </c>
    </row>
    <row r="189" s="2" customFormat="1" ht="16.5" customHeight="1">
      <c r="A189" s="39"/>
      <c r="B189" s="40"/>
      <c r="C189" s="213" t="s">
        <v>492</v>
      </c>
      <c r="D189" s="213" t="s">
        <v>161</v>
      </c>
      <c r="E189" s="214" t="s">
        <v>2031</v>
      </c>
      <c r="F189" s="215" t="s">
        <v>2032</v>
      </c>
      <c r="G189" s="216" t="s">
        <v>495</v>
      </c>
      <c r="H189" s="217">
        <v>6</v>
      </c>
      <c r="I189" s="218"/>
      <c r="J189" s="219">
        <f>ROUND(I189*H189,2)</f>
        <v>0</v>
      </c>
      <c r="K189" s="215" t="s">
        <v>165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0.00012999999999999999</v>
      </c>
      <c r="R189" s="222">
        <f>Q189*H189</f>
        <v>0.00077999999999999988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247</v>
      </c>
      <c r="AT189" s="224" t="s">
        <v>161</v>
      </c>
      <c r="AU189" s="224" t="s">
        <v>82</v>
      </c>
      <c r="AY189" s="18" t="s">
        <v>157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247</v>
      </c>
      <c r="BM189" s="224" t="s">
        <v>2033</v>
      </c>
    </row>
    <row r="190" s="2" customFormat="1">
      <c r="A190" s="39"/>
      <c r="B190" s="40"/>
      <c r="C190" s="41"/>
      <c r="D190" s="226" t="s">
        <v>168</v>
      </c>
      <c r="E190" s="41"/>
      <c r="F190" s="227" t="s">
        <v>2034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168</v>
      </c>
      <c r="AU190" s="18" t="s">
        <v>82</v>
      </c>
    </row>
    <row r="191" s="2" customFormat="1" ht="16.5" customHeight="1">
      <c r="A191" s="39"/>
      <c r="B191" s="40"/>
      <c r="C191" s="213" t="s">
        <v>498</v>
      </c>
      <c r="D191" s="213" t="s">
        <v>161</v>
      </c>
      <c r="E191" s="214" t="s">
        <v>2035</v>
      </c>
      <c r="F191" s="215" t="s">
        <v>2036</v>
      </c>
      <c r="G191" s="216" t="s">
        <v>495</v>
      </c>
      <c r="H191" s="217">
        <v>5</v>
      </c>
      <c r="I191" s="218"/>
      <c r="J191" s="219">
        <f>ROUND(I191*H191,2)</f>
        <v>0</v>
      </c>
      <c r="K191" s="215" t="s">
        <v>165</v>
      </c>
      <c r="L191" s="45"/>
      <c r="M191" s="220" t="s">
        <v>19</v>
      </c>
      <c r="N191" s="221" t="s">
        <v>43</v>
      </c>
      <c r="O191" s="85"/>
      <c r="P191" s="222">
        <f>O191*H191</f>
        <v>0</v>
      </c>
      <c r="Q191" s="222">
        <v>0.00021000000000000001</v>
      </c>
      <c r="R191" s="222">
        <f>Q191*H191</f>
        <v>0.0010500000000000002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247</v>
      </c>
      <c r="AT191" s="224" t="s">
        <v>161</v>
      </c>
      <c r="AU191" s="224" t="s">
        <v>82</v>
      </c>
      <c r="AY191" s="18" t="s">
        <v>157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247</v>
      </c>
      <c r="BM191" s="224" t="s">
        <v>2037</v>
      </c>
    </row>
    <row r="192" s="2" customFormat="1">
      <c r="A192" s="39"/>
      <c r="B192" s="40"/>
      <c r="C192" s="41"/>
      <c r="D192" s="226" t="s">
        <v>168</v>
      </c>
      <c r="E192" s="41"/>
      <c r="F192" s="227" t="s">
        <v>2038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168</v>
      </c>
      <c r="AU192" s="18" t="s">
        <v>82</v>
      </c>
    </row>
    <row r="193" s="2" customFormat="1" ht="24.15" customHeight="1">
      <c r="A193" s="39"/>
      <c r="B193" s="40"/>
      <c r="C193" s="213" t="s">
        <v>503</v>
      </c>
      <c r="D193" s="213" t="s">
        <v>161</v>
      </c>
      <c r="E193" s="214" t="s">
        <v>2039</v>
      </c>
      <c r="F193" s="215" t="s">
        <v>2040</v>
      </c>
      <c r="G193" s="216" t="s">
        <v>164</v>
      </c>
      <c r="H193" s="217">
        <v>5</v>
      </c>
      <c r="I193" s="218"/>
      <c r="J193" s="219">
        <f>ROUND(I193*H193,2)</f>
        <v>0</v>
      </c>
      <c r="K193" s="215" t="s">
        <v>165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0.00040000000000000002</v>
      </c>
      <c r="R193" s="222">
        <f>Q193*H193</f>
        <v>0.002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247</v>
      </c>
      <c r="AT193" s="224" t="s">
        <v>161</v>
      </c>
      <c r="AU193" s="224" t="s">
        <v>82</v>
      </c>
      <c r="AY193" s="18" t="s">
        <v>157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80</v>
      </c>
      <c r="BK193" s="225">
        <f>ROUND(I193*H193,2)</f>
        <v>0</v>
      </c>
      <c r="BL193" s="18" t="s">
        <v>247</v>
      </c>
      <c r="BM193" s="224" t="s">
        <v>2041</v>
      </c>
    </row>
    <row r="194" s="2" customFormat="1">
      <c r="A194" s="39"/>
      <c r="B194" s="40"/>
      <c r="C194" s="41"/>
      <c r="D194" s="226" t="s">
        <v>168</v>
      </c>
      <c r="E194" s="41"/>
      <c r="F194" s="227" t="s">
        <v>2042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168</v>
      </c>
      <c r="AU194" s="18" t="s">
        <v>82</v>
      </c>
    </row>
    <row r="195" s="2" customFormat="1" ht="21.75" customHeight="1">
      <c r="A195" s="39"/>
      <c r="B195" s="40"/>
      <c r="C195" s="213" t="s">
        <v>509</v>
      </c>
      <c r="D195" s="213" t="s">
        <v>161</v>
      </c>
      <c r="E195" s="214" t="s">
        <v>2043</v>
      </c>
      <c r="F195" s="215" t="s">
        <v>2044</v>
      </c>
      <c r="G195" s="216" t="s">
        <v>164</v>
      </c>
      <c r="H195" s="217">
        <v>5</v>
      </c>
      <c r="I195" s="218"/>
      <c r="J195" s="219">
        <f>ROUND(I195*H195,2)</f>
        <v>0</v>
      </c>
      <c r="K195" s="215" t="s">
        <v>165</v>
      </c>
      <c r="L195" s="45"/>
      <c r="M195" s="220" t="s">
        <v>19</v>
      </c>
      <c r="N195" s="221" t="s">
        <v>43</v>
      </c>
      <c r="O195" s="85"/>
      <c r="P195" s="222">
        <f>O195*H195</f>
        <v>0</v>
      </c>
      <c r="Q195" s="222">
        <v>1.0000000000000001E-05</v>
      </c>
      <c r="R195" s="222">
        <f>Q195*H195</f>
        <v>5.0000000000000002E-05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247</v>
      </c>
      <c r="AT195" s="224" t="s">
        <v>161</v>
      </c>
      <c r="AU195" s="224" t="s">
        <v>82</v>
      </c>
      <c r="AY195" s="18" t="s">
        <v>157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247</v>
      </c>
      <c r="BM195" s="224" t="s">
        <v>2045</v>
      </c>
    </row>
    <row r="196" s="2" customFormat="1">
      <c r="A196" s="39"/>
      <c r="B196" s="40"/>
      <c r="C196" s="41"/>
      <c r="D196" s="226" t="s">
        <v>168</v>
      </c>
      <c r="E196" s="41"/>
      <c r="F196" s="227" t="s">
        <v>2046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168</v>
      </c>
      <c r="AU196" s="18" t="s">
        <v>82</v>
      </c>
    </row>
    <row r="197" s="2" customFormat="1" ht="24.15" customHeight="1">
      <c r="A197" s="39"/>
      <c r="B197" s="40"/>
      <c r="C197" s="213" t="s">
        <v>515</v>
      </c>
      <c r="D197" s="213" t="s">
        <v>161</v>
      </c>
      <c r="E197" s="214" t="s">
        <v>2047</v>
      </c>
      <c r="F197" s="215" t="s">
        <v>2048</v>
      </c>
      <c r="G197" s="216" t="s">
        <v>213</v>
      </c>
      <c r="H197" s="217">
        <v>0.080000000000000002</v>
      </c>
      <c r="I197" s="218"/>
      <c r="J197" s="219">
        <f>ROUND(I197*H197,2)</f>
        <v>0</v>
      </c>
      <c r="K197" s="215" t="s">
        <v>165</v>
      </c>
      <c r="L197" s="45"/>
      <c r="M197" s="220" t="s">
        <v>19</v>
      </c>
      <c r="N197" s="221" t="s">
        <v>43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247</v>
      </c>
      <c r="AT197" s="224" t="s">
        <v>161</v>
      </c>
      <c r="AU197" s="224" t="s">
        <v>82</v>
      </c>
      <c r="AY197" s="18" t="s">
        <v>157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80</v>
      </c>
      <c r="BK197" s="225">
        <f>ROUND(I197*H197,2)</f>
        <v>0</v>
      </c>
      <c r="BL197" s="18" t="s">
        <v>247</v>
      </c>
      <c r="BM197" s="224" t="s">
        <v>2049</v>
      </c>
    </row>
    <row r="198" s="2" customFormat="1">
      <c r="A198" s="39"/>
      <c r="B198" s="40"/>
      <c r="C198" s="41"/>
      <c r="D198" s="226" t="s">
        <v>168</v>
      </c>
      <c r="E198" s="41"/>
      <c r="F198" s="227" t="s">
        <v>2050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168</v>
      </c>
      <c r="AU198" s="18" t="s">
        <v>82</v>
      </c>
    </row>
    <row r="199" s="12" customFormat="1" ht="22.8" customHeight="1">
      <c r="A199" s="12"/>
      <c r="B199" s="197"/>
      <c r="C199" s="198"/>
      <c r="D199" s="199" t="s">
        <v>71</v>
      </c>
      <c r="E199" s="211" t="s">
        <v>2051</v>
      </c>
      <c r="F199" s="211" t="s">
        <v>2052</v>
      </c>
      <c r="G199" s="198"/>
      <c r="H199" s="198"/>
      <c r="I199" s="201"/>
      <c r="J199" s="212">
        <f>BK199</f>
        <v>0</v>
      </c>
      <c r="K199" s="198"/>
      <c r="L199" s="203"/>
      <c r="M199" s="204"/>
      <c r="N199" s="205"/>
      <c r="O199" s="205"/>
      <c r="P199" s="206">
        <f>SUM(P200:P210)</f>
        <v>0</v>
      </c>
      <c r="Q199" s="205"/>
      <c r="R199" s="206">
        <f>SUM(R200:R210)</f>
        <v>0.02921</v>
      </c>
      <c r="S199" s="205"/>
      <c r="T199" s="207">
        <f>SUM(T200:T210)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8" t="s">
        <v>82</v>
      </c>
      <c r="AT199" s="209" t="s">
        <v>71</v>
      </c>
      <c r="AU199" s="209" t="s">
        <v>80</v>
      </c>
      <c r="AY199" s="208" t="s">
        <v>157</v>
      </c>
      <c r="BK199" s="210">
        <f>SUM(BK200:BK210)</f>
        <v>0</v>
      </c>
    </row>
    <row r="200" s="2" customFormat="1" ht="24.15" customHeight="1">
      <c r="A200" s="39"/>
      <c r="B200" s="40"/>
      <c r="C200" s="213" t="s">
        <v>520</v>
      </c>
      <c r="D200" s="213" t="s">
        <v>161</v>
      </c>
      <c r="E200" s="214" t="s">
        <v>2053</v>
      </c>
      <c r="F200" s="215" t="s">
        <v>2054</v>
      </c>
      <c r="G200" s="216" t="s">
        <v>2055</v>
      </c>
      <c r="H200" s="217">
        <v>1</v>
      </c>
      <c r="I200" s="218"/>
      <c r="J200" s="219">
        <f>ROUND(I200*H200,2)</f>
        <v>0</v>
      </c>
      <c r="K200" s="215" t="s">
        <v>165</v>
      </c>
      <c r="L200" s="45"/>
      <c r="M200" s="220" t="s">
        <v>19</v>
      </c>
      <c r="N200" s="221" t="s">
        <v>43</v>
      </c>
      <c r="O200" s="85"/>
      <c r="P200" s="222">
        <f>O200*H200</f>
        <v>0</v>
      </c>
      <c r="Q200" s="222">
        <v>0.016469999999999999</v>
      </c>
      <c r="R200" s="222">
        <f>Q200*H200</f>
        <v>0.016469999999999999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247</v>
      </c>
      <c r="AT200" s="224" t="s">
        <v>161</v>
      </c>
      <c r="AU200" s="224" t="s">
        <v>82</v>
      </c>
      <c r="AY200" s="18" t="s">
        <v>157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247</v>
      </c>
      <c r="BM200" s="224" t="s">
        <v>2056</v>
      </c>
    </row>
    <row r="201" s="2" customFormat="1">
      <c r="A201" s="39"/>
      <c r="B201" s="40"/>
      <c r="C201" s="41"/>
      <c r="D201" s="226" t="s">
        <v>168</v>
      </c>
      <c r="E201" s="41"/>
      <c r="F201" s="227" t="s">
        <v>2057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168</v>
      </c>
      <c r="AU201" s="18" t="s">
        <v>82</v>
      </c>
    </row>
    <row r="202" s="2" customFormat="1" ht="21.75" customHeight="1">
      <c r="A202" s="39"/>
      <c r="B202" s="40"/>
      <c r="C202" s="213" t="s">
        <v>525</v>
      </c>
      <c r="D202" s="213" t="s">
        <v>161</v>
      </c>
      <c r="E202" s="214" t="s">
        <v>2058</v>
      </c>
      <c r="F202" s="215" t="s">
        <v>2059</v>
      </c>
      <c r="G202" s="216" t="s">
        <v>2055</v>
      </c>
      <c r="H202" s="217">
        <v>1</v>
      </c>
      <c r="I202" s="218"/>
      <c r="J202" s="219">
        <f>ROUND(I202*H202,2)</f>
        <v>0</v>
      </c>
      <c r="K202" s="215" t="s">
        <v>165</v>
      </c>
      <c r="L202" s="45"/>
      <c r="M202" s="220" t="s">
        <v>19</v>
      </c>
      <c r="N202" s="221" t="s">
        <v>43</v>
      </c>
      <c r="O202" s="85"/>
      <c r="P202" s="222">
        <f>O202*H202</f>
        <v>0</v>
      </c>
      <c r="Q202" s="222">
        <v>0.00066</v>
      </c>
      <c r="R202" s="222">
        <f>Q202*H202</f>
        <v>0.00066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247</v>
      </c>
      <c r="AT202" s="224" t="s">
        <v>161</v>
      </c>
      <c r="AU202" s="224" t="s">
        <v>82</v>
      </c>
      <c r="AY202" s="18" t="s">
        <v>157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247</v>
      </c>
      <c r="BM202" s="224" t="s">
        <v>2060</v>
      </c>
    </row>
    <row r="203" s="2" customFormat="1">
      <c r="A203" s="39"/>
      <c r="B203" s="40"/>
      <c r="C203" s="41"/>
      <c r="D203" s="226" t="s">
        <v>168</v>
      </c>
      <c r="E203" s="41"/>
      <c r="F203" s="227" t="s">
        <v>2061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168</v>
      </c>
      <c r="AU203" s="18" t="s">
        <v>82</v>
      </c>
    </row>
    <row r="204" s="2" customFormat="1" ht="16.5" customHeight="1">
      <c r="A204" s="39"/>
      <c r="B204" s="40"/>
      <c r="C204" s="258" t="s">
        <v>530</v>
      </c>
      <c r="D204" s="258" t="s">
        <v>281</v>
      </c>
      <c r="E204" s="259" t="s">
        <v>2062</v>
      </c>
      <c r="F204" s="260" t="s">
        <v>2063</v>
      </c>
      <c r="G204" s="261" t="s">
        <v>495</v>
      </c>
      <c r="H204" s="262">
        <v>1</v>
      </c>
      <c r="I204" s="263"/>
      <c r="J204" s="264">
        <f>ROUND(I204*H204,2)</f>
        <v>0</v>
      </c>
      <c r="K204" s="260" t="s">
        <v>165</v>
      </c>
      <c r="L204" s="265"/>
      <c r="M204" s="266" t="s">
        <v>19</v>
      </c>
      <c r="N204" s="267" t="s">
        <v>43</v>
      </c>
      <c r="O204" s="85"/>
      <c r="P204" s="222">
        <f>O204*H204</f>
        <v>0</v>
      </c>
      <c r="Q204" s="222">
        <v>0.01</v>
      </c>
      <c r="R204" s="222">
        <f>Q204*H204</f>
        <v>0.01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442</v>
      </c>
      <c r="AT204" s="224" t="s">
        <v>281</v>
      </c>
      <c r="AU204" s="224" t="s">
        <v>82</v>
      </c>
      <c r="AY204" s="18" t="s">
        <v>157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247</v>
      </c>
      <c r="BM204" s="224" t="s">
        <v>2064</v>
      </c>
    </row>
    <row r="205" s="2" customFormat="1" ht="16.5" customHeight="1">
      <c r="A205" s="39"/>
      <c r="B205" s="40"/>
      <c r="C205" s="213" t="s">
        <v>536</v>
      </c>
      <c r="D205" s="213" t="s">
        <v>161</v>
      </c>
      <c r="E205" s="214" t="s">
        <v>2065</v>
      </c>
      <c r="F205" s="215" t="s">
        <v>2066</v>
      </c>
      <c r="G205" s="216" t="s">
        <v>2055</v>
      </c>
      <c r="H205" s="217">
        <v>1</v>
      </c>
      <c r="I205" s="218"/>
      <c r="J205" s="219">
        <f>ROUND(I205*H205,2)</f>
        <v>0</v>
      </c>
      <c r="K205" s="215" t="s">
        <v>165</v>
      </c>
      <c r="L205" s="45"/>
      <c r="M205" s="220" t="s">
        <v>19</v>
      </c>
      <c r="N205" s="221" t="s">
        <v>43</v>
      </c>
      <c r="O205" s="85"/>
      <c r="P205" s="222">
        <f>O205*H205</f>
        <v>0</v>
      </c>
      <c r="Q205" s="222">
        <v>0.0018400000000000001</v>
      </c>
      <c r="R205" s="222">
        <f>Q205*H205</f>
        <v>0.0018400000000000001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247</v>
      </c>
      <c r="AT205" s="224" t="s">
        <v>161</v>
      </c>
      <c r="AU205" s="224" t="s">
        <v>82</v>
      </c>
      <c r="AY205" s="18" t="s">
        <v>157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247</v>
      </c>
      <c r="BM205" s="224" t="s">
        <v>2067</v>
      </c>
    </row>
    <row r="206" s="2" customFormat="1">
      <c r="A206" s="39"/>
      <c r="B206" s="40"/>
      <c r="C206" s="41"/>
      <c r="D206" s="226" t="s">
        <v>168</v>
      </c>
      <c r="E206" s="41"/>
      <c r="F206" s="227" t="s">
        <v>2068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168</v>
      </c>
      <c r="AU206" s="18" t="s">
        <v>82</v>
      </c>
    </row>
    <row r="207" s="2" customFormat="1" ht="16.5" customHeight="1">
      <c r="A207" s="39"/>
      <c r="B207" s="40"/>
      <c r="C207" s="213" t="s">
        <v>543</v>
      </c>
      <c r="D207" s="213" t="s">
        <v>161</v>
      </c>
      <c r="E207" s="214" t="s">
        <v>2069</v>
      </c>
      <c r="F207" s="215" t="s">
        <v>2070</v>
      </c>
      <c r="G207" s="216" t="s">
        <v>495</v>
      </c>
      <c r="H207" s="217">
        <v>1</v>
      </c>
      <c r="I207" s="218"/>
      <c r="J207" s="219">
        <f>ROUND(I207*H207,2)</f>
        <v>0</v>
      </c>
      <c r="K207" s="215" t="s">
        <v>165</v>
      </c>
      <c r="L207" s="45"/>
      <c r="M207" s="220" t="s">
        <v>19</v>
      </c>
      <c r="N207" s="221" t="s">
        <v>43</v>
      </c>
      <c r="O207" s="85"/>
      <c r="P207" s="222">
        <f>O207*H207</f>
        <v>0</v>
      </c>
      <c r="Q207" s="222">
        <v>0.00024000000000000001</v>
      </c>
      <c r="R207" s="222">
        <f>Q207*H207</f>
        <v>0.00024000000000000001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247</v>
      </c>
      <c r="AT207" s="224" t="s">
        <v>161</v>
      </c>
      <c r="AU207" s="224" t="s">
        <v>82</v>
      </c>
      <c r="AY207" s="18" t="s">
        <v>157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247</v>
      </c>
      <c r="BM207" s="224" t="s">
        <v>2071</v>
      </c>
    </row>
    <row r="208" s="2" customFormat="1">
      <c r="A208" s="39"/>
      <c r="B208" s="40"/>
      <c r="C208" s="41"/>
      <c r="D208" s="226" t="s">
        <v>168</v>
      </c>
      <c r="E208" s="41"/>
      <c r="F208" s="227" t="s">
        <v>2072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168</v>
      </c>
      <c r="AU208" s="18" t="s">
        <v>82</v>
      </c>
    </row>
    <row r="209" s="2" customFormat="1" ht="24.15" customHeight="1">
      <c r="A209" s="39"/>
      <c r="B209" s="40"/>
      <c r="C209" s="213" t="s">
        <v>549</v>
      </c>
      <c r="D209" s="213" t="s">
        <v>161</v>
      </c>
      <c r="E209" s="214" t="s">
        <v>2073</v>
      </c>
      <c r="F209" s="215" t="s">
        <v>2074</v>
      </c>
      <c r="G209" s="216" t="s">
        <v>213</v>
      </c>
      <c r="H209" s="217">
        <v>0.029000000000000001</v>
      </c>
      <c r="I209" s="218"/>
      <c r="J209" s="219">
        <f>ROUND(I209*H209,2)</f>
        <v>0</v>
      </c>
      <c r="K209" s="215" t="s">
        <v>165</v>
      </c>
      <c r="L209" s="45"/>
      <c r="M209" s="220" t="s">
        <v>19</v>
      </c>
      <c r="N209" s="221" t="s">
        <v>43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247</v>
      </c>
      <c r="AT209" s="224" t="s">
        <v>161</v>
      </c>
      <c r="AU209" s="224" t="s">
        <v>82</v>
      </c>
      <c r="AY209" s="18" t="s">
        <v>157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80</v>
      </c>
      <c r="BK209" s="225">
        <f>ROUND(I209*H209,2)</f>
        <v>0</v>
      </c>
      <c r="BL209" s="18" t="s">
        <v>247</v>
      </c>
      <c r="BM209" s="224" t="s">
        <v>2075</v>
      </c>
    </row>
    <row r="210" s="2" customFormat="1">
      <c r="A210" s="39"/>
      <c r="B210" s="40"/>
      <c r="C210" s="41"/>
      <c r="D210" s="226" t="s">
        <v>168</v>
      </c>
      <c r="E210" s="41"/>
      <c r="F210" s="227" t="s">
        <v>2076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168</v>
      </c>
      <c r="AU210" s="18" t="s">
        <v>82</v>
      </c>
    </row>
    <row r="211" s="12" customFormat="1" ht="22.8" customHeight="1">
      <c r="A211" s="12"/>
      <c r="B211" s="197"/>
      <c r="C211" s="198"/>
      <c r="D211" s="199" t="s">
        <v>71</v>
      </c>
      <c r="E211" s="211" t="s">
        <v>2077</v>
      </c>
      <c r="F211" s="211" t="s">
        <v>2078</v>
      </c>
      <c r="G211" s="198"/>
      <c r="H211" s="198"/>
      <c r="I211" s="201"/>
      <c r="J211" s="212">
        <f>BK211</f>
        <v>0</v>
      </c>
      <c r="K211" s="198"/>
      <c r="L211" s="203"/>
      <c r="M211" s="204"/>
      <c r="N211" s="205"/>
      <c r="O211" s="205"/>
      <c r="P211" s="206">
        <f>SUM(P212:P215)</f>
        <v>0</v>
      </c>
      <c r="Q211" s="205"/>
      <c r="R211" s="206">
        <f>SUM(R212:R215)</f>
        <v>0.0065900000000000004</v>
      </c>
      <c r="S211" s="205"/>
      <c r="T211" s="207">
        <f>SUM(T212:T215)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8" t="s">
        <v>82</v>
      </c>
      <c r="AT211" s="209" t="s">
        <v>71</v>
      </c>
      <c r="AU211" s="209" t="s">
        <v>80</v>
      </c>
      <c r="AY211" s="208" t="s">
        <v>157</v>
      </c>
      <c r="BK211" s="210">
        <f>SUM(BK212:BK215)</f>
        <v>0</v>
      </c>
    </row>
    <row r="212" s="2" customFormat="1" ht="33" customHeight="1">
      <c r="A212" s="39"/>
      <c r="B212" s="40"/>
      <c r="C212" s="213" t="s">
        <v>554</v>
      </c>
      <c r="D212" s="213" t="s">
        <v>161</v>
      </c>
      <c r="E212" s="214" t="s">
        <v>2079</v>
      </c>
      <c r="F212" s="215" t="s">
        <v>2080</v>
      </c>
      <c r="G212" s="216" t="s">
        <v>2055</v>
      </c>
      <c r="H212" s="217">
        <v>1</v>
      </c>
      <c r="I212" s="218"/>
      <c r="J212" s="219">
        <f>ROUND(I212*H212,2)</f>
        <v>0</v>
      </c>
      <c r="K212" s="215" t="s">
        <v>165</v>
      </c>
      <c r="L212" s="45"/>
      <c r="M212" s="220" t="s">
        <v>19</v>
      </c>
      <c r="N212" s="221" t="s">
        <v>43</v>
      </c>
      <c r="O212" s="85"/>
      <c r="P212" s="222">
        <f>O212*H212</f>
        <v>0</v>
      </c>
      <c r="Q212" s="222">
        <v>0.0065900000000000004</v>
      </c>
      <c r="R212" s="222">
        <f>Q212*H212</f>
        <v>0.0065900000000000004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247</v>
      </c>
      <c r="AT212" s="224" t="s">
        <v>161</v>
      </c>
      <c r="AU212" s="224" t="s">
        <v>82</v>
      </c>
      <c r="AY212" s="18" t="s">
        <v>157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247</v>
      </c>
      <c r="BM212" s="224" t="s">
        <v>2081</v>
      </c>
    </row>
    <row r="213" s="2" customFormat="1">
      <c r="A213" s="39"/>
      <c r="B213" s="40"/>
      <c r="C213" s="41"/>
      <c r="D213" s="226" t="s">
        <v>168</v>
      </c>
      <c r="E213" s="41"/>
      <c r="F213" s="227" t="s">
        <v>2082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168</v>
      </c>
      <c r="AU213" s="18" t="s">
        <v>82</v>
      </c>
    </row>
    <row r="214" s="2" customFormat="1" ht="24.15" customHeight="1">
      <c r="A214" s="39"/>
      <c r="B214" s="40"/>
      <c r="C214" s="213" t="s">
        <v>559</v>
      </c>
      <c r="D214" s="213" t="s">
        <v>161</v>
      </c>
      <c r="E214" s="214" t="s">
        <v>2083</v>
      </c>
      <c r="F214" s="215" t="s">
        <v>2084</v>
      </c>
      <c r="G214" s="216" t="s">
        <v>213</v>
      </c>
      <c r="H214" s="217">
        <v>0.0070000000000000001</v>
      </c>
      <c r="I214" s="218"/>
      <c r="J214" s="219">
        <f>ROUND(I214*H214,2)</f>
        <v>0</v>
      </c>
      <c r="K214" s="215" t="s">
        <v>165</v>
      </c>
      <c r="L214" s="45"/>
      <c r="M214" s="220" t="s">
        <v>19</v>
      </c>
      <c r="N214" s="221" t="s">
        <v>43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247</v>
      </c>
      <c r="AT214" s="224" t="s">
        <v>161</v>
      </c>
      <c r="AU214" s="224" t="s">
        <v>82</v>
      </c>
      <c r="AY214" s="18" t="s">
        <v>157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247</v>
      </c>
      <c r="BM214" s="224" t="s">
        <v>2085</v>
      </c>
    </row>
    <row r="215" s="2" customFormat="1">
      <c r="A215" s="39"/>
      <c r="B215" s="40"/>
      <c r="C215" s="41"/>
      <c r="D215" s="226" t="s">
        <v>168</v>
      </c>
      <c r="E215" s="41"/>
      <c r="F215" s="227" t="s">
        <v>2086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168</v>
      </c>
      <c r="AU215" s="18" t="s">
        <v>82</v>
      </c>
    </row>
    <row r="216" s="12" customFormat="1" ht="22.8" customHeight="1">
      <c r="A216" s="12"/>
      <c r="B216" s="197"/>
      <c r="C216" s="198"/>
      <c r="D216" s="199" t="s">
        <v>71</v>
      </c>
      <c r="E216" s="211" t="s">
        <v>2087</v>
      </c>
      <c r="F216" s="211" t="s">
        <v>2088</v>
      </c>
      <c r="G216" s="198"/>
      <c r="H216" s="198"/>
      <c r="I216" s="201"/>
      <c r="J216" s="212">
        <f>BK216</f>
        <v>0</v>
      </c>
      <c r="K216" s="198"/>
      <c r="L216" s="203"/>
      <c r="M216" s="204"/>
      <c r="N216" s="205"/>
      <c r="O216" s="205"/>
      <c r="P216" s="206">
        <f>SUM(P217:P226)</f>
        <v>0</v>
      </c>
      <c r="Q216" s="205"/>
      <c r="R216" s="206">
        <f>SUM(R217:R226)</f>
        <v>0.73119999999999996</v>
      </c>
      <c r="S216" s="205"/>
      <c r="T216" s="207">
        <f>SUM(T217:T226)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8" t="s">
        <v>82</v>
      </c>
      <c r="AT216" s="209" t="s">
        <v>71</v>
      </c>
      <c r="AU216" s="209" t="s">
        <v>80</v>
      </c>
      <c r="AY216" s="208" t="s">
        <v>157</v>
      </c>
      <c r="BK216" s="210">
        <f>SUM(BK217:BK226)</f>
        <v>0</v>
      </c>
    </row>
    <row r="217" s="2" customFormat="1" ht="24.15" customHeight="1">
      <c r="A217" s="39"/>
      <c r="B217" s="40"/>
      <c r="C217" s="213" t="s">
        <v>564</v>
      </c>
      <c r="D217" s="213" t="s">
        <v>161</v>
      </c>
      <c r="E217" s="214" t="s">
        <v>2089</v>
      </c>
      <c r="F217" s="215" t="s">
        <v>2090</v>
      </c>
      <c r="G217" s="216" t="s">
        <v>164</v>
      </c>
      <c r="H217" s="217">
        <v>30</v>
      </c>
      <c r="I217" s="218"/>
      <c r="J217" s="219">
        <f>ROUND(I217*H217,2)</f>
        <v>0</v>
      </c>
      <c r="K217" s="215" t="s">
        <v>165</v>
      </c>
      <c r="L217" s="45"/>
      <c r="M217" s="220" t="s">
        <v>19</v>
      </c>
      <c r="N217" s="221" t="s">
        <v>43</v>
      </c>
      <c r="O217" s="85"/>
      <c r="P217" s="222">
        <f>O217*H217</f>
        <v>0</v>
      </c>
      <c r="Q217" s="222">
        <v>0.00296</v>
      </c>
      <c r="R217" s="222">
        <f>Q217*H217</f>
        <v>0.088800000000000004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247</v>
      </c>
      <c r="AT217" s="224" t="s">
        <v>161</v>
      </c>
      <c r="AU217" s="224" t="s">
        <v>82</v>
      </c>
      <c r="AY217" s="18" t="s">
        <v>157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80</v>
      </c>
      <c r="BK217" s="225">
        <f>ROUND(I217*H217,2)</f>
        <v>0</v>
      </c>
      <c r="BL217" s="18" t="s">
        <v>247</v>
      </c>
      <c r="BM217" s="224" t="s">
        <v>2091</v>
      </c>
    </row>
    <row r="218" s="2" customFormat="1">
      <c r="A218" s="39"/>
      <c r="B218" s="40"/>
      <c r="C218" s="41"/>
      <c r="D218" s="226" t="s">
        <v>168</v>
      </c>
      <c r="E218" s="41"/>
      <c r="F218" s="227" t="s">
        <v>2092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168</v>
      </c>
      <c r="AU218" s="18" t="s">
        <v>82</v>
      </c>
    </row>
    <row r="219" s="2" customFormat="1" ht="24.15" customHeight="1">
      <c r="A219" s="39"/>
      <c r="B219" s="40"/>
      <c r="C219" s="213" t="s">
        <v>570</v>
      </c>
      <c r="D219" s="213" t="s">
        <v>161</v>
      </c>
      <c r="E219" s="214" t="s">
        <v>2093</v>
      </c>
      <c r="F219" s="215" t="s">
        <v>2094</v>
      </c>
      <c r="G219" s="216" t="s">
        <v>164</v>
      </c>
      <c r="H219" s="217">
        <v>88</v>
      </c>
      <c r="I219" s="218"/>
      <c r="J219" s="219">
        <f>ROUND(I219*H219,2)</f>
        <v>0</v>
      </c>
      <c r="K219" s="215" t="s">
        <v>165</v>
      </c>
      <c r="L219" s="45"/>
      <c r="M219" s="220" t="s">
        <v>19</v>
      </c>
      <c r="N219" s="221" t="s">
        <v>43</v>
      </c>
      <c r="O219" s="85"/>
      <c r="P219" s="222">
        <f>O219*H219</f>
        <v>0</v>
      </c>
      <c r="Q219" s="222">
        <v>0.0073000000000000001</v>
      </c>
      <c r="R219" s="222">
        <f>Q219*H219</f>
        <v>0.64239999999999997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247</v>
      </c>
      <c r="AT219" s="224" t="s">
        <v>161</v>
      </c>
      <c r="AU219" s="224" t="s">
        <v>82</v>
      </c>
      <c r="AY219" s="18" t="s">
        <v>157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80</v>
      </c>
      <c r="BK219" s="225">
        <f>ROUND(I219*H219,2)</f>
        <v>0</v>
      </c>
      <c r="BL219" s="18" t="s">
        <v>247</v>
      </c>
      <c r="BM219" s="224" t="s">
        <v>2095</v>
      </c>
    </row>
    <row r="220" s="2" customFormat="1">
      <c r="A220" s="39"/>
      <c r="B220" s="40"/>
      <c r="C220" s="41"/>
      <c r="D220" s="226" t="s">
        <v>168</v>
      </c>
      <c r="E220" s="41"/>
      <c r="F220" s="227" t="s">
        <v>2096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168</v>
      </c>
      <c r="AU220" s="18" t="s">
        <v>82</v>
      </c>
    </row>
    <row r="221" s="2" customFormat="1" ht="24.15" customHeight="1">
      <c r="A221" s="39"/>
      <c r="B221" s="40"/>
      <c r="C221" s="213" t="s">
        <v>576</v>
      </c>
      <c r="D221" s="213" t="s">
        <v>161</v>
      </c>
      <c r="E221" s="214" t="s">
        <v>2097</v>
      </c>
      <c r="F221" s="215" t="s">
        <v>2098</v>
      </c>
      <c r="G221" s="216" t="s">
        <v>164</v>
      </c>
      <c r="H221" s="217">
        <v>30</v>
      </c>
      <c r="I221" s="218"/>
      <c r="J221" s="219">
        <f>ROUND(I221*H221,2)</f>
        <v>0</v>
      </c>
      <c r="K221" s="215" t="s">
        <v>165</v>
      </c>
      <c r="L221" s="45"/>
      <c r="M221" s="220" t="s">
        <v>19</v>
      </c>
      <c r="N221" s="221" t="s">
        <v>43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247</v>
      </c>
      <c r="AT221" s="224" t="s">
        <v>161</v>
      </c>
      <c r="AU221" s="224" t="s">
        <v>82</v>
      </c>
      <c r="AY221" s="18" t="s">
        <v>157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80</v>
      </c>
      <c r="BK221" s="225">
        <f>ROUND(I221*H221,2)</f>
        <v>0</v>
      </c>
      <c r="BL221" s="18" t="s">
        <v>247</v>
      </c>
      <c r="BM221" s="224" t="s">
        <v>2099</v>
      </c>
    </row>
    <row r="222" s="2" customFormat="1">
      <c r="A222" s="39"/>
      <c r="B222" s="40"/>
      <c r="C222" s="41"/>
      <c r="D222" s="226" t="s">
        <v>168</v>
      </c>
      <c r="E222" s="41"/>
      <c r="F222" s="227" t="s">
        <v>2100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168</v>
      </c>
      <c r="AU222" s="18" t="s">
        <v>82</v>
      </c>
    </row>
    <row r="223" s="2" customFormat="1" ht="24.15" customHeight="1">
      <c r="A223" s="39"/>
      <c r="B223" s="40"/>
      <c r="C223" s="213" t="s">
        <v>581</v>
      </c>
      <c r="D223" s="213" t="s">
        <v>161</v>
      </c>
      <c r="E223" s="214" t="s">
        <v>2101</v>
      </c>
      <c r="F223" s="215" t="s">
        <v>2102</v>
      </c>
      <c r="G223" s="216" t="s">
        <v>164</v>
      </c>
      <c r="H223" s="217">
        <v>88</v>
      </c>
      <c r="I223" s="218"/>
      <c r="J223" s="219">
        <f>ROUND(I223*H223,2)</f>
        <v>0</v>
      </c>
      <c r="K223" s="215" t="s">
        <v>165</v>
      </c>
      <c r="L223" s="45"/>
      <c r="M223" s="220" t="s">
        <v>19</v>
      </c>
      <c r="N223" s="221" t="s">
        <v>43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247</v>
      </c>
      <c r="AT223" s="224" t="s">
        <v>161</v>
      </c>
      <c r="AU223" s="224" t="s">
        <v>82</v>
      </c>
      <c r="AY223" s="18" t="s">
        <v>157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80</v>
      </c>
      <c r="BK223" s="225">
        <f>ROUND(I223*H223,2)</f>
        <v>0</v>
      </c>
      <c r="BL223" s="18" t="s">
        <v>247</v>
      </c>
      <c r="BM223" s="224" t="s">
        <v>2103</v>
      </c>
    </row>
    <row r="224" s="2" customFormat="1">
      <c r="A224" s="39"/>
      <c r="B224" s="40"/>
      <c r="C224" s="41"/>
      <c r="D224" s="226" t="s">
        <v>168</v>
      </c>
      <c r="E224" s="41"/>
      <c r="F224" s="227" t="s">
        <v>2104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168</v>
      </c>
      <c r="AU224" s="18" t="s">
        <v>82</v>
      </c>
    </row>
    <row r="225" s="2" customFormat="1" ht="24.15" customHeight="1">
      <c r="A225" s="39"/>
      <c r="B225" s="40"/>
      <c r="C225" s="213" t="s">
        <v>587</v>
      </c>
      <c r="D225" s="213" t="s">
        <v>161</v>
      </c>
      <c r="E225" s="214" t="s">
        <v>2105</v>
      </c>
      <c r="F225" s="215" t="s">
        <v>2106</v>
      </c>
      <c r="G225" s="216" t="s">
        <v>213</v>
      </c>
      <c r="H225" s="217">
        <v>0.73099999999999998</v>
      </c>
      <c r="I225" s="218"/>
      <c r="J225" s="219">
        <f>ROUND(I225*H225,2)</f>
        <v>0</v>
      </c>
      <c r="K225" s="215" t="s">
        <v>165</v>
      </c>
      <c r="L225" s="45"/>
      <c r="M225" s="220" t="s">
        <v>19</v>
      </c>
      <c r="N225" s="221" t="s">
        <v>43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247</v>
      </c>
      <c r="AT225" s="224" t="s">
        <v>161</v>
      </c>
      <c r="AU225" s="224" t="s">
        <v>82</v>
      </c>
      <c r="AY225" s="18" t="s">
        <v>157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247</v>
      </c>
      <c r="BM225" s="224" t="s">
        <v>2107</v>
      </c>
    </row>
    <row r="226" s="2" customFormat="1">
      <c r="A226" s="39"/>
      <c r="B226" s="40"/>
      <c r="C226" s="41"/>
      <c r="D226" s="226" t="s">
        <v>168</v>
      </c>
      <c r="E226" s="41"/>
      <c r="F226" s="227" t="s">
        <v>2108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168</v>
      </c>
      <c r="AU226" s="18" t="s">
        <v>82</v>
      </c>
    </row>
    <row r="227" s="12" customFormat="1" ht="22.8" customHeight="1">
      <c r="A227" s="12"/>
      <c r="B227" s="197"/>
      <c r="C227" s="198"/>
      <c r="D227" s="199" t="s">
        <v>71</v>
      </c>
      <c r="E227" s="211" t="s">
        <v>2109</v>
      </c>
      <c r="F227" s="211" t="s">
        <v>2110</v>
      </c>
      <c r="G227" s="198"/>
      <c r="H227" s="198"/>
      <c r="I227" s="201"/>
      <c r="J227" s="212">
        <f>BK227</f>
        <v>0</v>
      </c>
      <c r="K227" s="198"/>
      <c r="L227" s="203"/>
      <c r="M227" s="204"/>
      <c r="N227" s="205"/>
      <c r="O227" s="205"/>
      <c r="P227" s="206">
        <f>SUM(P228:P240)</f>
        <v>0</v>
      </c>
      <c r="Q227" s="205"/>
      <c r="R227" s="206">
        <f>SUM(R228:R240)</f>
        <v>0.03261</v>
      </c>
      <c r="S227" s="205"/>
      <c r="T227" s="207">
        <f>SUM(T228:T240)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8" t="s">
        <v>82</v>
      </c>
      <c r="AT227" s="209" t="s">
        <v>71</v>
      </c>
      <c r="AU227" s="209" t="s">
        <v>80</v>
      </c>
      <c r="AY227" s="208" t="s">
        <v>157</v>
      </c>
      <c r="BK227" s="210">
        <f>SUM(BK228:BK240)</f>
        <v>0</v>
      </c>
    </row>
    <row r="228" s="2" customFormat="1" ht="16.5" customHeight="1">
      <c r="A228" s="39"/>
      <c r="B228" s="40"/>
      <c r="C228" s="213" t="s">
        <v>593</v>
      </c>
      <c r="D228" s="213" t="s">
        <v>161</v>
      </c>
      <c r="E228" s="214" t="s">
        <v>2111</v>
      </c>
      <c r="F228" s="215" t="s">
        <v>2112</v>
      </c>
      <c r="G228" s="216" t="s">
        <v>495</v>
      </c>
      <c r="H228" s="217">
        <v>1</v>
      </c>
      <c r="I228" s="218"/>
      <c r="J228" s="219">
        <f>ROUND(I228*H228,2)</f>
        <v>0</v>
      </c>
      <c r="K228" s="215" t="s">
        <v>165</v>
      </c>
      <c r="L228" s="45"/>
      <c r="M228" s="220" t="s">
        <v>19</v>
      </c>
      <c r="N228" s="221" t="s">
        <v>43</v>
      </c>
      <c r="O228" s="85"/>
      <c r="P228" s="222">
        <f>O228*H228</f>
        <v>0</v>
      </c>
      <c r="Q228" s="222">
        <v>0.0013600000000000001</v>
      </c>
      <c r="R228" s="222">
        <f>Q228*H228</f>
        <v>0.0013600000000000001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247</v>
      </c>
      <c r="AT228" s="224" t="s">
        <v>161</v>
      </c>
      <c r="AU228" s="224" t="s">
        <v>82</v>
      </c>
      <c r="AY228" s="18" t="s">
        <v>157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247</v>
      </c>
      <c r="BM228" s="224" t="s">
        <v>2113</v>
      </c>
    </row>
    <row r="229" s="2" customFormat="1">
      <c r="A229" s="39"/>
      <c r="B229" s="40"/>
      <c r="C229" s="41"/>
      <c r="D229" s="226" t="s">
        <v>168</v>
      </c>
      <c r="E229" s="41"/>
      <c r="F229" s="227" t="s">
        <v>2114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168</v>
      </c>
      <c r="AU229" s="18" t="s">
        <v>82</v>
      </c>
    </row>
    <row r="230" s="2" customFormat="1" ht="16.5" customHeight="1">
      <c r="A230" s="39"/>
      <c r="B230" s="40"/>
      <c r="C230" s="213" t="s">
        <v>598</v>
      </c>
      <c r="D230" s="213" t="s">
        <v>161</v>
      </c>
      <c r="E230" s="214" t="s">
        <v>2115</v>
      </c>
      <c r="F230" s="215" t="s">
        <v>2116</v>
      </c>
      <c r="G230" s="216" t="s">
        <v>495</v>
      </c>
      <c r="H230" s="217">
        <v>6</v>
      </c>
      <c r="I230" s="218"/>
      <c r="J230" s="219">
        <f>ROUND(I230*H230,2)</f>
        <v>0</v>
      </c>
      <c r="K230" s="215" t="s">
        <v>165</v>
      </c>
      <c r="L230" s="45"/>
      <c r="M230" s="220" t="s">
        <v>19</v>
      </c>
      <c r="N230" s="221" t="s">
        <v>43</v>
      </c>
      <c r="O230" s="85"/>
      <c r="P230" s="222">
        <f>O230*H230</f>
        <v>0</v>
      </c>
      <c r="Q230" s="222">
        <v>0.00027</v>
      </c>
      <c r="R230" s="222">
        <f>Q230*H230</f>
        <v>0.0016199999999999999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247</v>
      </c>
      <c r="AT230" s="224" t="s">
        <v>161</v>
      </c>
      <c r="AU230" s="224" t="s">
        <v>82</v>
      </c>
      <c r="AY230" s="18" t="s">
        <v>157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247</v>
      </c>
      <c r="BM230" s="224" t="s">
        <v>2117</v>
      </c>
    </row>
    <row r="231" s="2" customFormat="1">
      <c r="A231" s="39"/>
      <c r="B231" s="40"/>
      <c r="C231" s="41"/>
      <c r="D231" s="226" t="s">
        <v>168</v>
      </c>
      <c r="E231" s="41"/>
      <c r="F231" s="227" t="s">
        <v>2118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168</v>
      </c>
      <c r="AU231" s="18" t="s">
        <v>82</v>
      </c>
    </row>
    <row r="232" s="2" customFormat="1" ht="24.15" customHeight="1">
      <c r="A232" s="39"/>
      <c r="B232" s="40"/>
      <c r="C232" s="213" t="s">
        <v>603</v>
      </c>
      <c r="D232" s="213" t="s">
        <v>161</v>
      </c>
      <c r="E232" s="214" t="s">
        <v>2119</v>
      </c>
      <c r="F232" s="215" t="s">
        <v>2120</v>
      </c>
      <c r="G232" s="216" t="s">
        <v>495</v>
      </c>
      <c r="H232" s="217">
        <v>1</v>
      </c>
      <c r="I232" s="218"/>
      <c r="J232" s="219">
        <f>ROUND(I232*H232,2)</f>
        <v>0</v>
      </c>
      <c r="K232" s="215" t="s">
        <v>165</v>
      </c>
      <c r="L232" s="45"/>
      <c r="M232" s="220" t="s">
        <v>19</v>
      </c>
      <c r="N232" s="221" t="s">
        <v>43</v>
      </c>
      <c r="O232" s="85"/>
      <c r="P232" s="222">
        <f>O232*H232</f>
        <v>0</v>
      </c>
      <c r="Q232" s="222">
        <v>0.00173</v>
      </c>
      <c r="R232" s="222">
        <f>Q232*H232</f>
        <v>0.00173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247</v>
      </c>
      <c r="AT232" s="224" t="s">
        <v>161</v>
      </c>
      <c r="AU232" s="224" t="s">
        <v>82</v>
      </c>
      <c r="AY232" s="18" t="s">
        <v>157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80</v>
      </c>
      <c r="BK232" s="225">
        <f>ROUND(I232*H232,2)</f>
        <v>0</v>
      </c>
      <c r="BL232" s="18" t="s">
        <v>247</v>
      </c>
      <c r="BM232" s="224" t="s">
        <v>2121</v>
      </c>
    </row>
    <row r="233" s="2" customFormat="1">
      <c r="A233" s="39"/>
      <c r="B233" s="40"/>
      <c r="C233" s="41"/>
      <c r="D233" s="226" t="s">
        <v>168</v>
      </c>
      <c r="E233" s="41"/>
      <c r="F233" s="227" t="s">
        <v>2122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168</v>
      </c>
      <c r="AU233" s="18" t="s">
        <v>82</v>
      </c>
    </row>
    <row r="234" s="2" customFormat="1" ht="16.5" customHeight="1">
      <c r="A234" s="39"/>
      <c r="B234" s="40"/>
      <c r="C234" s="213" t="s">
        <v>608</v>
      </c>
      <c r="D234" s="213" t="s">
        <v>161</v>
      </c>
      <c r="E234" s="214" t="s">
        <v>2123</v>
      </c>
      <c r="F234" s="215" t="s">
        <v>2124</v>
      </c>
      <c r="G234" s="216" t="s">
        <v>495</v>
      </c>
      <c r="H234" s="217">
        <v>8</v>
      </c>
      <c r="I234" s="218"/>
      <c r="J234" s="219">
        <f>ROUND(I234*H234,2)</f>
        <v>0</v>
      </c>
      <c r="K234" s="215" t="s">
        <v>165</v>
      </c>
      <c r="L234" s="45"/>
      <c r="M234" s="220" t="s">
        <v>19</v>
      </c>
      <c r="N234" s="221" t="s">
        <v>43</v>
      </c>
      <c r="O234" s="85"/>
      <c r="P234" s="222">
        <f>O234*H234</f>
        <v>0</v>
      </c>
      <c r="Q234" s="222">
        <v>0.00315</v>
      </c>
      <c r="R234" s="222">
        <f>Q234*H234</f>
        <v>0.0252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247</v>
      </c>
      <c r="AT234" s="224" t="s">
        <v>161</v>
      </c>
      <c r="AU234" s="224" t="s">
        <v>82</v>
      </c>
      <c r="AY234" s="18" t="s">
        <v>157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247</v>
      </c>
      <c r="BM234" s="224" t="s">
        <v>2125</v>
      </c>
    </row>
    <row r="235" s="2" customFormat="1">
      <c r="A235" s="39"/>
      <c r="B235" s="40"/>
      <c r="C235" s="41"/>
      <c r="D235" s="226" t="s">
        <v>168</v>
      </c>
      <c r="E235" s="41"/>
      <c r="F235" s="227" t="s">
        <v>2126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168</v>
      </c>
      <c r="AU235" s="18" t="s">
        <v>82</v>
      </c>
    </row>
    <row r="236" s="2" customFormat="1" ht="21.75" customHeight="1">
      <c r="A236" s="39"/>
      <c r="B236" s="40"/>
      <c r="C236" s="213" t="s">
        <v>614</v>
      </c>
      <c r="D236" s="213" t="s">
        <v>161</v>
      </c>
      <c r="E236" s="214" t="s">
        <v>2127</v>
      </c>
      <c r="F236" s="215" t="s">
        <v>2128</v>
      </c>
      <c r="G236" s="216" t="s">
        <v>495</v>
      </c>
      <c r="H236" s="217">
        <v>10</v>
      </c>
      <c r="I236" s="218"/>
      <c r="J236" s="219">
        <f>ROUND(I236*H236,2)</f>
        <v>0</v>
      </c>
      <c r="K236" s="215" t="s">
        <v>165</v>
      </c>
      <c r="L236" s="45"/>
      <c r="M236" s="220" t="s">
        <v>19</v>
      </c>
      <c r="N236" s="221" t="s">
        <v>43</v>
      </c>
      <c r="O236" s="85"/>
      <c r="P236" s="222">
        <f>O236*H236</f>
        <v>0</v>
      </c>
      <c r="Q236" s="222">
        <v>0.00027</v>
      </c>
      <c r="R236" s="222">
        <f>Q236*H236</f>
        <v>0.0027000000000000001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247</v>
      </c>
      <c r="AT236" s="224" t="s">
        <v>161</v>
      </c>
      <c r="AU236" s="224" t="s">
        <v>82</v>
      </c>
      <c r="AY236" s="18" t="s">
        <v>157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80</v>
      </c>
      <c r="BK236" s="225">
        <f>ROUND(I236*H236,2)</f>
        <v>0</v>
      </c>
      <c r="BL236" s="18" t="s">
        <v>247</v>
      </c>
      <c r="BM236" s="224" t="s">
        <v>2129</v>
      </c>
    </row>
    <row r="237" s="2" customFormat="1">
      <c r="A237" s="39"/>
      <c r="B237" s="40"/>
      <c r="C237" s="41"/>
      <c r="D237" s="226" t="s">
        <v>168</v>
      </c>
      <c r="E237" s="41"/>
      <c r="F237" s="227" t="s">
        <v>2130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168</v>
      </c>
      <c r="AU237" s="18" t="s">
        <v>82</v>
      </c>
    </row>
    <row r="238" s="2" customFormat="1" ht="16.5" customHeight="1">
      <c r="A238" s="39"/>
      <c r="B238" s="40"/>
      <c r="C238" s="258" t="s">
        <v>619</v>
      </c>
      <c r="D238" s="258" t="s">
        <v>281</v>
      </c>
      <c r="E238" s="259" t="s">
        <v>2131</v>
      </c>
      <c r="F238" s="260" t="s">
        <v>2132</v>
      </c>
      <c r="G238" s="261" t="s">
        <v>495</v>
      </c>
      <c r="H238" s="262">
        <v>10</v>
      </c>
      <c r="I238" s="263"/>
      <c r="J238" s="264">
        <f>ROUND(I238*H238,2)</f>
        <v>0</v>
      </c>
      <c r="K238" s="260" t="s">
        <v>165</v>
      </c>
      <c r="L238" s="265"/>
      <c r="M238" s="266" t="s">
        <v>19</v>
      </c>
      <c r="N238" s="267" t="s">
        <v>43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442</v>
      </c>
      <c r="AT238" s="224" t="s">
        <v>281</v>
      </c>
      <c r="AU238" s="224" t="s">
        <v>82</v>
      </c>
      <c r="AY238" s="18" t="s">
        <v>157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80</v>
      </c>
      <c r="BK238" s="225">
        <f>ROUND(I238*H238,2)</f>
        <v>0</v>
      </c>
      <c r="BL238" s="18" t="s">
        <v>247</v>
      </c>
      <c r="BM238" s="224" t="s">
        <v>2133</v>
      </c>
    </row>
    <row r="239" s="2" customFormat="1" ht="24.15" customHeight="1">
      <c r="A239" s="39"/>
      <c r="B239" s="40"/>
      <c r="C239" s="213" t="s">
        <v>624</v>
      </c>
      <c r="D239" s="213" t="s">
        <v>161</v>
      </c>
      <c r="E239" s="214" t="s">
        <v>2134</v>
      </c>
      <c r="F239" s="215" t="s">
        <v>2135</v>
      </c>
      <c r="G239" s="216" t="s">
        <v>213</v>
      </c>
      <c r="H239" s="217">
        <v>0.033000000000000002</v>
      </c>
      <c r="I239" s="218"/>
      <c r="J239" s="219">
        <f>ROUND(I239*H239,2)</f>
        <v>0</v>
      </c>
      <c r="K239" s="215" t="s">
        <v>165</v>
      </c>
      <c r="L239" s="45"/>
      <c r="M239" s="220" t="s">
        <v>19</v>
      </c>
      <c r="N239" s="221" t="s">
        <v>43</v>
      </c>
      <c r="O239" s="85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247</v>
      </c>
      <c r="AT239" s="224" t="s">
        <v>161</v>
      </c>
      <c r="AU239" s="224" t="s">
        <v>82</v>
      </c>
      <c r="AY239" s="18" t="s">
        <v>157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80</v>
      </c>
      <c r="BK239" s="225">
        <f>ROUND(I239*H239,2)</f>
        <v>0</v>
      </c>
      <c r="BL239" s="18" t="s">
        <v>247</v>
      </c>
      <c r="BM239" s="224" t="s">
        <v>2136</v>
      </c>
    </row>
    <row r="240" s="2" customFormat="1">
      <c r="A240" s="39"/>
      <c r="B240" s="40"/>
      <c r="C240" s="41"/>
      <c r="D240" s="226" t="s">
        <v>168</v>
      </c>
      <c r="E240" s="41"/>
      <c r="F240" s="227" t="s">
        <v>2137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168</v>
      </c>
      <c r="AU240" s="18" t="s">
        <v>82</v>
      </c>
    </row>
    <row r="241" s="12" customFormat="1" ht="22.8" customHeight="1">
      <c r="A241" s="12"/>
      <c r="B241" s="197"/>
      <c r="C241" s="198"/>
      <c r="D241" s="199" t="s">
        <v>71</v>
      </c>
      <c r="E241" s="211" t="s">
        <v>2138</v>
      </c>
      <c r="F241" s="211" t="s">
        <v>2139</v>
      </c>
      <c r="G241" s="198"/>
      <c r="H241" s="198"/>
      <c r="I241" s="201"/>
      <c r="J241" s="212">
        <f>BK241</f>
        <v>0</v>
      </c>
      <c r="K241" s="198"/>
      <c r="L241" s="203"/>
      <c r="M241" s="204"/>
      <c r="N241" s="205"/>
      <c r="O241" s="205"/>
      <c r="P241" s="206">
        <f>SUM(P242:P266)</f>
        <v>0</v>
      </c>
      <c r="Q241" s="205"/>
      <c r="R241" s="206">
        <f>SUM(R242:R266)</f>
        <v>0.23276</v>
      </c>
      <c r="S241" s="205"/>
      <c r="T241" s="207">
        <f>SUM(T242:T266)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8" t="s">
        <v>82</v>
      </c>
      <c r="AT241" s="209" t="s">
        <v>71</v>
      </c>
      <c r="AU241" s="209" t="s">
        <v>80</v>
      </c>
      <c r="AY241" s="208" t="s">
        <v>157</v>
      </c>
      <c r="BK241" s="210">
        <f>SUM(BK242:BK266)</f>
        <v>0</v>
      </c>
    </row>
    <row r="242" s="2" customFormat="1" ht="16.5" customHeight="1">
      <c r="A242" s="39"/>
      <c r="B242" s="40"/>
      <c r="C242" s="213" t="s">
        <v>629</v>
      </c>
      <c r="D242" s="213" t="s">
        <v>161</v>
      </c>
      <c r="E242" s="214" t="s">
        <v>2140</v>
      </c>
      <c r="F242" s="215" t="s">
        <v>2141</v>
      </c>
      <c r="G242" s="216" t="s">
        <v>495</v>
      </c>
      <c r="H242" s="217">
        <v>2</v>
      </c>
      <c r="I242" s="218"/>
      <c r="J242" s="219">
        <f>ROUND(I242*H242,2)</f>
        <v>0</v>
      </c>
      <c r="K242" s="215" t="s">
        <v>165</v>
      </c>
      <c r="L242" s="45"/>
      <c r="M242" s="220" t="s">
        <v>19</v>
      </c>
      <c r="N242" s="221" t="s">
        <v>43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247</v>
      </c>
      <c r="AT242" s="224" t="s">
        <v>161</v>
      </c>
      <c r="AU242" s="224" t="s">
        <v>82</v>
      </c>
      <c r="AY242" s="18" t="s">
        <v>157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80</v>
      </c>
      <c r="BK242" s="225">
        <f>ROUND(I242*H242,2)</f>
        <v>0</v>
      </c>
      <c r="BL242" s="18" t="s">
        <v>247</v>
      </c>
      <c r="BM242" s="224" t="s">
        <v>2142</v>
      </c>
    </row>
    <row r="243" s="2" customFormat="1">
      <c r="A243" s="39"/>
      <c r="B243" s="40"/>
      <c r="C243" s="41"/>
      <c r="D243" s="226" t="s">
        <v>168</v>
      </c>
      <c r="E243" s="41"/>
      <c r="F243" s="227" t="s">
        <v>2143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168</v>
      </c>
      <c r="AU243" s="18" t="s">
        <v>82</v>
      </c>
    </row>
    <row r="244" s="2" customFormat="1" ht="16.5" customHeight="1">
      <c r="A244" s="39"/>
      <c r="B244" s="40"/>
      <c r="C244" s="258" t="s">
        <v>634</v>
      </c>
      <c r="D244" s="258" t="s">
        <v>281</v>
      </c>
      <c r="E244" s="259" t="s">
        <v>2144</v>
      </c>
      <c r="F244" s="260" t="s">
        <v>2145</v>
      </c>
      <c r="G244" s="261" t="s">
        <v>495</v>
      </c>
      <c r="H244" s="262">
        <v>2</v>
      </c>
      <c r="I244" s="263"/>
      <c r="J244" s="264">
        <f>ROUND(I244*H244,2)</f>
        <v>0</v>
      </c>
      <c r="K244" s="260" t="s">
        <v>165</v>
      </c>
      <c r="L244" s="265"/>
      <c r="M244" s="266" t="s">
        <v>19</v>
      </c>
      <c r="N244" s="267" t="s">
        <v>43</v>
      </c>
      <c r="O244" s="85"/>
      <c r="P244" s="222">
        <f>O244*H244</f>
        <v>0</v>
      </c>
      <c r="Q244" s="222">
        <v>0.0035999999999999999</v>
      </c>
      <c r="R244" s="222">
        <f>Q244*H244</f>
        <v>0.0071999999999999998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442</v>
      </c>
      <c r="AT244" s="224" t="s">
        <v>281</v>
      </c>
      <c r="AU244" s="224" t="s">
        <v>82</v>
      </c>
      <c r="AY244" s="18" t="s">
        <v>157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80</v>
      </c>
      <c r="BK244" s="225">
        <f>ROUND(I244*H244,2)</f>
        <v>0</v>
      </c>
      <c r="BL244" s="18" t="s">
        <v>247</v>
      </c>
      <c r="BM244" s="224" t="s">
        <v>2146</v>
      </c>
    </row>
    <row r="245" s="2" customFormat="1" ht="16.5" customHeight="1">
      <c r="A245" s="39"/>
      <c r="B245" s="40"/>
      <c r="C245" s="213" t="s">
        <v>640</v>
      </c>
      <c r="D245" s="213" t="s">
        <v>161</v>
      </c>
      <c r="E245" s="214" t="s">
        <v>2147</v>
      </c>
      <c r="F245" s="215" t="s">
        <v>2148</v>
      </c>
      <c r="G245" s="216" t="s">
        <v>495</v>
      </c>
      <c r="H245" s="217">
        <v>2</v>
      </c>
      <c r="I245" s="218"/>
      <c r="J245" s="219">
        <f>ROUND(I245*H245,2)</f>
        <v>0</v>
      </c>
      <c r="K245" s="215" t="s">
        <v>165</v>
      </c>
      <c r="L245" s="45"/>
      <c r="M245" s="220" t="s">
        <v>19</v>
      </c>
      <c r="N245" s="221" t="s">
        <v>43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247</v>
      </c>
      <c r="AT245" s="224" t="s">
        <v>161</v>
      </c>
      <c r="AU245" s="224" t="s">
        <v>82</v>
      </c>
      <c r="AY245" s="18" t="s">
        <v>157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80</v>
      </c>
      <c r="BK245" s="225">
        <f>ROUND(I245*H245,2)</f>
        <v>0</v>
      </c>
      <c r="BL245" s="18" t="s">
        <v>247</v>
      </c>
      <c r="BM245" s="224" t="s">
        <v>2149</v>
      </c>
    </row>
    <row r="246" s="2" customFormat="1">
      <c r="A246" s="39"/>
      <c r="B246" s="40"/>
      <c r="C246" s="41"/>
      <c r="D246" s="226" t="s">
        <v>168</v>
      </c>
      <c r="E246" s="41"/>
      <c r="F246" s="227" t="s">
        <v>2150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168</v>
      </c>
      <c r="AU246" s="18" t="s">
        <v>82</v>
      </c>
    </row>
    <row r="247" s="2" customFormat="1" ht="16.5" customHeight="1">
      <c r="A247" s="39"/>
      <c r="B247" s="40"/>
      <c r="C247" s="258" t="s">
        <v>645</v>
      </c>
      <c r="D247" s="258" t="s">
        <v>281</v>
      </c>
      <c r="E247" s="259" t="s">
        <v>2151</v>
      </c>
      <c r="F247" s="260" t="s">
        <v>2152</v>
      </c>
      <c r="G247" s="261" t="s">
        <v>495</v>
      </c>
      <c r="H247" s="262">
        <v>2</v>
      </c>
      <c r="I247" s="263"/>
      <c r="J247" s="264">
        <f>ROUND(I247*H247,2)</f>
        <v>0</v>
      </c>
      <c r="K247" s="260" t="s">
        <v>165</v>
      </c>
      <c r="L247" s="265"/>
      <c r="M247" s="266" t="s">
        <v>19</v>
      </c>
      <c r="N247" s="267" t="s">
        <v>43</v>
      </c>
      <c r="O247" s="85"/>
      <c r="P247" s="222">
        <f>O247*H247</f>
        <v>0</v>
      </c>
      <c r="Q247" s="222">
        <v>0.0048999999999999998</v>
      </c>
      <c r="R247" s="222">
        <f>Q247*H247</f>
        <v>0.0097999999999999997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442</v>
      </c>
      <c r="AT247" s="224" t="s">
        <v>281</v>
      </c>
      <c r="AU247" s="224" t="s">
        <v>82</v>
      </c>
      <c r="AY247" s="18" t="s">
        <v>157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80</v>
      </c>
      <c r="BK247" s="225">
        <f>ROUND(I247*H247,2)</f>
        <v>0</v>
      </c>
      <c r="BL247" s="18" t="s">
        <v>247</v>
      </c>
      <c r="BM247" s="224" t="s">
        <v>2153</v>
      </c>
    </row>
    <row r="248" s="2" customFormat="1" ht="16.5" customHeight="1">
      <c r="A248" s="39"/>
      <c r="B248" s="40"/>
      <c r="C248" s="213" t="s">
        <v>649</v>
      </c>
      <c r="D248" s="213" t="s">
        <v>161</v>
      </c>
      <c r="E248" s="214" t="s">
        <v>2154</v>
      </c>
      <c r="F248" s="215" t="s">
        <v>2155</v>
      </c>
      <c r="G248" s="216" t="s">
        <v>495</v>
      </c>
      <c r="H248" s="217">
        <v>4</v>
      </c>
      <c r="I248" s="218"/>
      <c r="J248" s="219">
        <f>ROUND(I248*H248,2)</f>
        <v>0</v>
      </c>
      <c r="K248" s="215" t="s">
        <v>165</v>
      </c>
      <c r="L248" s="45"/>
      <c r="M248" s="220" t="s">
        <v>19</v>
      </c>
      <c r="N248" s="221" t="s">
        <v>43</v>
      </c>
      <c r="O248" s="85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247</v>
      </c>
      <c r="AT248" s="224" t="s">
        <v>161</v>
      </c>
      <c r="AU248" s="224" t="s">
        <v>82</v>
      </c>
      <c r="AY248" s="18" t="s">
        <v>157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80</v>
      </c>
      <c r="BK248" s="225">
        <f>ROUND(I248*H248,2)</f>
        <v>0</v>
      </c>
      <c r="BL248" s="18" t="s">
        <v>247</v>
      </c>
      <c r="BM248" s="224" t="s">
        <v>2156</v>
      </c>
    </row>
    <row r="249" s="2" customFormat="1">
      <c r="A249" s="39"/>
      <c r="B249" s="40"/>
      <c r="C249" s="41"/>
      <c r="D249" s="226" t="s">
        <v>168</v>
      </c>
      <c r="E249" s="41"/>
      <c r="F249" s="227" t="s">
        <v>2157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168</v>
      </c>
      <c r="AU249" s="18" t="s">
        <v>82</v>
      </c>
    </row>
    <row r="250" s="2" customFormat="1" ht="16.5" customHeight="1">
      <c r="A250" s="39"/>
      <c r="B250" s="40"/>
      <c r="C250" s="258" t="s">
        <v>655</v>
      </c>
      <c r="D250" s="258" t="s">
        <v>281</v>
      </c>
      <c r="E250" s="259" t="s">
        <v>2158</v>
      </c>
      <c r="F250" s="260" t="s">
        <v>2159</v>
      </c>
      <c r="G250" s="261" t="s">
        <v>495</v>
      </c>
      <c r="H250" s="262">
        <v>4</v>
      </c>
      <c r="I250" s="263"/>
      <c r="J250" s="264">
        <f>ROUND(I250*H250,2)</f>
        <v>0</v>
      </c>
      <c r="K250" s="260" t="s">
        <v>165</v>
      </c>
      <c r="L250" s="265"/>
      <c r="M250" s="266" t="s">
        <v>19</v>
      </c>
      <c r="N250" s="267" t="s">
        <v>43</v>
      </c>
      <c r="O250" s="85"/>
      <c r="P250" s="222">
        <f>O250*H250</f>
        <v>0</v>
      </c>
      <c r="Q250" s="222">
        <v>0.00014999999999999999</v>
      </c>
      <c r="R250" s="222">
        <f>Q250*H250</f>
        <v>0.00059999999999999995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442</v>
      </c>
      <c r="AT250" s="224" t="s">
        <v>281</v>
      </c>
      <c r="AU250" s="224" t="s">
        <v>82</v>
      </c>
      <c r="AY250" s="18" t="s">
        <v>157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80</v>
      </c>
      <c r="BK250" s="225">
        <f>ROUND(I250*H250,2)</f>
        <v>0</v>
      </c>
      <c r="BL250" s="18" t="s">
        <v>247</v>
      </c>
      <c r="BM250" s="224" t="s">
        <v>2160</v>
      </c>
    </row>
    <row r="251" s="2" customFormat="1" ht="16.5" customHeight="1">
      <c r="A251" s="39"/>
      <c r="B251" s="40"/>
      <c r="C251" s="213" t="s">
        <v>661</v>
      </c>
      <c r="D251" s="213" t="s">
        <v>161</v>
      </c>
      <c r="E251" s="214" t="s">
        <v>2161</v>
      </c>
      <c r="F251" s="215" t="s">
        <v>2162</v>
      </c>
      <c r="G251" s="216" t="s">
        <v>495</v>
      </c>
      <c r="H251" s="217">
        <v>1</v>
      </c>
      <c r="I251" s="218"/>
      <c r="J251" s="219">
        <f>ROUND(I251*H251,2)</f>
        <v>0</v>
      </c>
      <c r="K251" s="215" t="s">
        <v>165</v>
      </c>
      <c r="L251" s="45"/>
      <c r="M251" s="220" t="s">
        <v>19</v>
      </c>
      <c r="N251" s="221" t="s">
        <v>43</v>
      </c>
      <c r="O251" s="85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247</v>
      </c>
      <c r="AT251" s="224" t="s">
        <v>161</v>
      </c>
      <c r="AU251" s="224" t="s">
        <v>82</v>
      </c>
      <c r="AY251" s="18" t="s">
        <v>157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80</v>
      </c>
      <c r="BK251" s="225">
        <f>ROUND(I251*H251,2)</f>
        <v>0</v>
      </c>
      <c r="BL251" s="18" t="s">
        <v>247</v>
      </c>
      <c r="BM251" s="224" t="s">
        <v>2163</v>
      </c>
    </row>
    <row r="252" s="2" customFormat="1">
      <c r="A252" s="39"/>
      <c r="B252" s="40"/>
      <c r="C252" s="41"/>
      <c r="D252" s="226" t="s">
        <v>168</v>
      </c>
      <c r="E252" s="41"/>
      <c r="F252" s="227" t="s">
        <v>2164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168</v>
      </c>
      <c r="AU252" s="18" t="s">
        <v>82</v>
      </c>
    </row>
    <row r="253" s="2" customFormat="1" ht="16.5" customHeight="1">
      <c r="A253" s="39"/>
      <c r="B253" s="40"/>
      <c r="C253" s="258" t="s">
        <v>667</v>
      </c>
      <c r="D253" s="258" t="s">
        <v>281</v>
      </c>
      <c r="E253" s="259" t="s">
        <v>2165</v>
      </c>
      <c r="F253" s="260" t="s">
        <v>2166</v>
      </c>
      <c r="G253" s="261" t="s">
        <v>495</v>
      </c>
      <c r="H253" s="262">
        <v>1</v>
      </c>
      <c r="I253" s="263"/>
      <c r="J253" s="264">
        <f>ROUND(I253*H253,2)</f>
        <v>0</v>
      </c>
      <c r="K253" s="260" t="s">
        <v>165</v>
      </c>
      <c r="L253" s="265"/>
      <c r="M253" s="266" t="s">
        <v>19</v>
      </c>
      <c r="N253" s="267" t="s">
        <v>43</v>
      </c>
      <c r="O253" s="85"/>
      <c r="P253" s="222">
        <f>O253*H253</f>
        <v>0</v>
      </c>
      <c r="Q253" s="222">
        <v>0.00059999999999999995</v>
      </c>
      <c r="R253" s="222">
        <f>Q253*H253</f>
        <v>0.00059999999999999995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442</v>
      </c>
      <c r="AT253" s="224" t="s">
        <v>281</v>
      </c>
      <c r="AU253" s="224" t="s">
        <v>82</v>
      </c>
      <c r="AY253" s="18" t="s">
        <v>157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80</v>
      </c>
      <c r="BK253" s="225">
        <f>ROUND(I253*H253,2)</f>
        <v>0</v>
      </c>
      <c r="BL253" s="18" t="s">
        <v>247</v>
      </c>
      <c r="BM253" s="224" t="s">
        <v>2167</v>
      </c>
    </row>
    <row r="254" s="2" customFormat="1" ht="16.5" customHeight="1">
      <c r="A254" s="39"/>
      <c r="B254" s="40"/>
      <c r="C254" s="213" t="s">
        <v>671</v>
      </c>
      <c r="D254" s="213" t="s">
        <v>161</v>
      </c>
      <c r="E254" s="214" t="s">
        <v>2168</v>
      </c>
      <c r="F254" s="215" t="s">
        <v>2169</v>
      </c>
      <c r="G254" s="216" t="s">
        <v>495</v>
      </c>
      <c r="H254" s="217">
        <v>2</v>
      </c>
      <c r="I254" s="218"/>
      <c r="J254" s="219">
        <f>ROUND(I254*H254,2)</f>
        <v>0</v>
      </c>
      <c r="K254" s="215" t="s">
        <v>165</v>
      </c>
      <c r="L254" s="45"/>
      <c r="M254" s="220" t="s">
        <v>19</v>
      </c>
      <c r="N254" s="221" t="s">
        <v>43</v>
      </c>
      <c r="O254" s="85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247</v>
      </c>
      <c r="AT254" s="224" t="s">
        <v>161</v>
      </c>
      <c r="AU254" s="224" t="s">
        <v>82</v>
      </c>
      <c r="AY254" s="18" t="s">
        <v>157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80</v>
      </c>
      <c r="BK254" s="225">
        <f>ROUND(I254*H254,2)</f>
        <v>0</v>
      </c>
      <c r="BL254" s="18" t="s">
        <v>247</v>
      </c>
      <c r="BM254" s="224" t="s">
        <v>2170</v>
      </c>
    </row>
    <row r="255" s="2" customFormat="1">
      <c r="A255" s="39"/>
      <c r="B255" s="40"/>
      <c r="C255" s="41"/>
      <c r="D255" s="226" t="s">
        <v>168</v>
      </c>
      <c r="E255" s="41"/>
      <c r="F255" s="227" t="s">
        <v>2171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168</v>
      </c>
      <c r="AU255" s="18" t="s">
        <v>82</v>
      </c>
    </row>
    <row r="256" s="2" customFormat="1" ht="16.5" customHeight="1">
      <c r="A256" s="39"/>
      <c r="B256" s="40"/>
      <c r="C256" s="258" t="s">
        <v>676</v>
      </c>
      <c r="D256" s="258" t="s">
        <v>281</v>
      </c>
      <c r="E256" s="259" t="s">
        <v>2172</v>
      </c>
      <c r="F256" s="260" t="s">
        <v>2173</v>
      </c>
      <c r="G256" s="261" t="s">
        <v>495</v>
      </c>
      <c r="H256" s="262">
        <v>2</v>
      </c>
      <c r="I256" s="263"/>
      <c r="J256" s="264">
        <f>ROUND(I256*H256,2)</f>
        <v>0</v>
      </c>
      <c r="K256" s="260" t="s">
        <v>165</v>
      </c>
      <c r="L256" s="265"/>
      <c r="M256" s="266" t="s">
        <v>19</v>
      </c>
      <c r="N256" s="267" t="s">
        <v>43</v>
      </c>
      <c r="O256" s="85"/>
      <c r="P256" s="222">
        <f>O256*H256</f>
        <v>0</v>
      </c>
      <c r="Q256" s="222">
        <v>0.00080000000000000004</v>
      </c>
      <c r="R256" s="222">
        <f>Q256*H256</f>
        <v>0.0016000000000000001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442</v>
      </c>
      <c r="AT256" s="224" t="s">
        <v>281</v>
      </c>
      <c r="AU256" s="224" t="s">
        <v>82</v>
      </c>
      <c r="AY256" s="18" t="s">
        <v>157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80</v>
      </c>
      <c r="BK256" s="225">
        <f>ROUND(I256*H256,2)</f>
        <v>0</v>
      </c>
      <c r="BL256" s="18" t="s">
        <v>247</v>
      </c>
      <c r="BM256" s="224" t="s">
        <v>2174</v>
      </c>
    </row>
    <row r="257" s="2" customFormat="1" ht="24.15" customHeight="1">
      <c r="A257" s="39"/>
      <c r="B257" s="40"/>
      <c r="C257" s="213" t="s">
        <v>681</v>
      </c>
      <c r="D257" s="213" t="s">
        <v>161</v>
      </c>
      <c r="E257" s="214" t="s">
        <v>2175</v>
      </c>
      <c r="F257" s="215" t="s">
        <v>2176</v>
      </c>
      <c r="G257" s="216" t="s">
        <v>164</v>
      </c>
      <c r="H257" s="217">
        <v>34</v>
      </c>
      <c r="I257" s="218"/>
      <c r="J257" s="219">
        <f>ROUND(I257*H257,2)</f>
        <v>0</v>
      </c>
      <c r="K257" s="215" t="s">
        <v>165</v>
      </c>
      <c r="L257" s="45"/>
      <c r="M257" s="220" t="s">
        <v>19</v>
      </c>
      <c r="N257" s="221" t="s">
        <v>43</v>
      </c>
      <c r="O257" s="85"/>
      <c r="P257" s="222">
        <f>O257*H257</f>
        <v>0</v>
      </c>
      <c r="Q257" s="222">
        <v>0.0034399999999999999</v>
      </c>
      <c r="R257" s="222">
        <f>Q257*H257</f>
        <v>0.11696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247</v>
      </c>
      <c r="AT257" s="224" t="s">
        <v>161</v>
      </c>
      <c r="AU257" s="224" t="s">
        <v>82</v>
      </c>
      <c r="AY257" s="18" t="s">
        <v>157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80</v>
      </c>
      <c r="BK257" s="225">
        <f>ROUND(I257*H257,2)</f>
        <v>0</v>
      </c>
      <c r="BL257" s="18" t="s">
        <v>247</v>
      </c>
      <c r="BM257" s="224" t="s">
        <v>2177</v>
      </c>
    </row>
    <row r="258" s="2" customFormat="1">
      <c r="A258" s="39"/>
      <c r="B258" s="40"/>
      <c r="C258" s="41"/>
      <c r="D258" s="226" t="s">
        <v>168</v>
      </c>
      <c r="E258" s="41"/>
      <c r="F258" s="227" t="s">
        <v>2178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168</v>
      </c>
      <c r="AU258" s="18" t="s">
        <v>82</v>
      </c>
    </row>
    <row r="259" s="2" customFormat="1" ht="24.15" customHeight="1">
      <c r="A259" s="39"/>
      <c r="B259" s="40"/>
      <c r="C259" s="213" t="s">
        <v>685</v>
      </c>
      <c r="D259" s="213" t="s">
        <v>161</v>
      </c>
      <c r="E259" s="214" t="s">
        <v>2179</v>
      </c>
      <c r="F259" s="215" t="s">
        <v>2180</v>
      </c>
      <c r="G259" s="216" t="s">
        <v>495</v>
      </c>
      <c r="H259" s="217">
        <v>1</v>
      </c>
      <c r="I259" s="218"/>
      <c r="J259" s="219">
        <f>ROUND(I259*H259,2)</f>
        <v>0</v>
      </c>
      <c r="K259" s="215" t="s">
        <v>165</v>
      </c>
      <c r="L259" s="45"/>
      <c r="M259" s="220" t="s">
        <v>19</v>
      </c>
      <c r="N259" s="221" t="s">
        <v>43</v>
      </c>
      <c r="O259" s="85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247</v>
      </c>
      <c r="AT259" s="224" t="s">
        <v>161</v>
      </c>
      <c r="AU259" s="224" t="s">
        <v>82</v>
      </c>
      <c r="AY259" s="18" t="s">
        <v>157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80</v>
      </c>
      <c r="BK259" s="225">
        <f>ROUND(I259*H259,2)</f>
        <v>0</v>
      </c>
      <c r="BL259" s="18" t="s">
        <v>247</v>
      </c>
      <c r="BM259" s="224" t="s">
        <v>2181</v>
      </c>
    </row>
    <row r="260" s="2" customFormat="1">
      <c r="A260" s="39"/>
      <c r="B260" s="40"/>
      <c r="C260" s="41"/>
      <c r="D260" s="226" t="s">
        <v>168</v>
      </c>
      <c r="E260" s="41"/>
      <c r="F260" s="227" t="s">
        <v>2182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168</v>
      </c>
      <c r="AU260" s="18" t="s">
        <v>82</v>
      </c>
    </row>
    <row r="261" s="2" customFormat="1" ht="16.5" customHeight="1">
      <c r="A261" s="39"/>
      <c r="B261" s="40"/>
      <c r="C261" s="258" t="s">
        <v>689</v>
      </c>
      <c r="D261" s="258" t="s">
        <v>281</v>
      </c>
      <c r="E261" s="259" t="s">
        <v>2183</v>
      </c>
      <c r="F261" s="260" t="s">
        <v>2184</v>
      </c>
      <c r="G261" s="261" t="s">
        <v>495</v>
      </c>
      <c r="H261" s="262">
        <v>1</v>
      </c>
      <c r="I261" s="263"/>
      <c r="J261" s="264">
        <f>ROUND(I261*H261,2)</f>
        <v>0</v>
      </c>
      <c r="K261" s="260" t="s">
        <v>165</v>
      </c>
      <c r="L261" s="265"/>
      <c r="M261" s="266" t="s">
        <v>19</v>
      </c>
      <c r="N261" s="267" t="s">
        <v>43</v>
      </c>
      <c r="O261" s="85"/>
      <c r="P261" s="222">
        <f>O261*H261</f>
        <v>0</v>
      </c>
      <c r="Q261" s="222">
        <v>0.045999999999999999</v>
      </c>
      <c r="R261" s="222">
        <f>Q261*H261</f>
        <v>0.045999999999999999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442</v>
      </c>
      <c r="AT261" s="224" t="s">
        <v>281</v>
      </c>
      <c r="AU261" s="224" t="s">
        <v>82</v>
      </c>
      <c r="AY261" s="18" t="s">
        <v>157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80</v>
      </c>
      <c r="BK261" s="225">
        <f>ROUND(I261*H261,2)</f>
        <v>0</v>
      </c>
      <c r="BL261" s="18" t="s">
        <v>247</v>
      </c>
      <c r="BM261" s="224" t="s">
        <v>2185</v>
      </c>
    </row>
    <row r="262" s="2" customFormat="1" ht="16.5" customHeight="1">
      <c r="A262" s="39"/>
      <c r="B262" s="40"/>
      <c r="C262" s="213" t="s">
        <v>693</v>
      </c>
      <c r="D262" s="213" t="s">
        <v>161</v>
      </c>
      <c r="E262" s="214" t="s">
        <v>2186</v>
      </c>
      <c r="F262" s="215" t="s">
        <v>2187</v>
      </c>
      <c r="G262" s="216" t="s">
        <v>495</v>
      </c>
      <c r="H262" s="217">
        <v>1</v>
      </c>
      <c r="I262" s="218"/>
      <c r="J262" s="219">
        <f>ROUND(I262*H262,2)</f>
        <v>0</v>
      </c>
      <c r="K262" s="215" t="s">
        <v>165</v>
      </c>
      <c r="L262" s="45"/>
      <c r="M262" s="220" t="s">
        <v>19</v>
      </c>
      <c r="N262" s="221" t="s">
        <v>43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247</v>
      </c>
      <c r="AT262" s="224" t="s">
        <v>161</v>
      </c>
      <c r="AU262" s="224" t="s">
        <v>82</v>
      </c>
      <c r="AY262" s="18" t="s">
        <v>157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80</v>
      </c>
      <c r="BK262" s="225">
        <f>ROUND(I262*H262,2)</f>
        <v>0</v>
      </c>
      <c r="BL262" s="18" t="s">
        <v>247</v>
      </c>
      <c r="BM262" s="224" t="s">
        <v>2188</v>
      </c>
    </row>
    <row r="263" s="2" customFormat="1">
      <c r="A263" s="39"/>
      <c r="B263" s="40"/>
      <c r="C263" s="41"/>
      <c r="D263" s="226" t="s">
        <v>168</v>
      </c>
      <c r="E263" s="41"/>
      <c r="F263" s="227" t="s">
        <v>2189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168</v>
      </c>
      <c r="AU263" s="18" t="s">
        <v>82</v>
      </c>
    </row>
    <row r="264" s="2" customFormat="1" ht="16.5" customHeight="1">
      <c r="A264" s="39"/>
      <c r="B264" s="40"/>
      <c r="C264" s="258" t="s">
        <v>698</v>
      </c>
      <c r="D264" s="258" t="s">
        <v>281</v>
      </c>
      <c r="E264" s="259" t="s">
        <v>2190</v>
      </c>
      <c r="F264" s="260" t="s">
        <v>2191</v>
      </c>
      <c r="G264" s="261" t="s">
        <v>495</v>
      </c>
      <c r="H264" s="262">
        <v>1</v>
      </c>
      <c r="I264" s="263"/>
      <c r="J264" s="264">
        <f>ROUND(I264*H264,2)</f>
        <v>0</v>
      </c>
      <c r="K264" s="260" t="s">
        <v>165</v>
      </c>
      <c r="L264" s="265"/>
      <c r="M264" s="266" t="s">
        <v>19</v>
      </c>
      <c r="N264" s="267" t="s">
        <v>43</v>
      </c>
      <c r="O264" s="85"/>
      <c r="P264" s="222">
        <f>O264*H264</f>
        <v>0</v>
      </c>
      <c r="Q264" s="222">
        <v>0.050000000000000003</v>
      </c>
      <c r="R264" s="222">
        <f>Q264*H264</f>
        <v>0.050000000000000003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442</v>
      </c>
      <c r="AT264" s="224" t="s">
        <v>281</v>
      </c>
      <c r="AU264" s="224" t="s">
        <v>82</v>
      </c>
      <c r="AY264" s="18" t="s">
        <v>157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80</v>
      </c>
      <c r="BK264" s="225">
        <f>ROUND(I264*H264,2)</f>
        <v>0</v>
      </c>
      <c r="BL264" s="18" t="s">
        <v>247</v>
      </c>
      <c r="BM264" s="224" t="s">
        <v>2192</v>
      </c>
    </row>
    <row r="265" s="2" customFormat="1" ht="24.15" customHeight="1">
      <c r="A265" s="39"/>
      <c r="B265" s="40"/>
      <c r="C265" s="213" t="s">
        <v>703</v>
      </c>
      <c r="D265" s="213" t="s">
        <v>161</v>
      </c>
      <c r="E265" s="214" t="s">
        <v>2193</v>
      </c>
      <c r="F265" s="215" t="s">
        <v>2194</v>
      </c>
      <c r="G265" s="216" t="s">
        <v>213</v>
      </c>
      <c r="H265" s="217">
        <v>0.23300000000000001</v>
      </c>
      <c r="I265" s="218"/>
      <c r="J265" s="219">
        <f>ROUND(I265*H265,2)</f>
        <v>0</v>
      </c>
      <c r="K265" s="215" t="s">
        <v>165</v>
      </c>
      <c r="L265" s="45"/>
      <c r="M265" s="220" t="s">
        <v>19</v>
      </c>
      <c r="N265" s="221" t="s">
        <v>43</v>
      </c>
      <c r="O265" s="85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247</v>
      </c>
      <c r="AT265" s="224" t="s">
        <v>161</v>
      </c>
      <c r="AU265" s="224" t="s">
        <v>82</v>
      </c>
      <c r="AY265" s="18" t="s">
        <v>157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80</v>
      </c>
      <c r="BK265" s="225">
        <f>ROUND(I265*H265,2)</f>
        <v>0</v>
      </c>
      <c r="BL265" s="18" t="s">
        <v>247</v>
      </c>
      <c r="BM265" s="224" t="s">
        <v>2195</v>
      </c>
    </row>
    <row r="266" s="2" customFormat="1">
      <c r="A266" s="39"/>
      <c r="B266" s="40"/>
      <c r="C266" s="41"/>
      <c r="D266" s="226" t="s">
        <v>168</v>
      </c>
      <c r="E266" s="41"/>
      <c r="F266" s="227" t="s">
        <v>2196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168</v>
      </c>
      <c r="AU266" s="18" t="s">
        <v>82</v>
      </c>
    </row>
    <row r="267" s="12" customFormat="1" ht="25.92" customHeight="1">
      <c r="A267" s="12"/>
      <c r="B267" s="197"/>
      <c r="C267" s="198"/>
      <c r="D267" s="199" t="s">
        <v>71</v>
      </c>
      <c r="E267" s="200" t="s">
        <v>1543</v>
      </c>
      <c r="F267" s="200" t="s">
        <v>2197</v>
      </c>
      <c r="G267" s="198"/>
      <c r="H267" s="198"/>
      <c r="I267" s="201"/>
      <c r="J267" s="202">
        <f>BK267</f>
        <v>0</v>
      </c>
      <c r="K267" s="198"/>
      <c r="L267" s="203"/>
      <c r="M267" s="204"/>
      <c r="N267" s="205"/>
      <c r="O267" s="205"/>
      <c r="P267" s="206">
        <f>SUM(P268:P283)</f>
        <v>0</v>
      </c>
      <c r="Q267" s="205"/>
      <c r="R267" s="206">
        <f>SUM(R268:R283)</f>
        <v>0</v>
      </c>
      <c r="S267" s="205"/>
      <c r="T267" s="207">
        <f>SUM(T268:T283)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8" t="s">
        <v>166</v>
      </c>
      <c r="AT267" s="209" t="s">
        <v>71</v>
      </c>
      <c r="AU267" s="209" t="s">
        <v>72</v>
      </c>
      <c r="AY267" s="208" t="s">
        <v>157</v>
      </c>
      <c r="BK267" s="210">
        <f>SUM(BK268:BK283)</f>
        <v>0</v>
      </c>
    </row>
    <row r="268" s="2" customFormat="1" ht="37.8" customHeight="1">
      <c r="A268" s="39"/>
      <c r="B268" s="40"/>
      <c r="C268" s="213" t="s">
        <v>708</v>
      </c>
      <c r="D268" s="213" t="s">
        <v>161</v>
      </c>
      <c r="E268" s="214" t="s">
        <v>2198</v>
      </c>
      <c r="F268" s="215" t="s">
        <v>2199</v>
      </c>
      <c r="G268" s="216" t="s">
        <v>2200</v>
      </c>
      <c r="H268" s="217">
        <v>64</v>
      </c>
      <c r="I268" s="218"/>
      <c r="J268" s="219">
        <f>ROUND(I268*H268,2)</f>
        <v>0</v>
      </c>
      <c r="K268" s="215" t="s">
        <v>165</v>
      </c>
      <c r="L268" s="45"/>
      <c r="M268" s="220" t="s">
        <v>19</v>
      </c>
      <c r="N268" s="221" t="s">
        <v>43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2201</v>
      </c>
      <c r="AT268" s="224" t="s">
        <v>161</v>
      </c>
      <c r="AU268" s="224" t="s">
        <v>80</v>
      </c>
      <c r="AY268" s="18" t="s">
        <v>157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80</v>
      </c>
      <c r="BK268" s="225">
        <f>ROUND(I268*H268,2)</f>
        <v>0</v>
      </c>
      <c r="BL268" s="18" t="s">
        <v>2201</v>
      </c>
      <c r="BM268" s="224" t="s">
        <v>2202</v>
      </c>
    </row>
    <row r="269" s="2" customFormat="1">
      <c r="A269" s="39"/>
      <c r="B269" s="40"/>
      <c r="C269" s="41"/>
      <c r="D269" s="226" t="s">
        <v>168</v>
      </c>
      <c r="E269" s="41"/>
      <c r="F269" s="227" t="s">
        <v>2203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168</v>
      </c>
      <c r="AU269" s="18" t="s">
        <v>80</v>
      </c>
    </row>
    <row r="270" s="13" customFormat="1">
      <c r="A270" s="13"/>
      <c r="B270" s="231"/>
      <c r="C270" s="232"/>
      <c r="D270" s="233" t="s">
        <v>170</v>
      </c>
      <c r="E270" s="234" t="s">
        <v>19</v>
      </c>
      <c r="F270" s="235" t="s">
        <v>2204</v>
      </c>
      <c r="G270" s="232"/>
      <c r="H270" s="236">
        <v>64</v>
      </c>
      <c r="I270" s="237"/>
      <c r="J270" s="232"/>
      <c r="K270" s="232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170</v>
      </c>
      <c r="AU270" s="242" t="s">
        <v>80</v>
      </c>
      <c r="AV270" s="13" t="s">
        <v>82</v>
      </c>
      <c r="AW270" s="13" t="s">
        <v>32</v>
      </c>
      <c r="AX270" s="13" t="s">
        <v>72</v>
      </c>
      <c r="AY270" s="242" t="s">
        <v>157</v>
      </c>
    </row>
    <row r="271" s="14" customFormat="1">
      <c r="A271" s="14"/>
      <c r="B271" s="243"/>
      <c r="C271" s="244"/>
      <c r="D271" s="233" t="s">
        <v>170</v>
      </c>
      <c r="E271" s="245" t="s">
        <v>19</v>
      </c>
      <c r="F271" s="246" t="s">
        <v>182</v>
      </c>
      <c r="G271" s="244"/>
      <c r="H271" s="247">
        <v>64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170</v>
      </c>
      <c r="AU271" s="253" t="s">
        <v>80</v>
      </c>
      <c r="AV271" s="14" t="s">
        <v>166</v>
      </c>
      <c r="AW271" s="14" t="s">
        <v>32</v>
      </c>
      <c r="AX271" s="14" t="s">
        <v>80</v>
      </c>
      <c r="AY271" s="253" t="s">
        <v>157</v>
      </c>
    </row>
    <row r="272" s="2" customFormat="1" ht="37.8" customHeight="1">
      <c r="A272" s="39"/>
      <c r="B272" s="40"/>
      <c r="C272" s="213" t="s">
        <v>715</v>
      </c>
      <c r="D272" s="213" t="s">
        <v>161</v>
      </c>
      <c r="E272" s="214" t="s">
        <v>2205</v>
      </c>
      <c r="F272" s="215" t="s">
        <v>2206</v>
      </c>
      <c r="G272" s="216" t="s">
        <v>2200</v>
      </c>
      <c r="H272" s="217">
        <v>32</v>
      </c>
      <c r="I272" s="218"/>
      <c r="J272" s="219">
        <f>ROUND(I272*H272,2)</f>
        <v>0</v>
      </c>
      <c r="K272" s="215" t="s">
        <v>165</v>
      </c>
      <c r="L272" s="45"/>
      <c r="M272" s="220" t="s">
        <v>19</v>
      </c>
      <c r="N272" s="221" t="s">
        <v>43</v>
      </c>
      <c r="O272" s="85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2201</v>
      </c>
      <c r="AT272" s="224" t="s">
        <v>161</v>
      </c>
      <c r="AU272" s="224" t="s">
        <v>80</v>
      </c>
      <c r="AY272" s="18" t="s">
        <v>157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80</v>
      </c>
      <c r="BK272" s="225">
        <f>ROUND(I272*H272,2)</f>
        <v>0</v>
      </c>
      <c r="BL272" s="18" t="s">
        <v>2201</v>
      </c>
      <c r="BM272" s="224" t="s">
        <v>2207</v>
      </c>
    </row>
    <row r="273" s="2" customFormat="1">
      <c r="A273" s="39"/>
      <c r="B273" s="40"/>
      <c r="C273" s="41"/>
      <c r="D273" s="226" t="s">
        <v>168</v>
      </c>
      <c r="E273" s="41"/>
      <c r="F273" s="227" t="s">
        <v>2208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168</v>
      </c>
      <c r="AU273" s="18" t="s">
        <v>80</v>
      </c>
    </row>
    <row r="274" s="13" customFormat="1">
      <c r="A274" s="13"/>
      <c r="B274" s="231"/>
      <c r="C274" s="232"/>
      <c r="D274" s="233" t="s">
        <v>170</v>
      </c>
      <c r="E274" s="234" t="s">
        <v>19</v>
      </c>
      <c r="F274" s="235" t="s">
        <v>2209</v>
      </c>
      <c r="G274" s="232"/>
      <c r="H274" s="236">
        <v>32</v>
      </c>
      <c r="I274" s="237"/>
      <c r="J274" s="232"/>
      <c r="K274" s="232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170</v>
      </c>
      <c r="AU274" s="242" t="s">
        <v>80</v>
      </c>
      <c r="AV274" s="13" t="s">
        <v>82</v>
      </c>
      <c r="AW274" s="13" t="s">
        <v>32</v>
      </c>
      <c r="AX274" s="13" t="s">
        <v>72</v>
      </c>
      <c r="AY274" s="242" t="s">
        <v>157</v>
      </c>
    </row>
    <row r="275" s="14" customFormat="1">
      <c r="A275" s="14"/>
      <c r="B275" s="243"/>
      <c r="C275" s="244"/>
      <c r="D275" s="233" t="s">
        <v>170</v>
      </c>
      <c r="E275" s="245" t="s">
        <v>19</v>
      </c>
      <c r="F275" s="246" t="s">
        <v>182</v>
      </c>
      <c r="G275" s="244"/>
      <c r="H275" s="247">
        <v>32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170</v>
      </c>
      <c r="AU275" s="253" t="s">
        <v>80</v>
      </c>
      <c r="AV275" s="14" t="s">
        <v>166</v>
      </c>
      <c r="AW275" s="14" t="s">
        <v>32</v>
      </c>
      <c r="AX275" s="14" t="s">
        <v>80</v>
      </c>
      <c r="AY275" s="253" t="s">
        <v>157</v>
      </c>
    </row>
    <row r="276" s="2" customFormat="1" ht="55.5" customHeight="1">
      <c r="A276" s="39"/>
      <c r="B276" s="40"/>
      <c r="C276" s="213" t="s">
        <v>721</v>
      </c>
      <c r="D276" s="213" t="s">
        <v>161</v>
      </c>
      <c r="E276" s="214" t="s">
        <v>2210</v>
      </c>
      <c r="F276" s="215" t="s">
        <v>2211</v>
      </c>
      <c r="G276" s="216" t="s">
        <v>2200</v>
      </c>
      <c r="H276" s="217">
        <v>224</v>
      </c>
      <c r="I276" s="218"/>
      <c r="J276" s="219">
        <f>ROUND(I276*H276,2)</f>
        <v>0</v>
      </c>
      <c r="K276" s="215" t="s">
        <v>165</v>
      </c>
      <c r="L276" s="45"/>
      <c r="M276" s="220" t="s">
        <v>19</v>
      </c>
      <c r="N276" s="221" t="s">
        <v>43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2201</v>
      </c>
      <c r="AT276" s="224" t="s">
        <v>161</v>
      </c>
      <c r="AU276" s="224" t="s">
        <v>80</v>
      </c>
      <c r="AY276" s="18" t="s">
        <v>157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80</v>
      </c>
      <c r="BK276" s="225">
        <f>ROUND(I276*H276,2)</f>
        <v>0</v>
      </c>
      <c r="BL276" s="18" t="s">
        <v>2201</v>
      </c>
      <c r="BM276" s="224" t="s">
        <v>2212</v>
      </c>
    </row>
    <row r="277" s="2" customFormat="1">
      <c r="A277" s="39"/>
      <c r="B277" s="40"/>
      <c r="C277" s="41"/>
      <c r="D277" s="226" t="s">
        <v>168</v>
      </c>
      <c r="E277" s="41"/>
      <c r="F277" s="227" t="s">
        <v>2213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168</v>
      </c>
      <c r="AU277" s="18" t="s">
        <v>80</v>
      </c>
    </row>
    <row r="278" s="13" customFormat="1">
      <c r="A278" s="13"/>
      <c r="B278" s="231"/>
      <c r="C278" s="232"/>
      <c r="D278" s="233" t="s">
        <v>170</v>
      </c>
      <c r="E278" s="234" t="s">
        <v>19</v>
      </c>
      <c r="F278" s="235" t="s">
        <v>2214</v>
      </c>
      <c r="G278" s="232"/>
      <c r="H278" s="236">
        <v>224</v>
      </c>
      <c r="I278" s="237"/>
      <c r="J278" s="232"/>
      <c r="K278" s="232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170</v>
      </c>
      <c r="AU278" s="242" t="s">
        <v>80</v>
      </c>
      <c r="AV278" s="13" t="s">
        <v>82</v>
      </c>
      <c r="AW278" s="13" t="s">
        <v>32</v>
      </c>
      <c r="AX278" s="13" t="s">
        <v>72</v>
      </c>
      <c r="AY278" s="242" t="s">
        <v>157</v>
      </c>
    </row>
    <row r="279" s="14" customFormat="1">
      <c r="A279" s="14"/>
      <c r="B279" s="243"/>
      <c r="C279" s="244"/>
      <c r="D279" s="233" t="s">
        <v>170</v>
      </c>
      <c r="E279" s="245" t="s">
        <v>19</v>
      </c>
      <c r="F279" s="246" t="s">
        <v>182</v>
      </c>
      <c r="G279" s="244"/>
      <c r="H279" s="247">
        <v>224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170</v>
      </c>
      <c r="AU279" s="253" t="s">
        <v>80</v>
      </c>
      <c r="AV279" s="14" t="s">
        <v>166</v>
      </c>
      <c r="AW279" s="14" t="s">
        <v>32</v>
      </c>
      <c r="AX279" s="14" t="s">
        <v>80</v>
      </c>
      <c r="AY279" s="253" t="s">
        <v>157</v>
      </c>
    </row>
    <row r="280" s="2" customFormat="1" ht="44.25" customHeight="1">
      <c r="A280" s="39"/>
      <c r="B280" s="40"/>
      <c r="C280" s="213" t="s">
        <v>726</v>
      </c>
      <c r="D280" s="213" t="s">
        <v>161</v>
      </c>
      <c r="E280" s="214" t="s">
        <v>2215</v>
      </c>
      <c r="F280" s="215" t="s">
        <v>2216</v>
      </c>
      <c r="G280" s="216" t="s">
        <v>2200</v>
      </c>
      <c r="H280" s="217">
        <v>64</v>
      </c>
      <c r="I280" s="218"/>
      <c r="J280" s="219">
        <f>ROUND(I280*H280,2)</f>
        <v>0</v>
      </c>
      <c r="K280" s="215" t="s">
        <v>165</v>
      </c>
      <c r="L280" s="45"/>
      <c r="M280" s="220" t="s">
        <v>19</v>
      </c>
      <c r="N280" s="221" t="s">
        <v>43</v>
      </c>
      <c r="O280" s="85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2201</v>
      </c>
      <c r="AT280" s="224" t="s">
        <v>161</v>
      </c>
      <c r="AU280" s="224" t="s">
        <v>80</v>
      </c>
      <c r="AY280" s="18" t="s">
        <v>157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80</v>
      </c>
      <c r="BK280" s="225">
        <f>ROUND(I280*H280,2)</f>
        <v>0</v>
      </c>
      <c r="BL280" s="18" t="s">
        <v>2201</v>
      </c>
      <c r="BM280" s="224" t="s">
        <v>2217</v>
      </c>
    </row>
    <row r="281" s="2" customFormat="1">
      <c r="A281" s="39"/>
      <c r="B281" s="40"/>
      <c r="C281" s="41"/>
      <c r="D281" s="226" t="s">
        <v>168</v>
      </c>
      <c r="E281" s="41"/>
      <c r="F281" s="227" t="s">
        <v>2218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168</v>
      </c>
      <c r="AU281" s="18" t="s">
        <v>80</v>
      </c>
    </row>
    <row r="282" s="13" customFormat="1">
      <c r="A282" s="13"/>
      <c r="B282" s="231"/>
      <c r="C282" s="232"/>
      <c r="D282" s="233" t="s">
        <v>170</v>
      </c>
      <c r="E282" s="234" t="s">
        <v>19</v>
      </c>
      <c r="F282" s="235" t="s">
        <v>2219</v>
      </c>
      <c r="G282" s="232"/>
      <c r="H282" s="236">
        <v>64</v>
      </c>
      <c r="I282" s="237"/>
      <c r="J282" s="232"/>
      <c r="K282" s="232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170</v>
      </c>
      <c r="AU282" s="242" t="s">
        <v>80</v>
      </c>
      <c r="AV282" s="13" t="s">
        <v>82</v>
      </c>
      <c r="AW282" s="13" t="s">
        <v>32</v>
      </c>
      <c r="AX282" s="13" t="s">
        <v>72</v>
      </c>
      <c r="AY282" s="242" t="s">
        <v>157</v>
      </c>
    </row>
    <row r="283" s="14" customFormat="1">
      <c r="A283" s="14"/>
      <c r="B283" s="243"/>
      <c r="C283" s="244"/>
      <c r="D283" s="233" t="s">
        <v>170</v>
      </c>
      <c r="E283" s="245" t="s">
        <v>19</v>
      </c>
      <c r="F283" s="246" t="s">
        <v>182</v>
      </c>
      <c r="G283" s="244"/>
      <c r="H283" s="247">
        <v>64</v>
      </c>
      <c r="I283" s="248"/>
      <c r="J283" s="244"/>
      <c r="K283" s="244"/>
      <c r="L283" s="249"/>
      <c r="M283" s="278"/>
      <c r="N283" s="279"/>
      <c r="O283" s="279"/>
      <c r="P283" s="279"/>
      <c r="Q283" s="279"/>
      <c r="R283" s="279"/>
      <c r="S283" s="279"/>
      <c r="T283" s="28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170</v>
      </c>
      <c r="AU283" s="253" t="s">
        <v>80</v>
      </c>
      <c r="AV283" s="14" t="s">
        <v>166</v>
      </c>
      <c r="AW283" s="14" t="s">
        <v>32</v>
      </c>
      <c r="AX283" s="14" t="s">
        <v>80</v>
      </c>
      <c r="AY283" s="253" t="s">
        <v>157</v>
      </c>
    </row>
    <row r="284" s="2" customFormat="1" ht="6.96" customHeight="1">
      <c r="A284" s="39"/>
      <c r="B284" s="60"/>
      <c r="C284" s="61"/>
      <c r="D284" s="61"/>
      <c r="E284" s="61"/>
      <c r="F284" s="61"/>
      <c r="G284" s="61"/>
      <c r="H284" s="61"/>
      <c r="I284" s="61"/>
      <c r="J284" s="61"/>
      <c r="K284" s="61"/>
      <c r="L284" s="45"/>
      <c r="M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</sheetData>
  <sheetProtection sheet="1" autoFilter="0" formatColumns="0" formatRows="0" objects="1" scenarios="1" spinCount="100000" saltValue="m4zfGlgfPZvXZ1Cjr+p91XZzBfakDRDPnuYwnR0mw6n1qEmK/CQ48oGAUUNanaKuY8FVQHdeqols00rpNYvbjQ==" hashValue="+xp4iokS/C69jsRAUiBgqOXKDxh3zOT86NGP1Ak+YP9acuccXdMktKqfoE4GJbVlDVni5ab9FQvv8CKpJYJt/A==" algorithmName="SHA-512" password="CC35"/>
  <autoFilter ref="C93:K283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4_01/132251102"/>
    <hyperlink ref="F101" r:id="rId2" display="https://podminky.urs.cz/item/CS_URS_2024_01/174151101"/>
    <hyperlink ref="F105" r:id="rId3" display="https://podminky.urs.cz/item/CS_URS_2024_01/175112101"/>
    <hyperlink ref="F111" r:id="rId4" display="https://podminky.urs.cz/item/CS_URS_2024_01/181951112"/>
    <hyperlink ref="F116" r:id="rId5" display="https://podminky.urs.cz/item/CS_URS_2024_01/451573111"/>
    <hyperlink ref="F121" r:id="rId6" display="https://podminky.urs.cz/item/CS_URS_2024_01/866231004"/>
    <hyperlink ref="F124" r:id="rId7" display="https://podminky.urs.cz/item/CS_URS_2024_01/866231005"/>
    <hyperlink ref="F127" r:id="rId8" display="https://podminky.urs.cz/item/CS_URS_2024_01/871161141"/>
    <hyperlink ref="F131" r:id="rId9" display="https://podminky.urs.cz/item/CS_URS_2024_01/871241141"/>
    <hyperlink ref="F135" r:id="rId10" display="https://podminky.urs.cz/item/CS_URS_2024_01/891247112"/>
    <hyperlink ref="F138" r:id="rId11" display="https://podminky.urs.cz/item/CS_URS_2024_01/891247812"/>
    <hyperlink ref="F141" r:id="rId12" display="https://podminky.urs.cz/item/CS_URS_2024_01/998276101"/>
    <hyperlink ref="F145" r:id="rId13" display="https://podminky.urs.cz/item/CS_URS_2024_01/713463311"/>
    <hyperlink ref="F149" r:id="rId14" display="https://podminky.urs.cz/item/CS_URS_2024_01/713463312"/>
    <hyperlink ref="F153" r:id="rId15" display="https://podminky.urs.cz/item/CS_URS_2024_01/998713122"/>
    <hyperlink ref="F156" r:id="rId16" display="https://podminky.urs.cz/item/CS_URS_2024_01/721173403"/>
    <hyperlink ref="F160" r:id="rId17" display="https://podminky.urs.cz/item/CS_URS_2024_01/721173404"/>
    <hyperlink ref="F162" r:id="rId18" display="https://podminky.urs.cz/item/CS_URS_2024_01/721174043"/>
    <hyperlink ref="F164" r:id="rId19" display="https://podminky.urs.cz/item/CS_URS_2024_01/721194103"/>
    <hyperlink ref="F166" r:id="rId20" display="https://podminky.urs.cz/item/CS_URS_2024_01/721194105"/>
    <hyperlink ref="F168" r:id="rId21" display="https://podminky.urs.cz/item/CS_URS_2024_01/721211621"/>
    <hyperlink ref="F170" r:id="rId22" display="https://podminky.urs.cz/item/CS_URS_2024_01/721229111"/>
    <hyperlink ref="F173" r:id="rId23" display="https://podminky.urs.cz/item/CS_URS_2024_01/721290111"/>
    <hyperlink ref="F175" r:id="rId24" display="https://podminky.urs.cz/item/CS_URS_2024_01/721290112"/>
    <hyperlink ref="F177" r:id="rId25" display="https://podminky.urs.cz/item/CS_URS_2024_01/998721122"/>
    <hyperlink ref="F180" r:id="rId26" display="https://podminky.urs.cz/item/CS_URS_2024_01/722130238"/>
    <hyperlink ref="F182" r:id="rId27" display="https://podminky.urs.cz/item/CS_URS_2024_01/722174022"/>
    <hyperlink ref="F184" r:id="rId28" display="https://podminky.urs.cz/item/CS_URS_2024_01/722181221"/>
    <hyperlink ref="F186" r:id="rId29" display="https://podminky.urs.cz/item/CS_URS_2024_01/722182011"/>
    <hyperlink ref="F188" r:id="rId30" display="https://podminky.urs.cz/item/CS_URS_2024_01/722190401"/>
    <hyperlink ref="F190" r:id="rId31" display="https://podminky.urs.cz/item/CS_URS_2024_01/722220111"/>
    <hyperlink ref="F192" r:id="rId32" display="https://podminky.urs.cz/item/CS_URS_2024_01/722232043"/>
    <hyperlink ref="F194" r:id="rId33" display="https://podminky.urs.cz/item/CS_URS_2024_01/722290215"/>
    <hyperlink ref="F196" r:id="rId34" display="https://podminky.urs.cz/item/CS_URS_2024_01/722290234"/>
    <hyperlink ref="F198" r:id="rId35" display="https://podminky.urs.cz/item/CS_URS_2024_01/998722122"/>
    <hyperlink ref="F201" r:id="rId36" display="https://podminky.urs.cz/item/CS_URS_2024_01/725211603"/>
    <hyperlink ref="F203" r:id="rId37" display="https://podminky.urs.cz/item/CS_URS_2024_01/725539201"/>
    <hyperlink ref="F206" r:id="rId38" display="https://podminky.urs.cz/item/CS_URS_2024_01/725822651"/>
    <hyperlink ref="F208" r:id="rId39" display="https://podminky.urs.cz/item/CS_URS_2024_01/725861102"/>
    <hyperlink ref="F210" r:id="rId40" display="https://podminky.urs.cz/item/CS_URS_2024_01/998725122"/>
    <hyperlink ref="F213" r:id="rId41" display="https://podminky.urs.cz/item/CS_URS_2024_01/732421472"/>
    <hyperlink ref="F215" r:id="rId42" display="https://podminky.urs.cz/item/CS_URS_2024_01/998732122"/>
    <hyperlink ref="F218" r:id="rId43" display="https://podminky.urs.cz/item/CS_URS_2024_01/733111115"/>
    <hyperlink ref="F220" r:id="rId44" display="https://podminky.urs.cz/item/CS_URS_2024_01/733121122"/>
    <hyperlink ref="F222" r:id="rId45" display="https://podminky.urs.cz/item/CS_URS_2024_01/733190107"/>
    <hyperlink ref="F224" r:id="rId46" display="https://podminky.urs.cz/item/CS_URS_2024_01/733190225"/>
    <hyperlink ref="F226" r:id="rId47" display="https://podminky.urs.cz/item/CS_URS_2024_01/998733122"/>
    <hyperlink ref="F229" r:id="rId48" display="https://podminky.urs.cz/item/CS_URS_2024_01/734242418"/>
    <hyperlink ref="F231" r:id="rId49" display="https://podminky.urs.cz/item/CS_URS_2024_01/734291124"/>
    <hyperlink ref="F233" r:id="rId50" display="https://podminky.urs.cz/item/CS_URS_2024_01/734291277"/>
    <hyperlink ref="F235" r:id="rId51" display="https://podminky.urs.cz/item/CS_URS_2024_01/734292719"/>
    <hyperlink ref="F237" r:id="rId52" display="https://podminky.urs.cz/item/CS_URS_2024_01/734419111"/>
    <hyperlink ref="F240" r:id="rId53" display="https://podminky.urs.cz/item/CS_URS_2024_01/998734122"/>
    <hyperlink ref="F243" r:id="rId54" display="https://podminky.urs.cz/item/CS_URS_2024_01/751111012"/>
    <hyperlink ref="F246" r:id="rId55" display="https://podminky.urs.cz/item/CS_URS_2024_01/751111131"/>
    <hyperlink ref="F249" r:id="rId56" display="https://podminky.urs.cz/item/CS_URS_2024_01/751311111"/>
    <hyperlink ref="F252" r:id="rId57" display="https://podminky.urs.cz/item/CS_URS_2024_01/751398021"/>
    <hyperlink ref="F255" r:id="rId58" display="https://podminky.urs.cz/item/CS_URS_2024_01/751398022"/>
    <hyperlink ref="F258" r:id="rId59" display="https://podminky.urs.cz/item/CS_URS_2024_01/751510042"/>
    <hyperlink ref="F260" r:id="rId60" display="https://podminky.urs.cz/item/CS_URS_2024_01/751711113"/>
    <hyperlink ref="F263" r:id="rId61" display="https://podminky.urs.cz/item/CS_URS_2024_01/751721111"/>
    <hyperlink ref="F266" r:id="rId62" display="https://podminky.urs.cz/item/CS_URS_2024_01/998751121"/>
    <hyperlink ref="F269" r:id="rId63" display="https://podminky.urs.cz/item/CS_URS_2024_01/HZS2212"/>
    <hyperlink ref="F273" r:id="rId64" display="https://podminky.urs.cz/item/CS_URS_2024_01/HZS2222"/>
    <hyperlink ref="F277" r:id="rId65" display="https://podminky.urs.cz/item/CS_URS_2024_01/HZS2491"/>
    <hyperlink ref="F281" r:id="rId66" display="https://podminky.urs.cz/item/CS_URS_2024_01/HZS3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7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129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venkovního bazénu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130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2220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15. 5. 2024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stavby'!AN10="","",'Rekapitulace stavby'!AN10)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 xml:space="preserve"> </v>
      </c>
      <c r="F15" s="39"/>
      <c r="G15" s="39"/>
      <c r="H15" s="39"/>
      <c r="I15" s="143" t="s">
        <v>28</v>
      </c>
      <c r="J15" s="134" t="str">
        <f>IF('Rekapitulace stavby'!AN11="","",'Rekapitulace stavby'!AN11)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28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3" t="s">
        <v>26</v>
      </c>
      <c r="J23" s="134" t="s">
        <v>34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8"/>
      <c r="B27" s="149"/>
      <c r="C27" s="148"/>
      <c r="D27" s="148"/>
      <c r="E27" s="150" t="s">
        <v>37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38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40</v>
      </c>
      <c r="G32" s="39"/>
      <c r="H32" s="39"/>
      <c r="I32" s="155" t="s">
        <v>39</v>
      </c>
      <c r="J32" s="155" t="s">
        <v>41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42</v>
      </c>
      <c r="E33" s="143" t="s">
        <v>43</v>
      </c>
      <c r="F33" s="157">
        <f>ROUND((SUM(BE84:BE113)),  2)</f>
        <v>0</v>
      </c>
      <c r="G33" s="39"/>
      <c r="H33" s="39"/>
      <c r="I33" s="158">
        <v>0.20999999999999999</v>
      </c>
      <c r="J33" s="157">
        <f>ROUND(((SUM(BE84:BE113))*I33),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44</v>
      </c>
      <c r="F34" s="157">
        <f>ROUND((SUM(BF84:BF113)),  2)</f>
        <v>0</v>
      </c>
      <c r="G34" s="39"/>
      <c r="H34" s="39"/>
      <c r="I34" s="158">
        <v>0.12</v>
      </c>
      <c r="J34" s="157">
        <f>ROUND(((SUM(BF84:BF113))*I34),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45</v>
      </c>
      <c r="F35" s="157">
        <f>ROUND((SUM(BG84:BG113)),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46</v>
      </c>
      <c r="F36" s="157">
        <f>ROUND((SUM(BH84:BH113)),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ROUND((SUM(BI84:BI113)),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48</v>
      </c>
      <c r="E39" s="161"/>
      <c r="F39" s="161"/>
      <c r="G39" s="162" t="s">
        <v>49</v>
      </c>
      <c r="H39" s="163" t="s">
        <v>50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132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Rekonstrukce venkovního bazénu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130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10 - VRN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Nový Jičín</v>
      </c>
      <c r="G52" s="41"/>
      <c r="H52" s="41"/>
      <c r="I52" s="33" t="s">
        <v>23</v>
      </c>
      <c r="J52" s="73" t="str">
        <f>IF(J12="","",J12)</f>
        <v>15. 5. 2024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MP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133</v>
      </c>
      <c r="D57" s="172"/>
      <c r="E57" s="172"/>
      <c r="F57" s="172"/>
      <c r="G57" s="172"/>
      <c r="H57" s="172"/>
      <c r="I57" s="172"/>
      <c r="J57" s="173" t="s">
        <v>134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70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135</v>
      </c>
    </row>
    <row r="60" s="9" customFormat="1" ht="24.96" customHeight="1">
      <c r="A60" s="9"/>
      <c r="B60" s="175"/>
      <c r="C60" s="176"/>
      <c r="D60" s="177" t="s">
        <v>2221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2222</v>
      </c>
      <c r="E61" s="183"/>
      <c r="F61" s="183"/>
      <c r="G61" s="183"/>
      <c r="H61" s="183"/>
      <c r="I61" s="183"/>
      <c r="J61" s="184">
        <f>J86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2223</v>
      </c>
      <c r="E62" s="183"/>
      <c r="F62" s="183"/>
      <c r="G62" s="183"/>
      <c r="H62" s="183"/>
      <c r="I62" s="183"/>
      <c r="J62" s="184">
        <f>J99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2224</v>
      </c>
      <c r="E63" s="183"/>
      <c r="F63" s="183"/>
      <c r="G63" s="183"/>
      <c r="H63" s="183"/>
      <c r="I63" s="183"/>
      <c r="J63" s="184">
        <f>J106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2225</v>
      </c>
      <c r="E64" s="183"/>
      <c r="F64" s="183"/>
      <c r="G64" s="183"/>
      <c r="H64" s="183"/>
      <c r="I64" s="183"/>
      <c r="J64" s="184">
        <f>J110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142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Rekonstrukce venkovního bazénu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130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10 - VRN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Nový Jičín</v>
      </c>
      <c r="G78" s="41"/>
      <c r="H78" s="41"/>
      <c r="I78" s="33" t="s">
        <v>23</v>
      </c>
      <c r="J78" s="73" t="str">
        <f>IF(J12="","",J12)</f>
        <v>15. 5. 2024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 xml:space="preserve"> </v>
      </c>
      <c r="G80" s="41"/>
      <c r="H80" s="41"/>
      <c r="I80" s="33" t="s">
        <v>31</v>
      </c>
      <c r="J80" s="37" t="str">
        <f>E21</f>
        <v xml:space="preserve"> 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33</v>
      </c>
      <c r="J81" s="37" t="str">
        <f>E24</f>
        <v>MP Pro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143</v>
      </c>
      <c r="D83" s="189" t="s">
        <v>57</v>
      </c>
      <c r="E83" s="189" t="s">
        <v>53</v>
      </c>
      <c r="F83" s="189" t="s">
        <v>54</v>
      </c>
      <c r="G83" s="189" t="s">
        <v>144</v>
      </c>
      <c r="H83" s="189" t="s">
        <v>145</v>
      </c>
      <c r="I83" s="189" t="s">
        <v>146</v>
      </c>
      <c r="J83" s="189" t="s">
        <v>134</v>
      </c>
      <c r="K83" s="190" t="s">
        <v>147</v>
      </c>
      <c r="L83" s="191"/>
      <c r="M83" s="93" t="s">
        <v>19</v>
      </c>
      <c r="N83" s="94" t="s">
        <v>42</v>
      </c>
      <c r="O83" s="94" t="s">
        <v>148</v>
      </c>
      <c r="P83" s="94" t="s">
        <v>149</v>
      </c>
      <c r="Q83" s="94" t="s">
        <v>150</v>
      </c>
      <c r="R83" s="94" t="s">
        <v>151</v>
      </c>
      <c r="S83" s="94" t="s">
        <v>152</v>
      </c>
      <c r="T83" s="95" t="s">
        <v>153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154</v>
      </c>
      <c r="D84" s="41"/>
      <c r="E84" s="41"/>
      <c r="F84" s="41"/>
      <c r="G84" s="41"/>
      <c r="H84" s="41"/>
      <c r="I84" s="41"/>
      <c r="J84" s="192">
        <f>BK84</f>
        <v>0</v>
      </c>
      <c r="K84" s="41"/>
      <c r="L84" s="45"/>
      <c r="M84" s="96"/>
      <c r="N84" s="193"/>
      <c r="O84" s="97"/>
      <c r="P84" s="194">
        <f>P85</f>
        <v>0</v>
      </c>
      <c r="Q84" s="97"/>
      <c r="R84" s="194">
        <f>R85</f>
        <v>0</v>
      </c>
      <c r="S84" s="97"/>
      <c r="T84" s="195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71</v>
      </c>
      <c r="AU84" s="18" t="s">
        <v>135</v>
      </c>
      <c r="BK84" s="196">
        <f>BK85</f>
        <v>0</v>
      </c>
    </row>
    <row r="85" s="12" customFormat="1" ht="25.92" customHeight="1">
      <c r="A85" s="12"/>
      <c r="B85" s="197"/>
      <c r="C85" s="198"/>
      <c r="D85" s="199" t="s">
        <v>71</v>
      </c>
      <c r="E85" s="200" t="s">
        <v>127</v>
      </c>
      <c r="F85" s="200" t="s">
        <v>2226</v>
      </c>
      <c r="G85" s="198"/>
      <c r="H85" s="198"/>
      <c r="I85" s="201"/>
      <c r="J85" s="202">
        <f>BK85</f>
        <v>0</v>
      </c>
      <c r="K85" s="198"/>
      <c r="L85" s="203"/>
      <c r="M85" s="204"/>
      <c r="N85" s="205"/>
      <c r="O85" s="205"/>
      <c r="P85" s="206">
        <f>P86+P99+P106+P110</f>
        <v>0</v>
      </c>
      <c r="Q85" s="205"/>
      <c r="R85" s="206">
        <f>R86+R99+R106+R110</f>
        <v>0</v>
      </c>
      <c r="S85" s="205"/>
      <c r="T85" s="207">
        <f>T86+T99+T106+T110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160</v>
      </c>
      <c r="AT85" s="209" t="s">
        <v>71</v>
      </c>
      <c r="AU85" s="209" t="s">
        <v>72</v>
      </c>
      <c r="AY85" s="208" t="s">
        <v>157</v>
      </c>
      <c r="BK85" s="210">
        <f>BK86+BK99+BK106+BK110</f>
        <v>0</v>
      </c>
    </row>
    <row r="86" s="12" customFormat="1" ht="22.8" customHeight="1">
      <c r="A86" s="12"/>
      <c r="B86" s="197"/>
      <c r="C86" s="198"/>
      <c r="D86" s="199" t="s">
        <v>71</v>
      </c>
      <c r="E86" s="211" t="s">
        <v>2227</v>
      </c>
      <c r="F86" s="211" t="s">
        <v>2228</v>
      </c>
      <c r="G86" s="198"/>
      <c r="H86" s="198"/>
      <c r="I86" s="201"/>
      <c r="J86" s="212">
        <f>BK86</f>
        <v>0</v>
      </c>
      <c r="K86" s="198"/>
      <c r="L86" s="203"/>
      <c r="M86" s="204"/>
      <c r="N86" s="205"/>
      <c r="O86" s="205"/>
      <c r="P86" s="206">
        <f>SUM(P87:P98)</f>
        <v>0</v>
      </c>
      <c r="Q86" s="205"/>
      <c r="R86" s="206">
        <f>SUM(R87:R98)</f>
        <v>0</v>
      </c>
      <c r="S86" s="205"/>
      <c r="T86" s="207">
        <f>SUM(T87:T98)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160</v>
      </c>
      <c r="AT86" s="209" t="s">
        <v>71</v>
      </c>
      <c r="AU86" s="209" t="s">
        <v>80</v>
      </c>
      <c r="AY86" s="208" t="s">
        <v>157</v>
      </c>
      <c r="BK86" s="210">
        <f>SUM(BK87:BK98)</f>
        <v>0</v>
      </c>
    </row>
    <row r="87" s="2" customFormat="1" ht="16.5" customHeight="1">
      <c r="A87" s="39"/>
      <c r="B87" s="40"/>
      <c r="C87" s="213" t="s">
        <v>80</v>
      </c>
      <c r="D87" s="213" t="s">
        <v>161</v>
      </c>
      <c r="E87" s="214" t="s">
        <v>2229</v>
      </c>
      <c r="F87" s="215" t="s">
        <v>2228</v>
      </c>
      <c r="G87" s="216" t="s">
        <v>1146</v>
      </c>
      <c r="H87" s="217">
        <v>1</v>
      </c>
      <c r="I87" s="218"/>
      <c r="J87" s="219">
        <f>ROUND(I87*H87,2)</f>
        <v>0</v>
      </c>
      <c r="K87" s="215" t="s">
        <v>165</v>
      </c>
      <c r="L87" s="45"/>
      <c r="M87" s="220" t="s">
        <v>19</v>
      </c>
      <c r="N87" s="221" t="s">
        <v>43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2230</v>
      </c>
      <c r="AT87" s="224" t="s">
        <v>161</v>
      </c>
      <c r="AU87" s="224" t="s">
        <v>82</v>
      </c>
      <c r="AY87" s="18" t="s">
        <v>157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80</v>
      </c>
      <c r="BK87" s="225">
        <f>ROUND(I87*H87,2)</f>
        <v>0</v>
      </c>
      <c r="BL87" s="18" t="s">
        <v>2230</v>
      </c>
      <c r="BM87" s="224" t="s">
        <v>2231</v>
      </c>
    </row>
    <row r="88" s="2" customFormat="1">
      <c r="A88" s="39"/>
      <c r="B88" s="40"/>
      <c r="C88" s="41"/>
      <c r="D88" s="226" t="s">
        <v>168</v>
      </c>
      <c r="E88" s="41"/>
      <c r="F88" s="227" t="s">
        <v>2232</v>
      </c>
      <c r="G88" s="41"/>
      <c r="H88" s="41"/>
      <c r="I88" s="228"/>
      <c r="J88" s="41"/>
      <c r="K88" s="41"/>
      <c r="L88" s="45"/>
      <c r="M88" s="229"/>
      <c r="N88" s="23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168</v>
      </c>
      <c r="AU88" s="18" t="s">
        <v>82</v>
      </c>
    </row>
    <row r="89" s="2" customFormat="1">
      <c r="A89" s="39"/>
      <c r="B89" s="40"/>
      <c r="C89" s="41"/>
      <c r="D89" s="233" t="s">
        <v>216</v>
      </c>
      <c r="E89" s="41"/>
      <c r="F89" s="254" t="s">
        <v>2233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216</v>
      </c>
      <c r="AU89" s="18" t="s">
        <v>82</v>
      </c>
    </row>
    <row r="90" s="2" customFormat="1" ht="16.5" customHeight="1">
      <c r="A90" s="39"/>
      <c r="B90" s="40"/>
      <c r="C90" s="213" t="s">
        <v>82</v>
      </c>
      <c r="D90" s="213" t="s">
        <v>161</v>
      </c>
      <c r="E90" s="214" t="s">
        <v>2234</v>
      </c>
      <c r="F90" s="215" t="s">
        <v>2235</v>
      </c>
      <c r="G90" s="216" t="s">
        <v>1146</v>
      </c>
      <c r="H90" s="217">
        <v>1</v>
      </c>
      <c r="I90" s="218"/>
      <c r="J90" s="219">
        <f>ROUND(I90*H90,2)</f>
        <v>0</v>
      </c>
      <c r="K90" s="215" t="s">
        <v>165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2230</v>
      </c>
      <c r="AT90" s="224" t="s">
        <v>161</v>
      </c>
      <c r="AU90" s="224" t="s">
        <v>82</v>
      </c>
      <c r="AY90" s="18" t="s">
        <v>157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80</v>
      </c>
      <c r="BK90" s="225">
        <f>ROUND(I90*H90,2)</f>
        <v>0</v>
      </c>
      <c r="BL90" s="18" t="s">
        <v>2230</v>
      </c>
      <c r="BM90" s="224" t="s">
        <v>2236</v>
      </c>
    </row>
    <row r="91" s="2" customFormat="1">
      <c r="A91" s="39"/>
      <c r="B91" s="40"/>
      <c r="C91" s="41"/>
      <c r="D91" s="226" t="s">
        <v>168</v>
      </c>
      <c r="E91" s="41"/>
      <c r="F91" s="227" t="s">
        <v>2237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168</v>
      </c>
      <c r="AU91" s="18" t="s">
        <v>82</v>
      </c>
    </row>
    <row r="92" s="2" customFormat="1">
      <c r="A92" s="39"/>
      <c r="B92" s="40"/>
      <c r="C92" s="41"/>
      <c r="D92" s="233" t="s">
        <v>216</v>
      </c>
      <c r="E92" s="41"/>
      <c r="F92" s="254" t="s">
        <v>2238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216</v>
      </c>
      <c r="AU92" s="18" t="s">
        <v>82</v>
      </c>
    </row>
    <row r="93" s="2" customFormat="1" ht="16.5" customHeight="1">
      <c r="A93" s="39"/>
      <c r="B93" s="40"/>
      <c r="C93" s="213" t="s">
        <v>174</v>
      </c>
      <c r="D93" s="213" t="s">
        <v>161</v>
      </c>
      <c r="E93" s="214" t="s">
        <v>2239</v>
      </c>
      <c r="F93" s="215" t="s">
        <v>2240</v>
      </c>
      <c r="G93" s="216" t="s">
        <v>1146</v>
      </c>
      <c r="H93" s="217">
        <v>1</v>
      </c>
      <c r="I93" s="218"/>
      <c r="J93" s="219">
        <f>ROUND(I93*H93,2)</f>
        <v>0</v>
      </c>
      <c r="K93" s="215" t="s">
        <v>165</v>
      </c>
      <c r="L93" s="45"/>
      <c r="M93" s="220" t="s">
        <v>19</v>
      </c>
      <c r="N93" s="221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2230</v>
      </c>
      <c r="AT93" s="224" t="s">
        <v>161</v>
      </c>
      <c r="AU93" s="224" t="s">
        <v>82</v>
      </c>
      <c r="AY93" s="18" t="s">
        <v>157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80</v>
      </c>
      <c r="BK93" s="225">
        <f>ROUND(I93*H93,2)</f>
        <v>0</v>
      </c>
      <c r="BL93" s="18" t="s">
        <v>2230</v>
      </c>
      <c r="BM93" s="224" t="s">
        <v>2241</v>
      </c>
    </row>
    <row r="94" s="2" customFormat="1">
      <c r="A94" s="39"/>
      <c r="B94" s="40"/>
      <c r="C94" s="41"/>
      <c r="D94" s="226" t="s">
        <v>168</v>
      </c>
      <c r="E94" s="41"/>
      <c r="F94" s="227" t="s">
        <v>2242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168</v>
      </c>
      <c r="AU94" s="18" t="s">
        <v>82</v>
      </c>
    </row>
    <row r="95" s="2" customFormat="1">
      <c r="A95" s="39"/>
      <c r="B95" s="40"/>
      <c r="C95" s="41"/>
      <c r="D95" s="233" t="s">
        <v>216</v>
      </c>
      <c r="E95" s="41"/>
      <c r="F95" s="254" t="s">
        <v>2243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216</v>
      </c>
      <c r="AU95" s="18" t="s">
        <v>82</v>
      </c>
    </row>
    <row r="96" s="2" customFormat="1" ht="16.5" customHeight="1">
      <c r="A96" s="39"/>
      <c r="B96" s="40"/>
      <c r="C96" s="213" t="s">
        <v>166</v>
      </c>
      <c r="D96" s="213" t="s">
        <v>161</v>
      </c>
      <c r="E96" s="214" t="s">
        <v>2244</v>
      </c>
      <c r="F96" s="215" t="s">
        <v>2245</v>
      </c>
      <c r="G96" s="216" t="s">
        <v>1146</v>
      </c>
      <c r="H96" s="217">
        <v>1</v>
      </c>
      <c r="I96" s="218"/>
      <c r="J96" s="219">
        <f>ROUND(I96*H96,2)</f>
        <v>0</v>
      </c>
      <c r="K96" s="215" t="s">
        <v>165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2230</v>
      </c>
      <c r="AT96" s="224" t="s">
        <v>161</v>
      </c>
      <c r="AU96" s="224" t="s">
        <v>82</v>
      </c>
      <c r="AY96" s="18" t="s">
        <v>157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2230</v>
      </c>
      <c r="BM96" s="224" t="s">
        <v>2246</v>
      </c>
    </row>
    <row r="97" s="2" customFormat="1">
      <c r="A97" s="39"/>
      <c r="B97" s="40"/>
      <c r="C97" s="41"/>
      <c r="D97" s="226" t="s">
        <v>168</v>
      </c>
      <c r="E97" s="41"/>
      <c r="F97" s="227" t="s">
        <v>2247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168</v>
      </c>
      <c r="AU97" s="18" t="s">
        <v>82</v>
      </c>
    </row>
    <row r="98" s="2" customFormat="1">
      <c r="A98" s="39"/>
      <c r="B98" s="40"/>
      <c r="C98" s="41"/>
      <c r="D98" s="233" t="s">
        <v>216</v>
      </c>
      <c r="E98" s="41"/>
      <c r="F98" s="254" t="s">
        <v>2248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216</v>
      </c>
      <c r="AU98" s="18" t="s">
        <v>82</v>
      </c>
    </row>
    <row r="99" s="12" customFormat="1" ht="22.8" customHeight="1">
      <c r="A99" s="12"/>
      <c r="B99" s="197"/>
      <c r="C99" s="198"/>
      <c r="D99" s="199" t="s">
        <v>71</v>
      </c>
      <c r="E99" s="211" t="s">
        <v>2249</v>
      </c>
      <c r="F99" s="211" t="s">
        <v>2250</v>
      </c>
      <c r="G99" s="198"/>
      <c r="H99" s="198"/>
      <c r="I99" s="201"/>
      <c r="J99" s="212">
        <f>BK99</f>
        <v>0</v>
      </c>
      <c r="K99" s="198"/>
      <c r="L99" s="203"/>
      <c r="M99" s="204"/>
      <c r="N99" s="205"/>
      <c r="O99" s="205"/>
      <c r="P99" s="206">
        <f>SUM(P100:P105)</f>
        <v>0</v>
      </c>
      <c r="Q99" s="205"/>
      <c r="R99" s="206">
        <f>SUM(R100:R105)</f>
        <v>0</v>
      </c>
      <c r="S99" s="205"/>
      <c r="T99" s="207">
        <f>SUM(T100:T105)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160</v>
      </c>
      <c r="AT99" s="209" t="s">
        <v>71</v>
      </c>
      <c r="AU99" s="209" t="s">
        <v>80</v>
      </c>
      <c r="AY99" s="208" t="s">
        <v>157</v>
      </c>
      <c r="BK99" s="210">
        <f>SUM(BK100:BK105)</f>
        <v>0</v>
      </c>
    </row>
    <row r="100" s="2" customFormat="1" ht="16.5" customHeight="1">
      <c r="A100" s="39"/>
      <c r="B100" s="40"/>
      <c r="C100" s="213" t="s">
        <v>160</v>
      </c>
      <c r="D100" s="213" t="s">
        <v>161</v>
      </c>
      <c r="E100" s="214" t="s">
        <v>2251</v>
      </c>
      <c r="F100" s="215" t="s">
        <v>2250</v>
      </c>
      <c r="G100" s="216" t="s">
        <v>1146</v>
      </c>
      <c r="H100" s="217">
        <v>1</v>
      </c>
      <c r="I100" s="218"/>
      <c r="J100" s="219">
        <f>ROUND(I100*H100,2)</f>
        <v>0</v>
      </c>
      <c r="K100" s="215" t="s">
        <v>165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2230</v>
      </c>
      <c r="AT100" s="224" t="s">
        <v>161</v>
      </c>
      <c r="AU100" s="224" t="s">
        <v>82</v>
      </c>
      <c r="AY100" s="18" t="s">
        <v>157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2230</v>
      </c>
      <c r="BM100" s="224" t="s">
        <v>2252</v>
      </c>
    </row>
    <row r="101" s="2" customFormat="1">
      <c r="A101" s="39"/>
      <c r="B101" s="40"/>
      <c r="C101" s="41"/>
      <c r="D101" s="226" t="s">
        <v>168</v>
      </c>
      <c r="E101" s="41"/>
      <c r="F101" s="227" t="s">
        <v>2253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168</v>
      </c>
      <c r="AU101" s="18" t="s">
        <v>82</v>
      </c>
    </row>
    <row r="102" s="2" customFormat="1">
      <c r="A102" s="39"/>
      <c r="B102" s="40"/>
      <c r="C102" s="41"/>
      <c r="D102" s="233" t="s">
        <v>216</v>
      </c>
      <c r="E102" s="41"/>
      <c r="F102" s="254" t="s">
        <v>2254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216</v>
      </c>
      <c r="AU102" s="18" t="s">
        <v>82</v>
      </c>
    </row>
    <row r="103" s="2" customFormat="1" ht="16.5" customHeight="1">
      <c r="A103" s="39"/>
      <c r="B103" s="40"/>
      <c r="C103" s="213" t="s">
        <v>158</v>
      </c>
      <c r="D103" s="213" t="s">
        <v>161</v>
      </c>
      <c r="E103" s="214" t="s">
        <v>2255</v>
      </c>
      <c r="F103" s="215" t="s">
        <v>2256</v>
      </c>
      <c r="G103" s="216" t="s">
        <v>1146</v>
      </c>
      <c r="H103" s="217">
        <v>1</v>
      </c>
      <c r="I103" s="218"/>
      <c r="J103" s="219">
        <f>ROUND(I103*H103,2)</f>
        <v>0</v>
      </c>
      <c r="K103" s="215" t="s">
        <v>165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2230</v>
      </c>
      <c r="AT103" s="224" t="s">
        <v>161</v>
      </c>
      <c r="AU103" s="224" t="s">
        <v>82</v>
      </c>
      <c r="AY103" s="18" t="s">
        <v>157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2230</v>
      </c>
      <c r="BM103" s="224" t="s">
        <v>2257</v>
      </c>
    </row>
    <row r="104" s="2" customFormat="1">
      <c r="A104" s="39"/>
      <c r="B104" s="40"/>
      <c r="C104" s="41"/>
      <c r="D104" s="226" t="s">
        <v>168</v>
      </c>
      <c r="E104" s="41"/>
      <c r="F104" s="227" t="s">
        <v>2258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168</v>
      </c>
      <c r="AU104" s="18" t="s">
        <v>82</v>
      </c>
    </row>
    <row r="105" s="2" customFormat="1">
      <c r="A105" s="39"/>
      <c r="B105" s="40"/>
      <c r="C105" s="41"/>
      <c r="D105" s="233" t="s">
        <v>216</v>
      </c>
      <c r="E105" s="41"/>
      <c r="F105" s="254" t="s">
        <v>2259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216</v>
      </c>
      <c r="AU105" s="18" t="s">
        <v>82</v>
      </c>
    </row>
    <row r="106" s="12" customFormat="1" ht="22.8" customHeight="1">
      <c r="A106" s="12"/>
      <c r="B106" s="197"/>
      <c r="C106" s="198"/>
      <c r="D106" s="199" t="s">
        <v>71</v>
      </c>
      <c r="E106" s="211" t="s">
        <v>2260</v>
      </c>
      <c r="F106" s="211" t="s">
        <v>2261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SUM(P107:P109)</f>
        <v>0</v>
      </c>
      <c r="Q106" s="205"/>
      <c r="R106" s="206">
        <f>SUM(R107:R109)</f>
        <v>0</v>
      </c>
      <c r="S106" s="205"/>
      <c r="T106" s="207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160</v>
      </c>
      <c r="AT106" s="209" t="s">
        <v>71</v>
      </c>
      <c r="AU106" s="209" t="s">
        <v>80</v>
      </c>
      <c r="AY106" s="208" t="s">
        <v>157</v>
      </c>
      <c r="BK106" s="210">
        <f>SUM(BK107:BK109)</f>
        <v>0</v>
      </c>
    </row>
    <row r="107" s="2" customFormat="1" ht="16.5" customHeight="1">
      <c r="A107" s="39"/>
      <c r="B107" s="40"/>
      <c r="C107" s="213" t="s">
        <v>194</v>
      </c>
      <c r="D107" s="213" t="s">
        <v>161</v>
      </c>
      <c r="E107" s="214" t="s">
        <v>2262</v>
      </c>
      <c r="F107" s="215" t="s">
        <v>2263</v>
      </c>
      <c r="G107" s="216" t="s">
        <v>1146</v>
      </c>
      <c r="H107" s="217">
        <v>1</v>
      </c>
      <c r="I107" s="218"/>
      <c r="J107" s="219">
        <f>ROUND(I107*H107,2)</f>
        <v>0</v>
      </c>
      <c r="K107" s="215" t="s">
        <v>165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2230</v>
      </c>
      <c r="AT107" s="224" t="s">
        <v>161</v>
      </c>
      <c r="AU107" s="224" t="s">
        <v>82</v>
      </c>
      <c r="AY107" s="18" t="s">
        <v>157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2230</v>
      </c>
      <c r="BM107" s="224" t="s">
        <v>2264</v>
      </c>
    </row>
    <row r="108" s="2" customFormat="1">
      <c r="A108" s="39"/>
      <c r="B108" s="40"/>
      <c r="C108" s="41"/>
      <c r="D108" s="226" t="s">
        <v>168</v>
      </c>
      <c r="E108" s="41"/>
      <c r="F108" s="227" t="s">
        <v>2265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168</v>
      </c>
      <c r="AU108" s="18" t="s">
        <v>82</v>
      </c>
    </row>
    <row r="109" s="2" customFormat="1">
      <c r="A109" s="39"/>
      <c r="B109" s="40"/>
      <c r="C109" s="41"/>
      <c r="D109" s="233" t="s">
        <v>216</v>
      </c>
      <c r="E109" s="41"/>
      <c r="F109" s="254" t="s">
        <v>2266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216</v>
      </c>
      <c r="AU109" s="18" t="s">
        <v>82</v>
      </c>
    </row>
    <row r="110" s="12" customFormat="1" ht="22.8" customHeight="1">
      <c r="A110" s="12"/>
      <c r="B110" s="197"/>
      <c r="C110" s="198"/>
      <c r="D110" s="199" t="s">
        <v>71</v>
      </c>
      <c r="E110" s="211" t="s">
        <v>2267</v>
      </c>
      <c r="F110" s="211" t="s">
        <v>2268</v>
      </c>
      <c r="G110" s="198"/>
      <c r="H110" s="198"/>
      <c r="I110" s="201"/>
      <c r="J110" s="212">
        <f>BK110</f>
        <v>0</v>
      </c>
      <c r="K110" s="198"/>
      <c r="L110" s="203"/>
      <c r="M110" s="204"/>
      <c r="N110" s="205"/>
      <c r="O110" s="205"/>
      <c r="P110" s="206">
        <f>SUM(P111:P113)</f>
        <v>0</v>
      </c>
      <c r="Q110" s="205"/>
      <c r="R110" s="206">
        <f>SUM(R111:R113)</f>
        <v>0</v>
      </c>
      <c r="S110" s="205"/>
      <c r="T110" s="207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8" t="s">
        <v>160</v>
      </c>
      <c r="AT110" s="209" t="s">
        <v>71</v>
      </c>
      <c r="AU110" s="209" t="s">
        <v>80</v>
      </c>
      <c r="AY110" s="208" t="s">
        <v>157</v>
      </c>
      <c r="BK110" s="210">
        <f>SUM(BK111:BK113)</f>
        <v>0</v>
      </c>
    </row>
    <row r="111" s="2" customFormat="1" ht="16.5" customHeight="1">
      <c r="A111" s="39"/>
      <c r="B111" s="40"/>
      <c r="C111" s="213" t="s">
        <v>183</v>
      </c>
      <c r="D111" s="213" t="s">
        <v>161</v>
      </c>
      <c r="E111" s="214" t="s">
        <v>2269</v>
      </c>
      <c r="F111" s="215" t="s">
        <v>2270</v>
      </c>
      <c r="G111" s="216" t="s">
        <v>1146</v>
      </c>
      <c r="H111" s="217">
        <v>1</v>
      </c>
      <c r="I111" s="218"/>
      <c r="J111" s="219">
        <f>ROUND(I111*H111,2)</f>
        <v>0</v>
      </c>
      <c r="K111" s="215" t="s">
        <v>165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2230</v>
      </c>
      <c r="AT111" s="224" t="s">
        <v>161</v>
      </c>
      <c r="AU111" s="224" t="s">
        <v>82</v>
      </c>
      <c r="AY111" s="18" t="s">
        <v>157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2230</v>
      </c>
      <c r="BM111" s="224" t="s">
        <v>2271</v>
      </c>
    </row>
    <row r="112" s="2" customFormat="1">
      <c r="A112" s="39"/>
      <c r="B112" s="40"/>
      <c r="C112" s="41"/>
      <c r="D112" s="226" t="s">
        <v>168</v>
      </c>
      <c r="E112" s="41"/>
      <c r="F112" s="227" t="s">
        <v>2272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168</v>
      </c>
      <c r="AU112" s="18" t="s">
        <v>82</v>
      </c>
    </row>
    <row r="113" s="2" customFormat="1">
      <c r="A113" s="39"/>
      <c r="B113" s="40"/>
      <c r="C113" s="41"/>
      <c r="D113" s="233" t="s">
        <v>216</v>
      </c>
      <c r="E113" s="41"/>
      <c r="F113" s="254" t="s">
        <v>2273</v>
      </c>
      <c r="G113" s="41"/>
      <c r="H113" s="41"/>
      <c r="I113" s="228"/>
      <c r="J113" s="41"/>
      <c r="K113" s="41"/>
      <c r="L113" s="45"/>
      <c r="M113" s="268"/>
      <c r="N113" s="269"/>
      <c r="O113" s="270"/>
      <c r="P113" s="270"/>
      <c r="Q113" s="270"/>
      <c r="R113" s="270"/>
      <c r="S113" s="270"/>
      <c r="T113" s="271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216</v>
      </c>
      <c r="AU113" s="18" t="s">
        <v>82</v>
      </c>
    </row>
    <row r="114" s="2" customFormat="1" ht="6.96" customHeight="1">
      <c r="A114" s="39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45"/>
      <c r="M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</sheetData>
  <sheetProtection sheet="1" autoFilter="0" formatColumns="0" formatRows="0" objects="1" scenarios="1" spinCount="100000" saltValue="79jvn23+gt9NBEcSi5Ie/VuWCov/l/JIcu4bwqZ73RS+rPLd+lejH46p9gTGIZ/wtbZ96MkQ/FDmzr/emFHwXg==" hashValue="8gNVSvXlPIUVWCf4HRiMfGZ+W8nxT1Q0TPFrEbgMetQ2be8zTaJ0qcUh1dQtFIKQPoVBE42Y7pRHUAuSNxJnaw==" algorithmName="SHA-512" password="CC35"/>
  <autoFilter ref="C83:K11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010001000"/>
    <hyperlink ref="F91" r:id="rId2" display="https://podminky.urs.cz/item/CS_URS_2024_01/012002000"/>
    <hyperlink ref="F94" r:id="rId3" display="https://podminky.urs.cz/item/CS_URS_2024_01/013254000"/>
    <hyperlink ref="F97" r:id="rId4" display="https://podminky.urs.cz/item/CS_URS_2024_01/013294000"/>
    <hyperlink ref="F101" r:id="rId5" display="https://podminky.urs.cz/item/CS_URS_2024_01/030001000"/>
    <hyperlink ref="F104" r:id="rId6" display="https://podminky.urs.cz/item/CS_URS_2024_01/034303000R"/>
    <hyperlink ref="F108" r:id="rId7" display="https://podminky.urs.cz/item/CS_URS_2024_01/045002000"/>
    <hyperlink ref="F112" r:id="rId8" display="https://podminky.urs.cz/item/CS_URS_2024_01/06000100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5" customFormat="1" ht="45" customHeight="1">
      <c r="B3" s="285"/>
      <c r="C3" s="286" t="s">
        <v>2274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2275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2276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2277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2278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2279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2280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2281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2282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2283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2284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79</v>
      </c>
      <c r="F18" s="292" t="s">
        <v>2285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2286</v>
      </c>
      <c r="F19" s="292" t="s">
        <v>2287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2288</v>
      </c>
      <c r="F20" s="292" t="s">
        <v>2289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2290</v>
      </c>
      <c r="F21" s="292" t="s">
        <v>2291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2292</v>
      </c>
      <c r="F22" s="292" t="s">
        <v>2293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94</v>
      </c>
      <c r="F23" s="292" t="s">
        <v>2294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2295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2296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2297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2298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2299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2300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2301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2302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2303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143</v>
      </c>
      <c r="F36" s="292"/>
      <c r="G36" s="292" t="s">
        <v>2304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2305</v>
      </c>
      <c r="F37" s="292"/>
      <c r="G37" s="292" t="s">
        <v>2306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53</v>
      </c>
      <c r="F38" s="292"/>
      <c r="G38" s="292" t="s">
        <v>2307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54</v>
      </c>
      <c r="F39" s="292"/>
      <c r="G39" s="292" t="s">
        <v>2308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144</v>
      </c>
      <c r="F40" s="292"/>
      <c r="G40" s="292" t="s">
        <v>2309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145</v>
      </c>
      <c r="F41" s="292"/>
      <c r="G41" s="292" t="s">
        <v>2310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2311</v>
      </c>
      <c r="F42" s="292"/>
      <c r="G42" s="292" t="s">
        <v>2312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2313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2314</v>
      </c>
      <c r="F44" s="292"/>
      <c r="G44" s="292" t="s">
        <v>2315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147</v>
      </c>
      <c r="F45" s="292"/>
      <c r="G45" s="292" t="s">
        <v>2316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2317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2318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2319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2320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2321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2322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2323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2324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2325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2326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2327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2328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2329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2330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2331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2332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2333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2334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2335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2336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2337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2338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2339</v>
      </c>
      <c r="D76" s="310"/>
      <c r="E76" s="310"/>
      <c r="F76" s="310" t="s">
        <v>2340</v>
      </c>
      <c r="G76" s="311"/>
      <c r="H76" s="310" t="s">
        <v>54</v>
      </c>
      <c r="I76" s="310" t="s">
        <v>57</v>
      </c>
      <c r="J76" s="310" t="s">
        <v>2341</v>
      </c>
      <c r="K76" s="309"/>
    </row>
    <row r="77" s="1" customFormat="1" ht="17.25" customHeight="1">
      <c r="B77" s="307"/>
      <c r="C77" s="312" t="s">
        <v>2342</v>
      </c>
      <c r="D77" s="312"/>
      <c r="E77" s="312"/>
      <c r="F77" s="313" t="s">
        <v>2343</v>
      </c>
      <c r="G77" s="314"/>
      <c r="H77" s="312"/>
      <c r="I77" s="312"/>
      <c r="J77" s="312" t="s">
        <v>2344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53</v>
      </c>
      <c r="D79" s="317"/>
      <c r="E79" s="317"/>
      <c r="F79" s="318" t="s">
        <v>2345</v>
      </c>
      <c r="G79" s="319"/>
      <c r="H79" s="295" t="s">
        <v>2346</v>
      </c>
      <c r="I79" s="295" t="s">
        <v>2347</v>
      </c>
      <c r="J79" s="295">
        <v>20</v>
      </c>
      <c r="K79" s="309"/>
    </row>
    <row r="80" s="1" customFormat="1" ht="15" customHeight="1">
      <c r="B80" s="307"/>
      <c r="C80" s="295" t="s">
        <v>2348</v>
      </c>
      <c r="D80" s="295"/>
      <c r="E80" s="295"/>
      <c r="F80" s="318" t="s">
        <v>2345</v>
      </c>
      <c r="G80" s="319"/>
      <c r="H80" s="295" t="s">
        <v>2349</v>
      </c>
      <c r="I80" s="295" t="s">
        <v>2347</v>
      </c>
      <c r="J80" s="295">
        <v>120</v>
      </c>
      <c r="K80" s="309"/>
    </row>
    <row r="81" s="1" customFormat="1" ht="15" customHeight="1">
      <c r="B81" s="320"/>
      <c r="C81" s="295" t="s">
        <v>2350</v>
      </c>
      <c r="D81" s="295"/>
      <c r="E81" s="295"/>
      <c r="F81" s="318" t="s">
        <v>2351</v>
      </c>
      <c r="G81" s="319"/>
      <c r="H81" s="295" t="s">
        <v>2352</v>
      </c>
      <c r="I81" s="295" t="s">
        <v>2347</v>
      </c>
      <c r="J81" s="295">
        <v>50</v>
      </c>
      <c r="K81" s="309"/>
    </row>
    <row r="82" s="1" customFormat="1" ht="15" customHeight="1">
      <c r="B82" s="320"/>
      <c r="C82" s="295" t="s">
        <v>2353</v>
      </c>
      <c r="D82" s="295"/>
      <c r="E82" s="295"/>
      <c r="F82" s="318" t="s">
        <v>2345</v>
      </c>
      <c r="G82" s="319"/>
      <c r="H82" s="295" t="s">
        <v>2354</v>
      </c>
      <c r="I82" s="295" t="s">
        <v>2355</v>
      </c>
      <c r="J82" s="295"/>
      <c r="K82" s="309"/>
    </row>
    <row r="83" s="1" customFormat="1" ht="15" customHeight="1">
      <c r="B83" s="320"/>
      <c r="C83" s="321" t="s">
        <v>2356</v>
      </c>
      <c r="D83" s="321"/>
      <c r="E83" s="321"/>
      <c r="F83" s="322" t="s">
        <v>2351</v>
      </c>
      <c r="G83" s="321"/>
      <c r="H83" s="321" t="s">
        <v>2357</v>
      </c>
      <c r="I83" s="321" t="s">
        <v>2347</v>
      </c>
      <c r="J83" s="321">
        <v>15</v>
      </c>
      <c r="K83" s="309"/>
    </row>
    <row r="84" s="1" customFormat="1" ht="15" customHeight="1">
      <c r="B84" s="320"/>
      <c r="C84" s="321" t="s">
        <v>2358</v>
      </c>
      <c r="D84" s="321"/>
      <c r="E84" s="321"/>
      <c r="F84" s="322" t="s">
        <v>2351</v>
      </c>
      <c r="G84" s="321"/>
      <c r="H84" s="321" t="s">
        <v>2359</v>
      </c>
      <c r="I84" s="321" t="s">
        <v>2347</v>
      </c>
      <c r="J84" s="321">
        <v>15</v>
      </c>
      <c r="K84" s="309"/>
    </row>
    <row r="85" s="1" customFormat="1" ht="15" customHeight="1">
      <c r="B85" s="320"/>
      <c r="C85" s="321" t="s">
        <v>2360</v>
      </c>
      <c r="D85" s="321"/>
      <c r="E85" s="321"/>
      <c r="F85" s="322" t="s">
        <v>2351</v>
      </c>
      <c r="G85" s="321"/>
      <c r="H85" s="321" t="s">
        <v>2361</v>
      </c>
      <c r="I85" s="321" t="s">
        <v>2347</v>
      </c>
      <c r="J85" s="321">
        <v>20</v>
      </c>
      <c r="K85" s="309"/>
    </row>
    <row r="86" s="1" customFormat="1" ht="15" customHeight="1">
      <c r="B86" s="320"/>
      <c r="C86" s="321" t="s">
        <v>2362</v>
      </c>
      <c r="D86" s="321"/>
      <c r="E86" s="321"/>
      <c r="F86" s="322" t="s">
        <v>2351</v>
      </c>
      <c r="G86" s="321"/>
      <c r="H86" s="321" t="s">
        <v>2363</v>
      </c>
      <c r="I86" s="321" t="s">
        <v>2347</v>
      </c>
      <c r="J86" s="321">
        <v>20</v>
      </c>
      <c r="K86" s="309"/>
    </row>
    <row r="87" s="1" customFormat="1" ht="15" customHeight="1">
      <c r="B87" s="320"/>
      <c r="C87" s="295" t="s">
        <v>2364</v>
      </c>
      <c r="D87" s="295"/>
      <c r="E87" s="295"/>
      <c r="F87" s="318" t="s">
        <v>2351</v>
      </c>
      <c r="G87" s="319"/>
      <c r="H87" s="295" t="s">
        <v>2365</v>
      </c>
      <c r="I87" s="295" t="s">
        <v>2347</v>
      </c>
      <c r="J87" s="295">
        <v>50</v>
      </c>
      <c r="K87" s="309"/>
    </row>
    <row r="88" s="1" customFormat="1" ht="15" customHeight="1">
      <c r="B88" s="320"/>
      <c r="C88" s="295" t="s">
        <v>2366</v>
      </c>
      <c r="D88" s="295"/>
      <c r="E88" s="295"/>
      <c r="F88" s="318" t="s">
        <v>2351</v>
      </c>
      <c r="G88" s="319"/>
      <c r="H88" s="295" t="s">
        <v>2367</v>
      </c>
      <c r="I88" s="295" t="s">
        <v>2347</v>
      </c>
      <c r="J88" s="295">
        <v>20</v>
      </c>
      <c r="K88" s="309"/>
    </row>
    <row r="89" s="1" customFormat="1" ht="15" customHeight="1">
      <c r="B89" s="320"/>
      <c r="C89" s="295" t="s">
        <v>2368</v>
      </c>
      <c r="D89" s="295"/>
      <c r="E89" s="295"/>
      <c r="F89" s="318" t="s">
        <v>2351</v>
      </c>
      <c r="G89" s="319"/>
      <c r="H89" s="295" t="s">
        <v>2369</v>
      </c>
      <c r="I89" s="295" t="s">
        <v>2347</v>
      </c>
      <c r="J89" s="295">
        <v>20</v>
      </c>
      <c r="K89" s="309"/>
    </row>
    <row r="90" s="1" customFormat="1" ht="15" customHeight="1">
      <c r="B90" s="320"/>
      <c r="C90" s="295" t="s">
        <v>2370</v>
      </c>
      <c r="D90" s="295"/>
      <c r="E90" s="295"/>
      <c r="F90" s="318" t="s">
        <v>2351</v>
      </c>
      <c r="G90" s="319"/>
      <c r="H90" s="295" t="s">
        <v>2371</v>
      </c>
      <c r="I90" s="295" t="s">
        <v>2347</v>
      </c>
      <c r="J90" s="295">
        <v>50</v>
      </c>
      <c r="K90" s="309"/>
    </row>
    <row r="91" s="1" customFormat="1" ht="15" customHeight="1">
      <c r="B91" s="320"/>
      <c r="C91" s="295" t="s">
        <v>2372</v>
      </c>
      <c r="D91" s="295"/>
      <c r="E91" s="295"/>
      <c r="F91" s="318" t="s">
        <v>2351</v>
      </c>
      <c r="G91" s="319"/>
      <c r="H91" s="295" t="s">
        <v>2372</v>
      </c>
      <c r="I91" s="295" t="s">
        <v>2347</v>
      </c>
      <c r="J91" s="295">
        <v>50</v>
      </c>
      <c r="K91" s="309"/>
    </row>
    <row r="92" s="1" customFormat="1" ht="15" customHeight="1">
      <c r="B92" s="320"/>
      <c r="C92" s="295" t="s">
        <v>2373</v>
      </c>
      <c r="D92" s="295"/>
      <c r="E92" s="295"/>
      <c r="F92" s="318" t="s">
        <v>2351</v>
      </c>
      <c r="G92" s="319"/>
      <c r="H92" s="295" t="s">
        <v>2374</v>
      </c>
      <c r="I92" s="295" t="s">
        <v>2347</v>
      </c>
      <c r="J92" s="295">
        <v>255</v>
      </c>
      <c r="K92" s="309"/>
    </row>
    <row r="93" s="1" customFormat="1" ht="15" customHeight="1">
      <c r="B93" s="320"/>
      <c r="C93" s="295" t="s">
        <v>2375</v>
      </c>
      <c r="D93" s="295"/>
      <c r="E93" s="295"/>
      <c r="F93" s="318" t="s">
        <v>2345</v>
      </c>
      <c r="G93" s="319"/>
      <c r="H93" s="295" t="s">
        <v>2376</v>
      </c>
      <c r="I93" s="295" t="s">
        <v>2377</v>
      </c>
      <c r="J93" s="295"/>
      <c r="K93" s="309"/>
    </row>
    <row r="94" s="1" customFormat="1" ht="15" customHeight="1">
      <c r="B94" s="320"/>
      <c r="C94" s="295" t="s">
        <v>2378</v>
      </c>
      <c r="D94" s="295"/>
      <c r="E94" s="295"/>
      <c r="F94" s="318" t="s">
        <v>2345</v>
      </c>
      <c r="G94" s="319"/>
      <c r="H94" s="295" t="s">
        <v>2379</v>
      </c>
      <c r="I94" s="295" t="s">
        <v>2380</v>
      </c>
      <c r="J94" s="295"/>
      <c r="K94" s="309"/>
    </row>
    <row r="95" s="1" customFormat="1" ht="15" customHeight="1">
      <c r="B95" s="320"/>
      <c r="C95" s="295" t="s">
        <v>2381</v>
      </c>
      <c r="D95" s="295"/>
      <c r="E95" s="295"/>
      <c r="F95" s="318" t="s">
        <v>2345</v>
      </c>
      <c r="G95" s="319"/>
      <c r="H95" s="295" t="s">
        <v>2381</v>
      </c>
      <c r="I95" s="295" t="s">
        <v>2380</v>
      </c>
      <c r="J95" s="295"/>
      <c r="K95" s="309"/>
    </row>
    <row r="96" s="1" customFormat="1" ht="15" customHeight="1">
      <c r="B96" s="320"/>
      <c r="C96" s="295" t="s">
        <v>38</v>
      </c>
      <c r="D96" s="295"/>
      <c r="E96" s="295"/>
      <c r="F96" s="318" t="s">
        <v>2345</v>
      </c>
      <c r="G96" s="319"/>
      <c r="H96" s="295" t="s">
        <v>2382</v>
      </c>
      <c r="I96" s="295" t="s">
        <v>2380</v>
      </c>
      <c r="J96" s="295"/>
      <c r="K96" s="309"/>
    </row>
    <row r="97" s="1" customFormat="1" ht="15" customHeight="1">
      <c r="B97" s="320"/>
      <c r="C97" s="295" t="s">
        <v>48</v>
      </c>
      <c r="D97" s="295"/>
      <c r="E97" s="295"/>
      <c r="F97" s="318" t="s">
        <v>2345</v>
      </c>
      <c r="G97" s="319"/>
      <c r="H97" s="295" t="s">
        <v>2383</v>
      </c>
      <c r="I97" s="295" t="s">
        <v>2380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2384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2339</v>
      </c>
      <c r="D103" s="310"/>
      <c r="E103" s="310"/>
      <c r="F103" s="310" t="s">
        <v>2340</v>
      </c>
      <c r="G103" s="311"/>
      <c r="H103" s="310" t="s">
        <v>54</v>
      </c>
      <c r="I103" s="310" t="s">
        <v>57</v>
      </c>
      <c r="J103" s="310" t="s">
        <v>2341</v>
      </c>
      <c r="K103" s="309"/>
    </row>
    <row r="104" s="1" customFormat="1" ht="17.25" customHeight="1">
      <c r="B104" s="307"/>
      <c r="C104" s="312" t="s">
        <v>2342</v>
      </c>
      <c r="D104" s="312"/>
      <c r="E104" s="312"/>
      <c r="F104" s="313" t="s">
        <v>2343</v>
      </c>
      <c r="G104" s="314"/>
      <c r="H104" s="312"/>
      <c r="I104" s="312"/>
      <c r="J104" s="312" t="s">
        <v>2344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53</v>
      </c>
      <c r="D106" s="317"/>
      <c r="E106" s="317"/>
      <c r="F106" s="318" t="s">
        <v>2345</v>
      </c>
      <c r="G106" s="295"/>
      <c r="H106" s="295" t="s">
        <v>2385</v>
      </c>
      <c r="I106" s="295" t="s">
        <v>2347</v>
      </c>
      <c r="J106" s="295">
        <v>20</v>
      </c>
      <c r="K106" s="309"/>
    </row>
    <row r="107" s="1" customFormat="1" ht="15" customHeight="1">
      <c r="B107" s="307"/>
      <c r="C107" s="295" t="s">
        <v>2348</v>
      </c>
      <c r="D107" s="295"/>
      <c r="E107" s="295"/>
      <c r="F107" s="318" t="s">
        <v>2345</v>
      </c>
      <c r="G107" s="295"/>
      <c r="H107" s="295" t="s">
        <v>2385</v>
      </c>
      <c r="I107" s="295" t="s">
        <v>2347</v>
      </c>
      <c r="J107" s="295">
        <v>120</v>
      </c>
      <c r="K107" s="309"/>
    </row>
    <row r="108" s="1" customFormat="1" ht="15" customHeight="1">
      <c r="B108" s="320"/>
      <c r="C108" s="295" t="s">
        <v>2350</v>
      </c>
      <c r="D108" s="295"/>
      <c r="E108" s="295"/>
      <c r="F108" s="318" t="s">
        <v>2351</v>
      </c>
      <c r="G108" s="295"/>
      <c r="H108" s="295" t="s">
        <v>2385</v>
      </c>
      <c r="I108" s="295" t="s">
        <v>2347</v>
      </c>
      <c r="J108" s="295">
        <v>50</v>
      </c>
      <c r="K108" s="309"/>
    </row>
    <row r="109" s="1" customFormat="1" ht="15" customHeight="1">
      <c r="B109" s="320"/>
      <c r="C109" s="295" t="s">
        <v>2353</v>
      </c>
      <c r="D109" s="295"/>
      <c r="E109" s="295"/>
      <c r="F109" s="318" t="s">
        <v>2345</v>
      </c>
      <c r="G109" s="295"/>
      <c r="H109" s="295" t="s">
        <v>2385</v>
      </c>
      <c r="I109" s="295" t="s">
        <v>2355</v>
      </c>
      <c r="J109" s="295"/>
      <c r="K109" s="309"/>
    </row>
    <row r="110" s="1" customFormat="1" ht="15" customHeight="1">
      <c r="B110" s="320"/>
      <c r="C110" s="295" t="s">
        <v>2364</v>
      </c>
      <c r="D110" s="295"/>
      <c r="E110" s="295"/>
      <c r="F110" s="318" t="s">
        <v>2351</v>
      </c>
      <c r="G110" s="295"/>
      <c r="H110" s="295" t="s">
        <v>2385</v>
      </c>
      <c r="I110" s="295" t="s">
        <v>2347</v>
      </c>
      <c r="J110" s="295">
        <v>50</v>
      </c>
      <c r="K110" s="309"/>
    </row>
    <row r="111" s="1" customFormat="1" ht="15" customHeight="1">
      <c r="B111" s="320"/>
      <c r="C111" s="295" t="s">
        <v>2372</v>
      </c>
      <c r="D111" s="295"/>
      <c r="E111" s="295"/>
      <c r="F111" s="318" t="s">
        <v>2351</v>
      </c>
      <c r="G111" s="295"/>
      <c r="H111" s="295" t="s">
        <v>2385</v>
      </c>
      <c r="I111" s="295" t="s">
        <v>2347</v>
      </c>
      <c r="J111" s="295">
        <v>50</v>
      </c>
      <c r="K111" s="309"/>
    </row>
    <row r="112" s="1" customFormat="1" ht="15" customHeight="1">
      <c r="B112" s="320"/>
      <c r="C112" s="295" t="s">
        <v>2370</v>
      </c>
      <c r="D112" s="295"/>
      <c r="E112" s="295"/>
      <c r="F112" s="318" t="s">
        <v>2351</v>
      </c>
      <c r="G112" s="295"/>
      <c r="H112" s="295" t="s">
        <v>2385</v>
      </c>
      <c r="I112" s="295" t="s">
        <v>2347</v>
      </c>
      <c r="J112" s="295">
        <v>50</v>
      </c>
      <c r="K112" s="309"/>
    </row>
    <row r="113" s="1" customFormat="1" ht="15" customHeight="1">
      <c r="B113" s="320"/>
      <c r="C113" s="295" t="s">
        <v>53</v>
      </c>
      <c r="D113" s="295"/>
      <c r="E113" s="295"/>
      <c r="F113" s="318" t="s">
        <v>2345</v>
      </c>
      <c r="G113" s="295"/>
      <c r="H113" s="295" t="s">
        <v>2386</v>
      </c>
      <c r="I113" s="295" t="s">
        <v>2347</v>
      </c>
      <c r="J113" s="295">
        <v>20</v>
      </c>
      <c r="K113" s="309"/>
    </row>
    <row r="114" s="1" customFormat="1" ht="15" customHeight="1">
      <c r="B114" s="320"/>
      <c r="C114" s="295" t="s">
        <v>2387</v>
      </c>
      <c r="D114" s="295"/>
      <c r="E114" s="295"/>
      <c r="F114" s="318" t="s">
        <v>2345</v>
      </c>
      <c r="G114" s="295"/>
      <c r="H114" s="295" t="s">
        <v>2388</v>
      </c>
      <c r="I114" s="295" t="s">
        <v>2347</v>
      </c>
      <c r="J114" s="295">
        <v>120</v>
      </c>
      <c r="K114" s="309"/>
    </row>
    <row r="115" s="1" customFormat="1" ht="15" customHeight="1">
      <c r="B115" s="320"/>
      <c r="C115" s="295" t="s">
        <v>38</v>
      </c>
      <c r="D115" s="295"/>
      <c r="E115" s="295"/>
      <c r="F115" s="318" t="s">
        <v>2345</v>
      </c>
      <c r="G115" s="295"/>
      <c r="H115" s="295" t="s">
        <v>2389</v>
      </c>
      <c r="I115" s="295" t="s">
        <v>2380</v>
      </c>
      <c r="J115" s="295"/>
      <c r="K115" s="309"/>
    </row>
    <row r="116" s="1" customFormat="1" ht="15" customHeight="1">
      <c r="B116" s="320"/>
      <c r="C116" s="295" t="s">
        <v>48</v>
      </c>
      <c r="D116" s="295"/>
      <c r="E116" s="295"/>
      <c r="F116" s="318" t="s">
        <v>2345</v>
      </c>
      <c r="G116" s="295"/>
      <c r="H116" s="295" t="s">
        <v>2390</v>
      </c>
      <c r="I116" s="295" t="s">
        <v>2380</v>
      </c>
      <c r="J116" s="295"/>
      <c r="K116" s="309"/>
    </row>
    <row r="117" s="1" customFormat="1" ht="15" customHeight="1">
      <c r="B117" s="320"/>
      <c r="C117" s="295" t="s">
        <v>57</v>
      </c>
      <c r="D117" s="295"/>
      <c r="E117" s="295"/>
      <c r="F117" s="318" t="s">
        <v>2345</v>
      </c>
      <c r="G117" s="295"/>
      <c r="H117" s="295" t="s">
        <v>2391</v>
      </c>
      <c r="I117" s="295" t="s">
        <v>2392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2393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2339</v>
      </c>
      <c r="D123" s="310"/>
      <c r="E123" s="310"/>
      <c r="F123" s="310" t="s">
        <v>2340</v>
      </c>
      <c r="G123" s="311"/>
      <c r="H123" s="310" t="s">
        <v>54</v>
      </c>
      <c r="I123" s="310" t="s">
        <v>57</v>
      </c>
      <c r="J123" s="310" t="s">
        <v>2341</v>
      </c>
      <c r="K123" s="339"/>
    </row>
    <row r="124" s="1" customFormat="1" ht="17.25" customHeight="1">
      <c r="B124" s="338"/>
      <c r="C124" s="312" t="s">
        <v>2342</v>
      </c>
      <c r="D124" s="312"/>
      <c r="E124" s="312"/>
      <c r="F124" s="313" t="s">
        <v>2343</v>
      </c>
      <c r="G124" s="314"/>
      <c r="H124" s="312"/>
      <c r="I124" s="312"/>
      <c r="J124" s="312" t="s">
        <v>2344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2348</v>
      </c>
      <c r="D126" s="317"/>
      <c r="E126" s="317"/>
      <c r="F126" s="318" t="s">
        <v>2345</v>
      </c>
      <c r="G126" s="295"/>
      <c r="H126" s="295" t="s">
        <v>2385</v>
      </c>
      <c r="I126" s="295" t="s">
        <v>2347</v>
      </c>
      <c r="J126" s="295">
        <v>120</v>
      </c>
      <c r="K126" s="343"/>
    </row>
    <row r="127" s="1" customFormat="1" ht="15" customHeight="1">
      <c r="B127" s="340"/>
      <c r="C127" s="295" t="s">
        <v>2394</v>
      </c>
      <c r="D127" s="295"/>
      <c r="E127" s="295"/>
      <c r="F127" s="318" t="s">
        <v>2345</v>
      </c>
      <c r="G127" s="295"/>
      <c r="H127" s="295" t="s">
        <v>2395</v>
      </c>
      <c r="I127" s="295" t="s">
        <v>2347</v>
      </c>
      <c r="J127" s="295" t="s">
        <v>2396</v>
      </c>
      <c r="K127" s="343"/>
    </row>
    <row r="128" s="1" customFormat="1" ht="15" customHeight="1">
      <c r="B128" s="340"/>
      <c r="C128" s="295" t="s">
        <v>94</v>
      </c>
      <c r="D128" s="295"/>
      <c r="E128" s="295"/>
      <c r="F128" s="318" t="s">
        <v>2345</v>
      </c>
      <c r="G128" s="295"/>
      <c r="H128" s="295" t="s">
        <v>2397</v>
      </c>
      <c r="I128" s="295" t="s">
        <v>2347</v>
      </c>
      <c r="J128" s="295" t="s">
        <v>2396</v>
      </c>
      <c r="K128" s="343"/>
    </row>
    <row r="129" s="1" customFormat="1" ht="15" customHeight="1">
      <c r="B129" s="340"/>
      <c r="C129" s="295" t="s">
        <v>2356</v>
      </c>
      <c r="D129" s="295"/>
      <c r="E129" s="295"/>
      <c r="F129" s="318" t="s">
        <v>2351</v>
      </c>
      <c r="G129" s="295"/>
      <c r="H129" s="295" t="s">
        <v>2357</v>
      </c>
      <c r="I129" s="295" t="s">
        <v>2347</v>
      </c>
      <c r="J129" s="295">
        <v>15</v>
      </c>
      <c r="K129" s="343"/>
    </row>
    <row r="130" s="1" customFormat="1" ht="15" customHeight="1">
      <c r="B130" s="340"/>
      <c r="C130" s="321" t="s">
        <v>2358</v>
      </c>
      <c r="D130" s="321"/>
      <c r="E130" s="321"/>
      <c r="F130" s="322" t="s">
        <v>2351</v>
      </c>
      <c r="G130" s="321"/>
      <c r="H130" s="321" t="s">
        <v>2359</v>
      </c>
      <c r="I130" s="321" t="s">
        <v>2347</v>
      </c>
      <c r="J130" s="321">
        <v>15</v>
      </c>
      <c r="K130" s="343"/>
    </row>
    <row r="131" s="1" customFormat="1" ht="15" customHeight="1">
      <c r="B131" s="340"/>
      <c r="C131" s="321" t="s">
        <v>2360</v>
      </c>
      <c r="D131" s="321"/>
      <c r="E131" s="321"/>
      <c r="F131" s="322" t="s">
        <v>2351</v>
      </c>
      <c r="G131" s="321"/>
      <c r="H131" s="321" t="s">
        <v>2361</v>
      </c>
      <c r="I131" s="321" t="s">
        <v>2347</v>
      </c>
      <c r="J131" s="321">
        <v>20</v>
      </c>
      <c r="K131" s="343"/>
    </row>
    <row r="132" s="1" customFormat="1" ht="15" customHeight="1">
      <c r="B132" s="340"/>
      <c r="C132" s="321" t="s">
        <v>2362</v>
      </c>
      <c r="D132" s="321"/>
      <c r="E132" s="321"/>
      <c r="F132" s="322" t="s">
        <v>2351</v>
      </c>
      <c r="G132" s="321"/>
      <c r="H132" s="321" t="s">
        <v>2363</v>
      </c>
      <c r="I132" s="321" t="s">
        <v>2347</v>
      </c>
      <c r="J132" s="321">
        <v>20</v>
      </c>
      <c r="K132" s="343"/>
    </row>
    <row r="133" s="1" customFormat="1" ht="15" customHeight="1">
      <c r="B133" s="340"/>
      <c r="C133" s="295" t="s">
        <v>2350</v>
      </c>
      <c r="D133" s="295"/>
      <c r="E133" s="295"/>
      <c r="F133" s="318" t="s">
        <v>2351</v>
      </c>
      <c r="G133" s="295"/>
      <c r="H133" s="295" t="s">
        <v>2385</v>
      </c>
      <c r="I133" s="295" t="s">
        <v>2347</v>
      </c>
      <c r="J133" s="295">
        <v>50</v>
      </c>
      <c r="K133" s="343"/>
    </row>
    <row r="134" s="1" customFormat="1" ht="15" customHeight="1">
      <c r="B134" s="340"/>
      <c r="C134" s="295" t="s">
        <v>2364</v>
      </c>
      <c r="D134" s="295"/>
      <c r="E134" s="295"/>
      <c r="F134" s="318" t="s">
        <v>2351</v>
      </c>
      <c r="G134" s="295"/>
      <c r="H134" s="295" t="s">
        <v>2385</v>
      </c>
      <c r="I134" s="295" t="s">
        <v>2347</v>
      </c>
      <c r="J134" s="295">
        <v>50</v>
      </c>
      <c r="K134" s="343"/>
    </row>
    <row r="135" s="1" customFormat="1" ht="15" customHeight="1">
      <c r="B135" s="340"/>
      <c r="C135" s="295" t="s">
        <v>2370</v>
      </c>
      <c r="D135" s="295"/>
      <c r="E135" s="295"/>
      <c r="F135" s="318" t="s">
        <v>2351</v>
      </c>
      <c r="G135" s="295"/>
      <c r="H135" s="295" t="s">
        <v>2385</v>
      </c>
      <c r="I135" s="295" t="s">
        <v>2347</v>
      </c>
      <c r="J135" s="295">
        <v>50</v>
      </c>
      <c r="K135" s="343"/>
    </row>
    <row r="136" s="1" customFormat="1" ht="15" customHeight="1">
      <c r="B136" s="340"/>
      <c r="C136" s="295" t="s">
        <v>2372</v>
      </c>
      <c r="D136" s="295"/>
      <c r="E136" s="295"/>
      <c r="F136" s="318" t="s">
        <v>2351</v>
      </c>
      <c r="G136" s="295"/>
      <c r="H136" s="295" t="s">
        <v>2385</v>
      </c>
      <c r="I136" s="295" t="s">
        <v>2347</v>
      </c>
      <c r="J136" s="295">
        <v>50</v>
      </c>
      <c r="K136" s="343"/>
    </row>
    <row r="137" s="1" customFormat="1" ht="15" customHeight="1">
      <c r="B137" s="340"/>
      <c r="C137" s="295" t="s">
        <v>2373</v>
      </c>
      <c r="D137" s="295"/>
      <c r="E137" s="295"/>
      <c r="F137" s="318" t="s">
        <v>2351</v>
      </c>
      <c r="G137" s="295"/>
      <c r="H137" s="295" t="s">
        <v>2398</v>
      </c>
      <c r="I137" s="295" t="s">
        <v>2347</v>
      </c>
      <c r="J137" s="295">
        <v>255</v>
      </c>
      <c r="K137" s="343"/>
    </row>
    <row r="138" s="1" customFormat="1" ht="15" customHeight="1">
      <c r="B138" s="340"/>
      <c r="C138" s="295" t="s">
        <v>2375</v>
      </c>
      <c r="D138" s="295"/>
      <c r="E138" s="295"/>
      <c r="F138" s="318" t="s">
        <v>2345</v>
      </c>
      <c r="G138" s="295"/>
      <c r="H138" s="295" t="s">
        <v>2399</v>
      </c>
      <c r="I138" s="295" t="s">
        <v>2377</v>
      </c>
      <c r="J138" s="295"/>
      <c r="K138" s="343"/>
    </row>
    <row r="139" s="1" customFormat="1" ht="15" customHeight="1">
      <c r="B139" s="340"/>
      <c r="C139" s="295" t="s">
        <v>2378</v>
      </c>
      <c r="D139" s="295"/>
      <c r="E139" s="295"/>
      <c r="F139" s="318" t="s">
        <v>2345</v>
      </c>
      <c r="G139" s="295"/>
      <c r="H139" s="295" t="s">
        <v>2400</v>
      </c>
      <c r="I139" s="295" t="s">
        <v>2380</v>
      </c>
      <c r="J139" s="295"/>
      <c r="K139" s="343"/>
    </row>
    <row r="140" s="1" customFormat="1" ht="15" customHeight="1">
      <c r="B140" s="340"/>
      <c r="C140" s="295" t="s">
        <v>2381</v>
      </c>
      <c r="D140" s="295"/>
      <c r="E140" s="295"/>
      <c r="F140" s="318" t="s">
        <v>2345</v>
      </c>
      <c r="G140" s="295"/>
      <c r="H140" s="295" t="s">
        <v>2381</v>
      </c>
      <c r="I140" s="295" t="s">
        <v>2380</v>
      </c>
      <c r="J140" s="295"/>
      <c r="K140" s="343"/>
    </row>
    <row r="141" s="1" customFormat="1" ht="15" customHeight="1">
      <c r="B141" s="340"/>
      <c r="C141" s="295" t="s">
        <v>38</v>
      </c>
      <c r="D141" s="295"/>
      <c r="E141" s="295"/>
      <c r="F141" s="318" t="s">
        <v>2345</v>
      </c>
      <c r="G141" s="295"/>
      <c r="H141" s="295" t="s">
        <v>2401</v>
      </c>
      <c r="I141" s="295" t="s">
        <v>2380</v>
      </c>
      <c r="J141" s="295"/>
      <c r="K141" s="343"/>
    </row>
    <row r="142" s="1" customFormat="1" ht="15" customHeight="1">
      <c r="B142" s="340"/>
      <c r="C142" s="295" t="s">
        <v>2402</v>
      </c>
      <c r="D142" s="295"/>
      <c r="E142" s="295"/>
      <c r="F142" s="318" t="s">
        <v>2345</v>
      </c>
      <c r="G142" s="295"/>
      <c r="H142" s="295" t="s">
        <v>2403</v>
      </c>
      <c r="I142" s="295" t="s">
        <v>2380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2404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2339</v>
      </c>
      <c r="D148" s="310"/>
      <c r="E148" s="310"/>
      <c r="F148" s="310" t="s">
        <v>2340</v>
      </c>
      <c r="G148" s="311"/>
      <c r="H148" s="310" t="s">
        <v>54</v>
      </c>
      <c r="I148" s="310" t="s">
        <v>57</v>
      </c>
      <c r="J148" s="310" t="s">
        <v>2341</v>
      </c>
      <c r="K148" s="309"/>
    </row>
    <row r="149" s="1" customFormat="1" ht="17.25" customHeight="1">
      <c r="B149" s="307"/>
      <c r="C149" s="312" t="s">
        <v>2342</v>
      </c>
      <c r="D149" s="312"/>
      <c r="E149" s="312"/>
      <c r="F149" s="313" t="s">
        <v>2343</v>
      </c>
      <c r="G149" s="314"/>
      <c r="H149" s="312"/>
      <c r="I149" s="312"/>
      <c r="J149" s="312" t="s">
        <v>2344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2348</v>
      </c>
      <c r="D151" s="295"/>
      <c r="E151" s="295"/>
      <c r="F151" s="348" t="s">
        <v>2345</v>
      </c>
      <c r="G151" s="295"/>
      <c r="H151" s="347" t="s">
        <v>2385</v>
      </c>
      <c r="I151" s="347" t="s">
        <v>2347</v>
      </c>
      <c r="J151" s="347">
        <v>120</v>
      </c>
      <c r="K151" s="343"/>
    </row>
    <row r="152" s="1" customFormat="1" ht="15" customHeight="1">
      <c r="B152" s="320"/>
      <c r="C152" s="347" t="s">
        <v>2394</v>
      </c>
      <c r="D152" s="295"/>
      <c r="E152" s="295"/>
      <c r="F152" s="348" t="s">
        <v>2345</v>
      </c>
      <c r="G152" s="295"/>
      <c r="H152" s="347" t="s">
        <v>2405</v>
      </c>
      <c r="I152" s="347" t="s">
        <v>2347</v>
      </c>
      <c r="J152" s="347" t="s">
        <v>2396</v>
      </c>
      <c r="K152" s="343"/>
    </row>
    <row r="153" s="1" customFormat="1" ht="15" customHeight="1">
      <c r="B153" s="320"/>
      <c r="C153" s="347" t="s">
        <v>94</v>
      </c>
      <c r="D153" s="295"/>
      <c r="E153" s="295"/>
      <c r="F153" s="348" t="s">
        <v>2345</v>
      </c>
      <c r="G153" s="295"/>
      <c r="H153" s="347" t="s">
        <v>2406</v>
      </c>
      <c r="I153" s="347" t="s">
        <v>2347</v>
      </c>
      <c r="J153" s="347" t="s">
        <v>2396</v>
      </c>
      <c r="K153" s="343"/>
    </row>
    <row r="154" s="1" customFormat="1" ht="15" customHeight="1">
      <c r="B154" s="320"/>
      <c r="C154" s="347" t="s">
        <v>2350</v>
      </c>
      <c r="D154" s="295"/>
      <c r="E154" s="295"/>
      <c r="F154" s="348" t="s">
        <v>2351</v>
      </c>
      <c r="G154" s="295"/>
      <c r="H154" s="347" t="s">
        <v>2385</v>
      </c>
      <c r="I154" s="347" t="s">
        <v>2347</v>
      </c>
      <c r="J154" s="347">
        <v>50</v>
      </c>
      <c r="K154" s="343"/>
    </row>
    <row r="155" s="1" customFormat="1" ht="15" customHeight="1">
      <c r="B155" s="320"/>
      <c r="C155" s="347" t="s">
        <v>2353</v>
      </c>
      <c r="D155" s="295"/>
      <c r="E155" s="295"/>
      <c r="F155" s="348" t="s">
        <v>2345</v>
      </c>
      <c r="G155" s="295"/>
      <c r="H155" s="347" t="s">
        <v>2385</v>
      </c>
      <c r="I155" s="347" t="s">
        <v>2355</v>
      </c>
      <c r="J155" s="347"/>
      <c r="K155" s="343"/>
    </row>
    <row r="156" s="1" customFormat="1" ht="15" customHeight="1">
      <c r="B156" s="320"/>
      <c r="C156" s="347" t="s">
        <v>2364</v>
      </c>
      <c r="D156" s="295"/>
      <c r="E156" s="295"/>
      <c r="F156" s="348" t="s">
        <v>2351</v>
      </c>
      <c r="G156" s="295"/>
      <c r="H156" s="347" t="s">
        <v>2385</v>
      </c>
      <c r="I156" s="347" t="s">
        <v>2347</v>
      </c>
      <c r="J156" s="347">
        <v>50</v>
      </c>
      <c r="K156" s="343"/>
    </row>
    <row r="157" s="1" customFormat="1" ht="15" customHeight="1">
      <c r="B157" s="320"/>
      <c r="C157" s="347" t="s">
        <v>2372</v>
      </c>
      <c r="D157" s="295"/>
      <c r="E157" s="295"/>
      <c r="F157" s="348" t="s">
        <v>2351</v>
      </c>
      <c r="G157" s="295"/>
      <c r="H157" s="347" t="s">
        <v>2385</v>
      </c>
      <c r="I157" s="347" t="s">
        <v>2347</v>
      </c>
      <c r="J157" s="347">
        <v>50</v>
      </c>
      <c r="K157" s="343"/>
    </row>
    <row r="158" s="1" customFormat="1" ht="15" customHeight="1">
      <c r="B158" s="320"/>
      <c r="C158" s="347" t="s">
        <v>2370</v>
      </c>
      <c r="D158" s="295"/>
      <c r="E158" s="295"/>
      <c r="F158" s="348" t="s">
        <v>2351</v>
      </c>
      <c r="G158" s="295"/>
      <c r="H158" s="347" t="s">
        <v>2385</v>
      </c>
      <c r="I158" s="347" t="s">
        <v>2347</v>
      </c>
      <c r="J158" s="347">
        <v>50</v>
      </c>
      <c r="K158" s="343"/>
    </row>
    <row r="159" s="1" customFormat="1" ht="15" customHeight="1">
      <c r="B159" s="320"/>
      <c r="C159" s="347" t="s">
        <v>133</v>
      </c>
      <c r="D159" s="295"/>
      <c r="E159" s="295"/>
      <c r="F159" s="348" t="s">
        <v>2345</v>
      </c>
      <c r="G159" s="295"/>
      <c r="H159" s="347" t="s">
        <v>2407</v>
      </c>
      <c r="I159" s="347" t="s">
        <v>2347</v>
      </c>
      <c r="J159" s="347" t="s">
        <v>2408</v>
      </c>
      <c r="K159" s="343"/>
    </row>
    <row r="160" s="1" customFormat="1" ht="15" customHeight="1">
      <c r="B160" s="320"/>
      <c r="C160" s="347" t="s">
        <v>2409</v>
      </c>
      <c r="D160" s="295"/>
      <c r="E160" s="295"/>
      <c r="F160" s="348" t="s">
        <v>2345</v>
      </c>
      <c r="G160" s="295"/>
      <c r="H160" s="347" t="s">
        <v>2410</v>
      </c>
      <c r="I160" s="347" t="s">
        <v>2380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2411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2339</v>
      </c>
      <c r="D166" s="310"/>
      <c r="E166" s="310"/>
      <c r="F166" s="310" t="s">
        <v>2340</v>
      </c>
      <c r="G166" s="352"/>
      <c r="H166" s="353" t="s">
        <v>54</v>
      </c>
      <c r="I166" s="353" t="s">
        <v>57</v>
      </c>
      <c r="J166" s="310" t="s">
        <v>2341</v>
      </c>
      <c r="K166" s="287"/>
    </row>
    <row r="167" s="1" customFormat="1" ht="17.25" customHeight="1">
      <c r="B167" s="288"/>
      <c r="C167" s="312" t="s">
        <v>2342</v>
      </c>
      <c r="D167" s="312"/>
      <c r="E167" s="312"/>
      <c r="F167" s="313" t="s">
        <v>2343</v>
      </c>
      <c r="G167" s="354"/>
      <c r="H167" s="355"/>
      <c r="I167" s="355"/>
      <c r="J167" s="312" t="s">
        <v>2344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2348</v>
      </c>
      <c r="D169" s="295"/>
      <c r="E169" s="295"/>
      <c r="F169" s="318" t="s">
        <v>2345</v>
      </c>
      <c r="G169" s="295"/>
      <c r="H169" s="295" t="s">
        <v>2385</v>
      </c>
      <c r="I169" s="295" t="s">
        <v>2347</v>
      </c>
      <c r="J169" s="295">
        <v>120</v>
      </c>
      <c r="K169" s="343"/>
    </row>
    <row r="170" s="1" customFormat="1" ht="15" customHeight="1">
      <c r="B170" s="320"/>
      <c r="C170" s="295" t="s">
        <v>2394</v>
      </c>
      <c r="D170" s="295"/>
      <c r="E170" s="295"/>
      <c r="F170" s="318" t="s">
        <v>2345</v>
      </c>
      <c r="G170" s="295"/>
      <c r="H170" s="295" t="s">
        <v>2395</v>
      </c>
      <c r="I170" s="295" t="s">
        <v>2347</v>
      </c>
      <c r="J170" s="295" t="s">
        <v>2396</v>
      </c>
      <c r="K170" s="343"/>
    </row>
    <row r="171" s="1" customFormat="1" ht="15" customHeight="1">
      <c r="B171" s="320"/>
      <c r="C171" s="295" t="s">
        <v>94</v>
      </c>
      <c r="D171" s="295"/>
      <c r="E171" s="295"/>
      <c r="F171" s="318" t="s">
        <v>2345</v>
      </c>
      <c r="G171" s="295"/>
      <c r="H171" s="295" t="s">
        <v>2412</v>
      </c>
      <c r="I171" s="295" t="s">
        <v>2347</v>
      </c>
      <c r="J171" s="295" t="s">
        <v>2396</v>
      </c>
      <c r="K171" s="343"/>
    </row>
    <row r="172" s="1" customFormat="1" ht="15" customHeight="1">
      <c r="B172" s="320"/>
      <c r="C172" s="295" t="s">
        <v>2350</v>
      </c>
      <c r="D172" s="295"/>
      <c r="E172" s="295"/>
      <c r="F172" s="318" t="s">
        <v>2351</v>
      </c>
      <c r="G172" s="295"/>
      <c r="H172" s="295" t="s">
        <v>2412</v>
      </c>
      <c r="I172" s="295" t="s">
        <v>2347</v>
      </c>
      <c r="J172" s="295">
        <v>50</v>
      </c>
      <c r="K172" s="343"/>
    </row>
    <row r="173" s="1" customFormat="1" ht="15" customHeight="1">
      <c r="B173" s="320"/>
      <c r="C173" s="295" t="s">
        <v>2353</v>
      </c>
      <c r="D173" s="295"/>
      <c r="E173" s="295"/>
      <c r="F173" s="318" t="s">
        <v>2345</v>
      </c>
      <c r="G173" s="295"/>
      <c r="H173" s="295" t="s">
        <v>2412</v>
      </c>
      <c r="I173" s="295" t="s">
        <v>2355</v>
      </c>
      <c r="J173" s="295"/>
      <c r="K173" s="343"/>
    </row>
    <row r="174" s="1" customFormat="1" ht="15" customHeight="1">
      <c r="B174" s="320"/>
      <c r="C174" s="295" t="s">
        <v>2364</v>
      </c>
      <c r="D174" s="295"/>
      <c r="E174" s="295"/>
      <c r="F174" s="318" t="s">
        <v>2351</v>
      </c>
      <c r="G174" s="295"/>
      <c r="H174" s="295" t="s">
        <v>2412</v>
      </c>
      <c r="I174" s="295" t="s">
        <v>2347</v>
      </c>
      <c r="J174" s="295">
        <v>50</v>
      </c>
      <c r="K174" s="343"/>
    </row>
    <row r="175" s="1" customFormat="1" ht="15" customHeight="1">
      <c r="B175" s="320"/>
      <c r="C175" s="295" t="s">
        <v>2372</v>
      </c>
      <c r="D175" s="295"/>
      <c r="E175" s="295"/>
      <c r="F175" s="318" t="s">
        <v>2351</v>
      </c>
      <c r="G175" s="295"/>
      <c r="H175" s="295" t="s">
        <v>2412</v>
      </c>
      <c r="I175" s="295" t="s">
        <v>2347</v>
      </c>
      <c r="J175" s="295">
        <v>50</v>
      </c>
      <c r="K175" s="343"/>
    </row>
    <row r="176" s="1" customFormat="1" ht="15" customHeight="1">
      <c r="B176" s="320"/>
      <c r="C176" s="295" t="s">
        <v>2370</v>
      </c>
      <c r="D176" s="295"/>
      <c r="E176" s="295"/>
      <c r="F176" s="318" t="s">
        <v>2351</v>
      </c>
      <c r="G176" s="295"/>
      <c r="H176" s="295" t="s">
        <v>2412</v>
      </c>
      <c r="I176" s="295" t="s">
        <v>2347</v>
      </c>
      <c r="J176" s="295">
        <v>50</v>
      </c>
      <c r="K176" s="343"/>
    </row>
    <row r="177" s="1" customFormat="1" ht="15" customHeight="1">
      <c r="B177" s="320"/>
      <c r="C177" s="295" t="s">
        <v>143</v>
      </c>
      <c r="D177" s="295"/>
      <c r="E177" s="295"/>
      <c r="F177" s="318" t="s">
        <v>2345</v>
      </c>
      <c r="G177" s="295"/>
      <c r="H177" s="295" t="s">
        <v>2413</v>
      </c>
      <c r="I177" s="295" t="s">
        <v>2414</v>
      </c>
      <c r="J177" s="295"/>
      <c r="K177" s="343"/>
    </row>
    <row r="178" s="1" customFormat="1" ht="15" customHeight="1">
      <c r="B178" s="320"/>
      <c r="C178" s="295" t="s">
        <v>57</v>
      </c>
      <c r="D178" s="295"/>
      <c r="E178" s="295"/>
      <c r="F178" s="318" t="s">
        <v>2345</v>
      </c>
      <c r="G178" s="295"/>
      <c r="H178" s="295" t="s">
        <v>2415</v>
      </c>
      <c r="I178" s="295" t="s">
        <v>2416</v>
      </c>
      <c r="J178" s="295">
        <v>1</v>
      </c>
      <c r="K178" s="343"/>
    </row>
    <row r="179" s="1" customFormat="1" ht="15" customHeight="1">
      <c r="B179" s="320"/>
      <c r="C179" s="295" t="s">
        <v>53</v>
      </c>
      <c r="D179" s="295"/>
      <c r="E179" s="295"/>
      <c r="F179" s="318" t="s">
        <v>2345</v>
      </c>
      <c r="G179" s="295"/>
      <c r="H179" s="295" t="s">
        <v>2417</v>
      </c>
      <c r="I179" s="295" t="s">
        <v>2347</v>
      </c>
      <c r="J179" s="295">
        <v>20</v>
      </c>
      <c r="K179" s="343"/>
    </row>
    <row r="180" s="1" customFormat="1" ht="15" customHeight="1">
      <c r="B180" s="320"/>
      <c r="C180" s="295" t="s">
        <v>54</v>
      </c>
      <c r="D180" s="295"/>
      <c r="E180" s="295"/>
      <c r="F180" s="318" t="s">
        <v>2345</v>
      </c>
      <c r="G180" s="295"/>
      <c r="H180" s="295" t="s">
        <v>2418</v>
      </c>
      <c r="I180" s="295" t="s">
        <v>2347</v>
      </c>
      <c r="J180" s="295">
        <v>255</v>
      </c>
      <c r="K180" s="343"/>
    </row>
    <row r="181" s="1" customFormat="1" ht="15" customHeight="1">
      <c r="B181" s="320"/>
      <c r="C181" s="295" t="s">
        <v>144</v>
      </c>
      <c r="D181" s="295"/>
      <c r="E181" s="295"/>
      <c r="F181" s="318" t="s">
        <v>2345</v>
      </c>
      <c r="G181" s="295"/>
      <c r="H181" s="295" t="s">
        <v>2309</v>
      </c>
      <c r="I181" s="295" t="s">
        <v>2347</v>
      </c>
      <c r="J181" s="295">
        <v>10</v>
      </c>
      <c r="K181" s="343"/>
    </row>
    <row r="182" s="1" customFormat="1" ht="15" customHeight="1">
      <c r="B182" s="320"/>
      <c r="C182" s="295" t="s">
        <v>145</v>
      </c>
      <c r="D182" s="295"/>
      <c r="E182" s="295"/>
      <c r="F182" s="318" t="s">
        <v>2345</v>
      </c>
      <c r="G182" s="295"/>
      <c r="H182" s="295" t="s">
        <v>2419</v>
      </c>
      <c r="I182" s="295" t="s">
        <v>2380</v>
      </c>
      <c r="J182" s="295"/>
      <c r="K182" s="343"/>
    </row>
    <row r="183" s="1" customFormat="1" ht="15" customHeight="1">
      <c r="B183" s="320"/>
      <c r="C183" s="295" t="s">
        <v>2420</v>
      </c>
      <c r="D183" s="295"/>
      <c r="E183" s="295"/>
      <c r="F183" s="318" t="s">
        <v>2345</v>
      </c>
      <c r="G183" s="295"/>
      <c r="H183" s="295" t="s">
        <v>2421</v>
      </c>
      <c r="I183" s="295" t="s">
        <v>2380</v>
      </c>
      <c r="J183" s="295"/>
      <c r="K183" s="343"/>
    </row>
    <row r="184" s="1" customFormat="1" ht="15" customHeight="1">
      <c r="B184" s="320"/>
      <c r="C184" s="295" t="s">
        <v>2409</v>
      </c>
      <c r="D184" s="295"/>
      <c r="E184" s="295"/>
      <c r="F184" s="318" t="s">
        <v>2345</v>
      </c>
      <c r="G184" s="295"/>
      <c r="H184" s="295" t="s">
        <v>2422</v>
      </c>
      <c r="I184" s="295" t="s">
        <v>2380</v>
      </c>
      <c r="J184" s="295"/>
      <c r="K184" s="343"/>
    </row>
    <row r="185" s="1" customFormat="1" ht="15" customHeight="1">
      <c r="B185" s="320"/>
      <c r="C185" s="295" t="s">
        <v>147</v>
      </c>
      <c r="D185" s="295"/>
      <c r="E185" s="295"/>
      <c r="F185" s="318" t="s">
        <v>2351</v>
      </c>
      <c r="G185" s="295"/>
      <c r="H185" s="295" t="s">
        <v>2423</v>
      </c>
      <c r="I185" s="295" t="s">
        <v>2347</v>
      </c>
      <c r="J185" s="295">
        <v>50</v>
      </c>
      <c r="K185" s="343"/>
    </row>
    <row r="186" s="1" customFormat="1" ht="15" customHeight="1">
      <c r="B186" s="320"/>
      <c r="C186" s="295" t="s">
        <v>2424</v>
      </c>
      <c r="D186" s="295"/>
      <c r="E186" s="295"/>
      <c r="F186" s="318" t="s">
        <v>2351</v>
      </c>
      <c r="G186" s="295"/>
      <c r="H186" s="295" t="s">
        <v>2425</v>
      </c>
      <c r="I186" s="295" t="s">
        <v>2426</v>
      </c>
      <c r="J186" s="295"/>
      <c r="K186" s="343"/>
    </row>
    <row r="187" s="1" customFormat="1" ht="15" customHeight="1">
      <c r="B187" s="320"/>
      <c r="C187" s="295" t="s">
        <v>2427</v>
      </c>
      <c r="D187" s="295"/>
      <c r="E187" s="295"/>
      <c r="F187" s="318" t="s">
        <v>2351</v>
      </c>
      <c r="G187" s="295"/>
      <c r="H187" s="295" t="s">
        <v>2428</v>
      </c>
      <c r="I187" s="295" t="s">
        <v>2426</v>
      </c>
      <c r="J187" s="295"/>
      <c r="K187" s="343"/>
    </row>
    <row r="188" s="1" customFormat="1" ht="15" customHeight="1">
      <c r="B188" s="320"/>
      <c r="C188" s="295" t="s">
        <v>2429</v>
      </c>
      <c r="D188" s="295"/>
      <c r="E188" s="295"/>
      <c r="F188" s="318" t="s">
        <v>2351</v>
      </c>
      <c r="G188" s="295"/>
      <c r="H188" s="295" t="s">
        <v>2430</v>
      </c>
      <c r="I188" s="295" t="s">
        <v>2426</v>
      </c>
      <c r="J188" s="295"/>
      <c r="K188" s="343"/>
    </row>
    <row r="189" s="1" customFormat="1" ht="15" customHeight="1">
      <c r="B189" s="320"/>
      <c r="C189" s="356" t="s">
        <v>2431</v>
      </c>
      <c r="D189" s="295"/>
      <c r="E189" s="295"/>
      <c r="F189" s="318" t="s">
        <v>2351</v>
      </c>
      <c r="G189" s="295"/>
      <c r="H189" s="295" t="s">
        <v>2432</v>
      </c>
      <c r="I189" s="295" t="s">
        <v>2433</v>
      </c>
      <c r="J189" s="357" t="s">
        <v>2434</v>
      </c>
      <c r="K189" s="343"/>
    </row>
    <row r="190" s="16" customFormat="1" ht="15" customHeight="1">
      <c r="B190" s="358"/>
      <c r="C190" s="359" t="s">
        <v>2435</v>
      </c>
      <c r="D190" s="360"/>
      <c r="E190" s="360"/>
      <c r="F190" s="361" t="s">
        <v>2351</v>
      </c>
      <c r="G190" s="360"/>
      <c r="H190" s="360" t="s">
        <v>2436</v>
      </c>
      <c r="I190" s="360" t="s">
        <v>2433</v>
      </c>
      <c r="J190" s="362" t="s">
        <v>2434</v>
      </c>
      <c r="K190" s="363"/>
    </row>
    <row r="191" s="1" customFormat="1" ht="15" customHeight="1">
      <c r="B191" s="320"/>
      <c r="C191" s="356" t="s">
        <v>42</v>
      </c>
      <c r="D191" s="295"/>
      <c r="E191" s="295"/>
      <c r="F191" s="318" t="s">
        <v>2345</v>
      </c>
      <c r="G191" s="295"/>
      <c r="H191" s="292" t="s">
        <v>2437</v>
      </c>
      <c r="I191" s="295" t="s">
        <v>2438</v>
      </c>
      <c r="J191" s="295"/>
      <c r="K191" s="343"/>
    </row>
    <row r="192" s="1" customFormat="1" ht="15" customHeight="1">
      <c r="B192" s="320"/>
      <c r="C192" s="356" t="s">
        <v>2439</v>
      </c>
      <c r="D192" s="295"/>
      <c r="E192" s="295"/>
      <c r="F192" s="318" t="s">
        <v>2345</v>
      </c>
      <c r="G192" s="295"/>
      <c r="H192" s="295" t="s">
        <v>2440</v>
      </c>
      <c r="I192" s="295" t="s">
        <v>2380</v>
      </c>
      <c r="J192" s="295"/>
      <c r="K192" s="343"/>
    </row>
    <row r="193" s="1" customFormat="1" ht="15" customHeight="1">
      <c r="B193" s="320"/>
      <c r="C193" s="356" t="s">
        <v>2441</v>
      </c>
      <c r="D193" s="295"/>
      <c r="E193" s="295"/>
      <c r="F193" s="318" t="s">
        <v>2345</v>
      </c>
      <c r="G193" s="295"/>
      <c r="H193" s="295" t="s">
        <v>2442</v>
      </c>
      <c r="I193" s="295" t="s">
        <v>2380</v>
      </c>
      <c r="J193" s="295"/>
      <c r="K193" s="343"/>
    </row>
    <row r="194" s="1" customFormat="1" ht="15" customHeight="1">
      <c r="B194" s="320"/>
      <c r="C194" s="356" t="s">
        <v>2443</v>
      </c>
      <c r="D194" s="295"/>
      <c r="E194" s="295"/>
      <c r="F194" s="318" t="s">
        <v>2351</v>
      </c>
      <c r="G194" s="295"/>
      <c r="H194" s="295" t="s">
        <v>2444</v>
      </c>
      <c r="I194" s="295" t="s">
        <v>2380</v>
      </c>
      <c r="J194" s="295"/>
      <c r="K194" s="343"/>
    </row>
    <row r="195" s="1" customFormat="1" ht="15" customHeight="1">
      <c r="B195" s="349"/>
      <c r="C195" s="364"/>
      <c r="D195" s="329"/>
      <c r="E195" s="329"/>
      <c r="F195" s="329"/>
      <c r="G195" s="329"/>
      <c r="H195" s="329"/>
      <c r="I195" s="329"/>
      <c r="J195" s="329"/>
      <c r="K195" s="350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31"/>
      <c r="C197" s="341"/>
      <c r="D197" s="341"/>
      <c r="E197" s="341"/>
      <c r="F197" s="351"/>
      <c r="G197" s="341"/>
      <c r="H197" s="341"/>
      <c r="I197" s="341"/>
      <c r="J197" s="341"/>
      <c r="K197" s="331"/>
    </row>
    <row r="198" s="1" customFormat="1" ht="18.75" customHeight="1">
      <c r="B198" s="303"/>
      <c r="C198" s="303"/>
      <c r="D198" s="303"/>
      <c r="E198" s="303"/>
      <c r="F198" s="303"/>
      <c r="G198" s="303"/>
      <c r="H198" s="303"/>
      <c r="I198" s="303"/>
      <c r="J198" s="303"/>
      <c r="K198" s="303"/>
    </row>
    <row r="199" s="1" customFormat="1" ht="13.5">
      <c r="B199" s="282"/>
      <c r="C199" s="283"/>
      <c r="D199" s="283"/>
      <c r="E199" s="283"/>
      <c r="F199" s="283"/>
      <c r="G199" s="283"/>
      <c r="H199" s="283"/>
      <c r="I199" s="283"/>
      <c r="J199" s="283"/>
      <c r="K199" s="284"/>
    </row>
    <row r="200" s="1" customFormat="1" ht="21">
      <c r="B200" s="285"/>
      <c r="C200" s="286" t="s">
        <v>2445</v>
      </c>
      <c r="D200" s="286"/>
      <c r="E200" s="286"/>
      <c r="F200" s="286"/>
      <c r="G200" s="286"/>
      <c r="H200" s="286"/>
      <c r="I200" s="286"/>
      <c r="J200" s="286"/>
      <c r="K200" s="287"/>
    </row>
    <row r="201" s="1" customFormat="1" ht="25.5" customHeight="1">
      <c r="B201" s="285"/>
      <c r="C201" s="365" t="s">
        <v>2446</v>
      </c>
      <c r="D201" s="365"/>
      <c r="E201" s="365"/>
      <c r="F201" s="365" t="s">
        <v>2447</v>
      </c>
      <c r="G201" s="366"/>
      <c r="H201" s="365" t="s">
        <v>2448</v>
      </c>
      <c r="I201" s="365"/>
      <c r="J201" s="365"/>
      <c r="K201" s="287"/>
    </row>
    <row r="202" s="1" customFormat="1" ht="5.25" customHeight="1">
      <c r="B202" s="320"/>
      <c r="C202" s="315"/>
      <c r="D202" s="315"/>
      <c r="E202" s="315"/>
      <c r="F202" s="315"/>
      <c r="G202" s="341"/>
      <c r="H202" s="315"/>
      <c r="I202" s="315"/>
      <c r="J202" s="315"/>
      <c r="K202" s="343"/>
    </row>
    <row r="203" s="1" customFormat="1" ht="15" customHeight="1">
      <c r="B203" s="320"/>
      <c r="C203" s="295" t="s">
        <v>2438</v>
      </c>
      <c r="D203" s="295"/>
      <c r="E203" s="295"/>
      <c r="F203" s="318" t="s">
        <v>43</v>
      </c>
      <c r="G203" s="295"/>
      <c r="H203" s="295" t="s">
        <v>2449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44</v>
      </c>
      <c r="G204" s="295"/>
      <c r="H204" s="295" t="s">
        <v>2450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47</v>
      </c>
      <c r="G205" s="295"/>
      <c r="H205" s="295" t="s">
        <v>2451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45</v>
      </c>
      <c r="G206" s="295"/>
      <c r="H206" s="295" t="s">
        <v>2452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 t="s">
        <v>46</v>
      </c>
      <c r="G207" s="295"/>
      <c r="H207" s="295" t="s">
        <v>2453</v>
      </c>
      <c r="I207" s="295"/>
      <c r="J207" s="295"/>
      <c r="K207" s="343"/>
    </row>
    <row r="208" s="1" customFormat="1" ht="15" customHeight="1">
      <c r="B208" s="320"/>
      <c r="C208" s="295"/>
      <c r="D208" s="295"/>
      <c r="E208" s="295"/>
      <c r="F208" s="318"/>
      <c r="G208" s="295"/>
      <c r="H208" s="295"/>
      <c r="I208" s="295"/>
      <c r="J208" s="295"/>
      <c r="K208" s="343"/>
    </row>
    <row r="209" s="1" customFormat="1" ht="15" customHeight="1">
      <c r="B209" s="320"/>
      <c r="C209" s="295" t="s">
        <v>2392</v>
      </c>
      <c r="D209" s="295"/>
      <c r="E209" s="295"/>
      <c r="F209" s="318" t="s">
        <v>79</v>
      </c>
      <c r="G209" s="295"/>
      <c r="H209" s="295" t="s">
        <v>2454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2288</v>
      </c>
      <c r="G210" s="295"/>
      <c r="H210" s="295" t="s">
        <v>2289</v>
      </c>
      <c r="I210" s="295"/>
      <c r="J210" s="295"/>
      <c r="K210" s="343"/>
    </row>
    <row r="211" s="1" customFormat="1" ht="15" customHeight="1">
      <c r="B211" s="320"/>
      <c r="C211" s="295"/>
      <c r="D211" s="295"/>
      <c r="E211" s="295"/>
      <c r="F211" s="318" t="s">
        <v>2286</v>
      </c>
      <c r="G211" s="295"/>
      <c r="H211" s="295" t="s">
        <v>2455</v>
      </c>
      <c r="I211" s="295"/>
      <c r="J211" s="295"/>
      <c r="K211" s="343"/>
    </row>
    <row r="212" s="1" customFormat="1" ht="15" customHeight="1">
      <c r="B212" s="367"/>
      <c r="C212" s="295"/>
      <c r="D212" s="295"/>
      <c r="E212" s="295"/>
      <c r="F212" s="318" t="s">
        <v>2290</v>
      </c>
      <c r="G212" s="356"/>
      <c r="H212" s="347" t="s">
        <v>2291</v>
      </c>
      <c r="I212" s="347"/>
      <c r="J212" s="347"/>
      <c r="K212" s="368"/>
    </row>
    <row r="213" s="1" customFormat="1" ht="15" customHeight="1">
      <c r="B213" s="367"/>
      <c r="C213" s="295"/>
      <c r="D213" s="295"/>
      <c r="E213" s="295"/>
      <c r="F213" s="318" t="s">
        <v>2292</v>
      </c>
      <c r="G213" s="356"/>
      <c r="H213" s="347" t="s">
        <v>2456</v>
      </c>
      <c r="I213" s="347"/>
      <c r="J213" s="347"/>
      <c r="K213" s="368"/>
    </row>
    <row r="214" s="1" customFormat="1" ht="15" customHeight="1">
      <c r="B214" s="367"/>
      <c r="C214" s="295"/>
      <c r="D214" s="295"/>
      <c r="E214" s="295"/>
      <c r="F214" s="318"/>
      <c r="G214" s="356"/>
      <c r="H214" s="347"/>
      <c r="I214" s="347"/>
      <c r="J214" s="347"/>
      <c r="K214" s="368"/>
    </row>
    <row r="215" s="1" customFormat="1" ht="15" customHeight="1">
      <c r="B215" s="367"/>
      <c r="C215" s="295" t="s">
        <v>2416</v>
      </c>
      <c r="D215" s="295"/>
      <c r="E215" s="295"/>
      <c r="F215" s="318">
        <v>1</v>
      </c>
      <c r="G215" s="356"/>
      <c r="H215" s="347" t="s">
        <v>2457</v>
      </c>
      <c r="I215" s="347"/>
      <c r="J215" s="347"/>
      <c r="K215" s="368"/>
    </row>
    <row r="216" s="1" customFormat="1" ht="15" customHeight="1">
      <c r="B216" s="367"/>
      <c r="C216" s="295"/>
      <c r="D216" s="295"/>
      <c r="E216" s="295"/>
      <c r="F216" s="318">
        <v>2</v>
      </c>
      <c r="G216" s="356"/>
      <c r="H216" s="347" t="s">
        <v>2458</v>
      </c>
      <c r="I216" s="347"/>
      <c r="J216" s="347"/>
      <c r="K216" s="368"/>
    </row>
    <row r="217" s="1" customFormat="1" ht="15" customHeight="1">
      <c r="B217" s="367"/>
      <c r="C217" s="295"/>
      <c r="D217" s="295"/>
      <c r="E217" s="295"/>
      <c r="F217" s="318">
        <v>3</v>
      </c>
      <c r="G217" s="356"/>
      <c r="H217" s="347" t="s">
        <v>2459</v>
      </c>
      <c r="I217" s="347"/>
      <c r="J217" s="347"/>
      <c r="K217" s="368"/>
    </row>
    <row r="218" s="1" customFormat="1" ht="15" customHeight="1">
      <c r="B218" s="367"/>
      <c r="C218" s="295"/>
      <c r="D218" s="295"/>
      <c r="E218" s="295"/>
      <c r="F218" s="318">
        <v>4</v>
      </c>
      <c r="G218" s="356"/>
      <c r="H218" s="347" t="s">
        <v>2460</v>
      </c>
      <c r="I218" s="347"/>
      <c r="J218" s="347"/>
      <c r="K218" s="368"/>
    </row>
    <row r="219" s="1" customFormat="1" ht="12.75" customHeight="1">
      <c r="B219" s="369"/>
      <c r="C219" s="370"/>
      <c r="D219" s="370"/>
      <c r="E219" s="370"/>
      <c r="F219" s="370"/>
      <c r="G219" s="370"/>
      <c r="H219" s="370"/>
      <c r="I219" s="370"/>
      <c r="J219" s="370"/>
      <c r="K219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Pavelek</dc:creator>
  <cp:lastModifiedBy>Michal Pavelek</cp:lastModifiedBy>
  <dcterms:created xsi:type="dcterms:W3CDTF">2024-10-02T11:17:39Z</dcterms:created>
  <dcterms:modified xsi:type="dcterms:W3CDTF">2024-10-02T11:17:55Z</dcterms:modified>
</cp:coreProperties>
</file>