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danav\Documents\práce 2014x\ostatní\Atelier Genius\AG9-2023  Nerudova Nový Jičín\aktualizované rozpočty 20.9.2024\"/>
    </mc:Choice>
  </mc:AlternateContent>
  <xr:revisionPtr revIDLastSave="0" documentId="13_ncr:1_{891F445E-4A0A-476D-9E6A-CCED403F3705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Rekapitulace stavby" sheetId="1" r:id="rId1"/>
    <sheet name="SO 01 - Komunikace a zpev..." sheetId="2" r:id="rId2"/>
  </sheets>
  <definedNames>
    <definedName name="_xlnm._FilterDatabase" localSheetId="1" hidden="1">'SO 01 - Komunikace a zpev...'!$C$130:$K$630</definedName>
    <definedName name="_xlnm.Print_Titles" localSheetId="0">'Rekapitulace stavby'!$92:$92</definedName>
    <definedName name="_xlnm.Print_Titles" localSheetId="1">'SO 01 - Komunikace a zpev...'!$130:$130</definedName>
    <definedName name="_xlnm.Print_Area" localSheetId="0">'Rekapitulace stavby'!$D$4:$AO$76,'Rekapitulace stavby'!$C$82:$AQ$96</definedName>
    <definedName name="_xlnm.Print_Area" localSheetId="1">'SO 01 - Komunikace a zpev...'!$C$4:$J$76,'SO 01 - Komunikace a zpev...'!$C$82:$J$112,'SO 01 - Komunikace a zpev...'!$C$118:$J$630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624" i="2"/>
  <c r="BH624" i="2"/>
  <c r="BG624" i="2"/>
  <c r="BF624" i="2"/>
  <c r="T624" i="2"/>
  <c r="T623" i="2"/>
  <c r="T622" i="2"/>
  <c r="R624" i="2"/>
  <c r="R623" i="2"/>
  <c r="R622" i="2"/>
  <c r="P624" i="2"/>
  <c r="P623" i="2" s="1"/>
  <c r="P622" i="2" s="1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5" i="2"/>
  <c r="BH615" i="2"/>
  <c r="BG615" i="2"/>
  <c r="BF615" i="2"/>
  <c r="T615" i="2"/>
  <c r="R615" i="2"/>
  <c r="P615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T607" i="2"/>
  <c r="R608" i="2"/>
  <c r="R607" i="2" s="1"/>
  <c r="P608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6" i="2"/>
  <c r="BH436" i="2"/>
  <c r="BG436" i="2"/>
  <c r="BF436" i="2"/>
  <c r="T436" i="2"/>
  <c r="R436" i="2"/>
  <c r="P436" i="2"/>
  <c r="BI432" i="2"/>
  <c r="BH432" i="2"/>
  <c r="BG432" i="2"/>
  <c r="BF432" i="2"/>
  <c r="T432" i="2"/>
  <c r="R432" i="2"/>
  <c r="P432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5" i="2"/>
  <c r="BH395" i="2"/>
  <c r="BG395" i="2"/>
  <c r="BF395" i="2"/>
  <c r="T395" i="2"/>
  <c r="R395" i="2"/>
  <c r="P395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0" i="2"/>
  <c r="BH350" i="2"/>
  <c r="BG350" i="2"/>
  <c r="BF350" i="2"/>
  <c r="T350" i="2"/>
  <c r="R350" i="2"/>
  <c r="P350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0" i="2"/>
  <c r="BH330" i="2"/>
  <c r="BG330" i="2"/>
  <c r="BF330" i="2"/>
  <c r="T330" i="2"/>
  <c r="R330" i="2"/>
  <c r="P330" i="2"/>
  <c r="BI323" i="2"/>
  <c r="BH323" i="2"/>
  <c r="BG323" i="2"/>
  <c r="BF323" i="2"/>
  <c r="T323" i="2"/>
  <c r="R323" i="2"/>
  <c r="P323" i="2"/>
  <c r="BI315" i="2"/>
  <c r="BH315" i="2"/>
  <c r="BG315" i="2"/>
  <c r="BF315" i="2"/>
  <c r="T315" i="2"/>
  <c r="R315" i="2"/>
  <c r="P315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4" i="2"/>
  <c r="BH254" i="2"/>
  <c r="BG254" i="2"/>
  <c r="BF254" i="2"/>
  <c r="T254" i="2"/>
  <c r="R254" i="2"/>
  <c r="P254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F127" i="2"/>
  <c r="F125" i="2"/>
  <c r="E123" i="2"/>
  <c r="F91" i="2"/>
  <c r="F89" i="2"/>
  <c r="E87" i="2"/>
  <c r="J24" i="2"/>
  <c r="E24" i="2"/>
  <c r="J128" i="2"/>
  <c r="J23" i="2"/>
  <c r="J21" i="2"/>
  <c r="E21" i="2"/>
  <c r="J91" i="2"/>
  <c r="J20" i="2"/>
  <c r="J18" i="2"/>
  <c r="E18" i="2"/>
  <c r="F92" i="2"/>
  <c r="J17" i="2"/>
  <c r="J12" i="2"/>
  <c r="J125" i="2" s="1"/>
  <c r="E7" i="2"/>
  <c r="E85" i="2"/>
  <c r="L90" i="1"/>
  <c r="AM90" i="1"/>
  <c r="AM89" i="1"/>
  <c r="L89" i="1"/>
  <c r="AM87" i="1"/>
  <c r="L87" i="1"/>
  <c r="L85" i="1"/>
  <c r="J621" i="2"/>
  <c r="J606" i="2"/>
  <c r="J604" i="2"/>
  <c r="BK596" i="2"/>
  <c r="J582" i="2"/>
  <c r="BK575" i="2"/>
  <c r="J564" i="2"/>
  <c r="BK548" i="2"/>
  <c r="J540" i="2"/>
  <c r="J516" i="2"/>
  <c r="J510" i="2"/>
  <c r="J490" i="2"/>
  <c r="BK488" i="2"/>
  <c r="J451" i="2"/>
  <c r="J423" i="2"/>
  <c r="J388" i="2"/>
  <c r="BK241" i="2"/>
  <c r="BK172" i="2"/>
  <c r="J155" i="2"/>
  <c r="J138" i="2"/>
  <c r="BK624" i="2"/>
  <c r="J615" i="2"/>
  <c r="BK606" i="2"/>
  <c r="J596" i="2"/>
  <c r="BK585" i="2"/>
  <c r="BK566" i="2"/>
  <c r="BK551" i="2"/>
  <c r="J525" i="2"/>
  <c r="J518" i="2"/>
  <c r="BK517" i="2"/>
  <c r="BK497" i="2"/>
  <c r="J480" i="2"/>
  <c r="BK466" i="2"/>
  <c r="BK440" i="2"/>
  <c r="J413" i="2"/>
  <c r="BK400" i="2"/>
  <c r="BK374" i="2"/>
  <c r="J344" i="2"/>
  <c r="BK294" i="2"/>
  <c r="BK289" i="2"/>
  <c r="BK228" i="2"/>
  <c r="BK209" i="2"/>
  <c r="J201" i="2"/>
  <c r="BK177" i="2"/>
  <c r="BK140" i="2"/>
  <c r="AS94" i="1"/>
  <c r="J620" i="2"/>
  <c r="J608" i="2"/>
  <c r="J601" i="2"/>
  <c r="BK587" i="2"/>
  <c r="BK564" i="2"/>
  <c r="BK563" i="2"/>
  <c r="J548" i="2"/>
  <c r="BK528" i="2"/>
  <c r="BK506" i="2"/>
  <c r="BK499" i="2"/>
  <c r="J492" i="2"/>
  <c r="BK480" i="2"/>
  <c r="J461" i="2"/>
  <c r="J442" i="2"/>
  <c r="J415" i="2"/>
  <c r="BK407" i="2"/>
  <c r="J387" i="2"/>
  <c r="BK350" i="2"/>
  <c r="J330" i="2"/>
  <c r="BK272" i="2"/>
  <c r="BK264" i="2"/>
  <c r="J241" i="2"/>
  <c r="BK224" i="2"/>
  <c r="J170" i="2"/>
  <c r="J143" i="2"/>
  <c r="BK578" i="2"/>
  <c r="BK562" i="2"/>
  <c r="J533" i="2"/>
  <c r="J528" i="2"/>
  <c r="J524" i="2"/>
  <c r="BK501" i="2"/>
  <c r="J486" i="2"/>
  <c r="BK458" i="2"/>
  <c r="BK446" i="2"/>
  <c r="BK432" i="2"/>
  <c r="BK415" i="2"/>
  <c r="J359" i="2"/>
  <c r="J315" i="2"/>
  <c r="BK279" i="2"/>
  <c r="J228" i="2"/>
  <c r="J176" i="2"/>
  <c r="J164" i="2"/>
  <c r="J134" i="2"/>
  <c r="BK604" i="2"/>
  <c r="J590" i="2"/>
  <c r="J585" i="2"/>
  <c r="BK567" i="2"/>
  <c r="J551" i="2"/>
  <c r="BK538" i="2"/>
  <c r="BK526" i="2"/>
  <c r="BK523" i="2"/>
  <c r="BK516" i="2"/>
  <c r="BK507" i="2"/>
  <c r="J501" i="2"/>
  <c r="J498" i="2"/>
  <c r="J488" i="2"/>
  <c r="BK479" i="2"/>
  <c r="BK460" i="2"/>
  <c r="J457" i="2"/>
  <c r="J446" i="2"/>
  <c r="BK413" i="2"/>
  <c r="J383" i="2"/>
  <c r="BK344" i="2"/>
  <c r="J338" i="2"/>
  <c r="BK315" i="2"/>
  <c r="J301" i="2"/>
  <c r="J272" i="2"/>
  <c r="BK237" i="2"/>
  <c r="BK214" i="2"/>
  <c r="J174" i="2"/>
  <c r="BK171" i="2"/>
  <c r="BK138" i="2"/>
  <c r="BK487" i="2"/>
  <c r="J465" i="2"/>
  <c r="BK461" i="2"/>
  <c r="J458" i="2"/>
  <c r="J449" i="2"/>
  <c r="BK425" i="2"/>
  <c r="J405" i="2"/>
  <c r="BK361" i="2"/>
  <c r="J341" i="2"/>
  <c r="J305" i="2"/>
  <c r="BK278" i="2"/>
  <c r="BK254" i="2"/>
  <c r="J224" i="2"/>
  <c r="J198" i="2"/>
  <c r="J191" i="2"/>
  <c r="J145" i="2"/>
  <c r="J287" i="2"/>
  <c r="BK239" i="2"/>
  <c r="BK208" i="2"/>
  <c r="J185" i="2"/>
  <c r="J171" i="2"/>
  <c r="J149" i="2"/>
  <c r="J141" i="2"/>
  <c r="BK285" i="2"/>
  <c r="J263" i="2"/>
  <c r="J209" i="2"/>
  <c r="BK149" i="2"/>
  <c r="BK141" i="2"/>
  <c r="BK615" i="2"/>
  <c r="J605" i="2"/>
  <c r="BK597" i="2"/>
  <c r="BK590" i="2"/>
  <c r="J567" i="2"/>
  <c r="J562" i="2"/>
  <c r="J546" i="2"/>
  <c r="J536" i="2"/>
  <c r="J514" i="2"/>
  <c r="J491" i="2"/>
  <c r="BK462" i="2"/>
  <c r="J440" i="2"/>
  <c r="J411" i="2"/>
  <c r="J196" i="2"/>
  <c r="J168" i="2"/>
  <c r="J148" i="2"/>
  <c r="J136" i="2"/>
  <c r="BK620" i="2"/>
  <c r="BK601" i="2"/>
  <c r="BK582" i="2"/>
  <c r="J563" i="2"/>
  <c r="BK536" i="2"/>
  <c r="J523" i="2"/>
  <c r="J505" i="2"/>
  <c r="J484" i="2"/>
  <c r="BK463" i="2"/>
  <c r="BK419" i="2"/>
  <c r="J395" i="2"/>
  <c r="J371" i="2"/>
  <c r="BK338" i="2"/>
  <c r="J270" i="2"/>
  <c r="J220" i="2"/>
  <c r="BK198" i="2"/>
  <c r="BK142" i="2"/>
  <c r="BK134" i="2"/>
  <c r="BK612" i="2"/>
  <c r="J602" i="2"/>
  <c r="J586" i="2"/>
  <c r="BK559" i="2"/>
  <c r="BK543" i="2"/>
  <c r="J526" i="2"/>
  <c r="BK498" i="2"/>
  <c r="J472" i="2"/>
  <c r="BK457" i="2"/>
  <c r="J436" i="2"/>
  <c r="BK411" i="2"/>
  <c r="J381" i="2"/>
  <c r="BK341" i="2"/>
  <c r="J279" i="2"/>
  <c r="BK261" i="2"/>
  <c r="J237" i="2"/>
  <c r="BK174" i="2"/>
  <c r="J152" i="2"/>
  <c r="J597" i="2"/>
  <c r="J559" i="2"/>
  <c r="BK525" i="2"/>
  <c r="BK505" i="2"/>
  <c r="J487" i="2"/>
  <c r="J466" i="2"/>
  <c r="BK442" i="2"/>
  <c r="BK387" i="2"/>
  <c r="J323" i="2"/>
  <c r="BK287" i="2"/>
  <c r="BK206" i="2"/>
  <c r="BK168" i="2"/>
  <c r="BK145" i="2"/>
  <c r="BK605" i="2"/>
  <c r="J598" i="2"/>
  <c r="J579" i="2"/>
  <c r="BK555" i="2"/>
  <c r="BK540" i="2"/>
  <c r="J531" i="2"/>
  <c r="BK522" i="2"/>
  <c r="BK514" i="2"/>
  <c r="J506" i="2"/>
  <c r="J499" i="2"/>
  <c r="BK493" i="2"/>
  <c r="BK486" i="2"/>
  <c r="BK472" i="2"/>
  <c r="J459" i="2"/>
  <c r="BK423" i="2"/>
  <c r="J400" i="2"/>
  <c r="BK356" i="2"/>
  <c r="BK330" i="2"/>
  <c r="BK305" i="2"/>
  <c r="J289" i="2"/>
  <c r="J234" i="2"/>
  <c r="J208" i="2"/>
  <c r="BK161" i="2"/>
  <c r="BK490" i="2"/>
  <c r="BK484" i="2"/>
  <c r="J463" i="2"/>
  <c r="BK459" i="2"/>
  <c r="BK451" i="2"/>
  <c r="J407" i="2"/>
  <c r="J368" i="2"/>
  <c r="BK359" i="2"/>
  <c r="J282" i="2"/>
  <c r="J261" i="2"/>
  <c r="BK234" i="2"/>
  <c r="BK204" i="2"/>
  <c r="BK152" i="2"/>
  <c r="J285" i="2"/>
  <c r="J222" i="2"/>
  <c r="J204" i="2"/>
  <c r="J177" i="2"/>
  <c r="BK170" i="2"/>
  <c r="J286" i="2"/>
  <c r="BK244" i="2"/>
  <c r="BK220" i="2"/>
  <c r="BK155" i="2"/>
  <c r="J612" i="2"/>
  <c r="BK598" i="2"/>
  <c r="BK593" i="2"/>
  <c r="J577" i="2"/>
  <c r="J566" i="2"/>
  <c r="BK553" i="2"/>
  <c r="J538" i="2"/>
  <c r="J515" i="2"/>
  <c r="J507" i="2"/>
  <c r="J489" i="2"/>
  <c r="J455" i="2"/>
  <c r="BK428" i="2"/>
  <c r="BK371" i="2"/>
  <c r="J178" i="2"/>
  <c r="J161" i="2"/>
  <c r="J142" i="2"/>
  <c r="BK621" i="2"/>
  <c r="BK611" i="2"/>
  <c r="BK586" i="2"/>
  <c r="BK579" i="2"/>
  <c r="J553" i="2"/>
  <c r="BK534" i="2"/>
  <c r="J522" i="2"/>
  <c r="BK515" i="2"/>
  <c r="BK492" i="2"/>
  <c r="J462" i="2"/>
  <c r="J432" i="2"/>
  <c r="BK405" i="2"/>
  <c r="BK383" i="2"/>
  <c r="J361" i="2"/>
  <c r="BK291" i="2"/>
  <c r="J239" i="2"/>
  <c r="J206" i="2"/>
  <c r="BK185" i="2"/>
  <c r="BK136" i="2"/>
  <c r="J624" i="2"/>
  <c r="J611" i="2"/>
  <c r="J593" i="2"/>
  <c r="BK577" i="2"/>
  <c r="J555" i="2"/>
  <c r="J534" i="2"/>
  <c r="BK500" i="2"/>
  <c r="BK489" i="2"/>
  <c r="J479" i="2"/>
  <c r="BK449" i="2"/>
  <c r="J419" i="2"/>
  <c r="BK395" i="2"/>
  <c r="J374" i="2"/>
  <c r="BK286" i="2"/>
  <c r="J278" i="2"/>
  <c r="J254" i="2"/>
  <c r="BK218" i="2"/>
  <c r="BK164" i="2"/>
  <c r="J575" i="2"/>
  <c r="BK546" i="2"/>
  <c r="BK531" i="2"/>
  <c r="J517" i="2"/>
  <c r="J493" i="2"/>
  <c r="BK475" i="2"/>
  <c r="BK455" i="2"/>
  <c r="J425" i="2"/>
  <c r="BK368" i="2"/>
  <c r="J294" i="2"/>
  <c r="J244" i="2"/>
  <c r="BK201" i="2"/>
  <c r="J147" i="2"/>
  <c r="BK608" i="2"/>
  <c r="BK602" i="2"/>
  <c r="J587" i="2"/>
  <c r="J578" i="2"/>
  <c r="J543" i="2"/>
  <c r="BK533" i="2"/>
  <c r="BK524" i="2"/>
  <c r="BK518" i="2"/>
  <c r="BK510" i="2"/>
  <c r="J500" i="2"/>
  <c r="J497" i="2"/>
  <c r="BK491" i="2"/>
  <c r="J485" i="2"/>
  <c r="BK465" i="2"/>
  <c r="J454" i="2"/>
  <c r="BK436" i="2"/>
  <c r="BK388" i="2"/>
  <c r="J350" i="2"/>
  <c r="BK323" i="2"/>
  <c r="J291" i="2"/>
  <c r="J264" i="2"/>
  <c r="BK222" i="2"/>
  <c r="J172" i="2"/>
  <c r="BK147" i="2"/>
  <c r="BK485" i="2"/>
  <c r="J475" i="2"/>
  <c r="J460" i="2"/>
  <c r="BK454" i="2"/>
  <c r="J428" i="2"/>
  <c r="BK381" i="2"/>
  <c r="J356" i="2"/>
  <c r="BK301" i="2"/>
  <c r="BK270" i="2"/>
  <c r="J242" i="2"/>
  <c r="J218" i="2"/>
  <c r="BK178" i="2"/>
  <c r="BK263" i="2"/>
  <c r="J214" i="2"/>
  <c r="BK191" i="2"/>
  <c r="BK176" i="2"/>
  <c r="BK143" i="2"/>
  <c r="J140" i="2"/>
  <c r="BK282" i="2"/>
  <c r="BK242" i="2"/>
  <c r="BK196" i="2"/>
  <c r="BK148" i="2"/>
  <c r="BK293" i="2" l="1"/>
  <c r="J293" i="2" s="1"/>
  <c r="J101" i="2" s="1"/>
  <c r="T293" i="2"/>
  <c r="T133" i="2"/>
  <c r="P233" i="2"/>
  <c r="T233" i="2"/>
  <c r="P271" i="2"/>
  <c r="BK445" i="2"/>
  <c r="J445" i="2" s="1"/>
  <c r="J102" i="2" s="1"/>
  <c r="BK509" i="2"/>
  <c r="J509" i="2" s="1"/>
  <c r="J103" i="2" s="1"/>
  <c r="R133" i="2"/>
  <c r="R293" i="2"/>
  <c r="T445" i="2"/>
  <c r="R509" i="2"/>
  <c r="T600" i="2"/>
  <c r="BK610" i="2"/>
  <c r="J610" i="2" s="1"/>
  <c r="J107" i="2" s="1"/>
  <c r="T610" i="2"/>
  <c r="T609" i="2"/>
  <c r="R614" i="2"/>
  <c r="R613" i="2" s="1"/>
  <c r="P133" i="2"/>
  <c r="P293" i="2"/>
  <c r="P445" i="2"/>
  <c r="P509" i="2"/>
  <c r="BK600" i="2"/>
  <c r="J600" i="2" s="1"/>
  <c r="J104" i="2" s="1"/>
  <c r="R600" i="2"/>
  <c r="P610" i="2"/>
  <c r="P609" i="2"/>
  <c r="BK614" i="2"/>
  <c r="J614" i="2" s="1"/>
  <c r="J109" i="2" s="1"/>
  <c r="P614" i="2"/>
  <c r="P613" i="2" s="1"/>
  <c r="BK133" i="2"/>
  <c r="J133" i="2" s="1"/>
  <c r="J98" i="2" s="1"/>
  <c r="BK233" i="2"/>
  <c r="J233" i="2" s="1"/>
  <c r="J99" i="2" s="1"/>
  <c r="R233" i="2"/>
  <c r="BK271" i="2"/>
  <c r="J271" i="2" s="1"/>
  <c r="J100" i="2" s="1"/>
  <c r="R271" i="2"/>
  <c r="T271" i="2"/>
  <c r="R445" i="2"/>
  <c r="T509" i="2"/>
  <c r="P600" i="2"/>
  <c r="R610" i="2"/>
  <c r="R609" i="2" s="1"/>
  <c r="T614" i="2"/>
  <c r="T613" i="2"/>
  <c r="BK607" i="2"/>
  <c r="J607" i="2"/>
  <c r="J105" i="2" s="1"/>
  <c r="BK623" i="2"/>
  <c r="J623" i="2" s="1"/>
  <c r="J111" i="2" s="1"/>
  <c r="BE147" i="2"/>
  <c r="BE191" i="2"/>
  <c r="BE208" i="2"/>
  <c r="BE228" i="2"/>
  <c r="BE234" i="2"/>
  <c r="BE237" i="2"/>
  <c r="BE241" i="2"/>
  <c r="BE270" i="2"/>
  <c r="BE278" i="2"/>
  <c r="J92" i="2"/>
  <c r="F128" i="2"/>
  <c r="BE152" i="2"/>
  <c r="BE155" i="2"/>
  <c r="BE172" i="2"/>
  <c r="BE174" i="2"/>
  <c r="BE196" i="2"/>
  <c r="BE198" i="2"/>
  <c r="BE201" i="2"/>
  <c r="BE206" i="2"/>
  <c r="J89" i="2"/>
  <c r="BE140" i="2"/>
  <c r="BE143" i="2"/>
  <c r="BE148" i="2"/>
  <c r="BE149" i="2"/>
  <c r="BE161" i="2"/>
  <c r="BE164" i="2"/>
  <c r="BE168" i="2"/>
  <c r="BE177" i="2"/>
  <c r="BE272" i="2"/>
  <c r="BE289" i="2"/>
  <c r="BE294" i="2"/>
  <c r="BE301" i="2"/>
  <c r="BE305" i="2"/>
  <c r="BE315" i="2"/>
  <c r="BE344" i="2"/>
  <c r="BE350" i="2"/>
  <c r="BE371" i="2"/>
  <c r="BE383" i="2"/>
  <c r="BE395" i="2"/>
  <c r="BE400" i="2"/>
  <c r="BE415" i="2"/>
  <c r="BE457" i="2"/>
  <c r="BE458" i="2"/>
  <c r="BE486" i="2"/>
  <c r="BE491" i="2"/>
  <c r="BE499" i="2"/>
  <c r="J127" i="2"/>
  <c r="BE142" i="2"/>
  <c r="BE145" i="2"/>
  <c r="BE218" i="2"/>
  <c r="BE220" i="2"/>
  <c r="BE224" i="2"/>
  <c r="BE261" i="2"/>
  <c r="BE279" i="2"/>
  <c r="BE282" i="2"/>
  <c r="BE285" i="2"/>
  <c r="BE287" i="2"/>
  <c r="BE338" i="2"/>
  <c r="BE405" i="2"/>
  <c r="BE407" i="2"/>
  <c r="BE419" i="2"/>
  <c r="BE442" i="2"/>
  <c r="BE451" i="2"/>
  <c r="BE455" i="2"/>
  <c r="BE475" i="2"/>
  <c r="BE480" i="2"/>
  <c r="BE489" i="2"/>
  <c r="BE490" i="2"/>
  <c r="BE497" i="2"/>
  <c r="BE498" i="2"/>
  <c r="BE515" i="2"/>
  <c r="BE522" i="2"/>
  <c r="BE525" i="2"/>
  <c r="BE528" i="2"/>
  <c r="BE534" i="2"/>
  <c r="BE536" i="2"/>
  <c r="BE551" i="2"/>
  <c r="BE559" i="2"/>
  <c r="BE564" i="2"/>
  <c r="BE567" i="2"/>
  <c r="BE586" i="2"/>
  <c r="BE601" i="2"/>
  <c r="E121" i="2"/>
  <c r="BE141" i="2"/>
  <c r="BE185" i="2"/>
  <c r="BE204" i="2"/>
  <c r="BE242" i="2"/>
  <c r="BE254" i="2"/>
  <c r="BE286" i="2"/>
  <c r="BE291" i="2"/>
  <c r="BE330" i="2"/>
  <c r="BE356" i="2"/>
  <c r="BE359" i="2"/>
  <c r="BE361" i="2"/>
  <c r="BE374" i="2"/>
  <c r="BE411" i="2"/>
  <c r="BE436" i="2"/>
  <c r="BE440" i="2"/>
  <c r="BE449" i="2"/>
  <c r="BE462" i="2"/>
  <c r="BE463" i="2"/>
  <c r="BE465" i="2"/>
  <c r="BE472" i="2"/>
  <c r="BE500" i="2"/>
  <c r="BE510" i="2"/>
  <c r="BE518" i="2"/>
  <c r="BE538" i="2"/>
  <c r="BE543" i="2"/>
  <c r="BE566" i="2"/>
  <c r="BE577" i="2"/>
  <c r="BE582" i="2"/>
  <c r="BE585" i="2"/>
  <c r="BE136" i="2"/>
  <c r="BE138" i="2"/>
  <c r="BE171" i="2"/>
  <c r="BE209" i="2"/>
  <c r="BE214" i="2"/>
  <c r="BE222" i="2"/>
  <c r="BE239" i="2"/>
  <c r="BE263" i="2"/>
  <c r="BE323" i="2"/>
  <c r="BE368" i="2"/>
  <c r="BE423" i="2"/>
  <c r="BE466" i="2"/>
  <c r="BE487" i="2"/>
  <c r="BE488" i="2"/>
  <c r="BE505" i="2"/>
  <c r="BE531" i="2"/>
  <c r="BE540" i="2"/>
  <c r="BE546" i="2"/>
  <c r="BE553" i="2"/>
  <c r="BE575" i="2"/>
  <c r="BE590" i="2"/>
  <c r="BE596" i="2"/>
  <c r="BE597" i="2"/>
  <c r="BE604" i="2"/>
  <c r="BE605" i="2"/>
  <c r="BE621" i="2"/>
  <c r="BE624" i="2"/>
  <c r="BE178" i="2"/>
  <c r="BE264" i="2"/>
  <c r="BE341" i="2"/>
  <c r="BE387" i="2"/>
  <c r="BE388" i="2"/>
  <c r="BE425" i="2"/>
  <c r="BE428" i="2"/>
  <c r="BE446" i="2"/>
  <c r="BE479" i="2"/>
  <c r="BE485" i="2"/>
  <c r="BE493" i="2"/>
  <c r="BE506" i="2"/>
  <c r="BE507" i="2"/>
  <c r="BE516" i="2"/>
  <c r="BE524" i="2"/>
  <c r="BE533" i="2"/>
  <c r="BE548" i="2"/>
  <c r="BE555" i="2"/>
  <c r="BE562" i="2"/>
  <c r="BE578" i="2"/>
  <c r="BE593" i="2"/>
  <c r="BE598" i="2"/>
  <c r="BE602" i="2"/>
  <c r="BE606" i="2"/>
  <c r="BE612" i="2"/>
  <c r="BE615" i="2"/>
  <c r="BE620" i="2"/>
  <c r="BE134" i="2"/>
  <c r="BE170" i="2"/>
  <c r="BE176" i="2"/>
  <c r="BE244" i="2"/>
  <c r="BE381" i="2"/>
  <c r="BE413" i="2"/>
  <c r="BE432" i="2"/>
  <c r="BE454" i="2"/>
  <c r="BE459" i="2"/>
  <c r="BE460" i="2"/>
  <c r="BE461" i="2"/>
  <c r="BE484" i="2"/>
  <c r="BE492" i="2"/>
  <c r="BE501" i="2"/>
  <c r="BE514" i="2"/>
  <c r="BE517" i="2"/>
  <c r="BE523" i="2"/>
  <c r="BE526" i="2"/>
  <c r="BE563" i="2"/>
  <c r="BE579" i="2"/>
  <c r="BE587" i="2"/>
  <c r="BE608" i="2"/>
  <c r="BE611" i="2"/>
  <c r="F35" i="2"/>
  <c r="BB95" i="1" s="1"/>
  <c r="BB94" i="1" s="1"/>
  <c r="W31" i="1" s="1"/>
  <c r="F36" i="2"/>
  <c r="BC95" i="1" s="1"/>
  <c r="BC94" i="1" s="1"/>
  <c r="W32" i="1" s="1"/>
  <c r="F34" i="2"/>
  <c r="BA95" i="1" s="1"/>
  <c r="BA94" i="1" s="1"/>
  <c r="AW94" i="1" s="1"/>
  <c r="AK30" i="1" s="1"/>
  <c r="F37" i="2"/>
  <c r="BD95" i="1" s="1"/>
  <c r="BD94" i="1" s="1"/>
  <c r="W33" i="1" s="1"/>
  <c r="J34" i="2"/>
  <c r="AW95" i="1" s="1"/>
  <c r="P132" i="2" l="1"/>
  <c r="P131" i="2"/>
  <c r="AU95" i="1"/>
  <c r="AU94" i="1" s="1"/>
  <c r="T132" i="2"/>
  <c r="T131" i="2"/>
  <c r="R132" i="2"/>
  <c r="R131" i="2" s="1"/>
  <c r="BK132" i="2"/>
  <c r="J132" i="2" s="1"/>
  <c r="J97" i="2" s="1"/>
  <c r="BK609" i="2"/>
  <c r="J609" i="2" s="1"/>
  <c r="J106" i="2" s="1"/>
  <c r="BK622" i="2"/>
  <c r="J622" i="2" s="1"/>
  <c r="J110" i="2" s="1"/>
  <c r="BK613" i="2"/>
  <c r="J613" i="2" s="1"/>
  <c r="J108" i="2" s="1"/>
  <c r="AX94" i="1"/>
  <c r="AY94" i="1"/>
  <c r="W30" i="1"/>
  <c r="F33" i="2"/>
  <c r="AZ95" i="1" s="1"/>
  <c r="AZ94" i="1" s="1"/>
  <c r="W29" i="1" s="1"/>
  <c r="J33" i="2"/>
  <c r="AV95" i="1" s="1"/>
  <c r="AT95" i="1" s="1"/>
  <c r="BK131" i="2" l="1"/>
  <c r="J131" i="2" s="1"/>
  <c r="J30" i="2" s="1"/>
  <c r="AG95" i="1" s="1"/>
  <c r="AG94" i="1" s="1"/>
  <c r="AK26" i="1" s="1"/>
  <c r="AK35" i="1" s="1"/>
  <c r="AV94" i="1"/>
  <c r="AK29" i="1" s="1"/>
  <c r="J39" i="2" l="1"/>
  <c r="J96" i="2"/>
  <c r="AN95" i="1"/>
  <c r="AT94" i="1"/>
  <c r="AN94" i="1" s="1"/>
</calcChain>
</file>

<file path=xl/sharedStrings.xml><?xml version="1.0" encoding="utf-8"?>
<sst xmlns="http://schemas.openxmlformats.org/spreadsheetml/2006/main" count="5737" uniqueCount="1077">
  <si>
    <t>Export Komplet</t>
  </si>
  <si>
    <t/>
  </si>
  <si>
    <t>2.0</t>
  </si>
  <si>
    <t>False</t>
  </si>
  <si>
    <t>{34946347-1280-483c-a322-d617927db5f6}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</si>
  <si>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</si>
  <si>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</si>
  <si>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</si>
  <si>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</si>
  <si>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</si>
  <si>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</si>
  <si>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</si>
  <si>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</si>
  <si>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</si>
  <si>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Regenerace panelového sídliště Nerudova v Novém Jíčíně - II. Etapa</t>
  </si>
  <si>
    <t>KSO:</t>
  </si>
  <si>
    <t>CC-CZ:</t>
  </si>
  <si>
    <t>Místo:</t>
  </si>
  <si>
    <t>Nový Jíčín</t>
  </si>
  <si>
    <t>Datum:</t>
  </si>
  <si>
    <t>25. 2. 2023</t>
  </si>
  <si>
    <t>Zadavatel:</t>
  </si>
  <si>
    <t>IČ:</t>
  </si>
  <si>
    <t>Město Nový Jíčín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</si>
  <si>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</si>
  <si>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</si>
  <si>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</si>
  <si>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</si>
  <si>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</si>
  <si>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</si>
  <si>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</si>
  <si>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</si>
  <si>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</si>
  <si>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</si>
  <si>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</si>
  <si>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</si>
  <si>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</si>
  <si>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</si>
  <si>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</si>
  <si>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</si>
  <si>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</si>
  <si>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</si>
  <si>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</si>
  <si>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</si>
  <si>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</si>
  <si>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</si>
  <si>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</si>
  <si>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</si>
  <si>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</si>
  <si>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</si>
  <si>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</si>
  <si>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</si>
  <si>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</si>
  <si>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</si>
  <si>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</si>
  <si>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</si>
  <si>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</si>
  <si>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</si>
  <si>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</si>
  <si>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</si>
  <si>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</si>
  <si>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</si>
  <si>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</si>
  <si>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</si>
  <si>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</si>
  <si>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</si>
  <si>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</si>
  <si>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</si>
  <si>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</si>
  <si>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</si>
  <si>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</si>
  <si>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</si>
  <si>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</si>
  <si>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</si>
  <si>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</si>
  <si>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</si>
  <si>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</si>
  <si>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Komunikace a zpevněné plochy </t>
  </si>
  <si>
    <t>STA</t>
  </si>
  <si>
    <t>1</t>
  </si>
  <si>
    <t>{60fa79f3-d712-499c-8c21-391b518e2913}</t>
  </si>
  <si>
    <t>2</t>
  </si>
  <si>
    <t>KRYCÍ LIST SOUPISU PRACÍ</t>
  </si>
  <si>
    <t>Objekt:</t>
  </si>
  <si>
    <t xml:space="preserve">SO 01 - Komunikace a zpevněné plochy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</si>
  <si>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</si>
  <si>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</si>
  <si>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</si>
  <si>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</si>
  <si>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</si>
  <si>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</si>
  <si>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</si>
  <si>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</si>
  <si>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</si>
  <si>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</si>
  <si>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</si>
  <si>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</si>
  <si>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</si>
  <si>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</si>
  <si>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</si>
  <si>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</si>
  <si>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</si>
  <si>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22-M - Montáže technologických zařízení pro dopravní stavby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</si>
  <si>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</si>
  <si>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</si>
  <si>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</si>
  <si>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</si>
  <si>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</si>
  <si>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</si>
  <si>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</si>
  <si>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</si>
  <si>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</si>
  <si>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</si>
  <si>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</si>
  <si>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</si>
  <si>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</si>
  <si>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</si>
  <si>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</si>
  <si>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</si>
  <si>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</si>
  <si>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</si>
  <si>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</si>
  <si>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</si>
  <si>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</si>
  <si>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</si>
  <si>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</si>
  <si>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</si>
  <si>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1079932632</t>
  </si>
  <si>
    <t>VV</t>
  </si>
  <si>
    <t>22,00+15,50+86,00+7,50</t>
  </si>
  <si>
    <t>113107171</t>
  </si>
  <si>
    <t>Odstranění podkladu z betonu prostého tl přes 100 do 150 mm strojně pl přes 50 do 200 m2</t>
  </si>
  <si>
    <t>203447461</t>
  </si>
  <si>
    <t>"bourání chodníku" 146,00</t>
  </si>
  <si>
    <t>3</t>
  </si>
  <si>
    <t>113107181</t>
  </si>
  <si>
    <t>Odstranění podkladu živičného tl do 50 mm strojně pl přes 50 do 200 m2</t>
  </si>
  <si>
    <t>1982952340</t>
  </si>
  <si>
    <t>113107332</t>
  </si>
  <si>
    <t>Odstranění podkladu z betonu prostého tl přes 150 do 300 mm strojně pl do 50 m2</t>
  </si>
  <si>
    <t>213611598</t>
  </si>
  <si>
    <t>5</t>
  </si>
  <si>
    <t>113154123</t>
  </si>
  <si>
    <t>Frézování živičného krytu tl 50 mm pruh š přes 0,5 do 1 m pl do 500 m2 bez překážek v trase</t>
  </si>
  <si>
    <t>-372317280</t>
  </si>
  <si>
    <t>6</t>
  </si>
  <si>
    <t>113154124</t>
  </si>
  <si>
    <t>Frézování živičného krytu tl 100 mm pruh š přes 0,5 do 1 m pl do 500 m2 bez překážek v trase</t>
  </si>
  <si>
    <t>1109762442</t>
  </si>
  <si>
    <t>7</t>
  </si>
  <si>
    <t>113201111</t>
  </si>
  <si>
    <t>Vytrhání obrub chodníkových</t>
  </si>
  <si>
    <t>m</t>
  </si>
  <si>
    <t>-1172346861</t>
  </si>
  <si>
    <t>15,00+9,00+33,00+39,00</t>
  </si>
  <si>
    <t>8</t>
  </si>
  <si>
    <t>113201112</t>
  </si>
  <si>
    <t>Vytrhání obrub silničních</t>
  </si>
  <si>
    <t>2096855064</t>
  </si>
  <si>
    <t>46,00+40,00</t>
  </si>
  <si>
    <t>9</t>
  </si>
  <si>
    <t>119001422</t>
  </si>
  <si>
    <t>Dočasné zajištění kabelů a kabelových tratí z 6 volně ložených kabelů</t>
  </si>
  <si>
    <t>-267004060</t>
  </si>
  <si>
    <t>10</t>
  </si>
  <si>
    <t>121151123</t>
  </si>
  <si>
    <t>Sejmutí ornice plochy přes 500 m2 tl vrstvy do 200 mm strojně</t>
  </si>
  <si>
    <t>436146006</t>
  </si>
  <si>
    <t>11</t>
  </si>
  <si>
    <t>122211101</t>
  </si>
  <si>
    <t>Odkopávky a prokopávky v hornině třídy těžitelnosti I, skupiny 3 ručně</t>
  </si>
  <si>
    <t>m3</t>
  </si>
  <si>
    <t>88983307</t>
  </si>
  <si>
    <t>"10% z objemu výkopů 843,36</t>
  </si>
  <si>
    <t>84,36</t>
  </si>
  <si>
    <t>12</t>
  </si>
  <si>
    <t>122251105</t>
  </si>
  <si>
    <t>Odkopávky a prokopávky nezapažené v hornině třídy těžitelnosti I skupiny 3 objem do 1000 m3 strojně</t>
  </si>
  <si>
    <t>963446951</t>
  </si>
  <si>
    <t>"90% z objemu výkopů 843,36</t>
  </si>
  <si>
    <t>759,23</t>
  </si>
  <si>
    <t>13</t>
  </si>
  <si>
    <t>122251105-1</t>
  </si>
  <si>
    <t>Odkopávky a prokopávky nezapažené v hornině třídy těžitelnosti I skupiny 3 objem do 1000 m3 strojně - výměnná vrstva</t>
  </si>
  <si>
    <t>414102191</t>
  </si>
  <si>
    <t>"výměnná vrstva tl. 250mm - 1. vrstva</t>
  </si>
  <si>
    <t>(16,50+219,50+189,80+199,02+317,04)*0,25</t>
  </si>
  <si>
    <t>"výměnná vrstva tl. 250mm - 2. vrstva</t>
  </si>
  <si>
    <t>(16,50+219,50+189,80+317,04)*0,25</t>
  </si>
  <si>
    <t>Součet</t>
  </si>
  <si>
    <t>14</t>
  </si>
  <si>
    <t>132212122</t>
  </si>
  <si>
    <t>Hloubení zapažených rýh šířky do 800 mm v nesoudržných horninách třídy těžitelnosti I skupiny 3 ručně</t>
  </si>
  <si>
    <t>1979057896</t>
  </si>
  <si>
    <t>"rýhy pro trativod</t>
  </si>
  <si>
    <t>(12,00+14,00+13,50+14,00)*0,50*0,50</t>
  </si>
  <si>
    <t>132254202</t>
  </si>
  <si>
    <t>Hloubení zapažených rýh š do 2000 mm v hornině třídy těžitelnosti I skupiny 3 objem do 50 m3</t>
  </si>
  <si>
    <t>-1896873944</t>
  </si>
  <si>
    <t>2,00*2,00*3,00*2</t>
  </si>
  <si>
    <t>14,60*1,00*2,00</t>
  </si>
  <si>
    <t>16</t>
  </si>
  <si>
    <t>139001101</t>
  </si>
  <si>
    <t>Příplatek za ztížení vykopávky v blízkosti podzemního vedení</t>
  </si>
  <si>
    <t>-686484466</t>
  </si>
  <si>
    <t>53,20*0,20</t>
  </si>
  <si>
    <t>17</t>
  </si>
  <si>
    <t>139951121</t>
  </si>
  <si>
    <t>Bourání kcí v hloubených vykopávkách ze zdiva z betonu prostého strojně</t>
  </si>
  <si>
    <t>-1283915566</t>
  </si>
  <si>
    <t>18</t>
  </si>
  <si>
    <t>139951123</t>
  </si>
  <si>
    <t>Bourání kcí v hloubených vykopávkách ze zdiva ze ŽB nebo předpjatého strojně</t>
  </si>
  <si>
    <t>-145942961</t>
  </si>
  <si>
    <t>19</t>
  </si>
  <si>
    <t>151811131</t>
  </si>
  <si>
    <t>Osazení pažicího boxu hl výkopu do 4 m š do 1,2 m</t>
  </si>
  <si>
    <t>-1269086618</t>
  </si>
  <si>
    <t>14,60*2,00*2</t>
  </si>
  <si>
    <t>20</t>
  </si>
  <si>
    <t>151811132</t>
  </si>
  <si>
    <t>Osazení pažicího boxu hl výkopu do 4 m š přes 1,2 do 2,5 m</t>
  </si>
  <si>
    <t>-43955124</t>
  </si>
  <si>
    <t>2,00*3,00*4*2</t>
  </si>
  <si>
    <t>151811231</t>
  </si>
  <si>
    <t>Odstranění pažicího boxu hl výkopu do 4 m š do 1,2 m</t>
  </si>
  <si>
    <t>943552767</t>
  </si>
  <si>
    <t>22</t>
  </si>
  <si>
    <t>151811232</t>
  </si>
  <si>
    <t>Odstranění pažicího boxu hl výkopu do 4 m š přes 1,2 do 2,5 m</t>
  </si>
  <si>
    <t>674305795</t>
  </si>
  <si>
    <t>23</t>
  </si>
  <si>
    <t>162751117</t>
  </si>
  <si>
    <t>Vodorovné přemístění přes 9 000 do 10000 m výkopku/sypaniny z horniny třídy těžitelnosti I skupiny 1 až 3</t>
  </si>
  <si>
    <t>969598648</t>
  </si>
  <si>
    <t>"pol.č. 122251105" 759,23</t>
  </si>
  <si>
    <t>"pol.č. 132212122" 13,375</t>
  </si>
  <si>
    <t>"pol.č. 132254202" 53,20</t>
  </si>
  <si>
    <t>"odečet zeminy pro zásyp</t>
  </si>
  <si>
    <t>"pol.č. 174111101" -29,40</t>
  </si>
  <si>
    <t>24</t>
  </si>
  <si>
    <t>162751117-1</t>
  </si>
  <si>
    <t>Vodorovné přemístění přes 9 000 do 10000 m výkopku/sypaniny z horniny třídy těžitelnosti I skupiny 1 až 3 - výměnná vrstva</t>
  </si>
  <si>
    <t>791414464</t>
  </si>
  <si>
    <t>25</t>
  </si>
  <si>
    <t>171151112</t>
  </si>
  <si>
    <t>Uložení sypaniny z hornin nesoudržných kamenitých do násypů zhutněných strojně</t>
  </si>
  <si>
    <t>-630208671</t>
  </si>
  <si>
    <t>"sklaba S7</t>
  </si>
  <si>
    <t>"herní plocha tl. 300mm" 112,00*0,30</t>
  </si>
  <si>
    <t>"pískoviště tl. 300mm" 4,00*0,30</t>
  </si>
  <si>
    <t>26</t>
  </si>
  <si>
    <t>M</t>
  </si>
  <si>
    <t>58337-1</t>
  </si>
  <si>
    <t>písek žlutý (písek do pískoviště)</t>
  </si>
  <si>
    <t>t</t>
  </si>
  <si>
    <t>-30138068</t>
  </si>
  <si>
    <t>1,2*2 'Přepočtené koeficientem množství</t>
  </si>
  <si>
    <t>27</t>
  </si>
  <si>
    <t>58337-2</t>
  </si>
  <si>
    <t>štěrk kulatý praný frakce 2/8</t>
  </si>
  <si>
    <t>-130063310</t>
  </si>
  <si>
    <t>112,00*0,30</t>
  </si>
  <si>
    <t>33,6*2 'Přepočtené koeficientem množství</t>
  </si>
  <si>
    <t>28</t>
  </si>
  <si>
    <t>171201231</t>
  </si>
  <si>
    <t>Poplatek za uložení zeminy a kamení na recyklační skládce (skládkovné) kód odpadu 17 05 04</t>
  </si>
  <si>
    <t>-1749526963</t>
  </si>
  <si>
    <t>"dle pol.č. 162751117" 796,405</t>
  </si>
  <si>
    <t>796,405*1,8 'Přepočtené koeficientem množství</t>
  </si>
  <si>
    <t>29</t>
  </si>
  <si>
    <t>171201231-1</t>
  </si>
  <si>
    <t>Poplatek za uložení zeminy a kamení na recyklační skládce (skládkovné) kód odpadu 17 05 04 - výměnná vrstva</t>
  </si>
  <si>
    <t>-1553558212</t>
  </si>
  <si>
    <t>421,175*1,8 'Přepočtené koeficientem množství</t>
  </si>
  <si>
    <t>30</t>
  </si>
  <si>
    <t>171251201</t>
  </si>
  <si>
    <t>Uložení sypaniny na skládky nebo meziskládky</t>
  </si>
  <si>
    <t>329748249</t>
  </si>
  <si>
    <t>31</t>
  </si>
  <si>
    <t>171251201-1</t>
  </si>
  <si>
    <t>Uložení sypaniny na skládky nebo meziskládky - výměnná vrtva</t>
  </si>
  <si>
    <t>568996850</t>
  </si>
  <si>
    <t>32</t>
  </si>
  <si>
    <t>174111101</t>
  </si>
  <si>
    <t>Zásyp jam, šachet rýh nebo kolem objektů sypaninou se zhutněním ručně</t>
  </si>
  <si>
    <t>1903561532</t>
  </si>
  <si>
    <t>"zpětný zásyp koplem objektů</t>
  </si>
  <si>
    <t>36,00*0,40</t>
  </si>
  <si>
    <t>100,00*0,15</t>
  </si>
  <si>
    <t>33</t>
  </si>
  <si>
    <t>174151101</t>
  </si>
  <si>
    <t>Zásyp jam, šachet rýh nebo kolem objektů sypaninou se zhutněním</t>
  </si>
  <si>
    <t>1377126871</t>
  </si>
  <si>
    <t>14,60*1,00*(2,00-0,10-0,50)</t>
  </si>
  <si>
    <t>34</t>
  </si>
  <si>
    <t>58344197</t>
  </si>
  <si>
    <t>štěrkodrť frakce 0/63</t>
  </si>
  <si>
    <t>-1298593913</t>
  </si>
  <si>
    <t>44,44*2 'Přepočtené koeficientem množství</t>
  </si>
  <si>
    <t>35</t>
  </si>
  <si>
    <t>175151101</t>
  </si>
  <si>
    <t>Obsypání potrubí strojně sypaninou bez prohození, uloženou do 3 m</t>
  </si>
  <si>
    <t>2086780842</t>
  </si>
  <si>
    <t>14,60*1,00*0,50</t>
  </si>
  <si>
    <t>36</t>
  </si>
  <si>
    <t>58337303</t>
  </si>
  <si>
    <t>štěrkopísek frakce 0/8</t>
  </si>
  <si>
    <t>877111758</t>
  </si>
  <si>
    <t>7,3*2 'Přepočtené koeficientem množství</t>
  </si>
  <si>
    <t>37</t>
  </si>
  <si>
    <t>181152302</t>
  </si>
  <si>
    <t>Úprava pláně pro silnice a dálnice v zářezech se zhutněním</t>
  </si>
  <si>
    <t>-1181619770</t>
  </si>
  <si>
    <t>"TECHNICKÁ SPECIFIKACE</t>
  </si>
  <si>
    <t>"VZOROVÉ ŘEZY</t>
  </si>
  <si>
    <t>1063,06</t>
  </si>
  <si>
    <t>38</t>
  </si>
  <si>
    <t>182251101</t>
  </si>
  <si>
    <t>Svahování násypů strojně</t>
  </si>
  <si>
    <t>-958777748</t>
  </si>
  <si>
    <t>"TECHNICKÁ ZPRÁVA</t>
  </si>
  <si>
    <t>"SITUACE</t>
  </si>
  <si>
    <t>110,00</t>
  </si>
  <si>
    <t>Zakládání</t>
  </si>
  <si>
    <t>39</t>
  </si>
  <si>
    <t>211561111</t>
  </si>
  <si>
    <t>Výplň odvodňovacích žeber nebo trativodů kamenivem hrubým drceným frakce 4 až 16 mm</t>
  </si>
  <si>
    <t>-298201942</t>
  </si>
  <si>
    <t>"obsyp potrubí trativodu</t>
  </si>
  <si>
    <t>53,50*0,50*0,20</t>
  </si>
  <si>
    <t>40</t>
  </si>
  <si>
    <t>211971121</t>
  </si>
  <si>
    <t>Zřízení opláštění žeber nebo trativodů geotextilií v rýze nebo zářezu sklonu přes 1:2 š do 2,5 m</t>
  </si>
  <si>
    <t>-1871420306</t>
  </si>
  <si>
    <t>53,50*2,00</t>
  </si>
  <si>
    <t>41</t>
  </si>
  <si>
    <t>69311068</t>
  </si>
  <si>
    <t>geotextilie netkaná separační, ochranná, filtrační, drenážní PP 300g/m2</t>
  </si>
  <si>
    <t>-398232459</t>
  </si>
  <si>
    <t>107*1,2 'Přepočtené koeficientem množství</t>
  </si>
  <si>
    <t>42</t>
  </si>
  <si>
    <t>212752401</t>
  </si>
  <si>
    <t>Trativod z drenážních trubek korugovaných PE-HD SN 8 perforace 360° včetně lože otevřený výkop DN 100 pro liniové stavby</t>
  </si>
  <si>
    <t>-896797233</t>
  </si>
  <si>
    <t>43</t>
  </si>
  <si>
    <t>271572211</t>
  </si>
  <si>
    <t>Podsyp pod základové konstrukce se zhutněním z netříděného štěrkopísku</t>
  </si>
  <si>
    <t>124069723</t>
  </si>
  <si>
    <t>9,00*0,15</t>
  </si>
  <si>
    <t>44</t>
  </si>
  <si>
    <t>274321411</t>
  </si>
  <si>
    <t>Základové pasy ze ŽB bez zvýšených nároků na prostředí tř. C 20/25</t>
  </si>
  <si>
    <t>-57691576</t>
  </si>
  <si>
    <t>"VZOROVÝ ŘEZ 2a</t>
  </si>
  <si>
    <t>"SCHODIŠTĚ</t>
  </si>
  <si>
    <t>"beton C20/25</t>
  </si>
  <si>
    <t>"základ pod schod. stupně</t>
  </si>
  <si>
    <t>4*(0,50*0,60*1,60)</t>
  </si>
  <si>
    <t>2*(1,65*1,50)*0,24</t>
  </si>
  <si>
    <t>2*(1,35*1,50)*0,24</t>
  </si>
  <si>
    <t>45</t>
  </si>
  <si>
    <t>274321511</t>
  </si>
  <si>
    <t>Základové pasy ze ŽB bez zvýšených nároků na prostředí tř. C 25/30</t>
  </si>
  <si>
    <t>-739179410</t>
  </si>
  <si>
    <t>"beton C22/30 XF2</t>
  </si>
  <si>
    <t>"pod zábradlí</t>
  </si>
  <si>
    <t>1,38</t>
  </si>
  <si>
    <t>46</t>
  </si>
  <si>
    <t>274351121</t>
  </si>
  <si>
    <t>Zřízení bednění základových pasů rovného</t>
  </si>
  <si>
    <t>-1739239299</t>
  </si>
  <si>
    <t>"bednění základ. pasů schodiště a zábradlí" 20,00</t>
  </si>
  <si>
    <t>47</t>
  </si>
  <si>
    <t>274351122</t>
  </si>
  <si>
    <t>Odstranění bednění základových pasů rovného</t>
  </si>
  <si>
    <t>436116764</t>
  </si>
  <si>
    <t>48</t>
  </si>
  <si>
    <t>274362021</t>
  </si>
  <si>
    <t>Výztuž základových pasů svařovanými sítěmi Kari</t>
  </si>
  <si>
    <t>-326538914</t>
  </si>
  <si>
    <t>"KARI síť 100/100/6 - 4,44 kg/m2</t>
  </si>
  <si>
    <t>15,40*4,44*1,20/1000</t>
  </si>
  <si>
    <t>49</t>
  </si>
  <si>
    <t>R2129801</t>
  </si>
  <si>
    <t>Napojení drenáže do uliční vpusti vč. utěsnění</t>
  </si>
  <si>
    <t>kus</t>
  </si>
  <si>
    <t>-1627301383</t>
  </si>
  <si>
    <t>Vodorovné konstrukce</t>
  </si>
  <si>
    <t>50</t>
  </si>
  <si>
    <t>434121415</t>
  </si>
  <si>
    <t>Osazení ŽB schodišťových stupňů</t>
  </si>
  <si>
    <t>1239593897</t>
  </si>
  <si>
    <t>"VZOROVÝ ŘEZ 2</t>
  </si>
  <si>
    <t>"prefa betonový stupeň 350x150x1500mm - 18ks</t>
  </si>
  <si>
    <t>1,50*18</t>
  </si>
  <si>
    <t>51</t>
  </si>
  <si>
    <t>59373756</t>
  </si>
  <si>
    <t>stupeň schodišťový nosný ŽB 150x35x14,5cm</t>
  </si>
  <si>
    <t>999423193</t>
  </si>
  <si>
    <t>52</t>
  </si>
  <si>
    <t>451572111</t>
  </si>
  <si>
    <t>Lože pod potrubí otevřený výkop z kameniva drobného těženého</t>
  </si>
  <si>
    <t>479006188</t>
  </si>
  <si>
    <t>"lože pod potrubí odvodnění</t>
  </si>
  <si>
    <t>14,60*1,00*0,10</t>
  </si>
  <si>
    <t>53</t>
  </si>
  <si>
    <t>451577877</t>
  </si>
  <si>
    <t>Podklad nebo lože pod dlažbu vodorovný nebo do sklonu 1:5 ze štěrkopísku tl přes 30 do 100 mm</t>
  </si>
  <si>
    <t>1681064672</t>
  </si>
  <si>
    <t>"podkldad pod vegetační dlažbu</t>
  </si>
  <si>
    <t>317,04</t>
  </si>
  <si>
    <t>54</t>
  </si>
  <si>
    <t>452112112</t>
  </si>
  <si>
    <t>Osazení betonových prstenců nebo rámů v do 100 mm</t>
  </si>
  <si>
    <t>-425092549</t>
  </si>
  <si>
    <t>55</t>
  </si>
  <si>
    <t>59223864</t>
  </si>
  <si>
    <t>prstenec pro uliční vpusť vyrovnávací betonový 390x60x130mm</t>
  </si>
  <si>
    <t>-129900653</t>
  </si>
  <si>
    <t>56</t>
  </si>
  <si>
    <t>452311121</t>
  </si>
  <si>
    <t>Podkladní desky z betonu prostého bez zvýšených nároků na prostředí tř. C 8/10 otevřený výkop</t>
  </si>
  <si>
    <t>-1519559660</t>
  </si>
  <si>
    <t>"beton. lože pod UV" 0,70*0,70*0,15*2</t>
  </si>
  <si>
    <t>57</t>
  </si>
  <si>
    <t>452312151</t>
  </si>
  <si>
    <t>Sedlové lože z betonu prostého bez zvýšených nároků na prostředí tř. C 20/25 otevřený výkop</t>
  </si>
  <si>
    <t>-959036580</t>
  </si>
  <si>
    <t>"beton. lože pod mikroštěrbinový žlab" 1,20</t>
  </si>
  <si>
    <t>58</t>
  </si>
  <si>
    <t>452351101</t>
  </si>
  <si>
    <t>Bednění podkladních desek nebo bloků nebo sedlového lože otevřený výkop</t>
  </si>
  <si>
    <t>1353269512</t>
  </si>
  <si>
    <t>0,70*0,15*4*2</t>
  </si>
  <si>
    <t>Komunikace pozemní</t>
  </si>
  <si>
    <t>59</t>
  </si>
  <si>
    <t>564851011</t>
  </si>
  <si>
    <t>Podklad ze štěrkodrtě ŠD plochy do 100 m2 tl 150 mm</t>
  </si>
  <si>
    <t>-1486264958</t>
  </si>
  <si>
    <t>"skladba S1, S2</t>
  </si>
  <si>
    <t>"fr. 0/63</t>
  </si>
  <si>
    <t>16,50</t>
  </si>
  <si>
    <t>60</t>
  </si>
  <si>
    <t>564851114</t>
  </si>
  <si>
    <t>Podklad ze štěrkodrtě ŠD plochy přes 100 m2 tl 180 mm</t>
  </si>
  <si>
    <t>1967804797</t>
  </si>
  <si>
    <t>"fr.0/63</t>
  </si>
  <si>
    <t>61</t>
  </si>
  <si>
    <t>564861111</t>
  </si>
  <si>
    <t>Podklad ze štěrkodrtě ŠD plochy přes 100 m2 tl 200 mm</t>
  </si>
  <si>
    <t>-998295890</t>
  </si>
  <si>
    <t>"skladba S6" 230,10</t>
  </si>
  <si>
    <t>"skladba S5" 204,22</t>
  </si>
  <si>
    <t>"skladba S4, S4p" 212,60</t>
  </si>
  <si>
    <t>"skladba S4a" 171,80</t>
  </si>
  <si>
    <t>62</t>
  </si>
  <si>
    <t>564861113</t>
  </si>
  <si>
    <t>Podklad ze štěrkodrtě ŠD plochy přes 100 m2 tl 220 mm</t>
  </si>
  <si>
    <t>-1815797735</t>
  </si>
  <si>
    <t>"skladba S4, S4p</t>
  </si>
  <si>
    <t>212,60+22,00*0,30</t>
  </si>
  <si>
    <t>"skladba S4a</t>
  </si>
  <si>
    <t>189,80</t>
  </si>
  <si>
    <t>63</t>
  </si>
  <si>
    <t>564871111</t>
  </si>
  <si>
    <t>Podklad ze štěrkodrtě ŠD plochy přes 100 m2 tl 250 mm</t>
  </si>
  <si>
    <t>-930703794</t>
  </si>
  <si>
    <t>"skladba S6"</t>
  </si>
  <si>
    <t>230,10+(8,00*4,38+2,00*10,90+15,70+14,40)</t>
  </si>
  <si>
    <t>64</t>
  </si>
  <si>
    <t>564871111-1</t>
  </si>
  <si>
    <t>Podklad ze štěrkodrtě ŠD plochy přes 100 m2 tl 250 mm - výměnná vrstva</t>
  </si>
  <si>
    <t>1899672897</t>
  </si>
  <si>
    <t>"1. vrstva tl. 250mm</t>
  </si>
  <si>
    <t>16,50+219,50+189,80+199,02+317,04</t>
  </si>
  <si>
    <t>"2. vrstva tl. 250mm</t>
  </si>
  <si>
    <t>16,50+219,50+189,80+317,04</t>
  </si>
  <si>
    <t>65</t>
  </si>
  <si>
    <t>573191111</t>
  </si>
  <si>
    <t>Postřik infiltrační kationaktivní emulzí v množství 1 kg/m2</t>
  </si>
  <si>
    <t>169906789</t>
  </si>
  <si>
    <t>39,50</t>
  </si>
  <si>
    <t>66</t>
  </si>
  <si>
    <t>573231108</t>
  </si>
  <si>
    <t>Postřik živičný spojovací ze silniční emulze v množství 0,50 kg/m2</t>
  </si>
  <si>
    <t>-1288050616</t>
  </si>
  <si>
    <t>48,50</t>
  </si>
  <si>
    <t>67</t>
  </si>
  <si>
    <t>577144031</t>
  </si>
  <si>
    <t>Asfaltový beton vrstva obrusná ACO 11 (ABS) tř. I tl 50 mm š do 1,5 m z modifikovaného asfaltu</t>
  </si>
  <si>
    <t>-635974189</t>
  </si>
  <si>
    <t>68</t>
  </si>
  <si>
    <t>577165032</t>
  </si>
  <si>
    <t>Asfaltový beton vrstva ložní ACL 16 (ABVH) tl 70 mm š do 1,5 m z modifikovaného asfaltu</t>
  </si>
  <si>
    <t>-2131074625</t>
  </si>
  <si>
    <t>69</t>
  </si>
  <si>
    <t>591411111</t>
  </si>
  <si>
    <t>Kladení dlažby z mozaiky jednobarevné komunikací pro pěší lože z kameniva</t>
  </si>
  <si>
    <t>-753375227</t>
  </si>
  <si>
    <t>"skladba S5</t>
  </si>
  <si>
    <t>13,50+7,00+3,00</t>
  </si>
  <si>
    <t>70</t>
  </si>
  <si>
    <t>58381004</t>
  </si>
  <si>
    <t>kostka štípaná dlažební mozaika žula 4/6 tř 1</t>
  </si>
  <si>
    <t>1643833995</t>
  </si>
  <si>
    <t>23,5*1,02 'Přepočtené koeficientem množství</t>
  </si>
  <si>
    <t>71</t>
  </si>
  <si>
    <t>593532112</t>
  </si>
  <si>
    <t>Kladení dlažby z plastových vegetačních tvárnic pozemních komunikací s vyrovnávací vrstvou z kameniva tl. do 20 mm a s vyplněním vegetačních otvorů se zámkem tl. přes 30 do 60 mm, pro plochy přes 50 do 100 m2</t>
  </si>
  <si>
    <t>269695194</t>
  </si>
  <si>
    <t>"skladba S6</t>
  </si>
  <si>
    <t>96,92</t>
  </si>
  <si>
    <t>"vč. výplně dlaždic betonovým blokem</t>
  </si>
  <si>
    <t>72</t>
  </si>
  <si>
    <t>56245-11</t>
  </si>
  <si>
    <t>dlažba zatravňovací recyklovaný PE nosnost 350t/m2 330x330x50mm pro zadláždění</t>
  </si>
  <si>
    <t>-1449381769</t>
  </si>
  <si>
    <t>890*0,33*0,33</t>
  </si>
  <si>
    <t>96,921*1,01 'Přepočtené koeficientem množství</t>
  </si>
  <si>
    <t>73</t>
  </si>
  <si>
    <t>59245-12</t>
  </si>
  <si>
    <t>betonový blok 142x142x45 pro výplň zatravňovacího rastru</t>
  </si>
  <si>
    <t>ks</t>
  </si>
  <si>
    <t>-1177095865</t>
  </si>
  <si>
    <t>890,00*4</t>
  </si>
  <si>
    <t>3560*1,01 'Přepočtené koeficientem množství</t>
  </si>
  <si>
    <t>74</t>
  </si>
  <si>
    <t>593532113</t>
  </si>
  <si>
    <t>Kladení dlažby z plastových vegetačních tvárnic pozemních komunikací s vyrovnávací vrstvou z kameniva tl. do 20 mm a s vyplněním vegetačních otvorů se zámkem tl. přes 30 do 60 mm, pro plochy přes 100 do 300 m2</t>
  </si>
  <si>
    <t>1092620874</t>
  </si>
  <si>
    <t>133,18</t>
  </si>
  <si>
    <t>"vč. výplně dlaždic štěrkodrtí</t>
  </si>
  <si>
    <t>75</t>
  </si>
  <si>
    <t>56245141</t>
  </si>
  <si>
    <t>dlažba zatravňovací recyklovaný PE nosnost 350t/m2 330x330x50mm</t>
  </si>
  <si>
    <t>-765089108</t>
  </si>
  <si>
    <t>133,18*1,01 'Přepočtené koeficientem množství</t>
  </si>
  <si>
    <t>76</t>
  </si>
  <si>
    <t>58346134</t>
  </si>
  <si>
    <t xml:space="preserve">drť teracová bílá frakce 8/16 </t>
  </si>
  <si>
    <t>-1262342764</t>
  </si>
  <si>
    <t>"štramberský vápenec fr. 8/16; vrstva tl. 45mm</t>
  </si>
  <si>
    <t>133,18*0,045</t>
  </si>
  <si>
    <t>5,993*2 'Přepočtené koeficientem množství</t>
  </si>
  <si>
    <t>77</t>
  </si>
  <si>
    <t>596211110</t>
  </si>
  <si>
    <t>Kladení zámkové dlažby komunikací pro pěší ručně tl 60 mm skupiny A pl do 50 m2</t>
  </si>
  <si>
    <t>-1065845958</t>
  </si>
  <si>
    <t>78</t>
  </si>
  <si>
    <t>59245021</t>
  </si>
  <si>
    <t>-93705025</t>
  </si>
  <si>
    <t>178,80</t>
  </si>
  <si>
    <t>178,8*1,03 'Přepočtené koeficientem množství</t>
  </si>
  <si>
    <t>79</t>
  </si>
  <si>
    <t>59245006</t>
  </si>
  <si>
    <t>dlažba tvar obdélník betonová pro nevidomé 200x100x60mm barevná</t>
  </si>
  <si>
    <t>-714508659</t>
  </si>
  <si>
    <t>"dlažba slepecká červená</t>
  </si>
  <si>
    <t>(1,80+1,50+1,50)*0,40</t>
  </si>
  <si>
    <t>1,92*1,03 'Přepočtené koeficientem množství</t>
  </si>
  <si>
    <t>80</t>
  </si>
  <si>
    <t>411377132</t>
  </si>
  <si>
    <t>"předláždění stávající dlažby</t>
  </si>
  <si>
    <t>12,00+8,00</t>
  </si>
  <si>
    <t>81</t>
  </si>
  <si>
    <t>596211114</t>
  </si>
  <si>
    <t>Příplatek za kombinaci dvou barev u kladení betonových dlažeb komunikací pro pěší ručně tl 60 mm skupiny A</t>
  </si>
  <si>
    <t>-877826389</t>
  </si>
  <si>
    <t>"S5" 1,92</t>
  </si>
  <si>
    <t>82</t>
  </si>
  <si>
    <t>596212212</t>
  </si>
  <si>
    <t>Kladení zámkové dlažby pozemních komunikací ručně tl 80 mm skupiny A pl přes 100 do 300 m2</t>
  </si>
  <si>
    <t>869546089</t>
  </si>
  <si>
    <t>"skladba S4, S4p - příjezd na parkoviště</t>
  </si>
  <si>
    <t>212,60-130,00</t>
  </si>
  <si>
    <t>83</t>
  </si>
  <si>
    <t>59245030</t>
  </si>
  <si>
    <t>dlažba tvar čtverec betonová 200x200x80mm přírodní</t>
  </si>
  <si>
    <t>-1612571160</t>
  </si>
  <si>
    <t>55*1,03 'Přepočtené koeficientem množství</t>
  </si>
  <si>
    <t>84</t>
  </si>
  <si>
    <t>59245225</t>
  </si>
  <si>
    <t>dlažba tvar obdélník betonová pro nevidomé 200x100x80mm přírodní</t>
  </si>
  <si>
    <t>1488340383</t>
  </si>
  <si>
    <t>3,6*1,03 'Přepočtené koeficientem množství</t>
  </si>
  <si>
    <t>85</t>
  </si>
  <si>
    <t>59245004</t>
  </si>
  <si>
    <t>dlažba tvar čtverec betonová 200x200x80mm barevná</t>
  </si>
  <si>
    <t>-1174063151</t>
  </si>
  <si>
    <t>"dlažba červená</t>
  </si>
  <si>
    <t>24,00</t>
  </si>
  <si>
    <t>24*1,03 'Přepočtené koeficientem množství</t>
  </si>
  <si>
    <t>86</t>
  </si>
  <si>
    <t>-1987152418</t>
  </si>
  <si>
    <t>"skladba S4a - pojížděný chodník</t>
  </si>
  <si>
    <t>171,80</t>
  </si>
  <si>
    <t>87</t>
  </si>
  <si>
    <t>-1986370634</t>
  </si>
  <si>
    <t>162*1,02 'Přepočtené koeficientem množství</t>
  </si>
  <si>
    <t>88</t>
  </si>
  <si>
    <t>59245226</t>
  </si>
  <si>
    <t>dlažba tvar obdélník betonová pro nevidomé 200x100x80mm barevná</t>
  </si>
  <si>
    <t>-1735366871</t>
  </si>
  <si>
    <t>"dlažba červená" 2,80</t>
  </si>
  <si>
    <t>2,8*1,03 'Přepočtené koeficientem množství</t>
  </si>
  <si>
    <t>89</t>
  </si>
  <si>
    <t>1327348650</t>
  </si>
  <si>
    <t>"dlažba černá antracit</t>
  </si>
  <si>
    <t>7,00</t>
  </si>
  <si>
    <t>7*1,03 'Přepočtené koeficientem množství</t>
  </si>
  <si>
    <t>90</t>
  </si>
  <si>
    <t>596212214</t>
  </si>
  <si>
    <t>Příplatek za kombinaci dvou barev u betonových dlažeb pozemních komunikací ručně tl 80 mm skupiny A</t>
  </si>
  <si>
    <t>-1404657821</t>
  </si>
  <si>
    <t>"S4p" 24,00+3,00</t>
  </si>
  <si>
    <t>"S4a" 2,80+7,00</t>
  </si>
  <si>
    <t>91</t>
  </si>
  <si>
    <t>596412212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</si>
  <si>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</si>
  <si>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-1204537076</t>
  </si>
  <si>
    <t>130,00</t>
  </si>
  <si>
    <t>92</t>
  </si>
  <si>
    <t>59245035</t>
  </si>
  <si>
    <t>dlažba plošná betonová vegetační 200x200x80mm přírodní</t>
  </si>
  <si>
    <t>-481663093</t>
  </si>
  <si>
    <t>130*1,02 'Přepočtené koeficientem množství</t>
  </si>
  <si>
    <t>93</t>
  </si>
  <si>
    <t>599141111</t>
  </si>
  <si>
    <t>Vyplnění spár mezi silničními dílci živičnou zálivkou</t>
  </si>
  <si>
    <t>444304184</t>
  </si>
  <si>
    <t>55,00</t>
  </si>
  <si>
    <t>Trubní vedení</t>
  </si>
  <si>
    <t>94</t>
  </si>
  <si>
    <t>871265231-1</t>
  </si>
  <si>
    <t>Kanalizační potrubí z tvrdého PVC jednovrstvé tuhost třídy SN10 DN 125</t>
  </si>
  <si>
    <t>1407037399</t>
  </si>
  <si>
    <t>"přípojka žlabu</t>
  </si>
  <si>
    <t>1,00*2</t>
  </si>
  <si>
    <t>95</t>
  </si>
  <si>
    <t>871315231</t>
  </si>
  <si>
    <t>Kanalizační potrubí z tvrdého PVC jednovrstvé tuhost třídy SN10 DN 160</t>
  </si>
  <si>
    <t>-229816100</t>
  </si>
  <si>
    <t>"přípojka žlabu a vpustí" 5,60+6,00+1,50+1,50</t>
  </si>
  <si>
    <t>96</t>
  </si>
  <si>
    <t>871375211</t>
  </si>
  <si>
    <t>Kanalizační potrubí z tvrdého PVC jednovrstvé tuhost třídy SN4 DN 315</t>
  </si>
  <si>
    <t>1087340927</t>
  </si>
  <si>
    <t>"potrubí D 315 pro ztracené bednění dl. 0,7m - 16 ks</t>
  </si>
  <si>
    <t>0,70*16</t>
  </si>
  <si>
    <t>97</t>
  </si>
  <si>
    <t>877275211</t>
  </si>
  <si>
    <t>Montáž tvarovek z tvrdého PVC-systém KG nebo z polypropylenu-systém KG 2000 jednoosé DN 125</t>
  </si>
  <si>
    <t>-938706351</t>
  </si>
  <si>
    <t>98</t>
  </si>
  <si>
    <t>28611358</t>
  </si>
  <si>
    <t>koleno kanalizace PVC KG 125x87°</t>
  </si>
  <si>
    <t>-79422090</t>
  </si>
  <si>
    <t>"výroba sifonu" 2*2</t>
  </si>
  <si>
    <t>99</t>
  </si>
  <si>
    <t>877315211</t>
  </si>
  <si>
    <t>Montáž tvarovek z tvrdého PVC-systém KG nebo z polypropylenu-systém KG 2000 jednoosé DN 160</t>
  </si>
  <si>
    <t>2079797342</t>
  </si>
  <si>
    <t>100</t>
  </si>
  <si>
    <t>28611506</t>
  </si>
  <si>
    <t>redukce kanalizační PVC 160/125</t>
  </si>
  <si>
    <t>-854377979</t>
  </si>
  <si>
    <t>101</t>
  </si>
  <si>
    <t>804390880</t>
  </si>
  <si>
    <t>102</t>
  </si>
  <si>
    <t>28611359</t>
  </si>
  <si>
    <t>koleno kanalizace PVC KG 160x15°</t>
  </si>
  <si>
    <t>-114665034</t>
  </si>
  <si>
    <t>103</t>
  </si>
  <si>
    <t>28611360</t>
  </si>
  <si>
    <t>koleno kanalizace PVC KG 160x30°</t>
  </si>
  <si>
    <t>1974631012</t>
  </si>
  <si>
    <t>104</t>
  </si>
  <si>
    <t>28611361</t>
  </si>
  <si>
    <t>koleno kanalizační PVC KG 160x45°</t>
  </si>
  <si>
    <t>870095944</t>
  </si>
  <si>
    <t>105</t>
  </si>
  <si>
    <t>877315221</t>
  </si>
  <si>
    <t>Montáž tvarovek z tvrdého PVC-systém KG nebo z polypropylenu-systém KG 2000 dvouosé DN 160</t>
  </si>
  <si>
    <t>1290038430</t>
  </si>
  <si>
    <t>"napojení trativodu na potrubí přípojky UV" 2</t>
  </si>
  <si>
    <t>106</t>
  </si>
  <si>
    <t>28611427</t>
  </si>
  <si>
    <t>odbočka kanalizační plastová s hrdlem KG 160/110/87°</t>
  </si>
  <si>
    <t>-2002088872</t>
  </si>
  <si>
    <t>107</t>
  </si>
  <si>
    <t>890411811</t>
  </si>
  <si>
    <t>Bourání šachet z prefabrikovaných skruží ručně obestavěného prostoru do 1,5 m3</t>
  </si>
  <si>
    <t>702936116</t>
  </si>
  <si>
    <t>"VÝŠKOVÁ ÚPRAVA KANALIZAČNÍ ŠACHTY  DN1000</t>
  </si>
  <si>
    <t>" šachta č. 885 SMVaK</t>
  </si>
  <si>
    <t>3,14*0,62*0,62*1,50</t>
  </si>
  <si>
    <t>-3,15*0,50*0,50*1,50</t>
  </si>
  <si>
    <t>108</t>
  </si>
  <si>
    <t>890411851</t>
  </si>
  <si>
    <t>Bourání šachet z prefabrikovaných skruží strojně obestavěného prostoru do 1,5 m3</t>
  </si>
  <si>
    <t>275361353</t>
  </si>
  <si>
    <t>"rušení stávajících vpustí - 2x</t>
  </si>
  <si>
    <t>0,20*2</t>
  </si>
  <si>
    <t>109</t>
  </si>
  <si>
    <t>894410212</t>
  </si>
  <si>
    <t>Osazení betonových dílců pro kanalizační šachty DN 1000 skruž rovná výšky 500 mm</t>
  </si>
  <si>
    <t>1558165098</t>
  </si>
  <si>
    <t>110</t>
  </si>
  <si>
    <t>59224068</t>
  </si>
  <si>
    <t>skruž betonová DN 1000x500 PS, 100x50x12cm</t>
  </si>
  <si>
    <t>122109340</t>
  </si>
  <si>
    <t>111</t>
  </si>
  <si>
    <t>894410232</t>
  </si>
  <si>
    <t>Osazení betonových dílců pro kanalizační šachty DN 1000 skruž přechodová (konus)</t>
  </si>
  <si>
    <t>-1351680761</t>
  </si>
  <si>
    <t>112</t>
  </si>
  <si>
    <t>59224312</t>
  </si>
  <si>
    <t>kónus šachetní betonový kapsové plastové stupadlo 100x62,5x58cm</t>
  </si>
  <si>
    <t>289831575</t>
  </si>
  <si>
    <t>113</t>
  </si>
  <si>
    <t>895941302</t>
  </si>
  <si>
    <t>Osazení vpusti uliční DN 450 z betonových dílců dno s kalištěm</t>
  </si>
  <si>
    <t>-13140759</t>
  </si>
  <si>
    <t>114</t>
  </si>
  <si>
    <t>59223852</t>
  </si>
  <si>
    <t>dno pro uliční vpusť s kalovou prohlubní betonové 450x300x50mm</t>
  </si>
  <si>
    <t>-591550674</t>
  </si>
  <si>
    <t>115</t>
  </si>
  <si>
    <t>895941312</t>
  </si>
  <si>
    <t>Osazení vpusti uliční DN 450 z betonových dílců skruž horní 195 mm</t>
  </si>
  <si>
    <t>-1279721396</t>
  </si>
  <si>
    <t>116</t>
  </si>
  <si>
    <t>59223856</t>
  </si>
  <si>
    <t>skruž pro uliční vpusť horní betonová 450x195x50mm</t>
  </si>
  <si>
    <t>-1191826988</t>
  </si>
  <si>
    <t>117</t>
  </si>
  <si>
    <t>895941314</t>
  </si>
  <si>
    <t>Osazení vpusti uliční DN 450 z betonových dílců skruž horní 570 mm</t>
  </si>
  <si>
    <t>-816963362</t>
  </si>
  <si>
    <t>118</t>
  </si>
  <si>
    <t>59223858</t>
  </si>
  <si>
    <t>skruž pro uliční vpusť horní betonová 450x570x50mm</t>
  </si>
  <si>
    <t>2098430450</t>
  </si>
  <si>
    <t>119</t>
  </si>
  <si>
    <t>895941332</t>
  </si>
  <si>
    <t>Osazení vpusti uliční DN 450 z betonových dílců skruž průběžná se zápachovou uzávěrkou</t>
  </si>
  <si>
    <t>-846300528</t>
  </si>
  <si>
    <t>120</t>
  </si>
  <si>
    <t>59224493-1</t>
  </si>
  <si>
    <t>vpusť uliční DN 450 skruž průběžná 450/570x50mm betonová se zápachovou uzávěrkou 150mm PVC</t>
  </si>
  <si>
    <t>507530562</t>
  </si>
  <si>
    <t>121</t>
  </si>
  <si>
    <t>899104112</t>
  </si>
  <si>
    <t>Osazení poklopů litinových nebo ocelových včetně rámů pro třídu zatížení D400, E600</t>
  </si>
  <si>
    <t>663329380</t>
  </si>
  <si>
    <t>122</t>
  </si>
  <si>
    <t>55241015</t>
  </si>
  <si>
    <t>poklop šachtový třída D400, kruhový rám 785, vstup 600mm, s ventilací</t>
  </si>
  <si>
    <t>-373155599</t>
  </si>
  <si>
    <t>123</t>
  </si>
  <si>
    <t>899204112</t>
  </si>
  <si>
    <t>Osazení mříží litinových včetně rámů a košů na bahno pro třídu zatížení D400, E600</t>
  </si>
  <si>
    <t>1658889697</t>
  </si>
  <si>
    <t>124</t>
  </si>
  <si>
    <t>28661789</t>
  </si>
  <si>
    <t>koš kalový ocelový pro silniční vpusť 425mm vč. madla</t>
  </si>
  <si>
    <t>1408091745</t>
  </si>
  <si>
    <t>125</t>
  </si>
  <si>
    <t>59224481</t>
  </si>
  <si>
    <t>mříž vtoková s rámem pro uliční vpusť 500x500, zatížení 40 tun</t>
  </si>
  <si>
    <t>2023151542</t>
  </si>
  <si>
    <t>126</t>
  </si>
  <si>
    <t>899304811</t>
  </si>
  <si>
    <t>Demontáž poklopů betonových nebo ŽB včetně rámu hmotnosti přes 150 kg</t>
  </si>
  <si>
    <t>1472923492</t>
  </si>
  <si>
    <t>127</t>
  </si>
  <si>
    <t>899332111</t>
  </si>
  <si>
    <t>Výšková úprava uličního vstupu nebo vpusti do 200 mm snížením poklopu</t>
  </si>
  <si>
    <t>-1053389901</t>
  </si>
  <si>
    <t>128</t>
  </si>
  <si>
    <t>899431111</t>
  </si>
  <si>
    <t>Výšková úprava uličního vstupu nebo vpusti do 200 mm zvýšením krycího hrnce, šoupěte nebo hydrantu</t>
  </si>
  <si>
    <t>-1873916243</t>
  </si>
  <si>
    <t>129</t>
  </si>
  <si>
    <t>R89902</t>
  </si>
  <si>
    <t>Připojovací kolmé sedlo DN 500/150, D+M</t>
  </si>
  <si>
    <t>-420436959</t>
  </si>
  <si>
    <t>"napojení potrubí do stáv. stoky vč. utěsnění" 2</t>
  </si>
  <si>
    <t>Ostatní konstrukce a práce, bourání</t>
  </si>
  <si>
    <t>130</t>
  </si>
  <si>
    <t>914111111</t>
  </si>
  <si>
    <t>Montáž svislé dopravní značky do velikosti 1 m2 objímkami na sloupek nebo konzolu</t>
  </si>
  <si>
    <t>1802345434</t>
  </si>
  <si>
    <t>3x nová značka</t>
  </si>
  <si>
    <t>1x přemístěná</t>
  </si>
  <si>
    <t>131</t>
  </si>
  <si>
    <t>40445625</t>
  </si>
  <si>
    <t>informativní značky provozní IP8, IP9, IP11-IP13 500x700mm</t>
  </si>
  <si>
    <t>-742975813</t>
  </si>
  <si>
    <t>132</t>
  </si>
  <si>
    <t>40445619</t>
  </si>
  <si>
    <t>zákazové, příkazové dopravní značky B1-B34, C1-15 500mm</t>
  </si>
  <si>
    <t>-506409240</t>
  </si>
  <si>
    <t>133</t>
  </si>
  <si>
    <t>914511113</t>
  </si>
  <si>
    <t>Montáž sloupku dopravních značek délky do 3,5 m s betonovým základem a patkou D 70 mm</t>
  </si>
  <si>
    <t>1170828684</t>
  </si>
  <si>
    <t>134</t>
  </si>
  <si>
    <t>40445230</t>
  </si>
  <si>
    <t>sloupek pro dopravní značku Zn D 70mm v 3,5m</t>
  </si>
  <si>
    <t>-43498210</t>
  </si>
  <si>
    <t>135</t>
  </si>
  <si>
    <t>915131112</t>
  </si>
  <si>
    <t>Vodorovné dopravní značení přechody pro chodce, šipky, symboly retroreflexní bílá barva</t>
  </si>
  <si>
    <t>-338458770</t>
  </si>
  <si>
    <t>"symbol V10f" 2,00</t>
  </si>
  <si>
    <t>"V13" 7,00</t>
  </si>
  <si>
    <t>136</t>
  </si>
  <si>
    <t>915211112</t>
  </si>
  <si>
    <t>Vodorovné dopravní značení dělící čáry souvislé š 125 mm retroreflexní bílý plast</t>
  </si>
  <si>
    <t>-56018130</t>
  </si>
  <si>
    <t>137</t>
  </si>
  <si>
    <t>915611111</t>
  </si>
  <si>
    <t>Předznačení vodorovného liniového značení</t>
  </si>
  <si>
    <t>917242043</t>
  </si>
  <si>
    <t>138</t>
  </si>
  <si>
    <t>915621111</t>
  </si>
  <si>
    <t>Předznačení vodorovného plošného značení</t>
  </si>
  <si>
    <t>-1142873228</t>
  </si>
  <si>
    <t>139</t>
  </si>
  <si>
    <t>916111122</t>
  </si>
  <si>
    <t>Osazení obruby z drobných kostek bez boční opěry do lože z betonu prostého</t>
  </si>
  <si>
    <t>828930495</t>
  </si>
  <si>
    <t>140</t>
  </si>
  <si>
    <t>58381007</t>
  </si>
  <si>
    <t>kostka štípaná dlažební žula drobná 8/10</t>
  </si>
  <si>
    <t>1832130349</t>
  </si>
  <si>
    <t>20*0,1 'Přepočtené koeficientem množství</t>
  </si>
  <si>
    <t>141</t>
  </si>
  <si>
    <t>916131213</t>
  </si>
  <si>
    <t>Osazení silničního obrubníku betonového stojatého s boční opěrou do lože z betonu prostého</t>
  </si>
  <si>
    <t>-108543206</t>
  </si>
  <si>
    <t>"beton C20/25-XF3</t>
  </si>
  <si>
    <t>276,78</t>
  </si>
  <si>
    <t>142</t>
  </si>
  <si>
    <t>59217031</t>
  </si>
  <si>
    <t>obrubník betonový silniční 1000x150x250mm</t>
  </si>
  <si>
    <t>-1752480372</t>
  </si>
  <si>
    <t>114*1,02 'Přepočtené koeficientem množství</t>
  </si>
  <si>
    <t>143</t>
  </si>
  <si>
    <t>59217017</t>
  </si>
  <si>
    <t>obrubník betonový chodníkový 1000x100x250mm</t>
  </si>
  <si>
    <t>540424602</t>
  </si>
  <si>
    <t>144</t>
  </si>
  <si>
    <t>59217030</t>
  </si>
  <si>
    <t>obrubník betonový silniční přechodový 1000x150x150-250mm</t>
  </si>
  <si>
    <t>704431536</t>
  </si>
  <si>
    <t>2*1,02 'Přepočtené koeficientem množství</t>
  </si>
  <si>
    <t>145</t>
  </si>
  <si>
    <t>59217029</t>
  </si>
  <si>
    <t>obrubník betonový silniční nájezdový 1000x150x150mm</t>
  </si>
  <si>
    <t>-265108518</t>
  </si>
  <si>
    <t>18*1,02 'Přepočtené koeficientem množství</t>
  </si>
  <si>
    <t>146</t>
  </si>
  <si>
    <t>59217-1</t>
  </si>
  <si>
    <t>obrubník betonový obloukový vnější r=0,50, 150x250mm</t>
  </si>
  <si>
    <t>-1285354853</t>
  </si>
  <si>
    <t>0,7*1,02 'Přepočtené koeficientem množství</t>
  </si>
  <si>
    <t>147</t>
  </si>
  <si>
    <t>59217-2</t>
  </si>
  <si>
    <t>obrubník betonový obloukový vnější r=1,00, 150x250mm</t>
  </si>
  <si>
    <t>-1551112073</t>
  </si>
  <si>
    <t>1,58*4</t>
  </si>
  <si>
    <t>6,32*1,02 'Přepočtené koeficientem množství</t>
  </si>
  <si>
    <t>148</t>
  </si>
  <si>
    <t>59217-4</t>
  </si>
  <si>
    <t>obrubník betonový obloukový vnější r=2,00, 150x250mm</t>
  </si>
  <si>
    <t>-1054964196</t>
  </si>
  <si>
    <t>3,14*4</t>
  </si>
  <si>
    <t>12,56*1,02 'Přepočtené koeficientem množství</t>
  </si>
  <si>
    <t>149</t>
  </si>
  <si>
    <t>59217-5</t>
  </si>
  <si>
    <t>obrubník betonový roh 90°; 150x250mm</t>
  </si>
  <si>
    <t>-438799484</t>
  </si>
  <si>
    <t>8*1,02 'Přepočtené koeficientem množství</t>
  </si>
  <si>
    <t>150</t>
  </si>
  <si>
    <t>916231213</t>
  </si>
  <si>
    <t>Osazení chodníkového obrubníku betonového stojatého s boční opěrou do lože z betonu prostého</t>
  </si>
  <si>
    <t>-1277299447</t>
  </si>
  <si>
    <t>218,00+1,20</t>
  </si>
  <si>
    <t>151</t>
  </si>
  <si>
    <t>59217016</t>
  </si>
  <si>
    <t>obrubník betonový chodníkový 1000x80x250mm</t>
  </si>
  <si>
    <t>-1439683944</t>
  </si>
  <si>
    <t>218*1,02 'Přepočtené koeficientem množství</t>
  </si>
  <si>
    <t>152</t>
  </si>
  <si>
    <t>59217-6</t>
  </si>
  <si>
    <t>obrubník betonový obloukový vnější r=1,00, 80x250mm</t>
  </si>
  <si>
    <t>-232401560</t>
  </si>
  <si>
    <t>1,2*1,02 'Přepočtené koeficientem množství</t>
  </si>
  <si>
    <t>153</t>
  </si>
  <si>
    <t>916991121</t>
  </si>
  <si>
    <t>Lože pod obrubníky, krajníky nebo obruby z dlažebních kostek z betonu prostého</t>
  </si>
  <si>
    <t>19624047</t>
  </si>
  <si>
    <t>219,20*0,03</t>
  </si>
  <si>
    <t>276,78*0,04</t>
  </si>
  <si>
    <t>154</t>
  </si>
  <si>
    <t>919726122</t>
  </si>
  <si>
    <t>Geotextilie pro ochranu, separaci a filtraci netkaná měrná hm přes 200 do 300 g/m2</t>
  </si>
  <si>
    <t>-186132223</t>
  </si>
  <si>
    <t>"herní plocha" 112,00</t>
  </si>
  <si>
    <t>155</t>
  </si>
  <si>
    <t>919726123</t>
  </si>
  <si>
    <t>Geotextilie pro ochranu, separaci a filtraci netkaná měrná hm přes 300 do 500 g/m2</t>
  </si>
  <si>
    <t>-901016031</t>
  </si>
  <si>
    <t>156</t>
  </si>
  <si>
    <t>919731121</t>
  </si>
  <si>
    <t>Zarovnání styčné plochy podkladu nebo krytu živičného tl do 50 mm</t>
  </si>
  <si>
    <t>-483709717</t>
  </si>
  <si>
    <t>157</t>
  </si>
  <si>
    <t>919735111</t>
  </si>
  <si>
    <t>Řezání stávajícího živičného krytu hl do 50 mm</t>
  </si>
  <si>
    <t>-1590473022</t>
  </si>
  <si>
    <t>42,00+17,00</t>
  </si>
  <si>
    <t>158</t>
  </si>
  <si>
    <t>919735124</t>
  </si>
  <si>
    <t>Řezání stávajícího betonového krytu hl přes 150 do 200 mm</t>
  </si>
  <si>
    <t>274123066</t>
  </si>
  <si>
    <t>159</t>
  </si>
  <si>
    <t>935114112</t>
  </si>
  <si>
    <t>Mikroštěrbinový odvodňovací betonový žlab 220x260 mm se spádem dna 0,5 % se základem</t>
  </si>
  <si>
    <t>2130608578</t>
  </si>
  <si>
    <t>"DETAIL ODVODNĚNÍ - ŠTĚRBINOVÝ ŽLAB</t>
  </si>
  <si>
    <t>6,00+5,00</t>
  </si>
  <si>
    <t>"žlab osazen do beton. lože beton C20/25 vč. beton. opěr</t>
  </si>
  <si>
    <t>"mikroštěrbinový žlab 2 kpl</t>
  </si>
  <si>
    <t>"čistící kus - 2 ks</t>
  </si>
  <si>
    <t>" vpusťový komplet - 2ks</t>
  </si>
  <si>
    <t>"záslepka - 4 ks</t>
  </si>
  <si>
    <t>160</t>
  </si>
  <si>
    <t>966006211</t>
  </si>
  <si>
    <t>Odstranění svislých dopravních značek ze sloupů, sloupků nebo konzol</t>
  </si>
  <si>
    <t>-210214490</t>
  </si>
  <si>
    <t>"pro zpětnou montáž" 1</t>
  </si>
  <si>
    <t>161</t>
  </si>
  <si>
    <t>966007121</t>
  </si>
  <si>
    <t>Odstranění vodorovného značení frézováním plastu z čáry š do 125 mm</t>
  </si>
  <si>
    <t>2041216890</t>
  </si>
  <si>
    <t>162</t>
  </si>
  <si>
    <t>966007123</t>
  </si>
  <si>
    <t>Odstranění vodorovného značení frézováním plastu z plochy</t>
  </si>
  <si>
    <t>-1191733615</t>
  </si>
  <si>
    <t>163</t>
  </si>
  <si>
    <t>R93511401</t>
  </si>
  <si>
    <t xml:space="preserve">Mikroštěrbinový žlab - sestava pod vpustí </t>
  </si>
  <si>
    <t>952126300</t>
  </si>
  <si>
    <t>1+1</t>
  </si>
  <si>
    <t>164</t>
  </si>
  <si>
    <t>938906143</t>
  </si>
  <si>
    <t>Pročištění drenážního potrubí DN 130 a 160</t>
  </si>
  <si>
    <t>489916151</t>
  </si>
  <si>
    <t>"pročiěění přípojek stávajících vpustí</t>
  </si>
  <si>
    <t>3,00*2</t>
  </si>
  <si>
    <t>165</t>
  </si>
  <si>
    <t>938908411</t>
  </si>
  <si>
    <t>Čištění vozovek splachováním vodou</t>
  </si>
  <si>
    <t>-2074551333</t>
  </si>
  <si>
    <t>166</t>
  </si>
  <si>
    <t>938909331</t>
  </si>
  <si>
    <t>Čištění vozovek metením ručně podkladu nebo krytu betonového nebo živičného</t>
  </si>
  <si>
    <t>-404657132</t>
  </si>
  <si>
    <t>167</t>
  </si>
  <si>
    <t>977151121</t>
  </si>
  <si>
    <t>Jádrové vrty diamantovými korunkami do stavebních materiálů D přes 110 do 120 mm</t>
  </si>
  <si>
    <t>-1618472788</t>
  </si>
  <si>
    <t>"napojení drenážního potrubí do UV</t>
  </si>
  <si>
    <t>0,05*2</t>
  </si>
  <si>
    <t>168</t>
  </si>
  <si>
    <t>977151124</t>
  </si>
  <si>
    <t>Jádrové vrty diamantovými korunkami do stavebních materiálů D přes 150 do 180 mm</t>
  </si>
  <si>
    <t>1254301185</t>
  </si>
  <si>
    <t>"napojení na stáv. kanalizaci</t>
  </si>
  <si>
    <t>0,10*2</t>
  </si>
  <si>
    <t>169</t>
  </si>
  <si>
    <t>979054451</t>
  </si>
  <si>
    <t>Očištění vybouraných zámkových dlaždic s původním spárováním z kameniva těženého</t>
  </si>
  <si>
    <t>1893149169</t>
  </si>
  <si>
    <t>170</t>
  </si>
  <si>
    <t>R936801</t>
  </si>
  <si>
    <t>Odstranění stávajícího pískoviště 1,80x1,80m; vč. likvidace odpadu</t>
  </si>
  <si>
    <t>2114786000</t>
  </si>
  <si>
    <t>171</t>
  </si>
  <si>
    <t>R936802</t>
  </si>
  <si>
    <t>Odstranění stávajících odpadkových košů a laviček, vč. likvidace odpadu</t>
  </si>
  <si>
    <t>kpl</t>
  </si>
  <si>
    <t>-1306901891</t>
  </si>
  <si>
    <t>172</t>
  </si>
  <si>
    <t>R991190</t>
  </si>
  <si>
    <t>Statické zkoušky hutnění</t>
  </si>
  <si>
    <t>-366301580</t>
  </si>
  <si>
    <t>"zkoušky hutnění zemní pláně" 14</t>
  </si>
  <si>
    <t>997</t>
  </si>
  <si>
    <t>Přesun sutě</t>
  </si>
  <si>
    <t>173</t>
  </si>
  <si>
    <t>997221551</t>
  </si>
  <si>
    <t>Vodorovná doprava suti ze sypkých materiálů do 1 km</t>
  </si>
  <si>
    <t>595791971</t>
  </si>
  <si>
    <t>174</t>
  </si>
  <si>
    <t>997221559</t>
  </si>
  <si>
    <t>Příplatek ZKD 1 km u vodorovné dopravy suti ze sypkých materiálů</t>
  </si>
  <si>
    <t>265990071</t>
  </si>
  <si>
    <t>188,978*9 'Přepočtené koeficientem množství</t>
  </si>
  <si>
    <t>175</t>
  </si>
  <si>
    <t>997013847</t>
  </si>
  <si>
    <t>Poplatek za uložení na skládce (skládkovné) odpadu asfaltového s dehtem kód odpadu 17 03 01</t>
  </si>
  <si>
    <t>-1542874258</t>
  </si>
  <si>
    <t>176</t>
  </si>
  <si>
    <t>997221861</t>
  </si>
  <si>
    <t>Poplatek za uložení stavebního odpadu na recyklační skládce (skládkovné) z prostého betonu pod kódem 17 01 01</t>
  </si>
  <si>
    <t>-2103618233</t>
  </si>
  <si>
    <t>177</t>
  </si>
  <si>
    <t>997221862</t>
  </si>
  <si>
    <t>Poplatek za uložení stavebního odpadu na recyklační skládce (skládkovné) z armovaného betonu pod kódem 17 01 01</t>
  </si>
  <si>
    <t>-64102625</t>
  </si>
  <si>
    <t>998</t>
  </si>
  <si>
    <t>Přesun hmot</t>
  </si>
  <si>
    <t>178</t>
  </si>
  <si>
    <t>998223011</t>
  </si>
  <si>
    <t>Přesun hmot pro pozemní komunikace s krytem dlážděným</t>
  </si>
  <si>
    <t>189530962</t>
  </si>
  <si>
    <t>PSV</t>
  </si>
  <si>
    <t>Práce a dodávky PSV</t>
  </si>
  <si>
    <t>767</t>
  </si>
  <si>
    <t>Konstrukce zámečnické</t>
  </si>
  <si>
    <t>179</t>
  </si>
  <si>
    <t>767995111</t>
  </si>
  <si>
    <t>Montáž atypických zámečnických konstrukcí hm do 5 kg</t>
  </si>
  <si>
    <t>kg</t>
  </si>
  <si>
    <t>2065837569</t>
  </si>
  <si>
    <t>180</t>
  </si>
  <si>
    <t>R76799112</t>
  </si>
  <si>
    <t>Schodišťové zábradlí trubkové pr. 44,50x3,2mm, materiál ocel pozink; D+M vč. kotvení</t>
  </si>
  <si>
    <t>2141478848</t>
  </si>
  <si>
    <t>Práce a dodávky M</t>
  </si>
  <si>
    <t>22-M</t>
  </si>
  <si>
    <t>Montáže technologických zařízení pro dopravní stavby</t>
  </si>
  <si>
    <t>181</t>
  </si>
  <si>
    <t>R22018201</t>
  </si>
  <si>
    <t>Dodatečné osazení ochranné trubky do výkopu včetně fixace, obetonování, folie,  D+M</t>
  </si>
  <si>
    <t>-1674208791</t>
  </si>
  <si>
    <t>"uložení obnažených kabelů CETIN do půlených chrániček" 6,50+6,50</t>
  </si>
  <si>
    <t>"uložení obnažených kabelů Vodofon do půlených chrániček" 6,50+6,50</t>
  </si>
  <si>
    <t>"uložení obnažených VO kabelů do půlených chrániček" 6,50+6,50</t>
  </si>
  <si>
    <t>182</t>
  </si>
  <si>
    <t>113548-1</t>
  </si>
  <si>
    <t>chránička půlená červená  D110</t>
  </si>
  <si>
    <t>1871626943</t>
  </si>
  <si>
    <t>183</t>
  </si>
  <si>
    <t>R22018209</t>
  </si>
  <si>
    <t>Utěsnění konců kabelových chrániček, D+M</t>
  </si>
  <si>
    <t>-73288937</t>
  </si>
  <si>
    <t>VRN</t>
  </si>
  <si>
    <t>Vedlejší rozpočtové náklady</t>
  </si>
  <si>
    <t>VRN3</t>
  </si>
  <si>
    <t>Zařízení staveniště</t>
  </si>
  <si>
    <t>184</t>
  </si>
  <si>
    <t>034303011</t>
  </si>
  <si>
    <t>Dočasné dopravní značení vč. PD DDZ</t>
  </si>
  <si>
    <t>1024</t>
  </si>
  <si>
    <t>-1258622778</t>
  </si>
  <si>
    <t>"POPIS:</t>
  </si>
  <si>
    <t>"Zřízení a instalace dočasné dopravní značení vč. projektu dočasného dopravního značení, projednání a schválení s komisí.</t>
  </si>
  <si>
    <t>"Součástí prací je zajištění provozu zařízení pro dočasné dopravní značení,</t>
  </si>
  <si>
    <t>" osazení dopravních značek a jejich udržování v řádném stavu (údržba značení po dobu stavby), demontáž+uvedení dopravního značení do původního stavu</t>
  </si>
  <si>
    <t>"Dokumentace dočasného dopravního značení bude vypracována 5x v tištěné verzi a 2x v digitální verzi na CD</t>
  </si>
  <si>
    <t>dlažba tvar čtverec betonová 100x200x60mm přírodní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</si>
</sst>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204" workbookViewId="0">
      <selection activeCell="L34" sqref="L34"/>
    </sheetView>
  </sheetViews>
  <sheetFormatPr defaultRowHeight="10.3"/>
  <cols>
    <col min="1" max="1" width="8.36328125" customWidth="1"/>
    <col min="2" max="2" width="1.6328125" customWidth="1"/>
    <col min="3" max="3" width="4.1796875" customWidth="1"/>
    <col min="4" max="33" width="2.6328125" customWidth="1"/>
    <col min="34" max="34" width="3.36328125" customWidth="1"/>
    <col min="35" max="35" width="31.6328125" customWidth="1"/>
    <col min="36" max="37" width="2.453125" customWidth="1"/>
    <col min="38" max="38" width="8.36328125" customWidth="1"/>
    <col min="39" max="39" width="3.36328125" customWidth="1"/>
    <col min="40" max="40" width="13.36328125" customWidth="1"/>
    <col min="41" max="41" width="7.453125" customWidth="1"/>
    <col min="42" max="42" width="4.1796875" customWidth="1"/>
    <col min="43" max="43" width="15.6328125" hidden="1" customWidth="1"/>
    <col min="44" max="44" width="13.6328125" customWidth="1"/>
    <col min="45" max="47" width="25.81640625" hidden="1" customWidth="1"/>
    <col min="48" max="49" width="21.6328125" hidden="1" customWidth="1"/>
    <col min="50" max="51" width="25" hidden="1" customWidth="1"/>
    <col min="52" max="52" width="21.6328125" hidden="1" customWidth="1"/>
    <col min="53" max="53" width="19.1796875" hidden="1" customWidth="1"/>
    <col min="54" max="54" width="25" hidden="1" customWidth="1"/>
    <col min="55" max="55" width="21.6328125" hidden="1" customWidth="1"/>
    <col min="56" max="56" width="19.1796875" hidden="1" customWidth="1"/>
    <col min="57" max="57" width="66.453125" customWidth="1"/>
    <col min="71" max="91" width="9.36328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7" customHeight="1">
      <c r="AR2" s="184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69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R5" s="19"/>
      <c r="BS5" s="16" t="s">
        <v>6</v>
      </c>
    </row>
    <row r="6" spans="1:74" ht="37" customHeight="1">
      <c r="B6" s="19"/>
      <c r="D6" s="24" t="s">
        <v>13</v>
      </c>
      <c r="K6" s="171" t="s">
        <v>14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R6" s="19"/>
      <c r="BS6" s="16" t="s">
        <v>6</v>
      </c>
    </row>
    <row r="7" spans="1:74" ht="12" customHeight="1">
      <c r="B7" s="19"/>
      <c r="D7" s="25" t="s">
        <v>15</v>
      </c>
      <c r="K7" s="23" t="s">
        <v>1</v>
      </c>
      <c r="AK7" s="25" t="s">
        <v>16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17</v>
      </c>
      <c r="K8" s="23" t="s">
        <v>18</v>
      </c>
      <c r="AK8" s="25" t="s">
        <v>19</v>
      </c>
      <c r="AN8" s="23" t="s">
        <v>20</v>
      </c>
      <c r="AR8" s="19"/>
      <c r="BS8" s="16" t="s">
        <v>6</v>
      </c>
    </row>
    <row r="9" spans="1:74" ht="14.5" customHeight="1">
      <c r="B9" s="19"/>
      <c r="AR9" s="19"/>
      <c r="BS9" s="16" t="s">
        <v>6</v>
      </c>
    </row>
    <row r="10" spans="1:74" ht="12" customHeight="1">
      <c r="B10" s="19"/>
      <c r="D10" s="25" t="s">
        <v>21</v>
      </c>
      <c r="AK10" s="25" t="s">
        <v>22</v>
      </c>
      <c r="AN10" s="23" t="s">
        <v>1</v>
      </c>
      <c r="AR10" s="19"/>
      <c r="BS10" s="16" t="s">
        <v>6</v>
      </c>
    </row>
    <row r="11" spans="1:74" ht="18.45" customHeight="1">
      <c r="B11" s="19"/>
      <c r="E11" s="23" t="s">
        <v>23</v>
      </c>
      <c r="AK11" s="25" t="s">
        <v>24</v>
      </c>
      <c r="AN11" s="23" t="s">
        <v>1</v>
      </c>
      <c r="AR11" s="19"/>
      <c r="BS11" s="16" t="s">
        <v>6</v>
      </c>
    </row>
    <row r="12" spans="1:74" ht="7" customHeight="1">
      <c r="B12" s="19"/>
      <c r="AR12" s="19"/>
      <c r="BS12" s="16" t="s">
        <v>6</v>
      </c>
    </row>
    <row r="13" spans="1:74" ht="12" customHeight="1">
      <c r="B13" s="19"/>
      <c r="D13" s="25" t="s">
        <v>25</v>
      </c>
      <c r="AK13" s="25" t="s">
        <v>22</v>
      </c>
      <c r="AN13" s="23" t="s">
        <v>1</v>
      </c>
      <c r="AR13" s="19"/>
      <c r="BS13" s="16" t="s">
        <v>6</v>
      </c>
    </row>
    <row r="14" spans="1:74" ht="12.45">
      <c r="B14" s="19"/>
      <c r="E14" s="23" t="s">
        <v>26</v>
      </c>
      <c r="AK14" s="25" t="s">
        <v>24</v>
      </c>
      <c r="AN14" s="23" t="s">
        <v>1</v>
      </c>
      <c r="AR14" s="19"/>
      <c r="BS14" s="16" t="s">
        <v>6</v>
      </c>
    </row>
    <row r="15" spans="1:74" ht="7" customHeight="1">
      <c r="B15" s="19"/>
      <c r="AR15" s="19"/>
      <c r="BS15" s="16" t="s">
        <v>3</v>
      </c>
    </row>
    <row r="16" spans="1:74" ht="12" customHeight="1">
      <c r="B16" s="19"/>
      <c r="D16" s="25" t="s">
        <v>27</v>
      </c>
      <c r="AK16" s="25" t="s">
        <v>22</v>
      </c>
      <c r="AN16" s="23" t="s">
        <v>1</v>
      </c>
      <c r="AR16" s="19"/>
      <c r="BS16" s="16" t="s">
        <v>3</v>
      </c>
    </row>
    <row r="17" spans="2:71" ht="18.45" customHeight="1">
      <c r="B17" s="19"/>
      <c r="E17" s="23" t="s">
        <v>26</v>
      </c>
      <c r="AK17" s="25" t="s">
        <v>24</v>
      </c>
      <c r="AN17" s="23" t="s">
        <v>1</v>
      </c>
      <c r="AR17" s="19"/>
      <c r="BS17" s="16" t="s">
        <v>28</v>
      </c>
    </row>
    <row r="18" spans="2:71" ht="7" customHeight="1">
      <c r="B18" s="19"/>
      <c r="AR18" s="19"/>
      <c r="BS18" s="16" t="s">
        <v>6</v>
      </c>
    </row>
    <row r="19" spans="2:71" ht="12" customHeight="1">
      <c r="B19" s="19"/>
      <c r="D19" s="25" t="s">
        <v>29</v>
      </c>
      <c r="AK19" s="25" t="s">
        <v>22</v>
      </c>
      <c r="AN19" s="23" t="s">
        <v>1</v>
      </c>
      <c r="AR19" s="19"/>
      <c r="BS19" s="16" t="s">
        <v>6</v>
      </c>
    </row>
    <row r="20" spans="2:71" ht="18.45" customHeight="1">
      <c r="B20" s="19"/>
      <c r="E20" s="23" t="s">
        <v>26</v>
      </c>
      <c r="AK20" s="25" t="s">
        <v>24</v>
      </c>
      <c r="AN20" s="23" t="s">
        <v>1</v>
      </c>
      <c r="AR20" s="19"/>
      <c r="BS20" s="16" t="s">
        <v>28</v>
      </c>
    </row>
    <row r="21" spans="2:71" ht="7" customHeight="1">
      <c r="B21" s="19"/>
      <c r="AR21" s="19"/>
    </row>
    <row r="22" spans="2:71" ht="12" customHeight="1">
      <c r="B22" s="19"/>
      <c r="D22" s="25" t="s">
        <v>30</v>
      </c>
      <c r="AR22" s="19"/>
    </row>
    <row r="23" spans="2:71" ht="16.5" customHeight="1">
      <c r="B23" s="19"/>
      <c r="E23" s="172" t="s">
        <v>1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19"/>
    </row>
    <row r="24" spans="2:71" ht="7" customHeight="1">
      <c r="B24" s="19"/>
      <c r="AR24" s="19"/>
    </row>
    <row r="25" spans="2:71" ht="7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5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3">
        <f>ROUND(AG94,2)</f>
        <v>0</v>
      </c>
      <c r="AL26" s="174"/>
      <c r="AM26" s="174"/>
      <c r="AN26" s="174"/>
      <c r="AO26" s="174"/>
      <c r="AR26" s="28"/>
    </row>
    <row r="27" spans="2:71" s="1" customFormat="1" ht="7" customHeight="1">
      <c r="B27" s="28"/>
      <c r="AR27" s="28"/>
    </row>
    <row r="28" spans="2:71" s="1" customFormat="1" ht="12.45">
      <c r="B28" s="28"/>
      <c r="L28" s="175" t="s">
        <v>32</v>
      </c>
      <c r="M28" s="175"/>
      <c r="N28" s="175"/>
      <c r="O28" s="175"/>
      <c r="P28" s="175"/>
      <c r="W28" s="175" t="s">
        <v>33</v>
      </c>
      <c r="X28" s="175"/>
      <c r="Y28" s="175"/>
      <c r="Z28" s="175"/>
      <c r="AA28" s="175"/>
      <c r="AB28" s="175"/>
      <c r="AC28" s="175"/>
      <c r="AD28" s="175"/>
      <c r="AE28" s="175"/>
      <c r="AK28" s="175" t="s">
        <v>34</v>
      </c>
      <c r="AL28" s="175"/>
      <c r="AM28" s="175"/>
      <c r="AN28" s="175"/>
      <c r="AO28" s="175"/>
      <c r="AR28" s="28"/>
    </row>
    <row r="29" spans="2:71" s="2" customFormat="1" ht="14.5" customHeight="1">
      <c r="B29" s="32"/>
      <c r="D29" s="25" t="s">
        <v>35</v>
      </c>
      <c r="F29" s="25" t="s">
        <v>36</v>
      </c>
      <c r="L29" s="178">
        <v>0.21</v>
      </c>
      <c r="M29" s="177"/>
      <c r="N29" s="177"/>
      <c r="O29" s="177"/>
      <c r="P29" s="177"/>
      <c r="W29" s="176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6">
        <f>ROUND(AV94, 2)</f>
        <v>0</v>
      </c>
      <c r="AL29" s="177"/>
      <c r="AM29" s="177"/>
      <c r="AN29" s="177"/>
      <c r="AO29" s="177"/>
      <c r="AR29" s="32"/>
    </row>
    <row r="30" spans="2:71" s="2" customFormat="1" ht="14.5" customHeight="1">
      <c r="B30" s="32"/>
      <c r="F30" s="25" t="s">
        <v>37</v>
      </c>
      <c r="L30" s="178">
        <v>0.12</v>
      </c>
      <c r="M30" s="177"/>
      <c r="N30" s="177"/>
      <c r="O30" s="177"/>
      <c r="P30" s="177"/>
      <c r="W30" s="176">
        <f>ROUND(BA94,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ROUND(AW94, 2)</f>
        <v>0</v>
      </c>
      <c r="AL30" s="177"/>
      <c r="AM30" s="177"/>
      <c r="AN30" s="177"/>
      <c r="AO30" s="177"/>
      <c r="AR30" s="32"/>
    </row>
    <row r="31" spans="2:71" s="2" customFormat="1" ht="14.5" hidden="1" customHeight="1">
      <c r="B31" s="32"/>
      <c r="F31" s="25" t="s">
        <v>38</v>
      </c>
      <c r="L31" s="178">
        <v>0.21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</row>
    <row r="32" spans="2:71" s="2" customFormat="1" ht="14.5" hidden="1" customHeight="1">
      <c r="B32" s="32"/>
      <c r="F32" s="25" t="s">
        <v>39</v>
      </c>
      <c r="L32" s="178">
        <v>0.15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</row>
    <row r="33" spans="2:44" s="2" customFormat="1" ht="14.5" hidden="1" customHeight="1">
      <c r="B33" s="32"/>
      <c r="F33" s="25" t="s">
        <v>40</v>
      </c>
      <c r="L33" s="178">
        <v>0</v>
      </c>
      <c r="M33" s="177"/>
      <c r="N33" s="177"/>
      <c r="O33" s="177"/>
      <c r="P33" s="177"/>
      <c r="W33" s="176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6">
        <v>0</v>
      </c>
      <c r="AL33" s="177"/>
      <c r="AM33" s="177"/>
      <c r="AN33" s="177"/>
      <c r="AO33" s="177"/>
      <c r="AR33" s="32"/>
    </row>
    <row r="34" spans="2:44" s="1" customFormat="1" ht="7" customHeight="1">
      <c r="B34" s="28"/>
      <c r="AR34" s="28"/>
    </row>
    <row r="35" spans="2:44" s="1" customFormat="1" ht="25.95" customHeight="1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99" t="s">
        <v>43</v>
      </c>
      <c r="Y35" s="200"/>
      <c r="Z35" s="200"/>
      <c r="AA35" s="200"/>
      <c r="AB35" s="200"/>
      <c r="AC35" s="35"/>
      <c r="AD35" s="35"/>
      <c r="AE35" s="35"/>
      <c r="AF35" s="35"/>
      <c r="AG35" s="35"/>
      <c r="AH35" s="35"/>
      <c r="AI35" s="35"/>
      <c r="AJ35" s="35"/>
      <c r="AK35" s="201">
        <f>SUM(AK26:AK33)</f>
        <v>0</v>
      </c>
      <c r="AL35" s="200"/>
      <c r="AM35" s="200"/>
      <c r="AN35" s="200"/>
      <c r="AO35" s="202"/>
      <c r="AP35" s="33"/>
      <c r="AQ35" s="33"/>
      <c r="AR35" s="28"/>
    </row>
    <row r="36" spans="2:44" s="1" customFormat="1" ht="7" customHeight="1">
      <c r="B36" s="28"/>
      <c r="AR36" s="28"/>
    </row>
    <row r="37" spans="2:44" s="1" customFormat="1" ht="14.5" customHeight="1">
      <c r="B37" s="28"/>
      <c r="AR37" s="28"/>
    </row>
    <row r="38" spans="2:44" ht="14.5" customHeight="1">
      <c r="B38" s="19"/>
      <c r="AR38" s="19"/>
    </row>
    <row r="39" spans="2:44" ht="14.5" customHeight="1">
      <c r="B39" s="19"/>
      <c r="AR39" s="19"/>
    </row>
    <row r="40" spans="2:44" ht="14.5" customHeight="1">
      <c r="B40" s="19"/>
      <c r="AR40" s="19"/>
    </row>
    <row r="41" spans="2:44" ht="14.5" customHeight="1">
      <c r="B41" s="19"/>
      <c r="AR41" s="19"/>
    </row>
    <row r="42" spans="2:44" ht="14.5" customHeight="1">
      <c r="B42" s="19"/>
      <c r="AR42" s="19"/>
    </row>
    <row r="43" spans="2:44" ht="14.5" customHeight="1">
      <c r="B43" s="19"/>
      <c r="AR43" s="19"/>
    </row>
    <row r="44" spans="2:44" ht="14.5" customHeight="1">
      <c r="B44" s="19"/>
      <c r="AR44" s="19"/>
    </row>
    <row r="45" spans="2:44" ht="14.5" customHeight="1">
      <c r="B45" s="19"/>
      <c r="AR45" s="19"/>
    </row>
    <row r="46" spans="2:44" ht="14.5" customHeight="1">
      <c r="B46" s="19"/>
      <c r="AR46" s="19"/>
    </row>
    <row r="47" spans="2:44" ht="14.5" customHeight="1">
      <c r="B47" s="19"/>
      <c r="AR47" s="19"/>
    </row>
    <row r="48" spans="2:44" ht="14.5" customHeight="1">
      <c r="B48" s="19"/>
      <c r="AR48" s="19"/>
    </row>
    <row r="49" spans="2:44" s="1" customFormat="1" ht="14.5" customHeight="1">
      <c r="B49" s="28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45">
      <c r="B60" s="28"/>
      <c r="D60" s="39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46</v>
      </c>
      <c r="AI60" s="30"/>
      <c r="AJ60" s="30"/>
      <c r="AK60" s="30"/>
      <c r="AL60" s="30"/>
      <c r="AM60" s="39" t="s">
        <v>47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45">
      <c r="B64" s="28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45">
      <c r="B75" s="28"/>
      <c r="D75" s="39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46</v>
      </c>
      <c r="AI75" s="30"/>
      <c r="AJ75" s="30"/>
      <c r="AK75" s="30"/>
      <c r="AL75" s="30"/>
      <c r="AM75" s="39" t="s">
        <v>47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7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5" customHeight="1">
      <c r="B82" s="28"/>
      <c r="C82" s="20" t="s">
        <v>50</v>
      </c>
      <c r="AR82" s="28"/>
    </row>
    <row r="83" spans="1:91" s="1" customFormat="1" ht="7" customHeight="1">
      <c r="B83" s="28"/>
      <c r="AR83" s="28"/>
    </row>
    <row r="84" spans="1:91" s="3" customFormat="1" ht="12" customHeight="1">
      <c r="B84" s="44"/>
      <c r="C84" s="25" t="s">
        <v>12</v>
      </c>
      <c r="AR84" s="44"/>
    </row>
    <row r="85" spans="1:91" s="4" customFormat="1" ht="37" customHeight="1">
      <c r="B85" s="45"/>
      <c r="C85" s="46" t="s">
        <v>13</v>
      </c>
      <c r="L85" s="190" t="str">
        <f>K6</f>
        <v>Regenerace panelového sídliště Nerudova v Novém Jíčíně - II. Etapa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R85" s="45"/>
    </row>
    <row r="86" spans="1:91" s="1" customFormat="1" ht="7" customHeight="1">
      <c r="B86" s="28"/>
      <c r="AR86" s="28"/>
    </row>
    <row r="87" spans="1:91" s="1" customFormat="1" ht="12" customHeight="1">
      <c r="B87" s="28"/>
      <c r="C87" s="25" t="s">
        <v>17</v>
      </c>
      <c r="L87" s="47" t="str">
        <f>IF(K8="","",K8)</f>
        <v>Nový Jíčín</v>
      </c>
      <c r="AI87" s="25" t="s">
        <v>19</v>
      </c>
      <c r="AM87" s="192" t="str">
        <f>IF(AN8= "","",AN8)</f>
        <v>25. 2. 2023</v>
      </c>
      <c r="AN87" s="192"/>
      <c r="AR87" s="28"/>
    </row>
    <row r="88" spans="1:91" s="1" customFormat="1" ht="7" customHeight="1">
      <c r="B88" s="28"/>
      <c r="AR88" s="28"/>
    </row>
    <row r="89" spans="1:91" s="1" customFormat="1" ht="15.25" customHeight="1">
      <c r="B89" s="28"/>
      <c r="C89" s="25" t="s">
        <v>21</v>
      </c>
      <c r="L89" s="3" t="str">
        <f>IF(E11= "","",E11)</f>
        <v>Město Nový Jíčín</v>
      </c>
      <c r="AI89" s="25" t="s">
        <v>27</v>
      </c>
      <c r="AM89" s="193" t="str">
        <f>IF(E17="","",E17)</f>
        <v xml:space="preserve"> </v>
      </c>
      <c r="AN89" s="194"/>
      <c r="AO89" s="194"/>
      <c r="AP89" s="194"/>
      <c r="AR89" s="28"/>
      <c r="AS89" s="195" t="s">
        <v>51</v>
      </c>
      <c r="AT89" s="19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5" customHeight="1">
      <c r="B90" s="28"/>
      <c r="C90" s="25" t="s">
        <v>25</v>
      </c>
      <c r="L90" s="3" t="str">
        <f>IF(E14="","",E14)</f>
        <v xml:space="preserve"> </v>
      </c>
      <c r="AI90" s="25" t="s">
        <v>29</v>
      </c>
      <c r="AM90" s="193" t="str">
        <f>IF(E20="","",E20)</f>
        <v xml:space="preserve"> </v>
      </c>
      <c r="AN90" s="194"/>
      <c r="AO90" s="194"/>
      <c r="AP90" s="194"/>
      <c r="AR90" s="28"/>
      <c r="AS90" s="197"/>
      <c r="AT90" s="198"/>
      <c r="BD90" s="52"/>
    </row>
    <row r="91" spans="1:91" s="1" customFormat="1" ht="10.95" customHeight="1">
      <c r="B91" s="28"/>
      <c r="AR91" s="28"/>
      <c r="AS91" s="197"/>
      <c r="AT91" s="198"/>
      <c r="BD91" s="52"/>
    </row>
    <row r="92" spans="1:91" s="1" customFormat="1" ht="29.25" customHeight="1">
      <c r="B92" s="28"/>
      <c r="C92" s="185" t="s">
        <v>52</v>
      </c>
      <c r="D92" s="186"/>
      <c r="E92" s="186"/>
      <c r="F92" s="186"/>
      <c r="G92" s="186"/>
      <c r="H92" s="53"/>
      <c r="I92" s="187" t="s">
        <v>53</v>
      </c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8" t="s">
        <v>54</v>
      </c>
      <c r="AH92" s="186"/>
      <c r="AI92" s="186"/>
      <c r="AJ92" s="186"/>
      <c r="AK92" s="186"/>
      <c r="AL92" s="186"/>
      <c r="AM92" s="186"/>
      <c r="AN92" s="187" t="s">
        <v>55</v>
      </c>
      <c r="AO92" s="186"/>
      <c r="AP92" s="189"/>
      <c r="AQ92" s="54" t="s">
        <v>56</v>
      </c>
      <c r="AR92" s="28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5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5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2">
        <f>ROUND(AG95,2)</f>
        <v>0</v>
      </c>
      <c r="AH94" s="182"/>
      <c r="AI94" s="182"/>
      <c r="AJ94" s="182"/>
      <c r="AK94" s="182"/>
      <c r="AL94" s="182"/>
      <c r="AM94" s="182"/>
      <c r="AN94" s="183">
        <f>SUM(AG94,AT94)</f>
        <v>0</v>
      </c>
      <c r="AO94" s="183"/>
      <c r="AP94" s="183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2303.2822999999999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81" t="s">
        <v>76</v>
      </c>
      <c r="E95" s="181"/>
      <c r="F95" s="181"/>
      <c r="G95" s="181"/>
      <c r="H95" s="181"/>
      <c r="I95" s="73"/>
      <c r="J95" s="181" t="s">
        <v>77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79">
        <f>'SO 01 - Komunikace a zpev...'!J30</f>
        <v>0</v>
      </c>
      <c r="AH95" s="180"/>
      <c r="AI95" s="180"/>
      <c r="AJ95" s="180"/>
      <c r="AK95" s="180"/>
      <c r="AL95" s="180"/>
      <c r="AM95" s="180"/>
      <c r="AN95" s="179">
        <f>SUM(AG95,AT95)</f>
        <v>0</v>
      </c>
      <c r="AO95" s="180"/>
      <c r="AP95" s="180"/>
      <c r="AQ95" s="74" t="s">
        <v>78</v>
      </c>
      <c r="AR95" s="71"/>
      <c r="AS95" s="75">
        <v>0</v>
      </c>
      <c r="AT95" s="76">
        <f>ROUND(SUM(AV95:AW95),2)</f>
        <v>0</v>
      </c>
      <c r="AU95" s="77">
        <f>'SO 01 - Komunikace a zpev...'!P131</f>
        <v>2303.2823009999997</v>
      </c>
      <c r="AV95" s="76">
        <f>'SO 01 - Komunikace a zpev...'!J33</f>
        <v>0</v>
      </c>
      <c r="AW95" s="76">
        <f>'SO 01 - Komunikace a zpev...'!J34</f>
        <v>0</v>
      </c>
      <c r="AX95" s="76">
        <f>'SO 01 - Komunikace a zpev...'!J35</f>
        <v>0</v>
      </c>
      <c r="AY95" s="76">
        <f>'SO 01 - Komunikace a zpev...'!J36</f>
        <v>0</v>
      </c>
      <c r="AZ95" s="76">
        <f>'SO 01 - Komunikace a zpev...'!F33</f>
        <v>0</v>
      </c>
      <c r="BA95" s="76">
        <f>'SO 01 - Komunikace a zpev...'!F34</f>
        <v>0</v>
      </c>
      <c r="BB95" s="76">
        <f>'SO 01 - Komunikace a zpev...'!F35</f>
        <v>0</v>
      </c>
      <c r="BC95" s="76">
        <f>'SO 01 - Komunikace a zpev...'!F36</f>
        <v>0</v>
      </c>
      <c r="BD95" s="78">
        <f>'SO 01 - Komunikace a zpev...'!F37</f>
        <v>0</v>
      </c>
      <c r="BT95" s="79" t="s">
        <v>79</v>
      </c>
      <c r="BV95" s="79" t="s">
        <v>73</v>
      </c>
      <c r="BW95" s="79" t="s">
        <v>80</v>
      </c>
      <c r="BX95" s="79" t="s">
        <v>4</v>
      </c>
      <c r="CL95" s="79" t="s">
        <v>1</v>
      </c>
      <c r="CM95" s="79" t="s">
        <v>81</v>
      </c>
    </row>
    <row r="96" spans="1:91" s="1" customFormat="1" ht="30" customHeight="1">
      <c r="B96" s="28"/>
      <c r="AR96" s="28"/>
    </row>
    <row r="97" spans="2:44" s="1" customFormat="1" ht="7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SO 01 - Komunikace a zpev...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31"/>
  <sheetViews>
    <sheetView showGridLines="0" tabSelected="1" topLeftCell="A111" workbookViewId="0">
      <selection activeCell="I38" sqref="I38"/>
    </sheetView>
  </sheetViews>
  <sheetFormatPr defaultRowHeight="10.3"/>
  <cols>
    <col min="1" max="1" width="8.36328125" customWidth="1"/>
    <col min="2" max="2" width="1.1796875" customWidth="1"/>
    <col min="3" max="3" width="4.1796875" customWidth="1"/>
    <col min="4" max="4" width="4.36328125" customWidth="1"/>
    <col min="5" max="5" width="17.1796875" customWidth="1"/>
    <col min="6" max="6" width="50.81640625" customWidth="1"/>
    <col min="7" max="7" width="7.453125" customWidth="1"/>
    <col min="8" max="8" width="14" customWidth="1"/>
    <col min="9" max="9" width="15.81640625" customWidth="1"/>
    <col min="10" max="10" width="22.36328125" customWidth="1"/>
    <col min="11" max="11" width="22.36328125" hidden="1" customWidth="1"/>
    <col min="12" max="12" width="9.36328125" customWidth="1"/>
    <col min="13" max="13" width="10.81640625" hidden="1" customWidth="1"/>
    <col min="14" max="14" width="9.36328125" hidden="1"/>
    <col min="15" max="20" width="14.1796875" hidden="1" customWidth="1"/>
    <col min="21" max="21" width="16.36328125" hidden="1" customWidth="1"/>
    <col min="22" max="22" width="12.36328125" customWidth="1"/>
    <col min="23" max="23" width="16.36328125" customWidth="1"/>
    <col min="24" max="24" width="12.36328125" customWidth="1"/>
    <col min="25" max="25" width="15" customWidth="1"/>
    <col min="26" max="26" width="11" customWidth="1"/>
    <col min="27" max="27" width="15" customWidth="1"/>
    <col min="28" max="28" width="16.36328125" customWidth="1"/>
    <col min="29" max="29" width="11" customWidth="1"/>
    <col min="30" max="30" width="15" customWidth="1"/>
    <col min="31" max="31" width="16.36328125" customWidth="1"/>
    <col min="44" max="65" width="9.36328125" hidden="1"/>
  </cols>
  <sheetData>
    <row r="2" spans="2:46" ht="37" customHeight="1">
      <c r="L2" s="184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6" t="s">
        <v>80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5" customHeight="1">
      <c r="B4" s="19"/>
      <c r="D4" s="20" t="s">
        <v>82</v>
      </c>
      <c r="L4" s="19"/>
      <c r="M4" s="80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5" t="s">
        <v>13</v>
      </c>
      <c r="L6" s="19"/>
    </row>
    <row r="7" spans="2:46" ht="26.25" customHeight="1">
      <c r="B7" s="19"/>
      <c r="E7" s="204" t="str">
        <f>'Rekapitulace stavby'!K6</f>
        <v>Regenerace panelového sídliště Nerudova v Novém Jíčíně - II. Etapa</v>
      </c>
      <c r="F7" s="205"/>
      <c r="G7" s="205"/>
      <c r="H7" s="205"/>
      <c r="L7" s="19"/>
    </row>
    <row r="8" spans="2:46" s="1" customFormat="1" ht="12" customHeight="1">
      <c r="B8" s="28"/>
      <c r="D8" s="25" t="s">
        <v>83</v>
      </c>
      <c r="L8" s="28"/>
    </row>
    <row r="9" spans="2:46" s="1" customFormat="1" ht="16.5" customHeight="1">
      <c r="B9" s="28"/>
      <c r="E9" s="190" t="s">
        <v>84</v>
      </c>
      <c r="F9" s="203"/>
      <c r="G9" s="203"/>
      <c r="H9" s="20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15</v>
      </c>
      <c r="F11" s="23" t="s">
        <v>1</v>
      </c>
      <c r="I11" s="25" t="s">
        <v>16</v>
      </c>
      <c r="J11" s="23" t="s">
        <v>1</v>
      </c>
      <c r="L11" s="28"/>
    </row>
    <row r="12" spans="2:46" s="1" customFormat="1" ht="12" customHeight="1">
      <c r="B12" s="28"/>
      <c r="D12" s="25" t="s">
        <v>17</v>
      </c>
      <c r="F12" s="23" t="s">
        <v>18</v>
      </c>
      <c r="I12" s="25" t="s">
        <v>19</v>
      </c>
      <c r="J12" s="48" t="str">
        <f>'Rekapitulace stavby'!AN8</f>
        <v>25. 2. 2023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5" t="s">
        <v>21</v>
      </c>
      <c r="I14" s="25" t="s">
        <v>22</v>
      </c>
      <c r="J14" s="23" t="s">
        <v>1</v>
      </c>
      <c r="L14" s="28"/>
    </row>
    <row r="15" spans="2:46" s="1" customFormat="1" ht="18" customHeight="1">
      <c r="B15" s="28"/>
      <c r="E15" s="23" t="s">
        <v>23</v>
      </c>
      <c r="I15" s="25" t="s">
        <v>24</v>
      </c>
      <c r="J15" s="23" t="s">
        <v>1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22</v>
      </c>
      <c r="J17" s="23" t="str">
        <f>'Rekapitulace stavby'!AN13</f>
        <v/>
      </c>
      <c r="L17" s="28"/>
    </row>
    <row r="18" spans="2:12" s="1" customFormat="1" ht="18" customHeight="1">
      <c r="B18" s="28"/>
      <c r="E18" s="169" t="str">
        <f>'Rekapitulace stavby'!E14</f>
        <v xml:space="preserve"> </v>
      </c>
      <c r="F18" s="169"/>
      <c r="G18" s="169"/>
      <c r="H18" s="169"/>
      <c r="I18" s="25" t="s">
        <v>24</v>
      </c>
      <c r="J18" s="23" t="str">
        <f>'Rekapitulace stavby'!AN14</f>
        <v/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5" t="s">
        <v>27</v>
      </c>
      <c r="I20" s="25" t="s">
        <v>22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5" t="s">
        <v>29</v>
      </c>
      <c r="I23" s="25" t="s">
        <v>22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5" t="s">
        <v>30</v>
      </c>
      <c r="L26" s="28"/>
    </row>
    <row r="27" spans="2:12" s="7" customFormat="1" ht="16.5" customHeight="1">
      <c r="B27" s="81"/>
      <c r="E27" s="172" t="s">
        <v>1</v>
      </c>
      <c r="F27" s="172"/>
      <c r="G27" s="172"/>
      <c r="H27" s="172"/>
      <c r="L27" s="81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2" t="s">
        <v>31</v>
      </c>
      <c r="J30" s="62">
        <f>ROUND(J131,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5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5" customHeight="1">
      <c r="B33" s="28"/>
      <c r="D33" s="51" t="s">
        <v>35</v>
      </c>
      <c r="E33" s="25" t="s">
        <v>36</v>
      </c>
      <c r="F33" s="83">
        <f>ROUND((SUM(BE131:BE630)),  2)</f>
        <v>0</v>
      </c>
      <c r="I33" s="84">
        <v>0.21</v>
      </c>
      <c r="J33" s="83">
        <f>ROUND(((SUM(BE131:BE630))*I33),  2)</f>
        <v>0</v>
      </c>
      <c r="L33" s="28"/>
    </row>
    <row r="34" spans="2:12" s="1" customFormat="1" ht="14.5" customHeight="1">
      <c r="B34" s="28"/>
      <c r="E34" s="25" t="s">
        <v>37</v>
      </c>
      <c r="F34" s="83">
        <f>ROUND((SUM(BF131:BF630)),  2)</f>
        <v>0</v>
      </c>
      <c r="I34" s="84">
        <v>0.12</v>
      </c>
      <c r="J34" s="83">
        <f>ROUND(((SUM(BF131:BF630))*I34),  2)</f>
        <v>0</v>
      </c>
      <c r="L34" s="28"/>
    </row>
    <row r="35" spans="2:12" s="1" customFormat="1" ht="14.5" hidden="1" customHeight="1">
      <c r="B35" s="28"/>
      <c r="E35" s="25" t="s">
        <v>38</v>
      </c>
      <c r="F35" s="83">
        <f>ROUND((SUM(BG131:BG630)),  2)</f>
        <v>0</v>
      </c>
      <c r="I35" s="84">
        <v>0.21</v>
      </c>
      <c r="J35" s="83">
        <f>0</f>
        <v>0</v>
      </c>
      <c r="L35" s="28"/>
    </row>
    <row r="36" spans="2:12" s="1" customFormat="1" ht="14.5" hidden="1" customHeight="1">
      <c r="B36" s="28"/>
      <c r="E36" s="25" t="s">
        <v>39</v>
      </c>
      <c r="F36" s="83">
        <f>ROUND((SUM(BH131:BH630)),  2)</f>
        <v>0</v>
      </c>
      <c r="I36" s="84">
        <v>0.15</v>
      </c>
      <c r="J36" s="83">
        <f>0</f>
        <v>0</v>
      </c>
      <c r="L36" s="28"/>
    </row>
    <row r="37" spans="2:12" s="1" customFormat="1" ht="14.5" hidden="1" customHeight="1">
      <c r="B37" s="28"/>
      <c r="E37" s="25" t="s">
        <v>40</v>
      </c>
      <c r="F37" s="83">
        <f>ROUND((SUM(BI131:BI630)),  2)</f>
        <v>0</v>
      </c>
      <c r="I37" s="84">
        <v>0</v>
      </c>
      <c r="J37" s="83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5"/>
      <c r="D39" s="86" t="s">
        <v>41</v>
      </c>
      <c r="E39" s="53"/>
      <c r="F39" s="53"/>
      <c r="G39" s="87" t="s">
        <v>42</v>
      </c>
      <c r="H39" s="88" t="s">
        <v>43</v>
      </c>
      <c r="I39" s="53"/>
      <c r="J39" s="89">
        <f>SUM(J30:J37)</f>
        <v>0</v>
      </c>
      <c r="K39" s="90"/>
      <c r="L39" s="28"/>
    </row>
    <row r="40" spans="2:12" s="1" customFormat="1" ht="14.5" customHeight="1">
      <c r="B40" s="28"/>
      <c r="L40" s="28"/>
    </row>
    <row r="41" spans="2:12" ht="14.5" customHeight="1">
      <c r="B41" s="19"/>
      <c r="L41" s="19"/>
    </row>
    <row r="42" spans="2:12" ht="14.5" customHeight="1">
      <c r="B42" s="19"/>
      <c r="L42" s="19"/>
    </row>
    <row r="43" spans="2:12" ht="14.5" customHeight="1">
      <c r="B43" s="19"/>
      <c r="L43" s="19"/>
    </row>
    <row r="44" spans="2:12" ht="14.5" customHeight="1">
      <c r="B44" s="19"/>
      <c r="L44" s="19"/>
    </row>
    <row r="45" spans="2:12" ht="14.5" customHeight="1">
      <c r="B45" s="19"/>
      <c r="L45" s="19"/>
    </row>
    <row r="46" spans="2:12" ht="14.5" customHeight="1">
      <c r="B46" s="19"/>
      <c r="L46" s="19"/>
    </row>
    <row r="47" spans="2:12" ht="14.5" customHeight="1">
      <c r="B47" s="19"/>
      <c r="L47" s="19"/>
    </row>
    <row r="48" spans="2:12" ht="14.5" customHeight="1">
      <c r="B48" s="19"/>
      <c r="L48" s="19"/>
    </row>
    <row r="49" spans="2:12" ht="14.5" customHeight="1">
      <c r="B49" s="19"/>
      <c r="L49" s="19"/>
    </row>
    <row r="50" spans="2:12" s="1" customFormat="1" ht="14.5" customHeight="1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45">
      <c r="B61" s="28"/>
      <c r="D61" s="39" t="s">
        <v>46</v>
      </c>
      <c r="E61" s="30"/>
      <c r="F61" s="91" t="s">
        <v>47</v>
      </c>
      <c r="G61" s="39" t="s">
        <v>46</v>
      </c>
      <c r="H61" s="30"/>
      <c r="I61" s="30"/>
      <c r="J61" s="92" t="s">
        <v>47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45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45">
      <c r="B76" s="28"/>
      <c r="D76" s="39" t="s">
        <v>46</v>
      </c>
      <c r="E76" s="30"/>
      <c r="F76" s="91" t="s">
        <v>47</v>
      </c>
      <c r="G76" s="39" t="s">
        <v>46</v>
      </c>
      <c r="H76" s="30"/>
      <c r="I76" s="30"/>
      <c r="J76" s="92" t="s">
        <v>47</v>
      </c>
      <c r="K76" s="30"/>
      <c r="L76" s="28"/>
    </row>
    <row r="77" spans="2:12" s="1" customFormat="1" ht="14.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85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13</v>
      </c>
      <c r="L84" s="28"/>
    </row>
    <row r="85" spans="2:47" s="1" customFormat="1" ht="26.25" customHeight="1">
      <c r="B85" s="28"/>
      <c r="E85" s="204" t="str">
        <f>E7</f>
        <v>Regenerace panelového sídliště Nerudova v Novém Jíčíně - II. Etapa</v>
      </c>
      <c r="F85" s="205"/>
      <c r="G85" s="205"/>
      <c r="H85" s="205"/>
      <c r="L85" s="28"/>
    </row>
    <row r="86" spans="2:47" s="1" customFormat="1" ht="12" customHeight="1">
      <c r="B86" s="28"/>
      <c r="C86" s="25" t="s">
        <v>83</v>
      </c>
      <c r="L86" s="28"/>
    </row>
    <row r="87" spans="2:47" s="1" customFormat="1" ht="16.5" customHeight="1">
      <c r="B87" s="28"/>
      <c r="E87" s="190" t="str">
        <f>E9</f>
        <v xml:space="preserve">SO 01 - Komunikace a zpevněné plochy </v>
      </c>
      <c r="F87" s="203"/>
      <c r="G87" s="203"/>
      <c r="H87" s="203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5" t="s">
        <v>17</v>
      </c>
      <c r="F89" s="23" t="str">
        <f>F12</f>
        <v>Nový Jíčín</v>
      </c>
      <c r="I89" s="25" t="s">
        <v>19</v>
      </c>
      <c r="J89" s="48" t="str">
        <f>IF(J12="","",J12)</f>
        <v>25. 2. 2023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5" t="s">
        <v>21</v>
      </c>
      <c r="F91" s="23" t="str">
        <f>E15</f>
        <v>Město Nový Jíčín</v>
      </c>
      <c r="I91" s="25" t="s">
        <v>27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5" t="s">
        <v>25</v>
      </c>
      <c r="F92" s="23" t="str">
        <f>IF(E18="","",E18)</f>
        <v xml:space="preserve"> </v>
      </c>
      <c r="I92" s="25" t="s">
        <v>29</v>
      </c>
      <c r="J92" s="26" t="str">
        <f>E24</f>
        <v xml:space="preserve"> </v>
      </c>
      <c r="L92" s="28"/>
    </row>
    <row r="93" spans="2:47" s="1" customFormat="1" ht="10.4" customHeight="1">
      <c r="B93" s="28"/>
      <c r="L93" s="28"/>
    </row>
    <row r="94" spans="2:47" s="1" customFormat="1" ht="29.25" customHeight="1">
      <c r="B94" s="28"/>
      <c r="C94" s="93" t="s">
        <v>86</v>
      </c>
      <c r="D94" s="85"/>
      <c r="E94" s="85"/>
      <c r="F94" s="85"/>
      <c r="G94" s="85"/>
      <c r="H94" s="85"/>
      <c r="I94" s="85"/>
      <c r="J94" s="94" t="s">
        <v>87</v>
      </c>
      <c r="K94" s="85"/>
      <c r="L94" s="28"/>
    </row>
    <row r="95" spans="2:47" s="1" customFormat="1" ht="10.4" customHeight="1">
      <c r="B95" s="28"/>
      <c r="L95" s="28"/>
    </row>
    <row r="96" spans="2:47" s="1" customFormat="1" ht="22.95" customHeight="1">
      <c r="B96" s="28"/>
      <c r="C96" s="95" t="s">
        <v>88</v>
      </c>
      <c r="J96" s="62">
        <f>J131</f>
        <v>0</v>
      </c>
      <c r="L96" s="28"/>
      <c r="AU96" s="16" t="s">
        <v>89</v>
      </c>
    </row>
    <row r="97" spans="2:12" s="8" customFormat="1" ht="25" customHeight="1">
      <c r="B97" s="96"/>
      <c r="D97" s="97" t="s">
        <v>90</v>
      </c>
      <c r="E97" s="98"/>
      <c r="F97" s="98"/>
      <c r="G97" s="98"/>
      <c r="H97" s="98"/>
      <c r="I97" s="98"/>
      <c r="J97" s="99">
        <f>J132</f>
        <v>0</v>
      </c>
      <c r="L97" s="96"/>
    </row>
    <row r="98" spans="2:12" s="9" customFormat="1" ht="19.95" customHeight="1">
      <c r="B98" s="100"/>
      <c r="D98" s="101" t="s">
        <v>91</v>
      </c>
      <c r="E98" s="102"/>
      <c r="F98" s="102"/>
      <c r="G98" s="102"/>
      <c r="H98" s="102"/>
      <c r="I98" s="102"/>
      <c r="J98" s="103">
        <f>J133</f>
        <v>0</v>
      </c>
      <c r="L98" s="100"/>
    </row>
    <row r="99" spans="2:12" s="9" customFormat="1" ht="19.95" customHeight="1">
      <c r="B99" s="100"/>
      <c r="D99" s="101" t="s">
        <v>92</v>
      </c>
      <c r="E99" s="102"/>
      <c r="F99" s="102"/>
      <c r="G99" s="102"/>
      <c r="H99" s="102"/>
      <c r="I99" s="102"/>
      <c r="J99" s="103">
        <f>J233</f>
        <v>0</v>
      </c>
      <c r="L99" s="100"/>
    </row>
    <row r="100" spans="2:12" s="9" customFormat="1" ht="19.95" customHeight="1">
      <c r="B100" s="100"/>
      <c r="D100" s="101" t="s">
        <v>93</v>
      </c>
      <c r="E100" s="102"/>
      <c r="F100" s="102"/>
      <c r="G100" s="102"/>
      <c r="H100" s="102"/>
      <c r="I100" s="102"/>
      <c r="J100" s="103">
        <f>J271</f>
        <v>0</v>
      </c>
      <c r="L100" s="100"/>
    </row>
    <row r="101" spans="2:12" s="9" customFormat="1" ht="19.95" customHeight="1">
      <c r="B101" s="100"/>
      <c r="D101" s="101" t="s">
        <v>94</v>
      </c>
      <c r="E101" s="102"/>
      <c r="F101" s="102"/>
      <c r="G101" s="102"/>
      <c r="H101" s="102"/>
      <c r="I101" s="102"/>
      <c r="J101" s="103">
        <f>J293</f>
        <v>0</v>
      </c>
      <c r="L101" s="100"/>
    </row>
    <row r="102" spans="2:12" s="9" customFormat="1" ht="19.95" customHeight="1">
      <c r="B102" s="100"/>
      <c r="D102" s="101" t="s">
        <v>95</v>
      </c>
      <c r="E102" s="102"/>
      <c r="F102" s="102"/>
      <c r="G102" s="102"/>
      <c r="H102" s="102"/>
      <c r="I102" s="102"/>
      <c r="J102" s="103">
        <f>J445</f>
        <v>0</v>
      </c>
      <c r="L102" s="100"/>
    </row>
    <row r="103" spans="2:12" s="9" customFormat="1" ht="19.95" customHeight="1">
      <c r="B103" s="100"/>
      <c r="D103" s="101" t="s">
        <v>96</v>
      </c>
      <c r="E103" s="102"/>
      <c r="F103" s="102"/>
      <c r="G103" s="102"/>
      <c r="H103" s="102"/>
      <c r="I103" s="102"/>
      <c r="J103" s="103">
        <f>J509</f>
        <v>0</v>
      </c>
      <c r="L103" s="100"/>
    </row>
    <row r="104" spans="2:12" s="9" customFormat="1" ht="19.95" customHeight="1">
      <c r="B104" s="100"/>
      <c r="D104" s="101" t="s">
        <v>97</v>
      </c>
      <c r="E104" s="102"/>
      <c r="F104" s="102"/>
      <c r="G104" s="102"/>
      <c r="H104" s="102"/>
      <c r="I104" s="102"/>
      <c r="J104" s="103">
        <f>J600</f>
        <v>0</v>
      </c>
      <c r="L104" s="100"/>
    </row>
    <row r="105" spans="2:12" s="9" customFormat="1" ht="19.95" customHeight="1">
      <c r="B105" s="100"/>
      <c r="D105" s="101" t="s">
        <v>98</v>
      </c>
      <c r="E105" s="102"/>
      <c r="F105" s="102"/>
      <c r="G105" s="102"/>
      <c r="H105" s="102"/>
      <c r="I105" s="102"/>
      <c r="J105" s="103">
        <f>J607</f>
        <v>0</v>
      </c>
      <c r="L105" s="100"/>
    </row>
    <row r="106" spans="2:12" s="8" customFormat="1" ht="25" customHeight="1">
      <c r="B106" s="96"/>
      <c r="D106" s="97" t="s">
        <v>99</v>
      </c>
      <c r="E106" s="98"/>
      <c r="F106" s="98"/>
      <c r="G106" s="98"/>
      <c r="H106" s="98"/>
      <c r="I106" s="98"/>
      <c r="J106" s="99">
        <f>J609</f>
        <v>0</v>
      </c>
      <c r="L106" s="96"/>
    </row>
    <row r="107" spans="2:12" s="9" customFormat="1" ht="19.95" customHeight="1">
      <c r="B107" s="100"/>
      <c r="D107" s="101" t="s">
        <v>100</v>
      </c>
      <c r="E107" s="102"/>
      <c r="F107" s="102"/>
      <c r="G107" s="102"/>
      <c r="H107" s="102"/>
      <c r="I107" s="102"/>
      <c r="J107" s="103">
        <f>J610</f>
        <v>0</v>
      </c>
      <c r="L107" s="100"/>
    </row>
    <row r="108" spans="2:12" s="8" customFormat="1" ht="25" customHeight="1">
      <c r="B108" s="96"/>
      <c r="D108" s="97" t="s">
        <v>101</v>
      </c>
      <c r="E108" s="98"/>
      <c r="F108" s="98"/>
      <c r="G108" s="98"/>
      <c r="H108" s="98"/>
      <c r="I108" s="98"/>
      <c r="J108" s="99">
        <f>J613</f>
        <v>0</v>
      </c>
      <c r="L108" s="96"/>
    </row>
    <row r="109" spans="2:12" s="9" customFormat="1" ht="19.95" customHeight="1">
      <c r="B109" s="100"/>
      <c r="D109" s="101" t="s">
        <v>102</v>
      </c>
      <c r="E109" s="102"/>
      <c r="F109" s="102"/>
      <c r="G109" s="102"/>
      <c r="H109" s="102"/>
      <c r="I109" s="102"/>
      <c r="J109" s="103">
        <f>J614</f>
        <v>0</v>
      </c>
      <c r="L109" s="100"/>
    </row>
    <row r="110" spans="2:12" s="8" customFormat="1" ht="25" customHeight="1">
      <c r="B110" s="96"/>
      <c r="D110" s="97" t="s">
        <v>103</v>
      </c>
      <c r="E110" s="98"/>
      <c r="F110" s="98"/>
      <c r="G110" s="98"/>
      <c r="H110" s="98"/>
      <c r="I110" s="98"/>
      <c r="J110" s="99">
        <f>J622</f>
        <v>0</v>
      </c>
      <c r="L110" s="96"/>
    </row>
    <row r="111" spans="2:12" s="9" customFormat="1" ht="19.95" customHeight="1">
      <c r="B111" s="100"/>
      <c r="D111" s="101" t="s">
        <v>104</v>
      </c>
      <c r="E111" s="102"/>
      <c r="F111" s="102"/>
      <c r="G111" s="102"/>
      <c r="H111" s="102"/>
      <c r="I111" s="102"/>
      <c r="J111" s="103">
        <f>J623</f>
        <v>0</v>
      </c>
      <c r="L111" s="100"/>
    </row>
    <row r="112" spans="2:12" s="1" customFormat="1" ht="21.75" customHeight="1">
      <c r="B112" s="28"/>
      <c r="L112" s="28"/>
    </row>
    <row r="113" spans="2:12" s="1" customFormat="1" ht="7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8"/>
    </row>
    <row r="117" spans="2:12" s="1" customFormat="1" ht="7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8"/>
    </row>
    <row r="118" spans="2:12" s="1" customFormat="1" ht="25" customHeight="1">
      <c r="B118" s="28"/>
      <c r="C118" s="20" t="s">
        <v>105</v>
      </c>
      <c r="L118" s="28"/>
    </row>
    <row r="119" spans="2:12" s="1" customFormat="1" ht="7" customHeight="1">
      <c r="B119" s="28"/>
      <c r="L119" s="28"/>
    </row>
    <row r="120" spans="2:12" s="1" customFormat="1" ht="12" customHeight="1">
      <c r="B120" s="28"/>
      <c r="C120" s="25" t="s">
        <v>13</v>
      </c>
      <c r="L120" s="28"/>
    </row>
    <row r="121" spans="2:12" s="1" customFormat="1" ht="26.25" customHeight="1">
      <c r="B121" s="28"/>
      <c r="E121" s="204" t="str">
        <f>E7</f>
        <v>Regenerace panelového sídliště Nerudova v Novém Jíčíně - II. Etapa</v>
      </c>
      <c r="F121" s="205"/>
      <c r="G121" s="205"/>
      <c r="H121" s="205"/>
      <c r="L121" s="28"/>
    </row>
    <row r="122" spans="2:12" s="1" customFormat="1" ht="12" customHeight="1">
      <c r="B122" s="28"/>
      <c r="C122" s="25" t="s">
        <v>83</v>
      </c>
      <c r="L122" s="28"/>
    </row>
    <row r="123" spans="2:12" s="1" customFormat="1" ht="16.5" customHeight="1">
      <c r="B123" s="28"/>
      <c r="E123" s="190" t="str">
        <f>E9</f>
        <v xml:space="preserve">SO 01 - Komunikace a zpevněné plochy </v>
      </c>
      <c r="F123" s="203"/>
      <c r="G123" s="203"/>
      <c r="H123" s="203"/>
      <c r="L123" s="28"/>
    </row>
    <row r="124" spans="2:12" s="1" customFormat="1" ht="7" customHeight="1">
      <c r="B124" s="28"/>
      <c r="L124" s="28"/>
    </row>
    <row r="125" spans="2:12" s="1" customFormat="1" ht="12" customHeight="1">
      <c r="B125" s="28"/>
      <c r="C125" s="25" t="s">
        <v>17</v>
      </c>
      <c r="F125" s="23" t="str">
        <f>F12</f>
        <v>Nový Jíčín</v>
      </c>
      <c r="I125" s="25" t="s">
        <v>19</v>
      </c>
      <c r="J125" s="48" t="str">
        <f>IF(J12="","",J12)</f>
        <v>25. 2. 2023</v>
      </c>
      <c r="L125" s="28"/>
    </row>
    <row r="126" spans="2:12" s="1" customFormat="1" ht="7" customHeight="1">
      <c r="B126" s="28"/>
      <c r="L126" s="28"/>
    </row>
    <row r="127" spans="2:12" s="1" customFormat="1" ht="15.25" customHeight="1">
      <c r="B127" s="28"/>
      <c r="C127" s="25" t="s">
        <v>21</v>
      </c>
      <c r="F127" s="23" t="str">
        <f>E15</f>
        <v>Město Nový Jíčín</v>
      </c>
      <c r="I127" s="25" t="s">
        <v>27</v>
      </c>
      <c r="J127" s="26" t="str">
        <f>E21</f>
        <v xml:space="preserve"> </v>
      </c>
      <c r="L127" s="28"/>
    </row>
    <row r="128" spans="2:12" s="1" customFormat="1" ht="15.25" customHeight="1">
      <c r="B128" s="28"/>
      <c r="C128" s="25" t="s">
        <v>25</v>
      </c>
      <c r="F128" s="23" t="str">
        <f>IF(E18="","",E18)</f>
        <v xml:space="preserve"> </v>
      </c>
      <c r="I128" s="25" t="s">
        <v>29</v>
      </c>
      <c r="J128" s="26" t="str">
        <f>E24</f>
        <v xml:space="preserve"> </v>
      </c>
      <c r="L128" s="28"/>
    </row>
    <row r="129" spans="2:65" s="1" customFormat="1" ht="10.4" customHeight="1">
      <c r="B129" s="28"/>
      <c r="L129" s="28"/>
    </row>
    <row r="130" spans="2:65" s="10" customFormat="1" ht="29.25" customHeight="1">
      <c r="B130" s="104"/>
      <c r="C130" s="105" t="s">
        <v>106</v>
      </c>
      <c r="D130" s="106" t="s">
        <v>56</v>
      </c>
      <c r="E130" s="106" t="s">
        <v>52</v>
      </c>
      <c r="F130" s="106" t="s">
        <v>53</v>
      </c>
      <c r="G130" s="106" t="s">
        <v>107</v>
      </c>
      <c r="H130" s="106" t="s">
        <v>108</v>
      </c>
      <c r="I130" s="106" t="s">
        <v>109</v>
      </c>
      <c r="J130" s="107" t="s">
        <v>87</v>
      </c>
      <c r="K130" s="108" t="s">
        <v>110</v>
      </c>
      <c r="L130" s="104"/>
      <c r="M130" s="55" t="s">
        <v>1</v>
      </c>
      <c r="N130" s="56" t="s">
        <v>35</v>
      </c>
      <c r="O130" s="56" t="s">
        <v>111</v>
      </c>
      <c r="P130" s="56" t="s">
        <v>112</v>
      </c>
      <c r="Q130" s="56" t="s">
        <v>113</v>
      </c>
      <c r="R130" s="56" t="s">
        <v>114</v>
      </c>
      <c r="S130" s="56" t="s">
        <v>115</v>
      </c>
      <c r="T130" s="57" t="s">
        <v>116</v>
      </c>
    </row>
    <row r="131" spans="2:65" s="1" customFormat="1" ht="22.95" customHeight="1">
      <c r="B131" s="28"/>
      <c r="C131" s="60" t="s">
        <v>117</v>
      </c>
      <c r="J131" s="109">
        <f>BK131</f>
        <v>0</v>
      </c>
      <c r="L131" s="28"/>
      <c r="M131" s="58"/>
      <c r="N131" s="49"/>
      <c r="O131" s="49"/>
      <c r="P131" s="110">
        <f>P132+P609+P613+P622</f>
        <v>2303.2823009999997</v>
      </c>
      <c r="Q131" s="49"/>
      <c r="R131" s="110">
        <f>R132+R609+R613+R622</f>
        <v>530.85344606000012</v>
      </c>
      <c r="S131" s="49"/>
      <c r="T131" s="111">
        <f>T132+T609+T613+T622</f>
        <v>188.97830000000005</v>
      </c>
      <c r="AT131" s="16" t="s">
        <v>70</v>
      </c>
      <c r="AU131" s="16" t="s">
        <v>89</v>
      </c>
      <c r="BK131" s="112">
        <f>BK132+BK609+BK613+BK622</f>
        <v>0</v>
      </c>
    </row>
    <row r="132" spans="2:65" s="11" customFormat="1" ht="25.95" customHeight="1">
      <c r="B132" s="113"/>
      <c r="D132" s="114" t="s">
        <v>70</v>
      </c>
      <c r="E132" s="115" t="s">
        <v>118</v>
      </c>
      <c r="F132" s="115" t="s">
        <v>119</v>
      </c>
      <c r="J132" s="116">
        <f>BK132</f>
        <v>0</v>
      </c>
      <c r="L132" s="113"/>
      <c r="M132" s="117"/>
      <c r="P132" s="118">
        <f>P133+P233+P271+P293+P445+P509+P600+P607</f>
        <v>2297.020489</v>
      </c>
      <c r="R132" s="118">
        <f>R133+R233+R271+R293+R445+R509+R600+R607</f>
        <v>530.77232032000006</v>
      </c>
      <c r="T132" s="119">
        <f>T133+T233+T271+T293+T445+T509+T600+T607</f>
        <v>188.97830000000005</v>
      </c>
      <c r="AR132" s="114" t="s">
        <v>79</v>
      </c>
      <c r="AT132" s="120" t="s">
        <v>70</v>
      </c>
      <c r="AU132" s="120" t="s">
        <v>71</v>
      </c>
      <c r="AY132" s="114" t="s">
        <v>120</v>
      </c>
      <c r="BK132" s="121">
        <f>BK133+BK233+BK271+BK293+BK445+BK509+BK600+BK607</f>
        <v>0</v>
      </c>
    </row>
    <row r="133" spans="2:65" s="11" customFormat="1" ht="22.95" customHeight="1">
      <c r="B133" s="113"/>
      <c r="D133" s="114" t="s">
        <v>70</v>
      </c>
      <c r="E133" s="122" t="s">
        <v>79</v>
      </c>
      <c r="F133" s="122" t="s">
        <v>121</v>
      </c>
      <c r="J133" s="123">
        <f>BK133</f>
        <v>0</v>
      </c>
      <c r="L133" s="113"/>
      <c r="M133" s="117"/>
      <c r="P133" s="118">
        <f>SUM(P134:P232)</f>
        <v>1037.2117399999997</v>
      </c>
      <c r="R133" s="118">
        <f>SUM(R134:R232)</f>
        <v>175.517562</v>
      </c>
      <c r="T133" s="119">
        <f>SUM(T134:T232)</f>
        <v>185.32800000000003</v>
      </c>
      <c r="AR133" s="114" t="s">
        <v>79</v>
      </c>
      <c r="AT133" s="120" t="s">
        <v>70</v>
      </c>
      <c r="AU133" s="120" t="s">
        <v>79</v>
      </c>
      <c r="AY133" s="114" t="s">
        <v>120</v>
      </c>
      <c r="BK133" s="121">
        <f>SUM(BK134:BK232)</f>
        <v>0</v>
      </c>
    </row>
    <row r="134" spans="2:65" s="1" customFormat="1" ht="24.25" customHeight="1">
      <c r="B134" s="124"/>
      <c r="C134" s="125" t="s">
        <v>79</v>
      </c>
      <c r="D134" s="125" t="s">
        <v>122</v>
      </c>
      <c r="E134" s="126" t="s">
        <v>123</v>
      </c>
      <c r="F134" s="127" t="s">
        <v>124</v>
      </c>
      <c r="G134" s="128" t="s">
        <v>125</v>
      </c>
      <c r="H134" s="129">
        <v>131</v>
      </c>
      <c r="I134" s="130"/>
      <c r="J134" s="130">
        <f>ROUND(I134*H134,2)</f>
        <v>0</v>
      </c>
      <c r="K134" s="131"/>
      <c r="L134" s="28"/>
      <c r="M134" s="132" t="s">
        <v>1</v>
      </c>
      <c r="N134" s="133" t="s">
        <v>36</v>
      </c>
      <c r="O134" s="134">
        <v>0.27200000000000002</v>
      </c>
      <c r="P134" s="134">
        <f>O134*H134</f>
        <v>35.632000000000005</v>
      </c>
      <c r="Q134" s="134">
        <v>0</v>
      </c>
      <c r="R134" s="134">
        <f>Q134*H134</f>
        <v>0</v>
      </c>
      <c r="S134" s="134">
        <v>0.26</v>
      </c>
      <c r="T134" s="135">
        <f>S134*H134</f>
        <v>34.06</v>
      </c>
      <c r="AR134" s="136" t="s">
        <v>126</v>
      </c>
      <c r="AT134" s="136" t="s">
        <v>122</v>
      </c>
      <c r="AU134" s="136" t="s">
        <v>81</v>
      </c>
      <c r="AY134" s="16" t="s">
        <v>120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6" t="s">
        <v>79</v>
      </c>
      <c r="BK134" s="137">
        <f>ROUND(I134*H134,2)</f>
        <v>0</v>
      </c>
      <c r="BL134" s="16" t="s">
        <v>126</v>
      </c>
      <c r="BM134" s="136" t="s">
        <v>127</v>
      </c>
    </row>
    <row r="135" spans="2:65" s="12" customFormat="1">
      <c r="B135" s="138"/>
      <c r="D135" s="139" t="s">
        <v>128</v>
      </c>
      <c r="E135" s="140" t="s">
        <v>1</v>
      </c>
      <c r="F135" s="141" t="s">
        <v>129</v>
      </c>
      <c r="H135" s="142">
        <v>131</v>
      </c>
      <c r="L135" s="138"/>
      <c r="M135" s="143"/>
      <c r="T135" s="144"/>
      <c r="AT135" s="140" t="s">
        <v>128</v>
      </c>
      <c r="AU135" s="140" t="s">
        <v>81</v>
      </c>
      <c r="AV135" s="12" t="s">
        <v>81</v>
      </c>
      <c r="AW135" s="12" t="s">
        <v>28</v>
      </c>
      <c r="AX135" s="12" t="s">
        <v>79</v>
      </c>
      <c r="AY135" s="140" t="s">
        <v>120</v>
      </c>
    </row>
    <row r="136" spans="2:65" s="1" customFormat="1" ht="33" customHeight="1">
      <c r="B136" s="124"/>
      <c r="C136" s="125" t="s">
        <v>81</v>
      </c>
      <c r="D136" s="125" t="s">
        <v>122</v>
      </c>
      <c r="E136" s="126" t="s">
        <v>130</v>
      </c>
      <c r="F136" s="127" t="s">
        <v>131</v>
      </c>
      <c r="G136" s="128" t="s">
        <v>125</v>
      </c>
      <c r="H136" s="129">
        <v>146</v>
      </c>
      <c r="I136" s="130"/>
      <c r="J136" s="130">
        <f>ROUND(I136*H136,2)</f>
        <v>0</v>
      </c>
      <c r="K136" s="131"/>
      <c r="L136" s="28"/>
      <c r="M136" s="132" t="s">
        <v>1</v>
      </c>
      <c r="N136" s="133" t="s">
        <v>36</v>
      </c>
      <c r="O136" s="134">
        <v>0.27</v>
      </c>
      <c r="P136" s="134">
        <f>O136*H136</f>
        <v>39.42</v>
      </c>
      <c r="Q136" s="134">
        <v>0</v>
      </c>
      <c r="R136" s="134">
        <f>Q136*H136</f>
        <v>0</v>
      </c>
      <c r="S136" s="134">
        <v>0.32500000000000001</v>
      </c>
      <c r="T136" s="135">
        <f>S136*H136</f>
        <v>47.45</v>
      </c>
      <c r="AR136" s="136" t="s">
        <v>126</v>
      </c>
      <c r="AT136" s="136" t="s">
        <v>122</v>
      </c>
      <c r="AU136" s="136" t="s">
        <v>81</v>
      </c>
      <c r="AY136" s="16" t="s">
        <v>120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6" t="s">
        <v>79</v>
      </c>
      <c r="BK136" s="137">
        <f>ROUND(I136*H136,2)</f>
        <v>0</v>
      </c>
      <c r="BL136" s="16" t="s">
        <v>126</v>
      </c>
      <c r="BM136" s="136" t="s">
        <v>132</v>
      </c>
    </row>
    <row r="137" spans="2:65" s="12" customFormat="1">
      <c r="B137" s="138"/>
      <c r="D137" s="139" t="s">
        <v>128</v>
      </c>
      <c r="E137" s="140" t="s">
        <v>1</v>
      </c>
      <c r="F137" s="141" t="s">
        <v>133</v>
      </c>
      <c r="H137" s="142">
        <v>146</v>
      </c>
      <c r="L137" s="138"/>
      <c r="M137" s="143"/>
      <c r="T137" s="144"/>
      <c r="AT137" s="140" t="s">
        <v>128</v>
      </c>
      <c r="AU137" s="140" t="s">
        <v>81</v>
      </c>
      <c r="AV137" s="12" t="s">
        <v>81</v>
      </c>
      <c r="AW137" s="12" t="s">
        <v>28</v>
      </c>
      <c r="AX137" s="12" t="s">
        <v>79</v>
      </c>
      <c r="AY137" s="140" t="s">
        <v>120</v>
      </c>
    </row>
    <row r="138" spans="2:65" s="1" customFormat="1" ht="24.25" customHeight="1">
      <c r="B138" s="124"/>
      <c r="C138" s="125" t="s">
        <v>134</v>
      </c>
      <c r="D138" s="125" t="s">
        <v>122</v>
      </c>
      <c r="E138" s="126" t="s">
        <v>135</v>
      </c>
      <c r="F138" s="127" t="s">
        <v>136</v>
      </c>
      <c r="G138" s="128" t="s">
        <v>125</v>
      </c>
      <c r="H138" s="129">
        <v>146</v>
      </c>
      <c r="I138" s="130"/>
      <c r="J138" s="130">
        <f>ROUND(I138*H138,2)</f>
        <v>0</v>
      </c>
      <c r="K138" s="131"/>
      <c r="L138" s="28"/>
      <c r="M138" s="132" t="s">
        <v>1</v>
      </c>
      <c r="N138" s="133" t="s">
        <v>36</v>
      </c>
      <c r="O138" s="134">
        <v>0.08</v>
      </c>
      <c r="P138" s="134">
        <f>O138*H138</f>
        <v>11.68</v>
      </c>
      <c r="Q138" s="134">
        <v>0</v>
      </c>
      <c r="R138" s="134">
        <f>Q138*H138</f>
        <v>0</v>
      </c>
      <c r="S138" s="134">
        <v>9.8000000000000004E-2</v>
      </c>
      <c r="T138" s="135">
        <f>S138*H138</f>
        <v>14.308</v>
      </c>
      <c r="AR138" s="136" t="s">
        <v>126</v>
      </c>
      <c r="AT138" s="136" t="s">
        <v>122</v>
      </c>
      <c r="AU138" s="136" t="s">
        <v>81</v>
      </c>
      <c r="AY138" s="16" t="s">
        <v>120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6" t="s">
        <v>79</v>
      </c>
      <c r="BK138" s="137">
        <f>ROUND(I138*H138,2)</f>
        <v>0</v>
      </c>
      <c r="BL138" s="16" t="s">
        <v>126</v>
      </c>
      <c r="BM138" s="136" t="s">
        <v>137</v>
      </c>
    </row>
    <row r="139" spans="2:65" s="12" customFormat="1">
      <c r="B139" s="138"/>
      <c r="D139" s="139" t="s">
        <v>128</v>
      </c>
      <c r="E139" s="140" t="s">
        <v>1</v>
      </c>
      <c r="F139" s="141" t="s">
        <v>133</v>
      </c>
      <c r="H139" s="142">
        <v>146</v>
      </c>
      <c r="L139" s="138"/>
      <c r="M139" s="143"/>
      <c r="T139" s="144"/>
      <c r="AT139" s="140" t="s">
        <v>128</v>
      </c>
      <c r="AU139" s="140" t="s">
        <v>81</v>
      </c>
      <c r="AV139" s="12" t="s">
        <v>81</v>
      </c>
      <c r="AW139" s="12" t="s">
        <v>28</v>
      </c>
      <c r="AX139" s="12" t="s">
        <v>79</v>
      </c>
      <c r="AY139" s="140" t="s">
        <v>120</v>
      </c>
    </row>
    <row r="140" spans="2:65" s="1" customFormat="1" ht="24.25" customHeight="1">
      <c r="B140" s="124"/>
      <c r="C140" s="125" t="s">
        <v>126</v>
      </c>
      <c r="D140" s="125" t="s">
        <v>122</v>
      </c>
      <c r="E140" s="126" t="s">
        <v>138</v>
      </c>
      <c r="F140" s="127" t="s">
        <v>139</v>
      </c>
      <c r="G140" s="128" t="s">
        <v>125</v>
      </c>
      <c r="H140" s="129">
        <v>8</v>
      </c>
      <c r="I140" s="130"/>
      <c r="J140" s="130">
        <f>ROUND(I140*H140,2)</f>
        <v>0</v>
      </c>
      <c r="K140" s="131"/>
      <c r="L140" s="28"/>
      <c r="M140" s="132" t="s">
        <v>1</v>
      </c>
      <c r="N140" s="133" t="s">
        <v>36</v>
      </c>
      <c r="O140" s="134">
        <v>0.53400000000000003</v>
      </c>
      <c r="P140" s="134">
        <f>O140*H140</f>
        <v>4.2720000000000002</v>
      </c>
      <c r="Q140" s="134">
        <v>0</v>
      </c>
      <c r="R140" s="134">
        <f>Q140*H140</f>
        <v>0</v>
      </c>
      <c r="S140" s="134">
        <v>0.625</v>
      </c>
      <c r="T140" s="135">
        <f>S140*H140</f>
        <v>5</v>
      </c>
      <c r="AR140" s="136" t="s">
        <v>126</v>
      </c>
      <c r="AT140" s="136" t="s">
        <v>122</v>
      </c>
      <c r="AU140" s="136" t="s">
        <v>81</v>
      </c>
      <c r="AY140" s="16" t="s">
        <v>120</v>
      </c>
      <c r="BE140" s="137">
        <f>IF(N140="základní",J140,0)</f>
        <v>0</v>
      </c>
      <c r="BF140" s="137">
        <f>IF(N140="snížená",J140,0)</f>
        <v>0</v>
      </c>
      <c r="BG140" s="137">
        <f>IF(N140="zákl. přenesená",J140,0)</f>
        <v>0</v>
      </c>
      <c r="BH140" s="137">
        <f>IF(N140="sníž. přenesená",J140,0)</f>
        <v>0</v>
      </c>
      <c r="BI140" s="137">
        <f>IF(N140="nulová",J140,0)</f>
        <v>0</v>
      </c>
      <c r="BJ140" s="16" t="s">
        <v>79</v>
      </c>
      <c r="BK140" s="137">
        <f>ROUND(I140*H140,2)</f>
        <v>0</v>
      </c>
      <c r="BL140" s="16" t="s">
        <v>126</v>
      </c>
      <c r="BM140" s="136" t="s">
        <v>140</v>
      </c>
    </row>
    <row r="141" spans="2:65" s="1" customFormat="1" ht="33" customHeight="1">
      <c r="B141" s="124"/>
      <c r="C141" s="125" t="s">
        <v>141</v>
      </c>
      <c r="D141" s="125" t="s">
        <v>122</v>
      </c>
      <c r="E141" s="126" t="s">
        <v>142</v>
      </c>
      <c r="F141" s="127" t="s">
        <v>143</v>
      </c>
      <c r="G141" s="128" t="s">
        <v>125</v>
      </c>
      <c r="H141" s="129">
        <v>6</v>
      </c>
      <c r="I141" s="130"/>
      <c r="J141" s="130">
        <f>ROUND(I141*H141,2)</f>
        <v>0</v>
      </c>
      <c r="K141" s="131"/>
      <c r="L141" s="28"/>
      <c r="M141" s="132" t="s">
        <v>1</v>
      </c>
      <c r="N141" s="133" t="s">
        <v>36</v>
      </c>
      <c r="O141" s="134">
        <v>2.8000000000000001E-2</v>
      </c>
      <c r="P141" s="134">
        <f>O141*H141</f>
        <v>0.16800000000000001</v>
      </c>
      <c r="Q141" s="134">
        <v>5.0000000000000002E-5</v>
      </c>
      <c r="R141" s="134">
        <f>Q141*H141</f>
        <v>3.0000000000000003E-4</v>
      </c>
      <c r="S141" s="134">
        <v>0.115</v>
      </c>
      <c r="T141" s="135">
        <f>S141*H141</f>
        <v>0.69000000000000006</v>
      </c>
      <c r="AR141" s="136" t="s">
        <v>126</v>
      </c>
      <c r="AT141" s="136" t="s">
        <v>122</v>
      </c>
      <c r="AU141" s="136" t="s">
        <v>81</v>
      </c>
      <c r="AY141" s="16" t="s">
        <v>120</v>
      </c>
      <c r="BE141" s="137">
        <f>IF(N141="základní",J141,0)</f>
        <v>0</v>
      </c>
      <c r="BF141" s="137">
        <f>IF(N141="snížená",J141,0)</f>
        <v>0</v>
      </c>
      <c r="BG141" s="137">
        <f>IF(N141="zákl. přenesená",J141,0)</f>
        <v>0</v>
      </c>
      <c r="BH141" s="137">
        <f>IF(N141="sníž. přenesená",J141,0)</f>
        <v>0</v>
      </c>
      <c r="BI141" s="137">
        <f>IF(N141="nulová",J141,0)</f>
        <v>0</v>
      </c>
      <c r="BJ141" s="16" t="s">
        <v>79</v>
      </c>
      <c r="BK141" s="137">
        <f>ROUND(I141*H141,2)</f>
        <v>0</v>
      </c>
      <c r="BL141" s="16" t="s">
        <v>126</v>
      </c>
      <c r="BM141" s="136" t="s">
        <v>144</v>
      </c>
    </row>
    <row r="142" spans="2:65" s="1" customFormat="1" ht="33" customHeight="1">
      <c r="B142" s="124"/>
      <c r="C142" s="125" t="s">
        <v>145</v>
      </c>
      <c r="D142" s="125" t="s">
        <v>122</v>
      </c>
      <c r="E142" s="126" t="s">
        <v>146</v>
      </c>
      <c r="F142" s="127" t="s">
        <v>147</v>
      </c>
      <c r="G142" s="128" t="s">
        <v>125</v>
      </c>
      <c r="H142" s="129">
        <v>160</v>
      </c>
      <c r="I142" s="130"/>
      <c r="J142" s="130">
        <f>ROUND(I142*H142,2)</f>
        <v>0</v>
      </c>
      <c r="K142" s="131"/>
      <c r="L142" s="28"/>
      <c r="M142" s="132" t="s">
        <v>1</v>
      </c>
      <c r="N142" s="133" t="s">
        <v>36</v>
      </c>
      <c r="O142" s="134">
        <v>3.4000000000000002E-2</v>
      </c>
      <c r="P142" s="134">
        <f>O142*H142</f>
        <v>5.44</v>
      </c>
      <c r="Q142" s="134">
        <v>9.0000000000000006E-5</v>
      </c>
      <c r="R142" s="134">
        <f>Q142*H142</f>
        <v>1.4400000000000001E-2</v>
      </c>
      <c r="S142" s="134">
        <v>0.23</v>
      </c>
      <c r="T142" s="135">
        <f>S142*H142</f>
        <v>36.800000000000004</v>
      </c>
      <c r="AR142" s="136" t="s">
        <v>126</v>
      </c>
      <c r="AT142" s="136" t="s">
        <v>122</v>
      </c>
      <c r="AU142" s="136" t="s">
        <v>81</v>
      </c>
      <c r="AY142" s="16" t="s">
        <v>120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6" t="s">
        <v>79</v>
      </c>
      <c r="BK142" s="137">
        <f>ROUND(I142*H142,2)</f>
        <v>0</v>
      </c>
      <c r="BL142" s="16" t="s">
        <v>126</v>
      </c>
      <c r="BM142" s="136" t="s">
        <v>148</v>
      </c>
    </row>
    <row r="143" spans="2:65" s="1" customFormat="1" ht="16.5" customHeight="1">
      <c r="B143" s="124"/>
      <c r="C143" s="125" t="s">
        <v>149</v>
      </c>
      <c r="D143" s="125" t="s">
        <v>122</v>
      </c>
      <c r="E143" s="126" t="s">
        <v>150</v>
      </c>
      <c r="F143" s="127" t="s">
        <v>151</v>
      </c>
      <c r="G143" s="128" t="s">
        <v>152</v>
      </c>
      <c r="H143" s="129">
        <v>96</v>
      </c>
      <c r="I143" s="130"/>
      <c r="J143" s="130">
        <f>ROUND(I143*H143,2)</f>
        <v>0</v>
      </c>
      <c r="K143" s="131"/>
      <c r="L143" s="28"/>
      <c r="M143" s="132" t="s">
        <v>1</v>
      </c>
      <c r="N143" s="133" t="s">
        <v>36</v>
      </c>
      <c r="O143" s="134">
        <v>0.22700000000000001</v>
      </c>
      <c r="P143" s="134">
        <f>O143*H143</f>
        <v>21.792000000000002</v>
      </c>
      <c r="Q143" s="134">
        <v>0</v>
      </c>
      <c r="R143" s="134">
        <f>Q143*H143</f>
        <v>0</v>
      </c>
      <c r="S143" s="134">
        <v>0.23</v>
      </c>
      <c r="T143" s="135">
        <f>S143*H143</f>
        <v>22.080000000000002</v>
      </c>
      <c r="AR143" s="136" t="s">
        <v>126</v>
      </c>
      <c r="AT143" s="136" t="s">
        <v>122</v>
      </c>
      <c r="AU143" s="136" t="s">
        <v>81</v>
      </c>
      <c r="AY143" s="16" t="s">
        <v>120</v>
      </c>
      <c r="BE143" s="137">
        <f>IF(N143="základní",J143,0)</f>
        <v>0</v>
      </c>
      <c r="BF143" s="137">
        <f>IF(N143="snížená",J143,0)</f>
        <v>0</v>
      </c>
      <c r="BG143" s="137">
        <f>IF(N143="zákl. přenesená",J143,0)</f>
        <v>0</v>
      </c>
      <c r="BH143" s="137">
        <f>IF(N143="sníž. přenesená",J143,0)</f>
        <v>0</v>
      </c>
      <c r="BI143" s="137">
        <f>IF(N143="nulová",J143,0)</f>
        <v>0</v>
      </c>
      <c r="BJ143" s="16" t="s">
        <v>79</v>
      </c>
      <c r="BK143" s="137">
        <f>ROUND(I143*H143,2)</f>
        <v>0</v>
      </c>
      <c r="BL143" s="16" t="s">
        <v>126</v>
      </c>
      <c r="BM143" s="136" t="s">
        <v>153</v>
      </c>
    </row>
    <row r="144" spans="2:65" s="12" customFormat="1">
      <c r="B144" s="138"/>
      <c r="D144" s="139" t="s">
        <v>128</v>
      </c>
      <c r="E144" s="140" t="s">
        <v>1</v>
      </c>
      <c r="F144" s="141" t="s">
        <v>154</v>
      </c>
      <c r="H144" s="142">
        <v>96</v>
      </c>
      <c r="L144" s="138"/>
      <c r="M144" s="143"/>
      <c r="T144" s="144"/>
      <c r="AT144" s="140" t="s">
        <v>128</v>
      </c>
      <c r="AU144" s="140" t="s">
        <v>81</v>
      </c>
      <c r="AV144" s="12" t="s">
        <v>81</v>
      </c>
      <c r="AW144" s="12" t="s">
        <v>28</v>
      </c>
      <c r="AX144" s="12" t="s">
        <v>79</v>
      </c>
      <c r="AY144" s="140" t="s">
        <v>120</v>
      </c>
    </row>
    <row r="145" spans="2:65" s="1" customFormat="1" ht="16.5" customHeight="1">
      <c r="B145" s="124"/>
      <c r="C145" s="125" t="s">
        <v>155</v>
      </c>
      <c r="D145" s="125" t="s">
        <v>122</v>
      </c>
      <c r="E145" s="126" t="s">
        <v>156</v>
      </c>
      <c r="F145" s="127" t="s">
        <v>157</v>
      </c>
      <c r="G145" s="128" t="s">
        <v>152</v>
      </c>
      <c r="H145" s="129">
        <v>86</v>
      </c>
      <c r="I145" s="130"/>
      <c r="J145" s="130">
        <f>ROUND(I145*H145,2)</f>
        <v>0</v>
      </c>
      <c r="K145" s="131"/>
      <c r="L145" s="28"/>
      <c r="M145" s="132" t="s">
        <v>1</v>
      </c>
      <c r="N145" s="133" t="s">
        <v>36</v>
      </c>
      <c r="O145" s="134">
        <v>0.27200000000000002</v>
      </c>
      <c r="P145" s="134">
        <f>O145*H145</f>
        <v>23.392000000000003</v>
      </c>
      <c r="Q145" s="134">
        <v>0</v>
      </c>
      <c r="R145" s="134">
        <f>Q145*H145</f>
        <v>0</v>
      </c>
      <c r="S145" s="134">
        <v>0.28999999999999998</v>
      </c>
      <c r="T145" s="135">
        <f>S145*H145</f>
        <v>24.939999999999998</v>
      </c>
      <c r="AR145" s="136" t="s">
        <v>126</v>
      </c>
      <c r="AT145" s="136" t="s">
        <v>122</v>
      </c>
      <c r="AU145" s="136" t="s">
        <v>81</v>
      </c>
      <c r="AY145" s="16" t="s">
        <v>120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6" t="s">
        <v>79</v>
      </c>
      <c r="BK145" s="137">
        <f>ROUND(I145*H145,2)</f>
        <v>0</v>
      </c>
      <c r="BL145" s="16" t="s">
        <v>126</v>
      </c>
      <c r="BM145" s="136" t="s">
        <v>158</v>
      </c>
    </row>
    <row r="146" spans="2:65" s="12" customFormat="1">
      <c r="B146" s="138"/>
      <c r="D146" s="139" t="s">
        <v>128</v>
      </c>
      <c r="E146" s="140" t="s">
        <v>1</v>
      </c>
      <c r="F146" s="141" t="s">
        <v>159</v>
      </c>
      <c r="H146" s="142">
        <v>86</v>
      </c>
      <c r="L146" s="138"/>
      <c r="M146" s="143"/>
      <c r="T146" s="144"/>
      <c r="AT146" s="140" t="s">
        <v>128</v>
      </c>
      <c r="AU146" s="140" t="s">
        <v>81</v>
      </c>
      <c r="AV146" s="12" t="s">
        <v>81</v>
      </c>
      <c r="AW146" s="12" t="s">
        <v>28</v>
      </c>
      <c r="AX146" s="12" t="s">
        <v>79</v>
      </c>
      <c r="AY146" s="140" t="s">
        <v>120</v>
      </c>
    </row>
    <row r="147" spans="2:65" s="1" customFormat="1" ht="24.25" customHeight="1">
      <c r="B147" s="124"/>
      <c r="C147" s="125" t="s">
        <v>160</v>
      </c>
      <c r="D147" s="125" t="s">
        <v>122</v>
      </c>
      <c r="E147" s="126" t="s">
        <v>161</v>
      </c>
      <c r="F147" s="127" t="s">
        <v>162</v>
      </c>
      <c r="G147" s="128" t="s">
        <v>152</v>
      </c>
      <c r="H147" s="129">
        <v>39</v>
      </c>
      <c r="I147" s="130"/>
      <c r="J147" s="130">
        <f>ROUND(I147*H147,2)</f>
        <v>0</v>
      </c>
      <c r="K147" s="131"/>
      <c r="L147" s="28"/>
      <c r="M147" s="132" t="s">
        <v>1</v>
      </c>
      <c r="N147" s="133" t="s">
        <v>36</v>
      </c>
      <c r="O147" s="134">
        <v>0.753</v>
      </c>
      <c r="P147" s="134">
        <f>O147*H147</f>
        <v>29.367000000000001</v>
      </c>
      <c r="Q147" s="134">
        <v>6.053E-2</v>
      </c>
      <c r="R147" s="134">
        <f>Q147*H147</f>
        <v>2.3606699999999998</v>
      </c>
      <c r="S147" s="134">
        <v>0</v>
      </c>
      <c r="T147" s="135">
        <f>S147*H147</f>
        <v>0</v>
      </c>
      <c r="AR147" s="136" t="s">
        <v>126</v>
      </c>
      <c r="AT147" s="136" t="s">
        <v>122</v>
      </c>
      <c r="AU147" s="136" t="s">
        <v>81</v>
      </c>
      <c r="AY147" s="16" t="s">
        <v>120</v>
      </c>
      <c r="BE147" s="137">
        <f>IF(N147="základní",J147,0)</f>
        <v>0</v>
      </c>
      <c r="BF147" s="137">
        <f>IF(N147="snížená",J147,0)</f>
        <v>0</v>
      </c>
      <c r="BG147" s="137">
        <f>IF(N147="zákl. přenesená",J147,0)</f>
        <v>0</v>
      </c>
      <c r="BH147" s="137">
        <f>IF(N147="sníž. přenesená",J147,0)</f>
        <v>0</v>
      </c>
      <c r="BI147" s="137">
        <f>IF(N147="nulová",J147,0)</f>
        <v>0</v>
      </c>
      <c r="BJ147" s="16" t="s">
        <v>79</v>
      </c>
      <c r="BK147" s="137">
        <f>ROUND(I147*H147,2)</f>
        <v>0</v>
      </c>
      <c r="BL147" s="16" t="s">
        <v>126</v>
      </c>
      <c r="BM147" s="136" t="s">
        <v>163</v>
      </c>
    </row>
    <row r="148" spans="2:65" s="1" customFormat="1" ht="24.25" customHeight="1">
      <c r="B148" s="124"/>
      <c r="C148" s="125" t="s">
        <v>164</v>
      </c>
      <c r="D148" s="125" t="s">
        <v>122</v>
      </c>
      <c r="E148" s="126" t="s">
        <v>165</v>
      </c>
      <c r="F148" s="127" t="s">
        <v>166</v>
      </c>
      <c r="G148" s="128" t="s">
        <v>125</v>
      </c>
      <c r="H148" s="129">
        <v>1063</v>
      </c>
      <c r="I148" s="130"/>
      <c r="J148" s="130">
        <f>ROUND(I148*H148,2)</f>
        <v>0</v>
      </c>
      <c r="K148" s="131"/>
      <c r="L148" s="28"/>
      <c r="M148" s="132" t="s">
        <v>1</v>
      </c>
      <c r="N148" s="133" t="s">
        <v>36</v>
      </c>
      <c r="O148" s="134">
        <v>1.4999999999999999E-2</v>
      </c>
      <c r="P148" s="134">
        <f>O148*H148</f>
        <v>15.945</v>
      </c>
      <c r="Q148" s="134">
        <v>0</v>
      </c>
      <c r="R148" s="134">
        <f>Q148*H148</f>
        <v>0</v>
      </c>
      <c r="S148" s="134">
        <v>0</v>
      </c>
      <c r="T148" s="135">
        <f>S148*H148</f>
        <v>0</v>
      </c>
      <c r="AR148" s="136" t="s">
        <v>126</v>
      </c>
      <c r="AT148" s="136" t="s">
        <v>122</v>
      </c>
      <c r="AU148" s="136" t="s">
        <v>81</v>
      </c>
      <c r="AY148" s="16" t="s">
        <v>120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6" t="s">
        <v>79</v>
      </c>
      <c r="BK148" s="137">
        <f>ROUND(I148*H148,2)</f>
        <v>0</v>
      </c>
      <c r="BL148" s="16" t="s">
        <v>126</v>
      </c>
      <c r="BM148" s="136" t="s">
        <v>167</v>
      </c>
    </row>
    <row r="149" spans="2:65" s="1" customFormat="1" ht="24.25" customHeight="1">
      <c r="B149" s="124"/>
      <c r="C149" s="125" t="s">
        <v>168</v>
      </c>
      <c r="D149" s="125" t="s">
        <v>122</v>
      </c>
      <c r="E149" s="126" t="s">
        <v>169</v>
      </c>
      <c r="F149" s="127" t="s">
        <v>170</v>
      </c>
      <c r="G149" s="128" t="s">
        <v>171</v>
      </c>
      <c r="H149" s="129">
        <v>84.36</v>
      </c>
      <c r="I149" s="130"/>
      <c r="J149" s="130">
        <f>ROUND(I149*H149,2)</f>
        <v>0</v>
      </c>
      <c r="K149" s="131"/>
      <c r="L149" s="28"/>
      <c r="M149" s="132" t="s">
        <v>1</v>
      </c>
      <c r="N149" s="133" t="s">
        <v>36</v>
      </c>
      <c r="O149" s="134">
        <v>3.1480000000000001</v>
      </c>
      <c r="P149" s="134">
        <f>O149*H149</f>
        <v>265.56528000000003</v>
      </c>
      <c r="Q149" s="134">
        <v>0</v>
      </c>
      <c r="R149" s="134">
        <f>Q149*H149</f>
        <v>0</v>
      </c>
      <c r="S149" s="134">
        <v>0</v>
      </c>
      <c r="T149" s="135">
        <f>S149*H149</f>
        <v>0</v>
      </c>
      <c r="AR149" s="136" t="s">
        <v>126</v>
      </c>
      <c r="AT149" s="136" t="s">
        <v>122</v>
      </c>
      <c r="AU149" s="136" t="s">
        <v>81</v>
      </c>
      <c r="AY149" s="16" t="s">
        <v>120</v>
      </c>
      <c r="BE149" s="137">
        <f>IF(N149="základní",J149,0)</f>
        <v>0</v>
      </c>
      <c r="BF149" s="137">
        <f>IF(N149="snížená",J149,0)</f>
        <v>0</v>
      </c>
      <c r="BG149" s="137">
        <f>IF(N149="zákl. přenesená",J149,0)</f>
        <v>0</v>
      </c>
      <c r="BH149" s="137">
        <f>IF(N149="sníž. přenesená",J149,0)</f>
        <v>0</v>
      </c>
      <c r="BI149" s="137">
        <f>IF(N149="nulová",J149,0)</f>
        <v>0</v>
      </c>
      <c r="BJ149" s="16" t="s">
        <v>79</v>
      </c>
      <c r="BK149" s="137">
        <f>ROUND(I149*H149,2)</f>
        <v>0</v>
      </c>
      <c r="BL149" s="16" t="s">
        <v>126</v>
      </c>
      <c r="BM149" s="136" t="s">
        <v>172</v>
      </c>
    </row>
    <row r="150" spans="2:65" s="13" customFormat="1">
      <c r="B150" s="145"/>
      <c r="D150" s="139" t="s">
        <v>128</v>
      </c>
      <c r="E150" s="146" t="s">
        <v>1</v>
      </c>
      <c r="F150" s="147" t="s">
        <v>173</v>
      </c>
      <c r="H150" s="146" t="s">
        <v>1</v>
      </c>
      <c r="L150" s="145"/>
      <c r="M150" s="148"/>
      <c r="T150" s="149"/>
      <c r="AT150" s="146" t="s">
        <v>128</v>
      </c>
      <c r="AU150" s="146" t="s">
        <v>81</v>
      </c>
      <c r="AV150" s="13" t="s">
        <v>79</v>
      </c>
      <c r="AW150" s="13" t="s">
        <v>28</v>
      </c>
      <c r="AX150" s="13" t="s">
        <v>71</v>
      </c>
      <c r="AY150" s="146" t="s">
        <v>120</v>
      </c>
    </row>
    <row r="151" spans="2:65" s="12" customFormat="1">
      <c r="B151" s="138"/>
      <c r="D151" s="139" t="s">
        <v>128</v>
      </c>
      <c r="E151" s="140" t="s">
        <v>1</v>
      </c>
      <c r="F151" s="141" t="s">
        <v>174</v>
      </c>
      <c r="H151" s="142">
        <v>84.36</v>
      </c>
      <c r="L151" s="138"/>
      <c r="M151" s="143"/>
      <c r="T151" s="144"/>
      <c r="AT151" s="140" t="s">
        <v>128</v>
      </c>
      <c r="AU151" s="140" t="s">
        <v>81</v>
      </c>
      <c r="AV151" s="12" t="s">
        <v>81</v>
      </c>
      <c r="AW151" s="12" t="s">
        <v>28</v>
      </c>
      <c r="AX151" s="12" t="s">
        <v>79</v>
      </c>
      <c r="AY151" s="140" t="s">
        <v>120</v>
      </c>
    </row>
    <row r="152" spans="2:65" s="1" customFormat="1" ht="33" customHeight="1">
      <c r="B152" s="124"/>
      <c r="C152" s="125" t="s">
        <v>175</v>
      </c>
      <c r="D152" s="125" t="s">
        <v>122</v>
      </c>
      <c r="E152" s="126" t="s">
        <v>176</v>
      </c>
      <c r="F152" s="127" t="s">
        <v>177</v>
      </c>
      <c r="G152" s="128" t="s">
        <v>171</v>
      </c>
      <c r="H152" s="129">
        <v>759.23</v>
      </c>
      <c r="I152" s="130"/>
      <c r="J152" s="130">
        <f>ROUND(I152*H152,2)</f>
        <v>0</v>
      </c>
      <c r="K152" s="131"/>
      <c r="L152" s="28"/>
      <c r="M152" s="132" t="s">
        <v>1</v>
      </c>
      <c r="N152" s="133" t="s">
        <v>36</v>
      </c>
      <c r="O152" s="134">
        <v>0.155</v>
      </c>
      <c r="P152" s="134">
        <f>O152*H152</f>
        <v>117.68065</v>
      </c>
      <c r="Q152" s="134">
        <v>0</v>
      </c>
      <c r="R152" s="134">
        <f>Q152*H152</f>
        <v>0</v>
      </c>
      <c r="S152" s="134">
        <v>0</v>
      </c>
      <c r="T152" s="135">
        <f>S152*H152</f>
        <v>0</v>
      </c>
      <c r="AR152" s="136" t="s">
        <v>126</v>
      </c>
      <c r="AT152" s="136" t="s">
        <v>122</v>
      </c>
      <c r="AU152" s="136" t="s">
        <v>81</v>
      </c>
      <c r="AY152" s="16" t="s">
        <v>120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6" t="s">
        <v>79</v>
      </c>
      <c r="BK152" s="137">
        <f>ROUND(I152*H152,2)</f>
        <v>0</v>
      </c>
      <c r="BL152" s="16" t="s">
        <v>126</v>
      </c>
      <c r="BM152" s="136" t="s">
        <v>178</v>
      </c>
    </row>
    <row r="153" spans="2:65" s="13" customFormat="1">
      <c r="B153" s="145"/>
      <c r="D153" s="139" t="s">
        <v>128</v>
      </c>
      <c r="E153" s="146" t="s">
        <v>1</v>
      </c>
      <c r="F153" s="147" t="s">
        <v>179</v>
      </c>
      <c r="H153" s="146" t="s">
        <v>1</v>
      </c>
      <c r="L153" s="145"/>
      <c r="M153" s="148"/>
      <c r="T153" s="149"/>
      <c r="AT153" s="146" t="s">
        <v>128</v>
      </c>
      <c r="AU153" s="146" t="s">
        <v>81</v>
      </c>
      <c r="AV153" s="13" t="s">
        <v>79</v>
      </c>
      <c r="AW153" s="13" t="s">
        <v>28</v>
      </c>
      <c r="AX153" s="13" t="s">
        <v>71</v>
      </c>
      <c r="AY153" s="146" t="s">
        <v>120</v>
      </c>
    </row>
    <row r="154" spans="2:65" s="12" customFormat="1">
      <c r="B154" s="138"/>
      <c r="D154" s="139" t="s">
        <v>128</v>
      </c>
      <c r="E154" s="140" t="s">
        <v>1</v>
      </c>
      <c r="F154" s="141" t="s">
        <v>180</v>
      </c>
      <c r="H154" s="142">
        <v>759.23</v>
      </c>
      <c r="L154" s="138"/>
      <c r="M154" s="143"/>
      <c r="T154" s="144"/>
      <c r="AT154" s="140" t="s">
        <v>128</v>
      </c>
      <c r="AU154" s="140" t="s">
        <v>81</v>
      </c>
      <c r="AV154" s="12" t="s">
        <v>81</v>
      </c>
      <c r="AW154" s="12" t="s">
        <v>28</v>
      </c>
      <c r="AX154" s="12" t="s">
        <v>79</v>
      </c>
      <c r="AY154" s="140" t="s">
        <v>120</v>
      </c>
    </row>
    <row r="155" spans="2:65" s="1" customFormat="1" ht="37.950000000000003" customHeight="1">
      <c r="B155" s="124"/>
      <c r="C155" s="125" t="s">
        <v>181</v>
      </c>
      <c r="D155" s="125" t="s">
        <v>122</v>
      </c>
      <c r="E155" s="126" t="s">
        <v>182</v>
      </c>
      <c r="F155" s="127" t="s">
        <v>183</v>
      </c>
      <c r="G155" s="128" t="s">
        <v>171</v>
      </c>
      <c r="H155" s="129">
        <v>421.17500000000001</v>
      </c>
      <c r="I155" s="130"/>
      <c r="J155" s="130">
        <f>ROUND(I155*H155,2)</f>
        <v>0</v>
      </c>
      <c r="K155" s="131"/>
      <c r="L155" s="28"/>
      <c r="M155" s="132" t="s">
        <v>1</v>
      </c>
      <c r="N155" s="133" t="s">
        <v>36</v>
      </c>
      <c r="O155" s="134">
        <v>0.155</v>
      </c>
      <c r="P155" s="134">
        <f>O155*H155</f>
        <v>65.282125000000008</v>
      </c>
      <c r="Q155" s="134">
        <v>0</v>
      </c>
      <c r="R155" s="134">
        <f>Q155*H155</f>
        <v>0</v>
      </c>
      <c r="S155" s="134">
        <v>0</v>
      </c>
      <c r="T155" s="135">
        <f>S155*H155</f>
        <v>0</v>
      </c>
      <c r="AR155" s="136" t="s">
        <v>126</v>
      </c>
      <c r="AT155" s="136" t="s">
        <v>122</v>
      </c>
      <c r="AU155" s="136" t="s">
        <v>81</v>
      </c>
      <c r="AY155" s="16" t="s">
        <v>120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6" t="s">
        <v>79</v>
      </c>
      <c r="BK155" s="137">
        <f>ROUND(I155*H155,2)</f>
        <v>0</v>
      </c>
      <c r="BL155" s="16" t="s">
        <v>126</v>
      </c>
      <c r="BM155" s="136" t="s">
        <v>184</v>
      </c>
    </row>
    <row r="156" spans="2:65" s="13" customFormat="1">
      <c r="B156" s="145"/>
      <c r="D156" s="139" t="s">
        <v>128</v>
      </c>
      <c r="E156" s="146" t="s">
        <v>1</v>
      </c>
      <c r="F156" s="147" t="s">
        <v>185</v>
      </c>
      <c r="H156" s="146" t="s">
        <v>1</v>
      </c>
      <c r="L156" s="145"/>
      <c r="M156" s="148"/>
      <c r="T156" s="149"/>
      <c r="AT156" s="146" t="s">
        <v>128</v>
      </c>
      <c r="AU156" s="146" t="s">
        <v>81</v>
      </c>
      <c r="AV156" s="13" t="s">
        <v>79</v>
      </c>
      <c r="AW156" s="13" t="s">
        <v>28</v>
      </c>
      <c r="AX156" s="13" t="s">
        <v>71</v>
      </c>
      <c r="AY156" s="146" t="s">
        <v>120</v>
      </c>
    </row>
    <row r="157" spans="2:65" s="12" customFormat="1">
      <c r="B157" s="138"/>
      <c r="D157" s="139" t="s">
        <v>128</v>
      </c>
      <c r="E157" s="140" t="s">
        <v>1</v>
      </c>
      <c r="F157" s="141" t="s">
        <v>186</v>
      </c>
      <c r="H157" s="142">
        <v>235.465</v>
      </c>
      <c r="L157" s="138"/>
      <c r="M157" s="143"/>
      <c r="T157" s="144"/>
      <c r="AT157" s="140" t="s">
        <v>128</v>
      </c>
      <c r="AU157" s="140" t="s">
        <v>81</v>
      </c>
      <c r="AV157" s="12" t="s">
        <v>81</v>
      </c>
      <c r="AW157" s="12" t="s">
        <v>28</v>
      </c>
      <c r="AX157" s="12" t="s">
        <v>71</v>
      </c>
      <c r="AY157" s="140" t="s">
        <v>120</v>
      </c>
    </row>
    <row r="158" spans="2:65" s="13" customFormat="1">
      <c r="B158" s="145"/>
      <c r="D158" s="139" t="s">
        <v>128</v>
      </c>
      <c r="E158" s="146" t="s">
        <v>1</v>
      </c>
      <c r="F158" s="147" t="s">
        <v>187</v>
      </c>
      <c r="H158" s="146" t="s">
        <v>1</v>
      </c>
      <c r="L158" s="145"/>
      <c r="M158" s="148"/>
      <c r="T158" s="149"/>
      <c r="AT158" s="146" t="s">
        <v>128</v>
      </c>
      <c r="AU158" s="146" t="s">
        <v>81</v>
      </c>
      <c r="AV158" s="13" t="s">
        <v>79</v>
      </c>
      <c r="AW158" s="13" t="s">
        <v>28</v>
      </c>
      <c r="AX158" s="13" t="s">
        <v>71</v>
      </c>
      <c r="AY158" s="146" t="s">
        <v>120</v>
      </c>
    </row>
    <row r="159" spans="2:65" s="12" customFormat="1">
      <c r="B159" s="138"/>
      <c r="D159" s="139" t="s">
        <v>128</v>
      </c>
      <c r="E159" s="140" t="s">
        <v>1</v>
      </c>
      <c r="F159" s="141" t="s">
        <v>188</v>
      </c>
      <c r="H159" s="142">
        <v>185.71</v>
      </c>
      <c r="L159" s="138"/>
      <c r="M159" s="143"/>
      <c r="T159" s="144"/>
      <c r="AT159" s="140" t="s">
        <v>128</v>
      </c>
      <c r="AU159" s="140" t="s">
        <v>81</v>
      </c>
      <c r="AV159" s="12" t="s">
        <v>81</v>
      </c>
      <c r="AW159" s="12" t="s">
        <v>28</v>
      </c>
      <c r="AX159" s="12" t="s">
        <v>71</v>
      </c>
      <c r="AY159" s="140" t="s">
        <v>120</v>
      </c>
    </row>
    <row r="160" spans="2:65" s="14" customFormat="1">
      <c r="B160" s="150"/>
      <c r="D160" s="139" t="s">
        <v>128</v>
      </c>
      <c r="E160" s="151" t="s">
        <v>1</v>
      </c>
      <c r="F160" s="152" t="s">
        <v>189</v>
      </c>
      <c r="H160" s="153">
        <v>421.17500000000001</v>
      </c>
      <c r="L160" s="150"/>
      <c r="M160" s="154"/>
      <c r="T160" s="155"/>
      <c r="AT160" s="151" t="s">
        <v>128</v>
      </c>
      <c r="AU160" s="151" t="s">
        <v>81</v>
      </c>
      <c r="AV160" s="14" t="s">
        <v>126</v>
      </c>
      <c r="AW160" s="14" t="s">
        <v>28</v>
      </c>
      <c r="AX160" s="14" t="s">
        <v>79</v>
      </c>
      <c r="AY160" s="151" t="s">
        <v>120</v>
      </c>
    </row>
    <row r="161" spans="2:65" s="1" customFormat="1" ht="37.950000000000003" customHeight="1">
      <c r="B161" s="124"/>
      <c r="C161" s="125" t="s">
        <v>190</v>
      </c>
      <c r="D161" s="125" t="s">
        <v>122</v>
      </c>
      <c r="E161" s="126" t="s">
        <v>191</v>
      </c>
      <c r="F161" s="127" t="s">
        <v>192</v>
      </c>
      <c r="G161" s="128" t="s">
        <v>171</v>
      </c>
      <c r="H161" s="129">
        <v>13.375</v>
      </c>
      <c r="I161" s="130"/>
      <c r="J161" s="130">
        <f>ROUND(I161*H161,2)</f>
        <v>0</v>
      </c>
      <c r="K161" s="131"/>
      <c r="L161" s="28"/>
      <c r="M161" s="132" t="s">
        <v>1</v>
      </c>
      <c r="N161" s="133" t="s">
        <v>36</v>
      </c>
      <c r="O161" s="134">
        <v>6.0590000000000002</v>
      </c>
      <c r="P161" s="134">
        <f>O161*H161</f>
        <v>81.039124999999999</v>
      </c>
      <c r="Q161" s="134">
        <v>0</v>
      </c>
      <c r="R161" s="134">
        <f>Q161*H161</f>
        <v>0</v>
      </c>
      <c r="S161" s="134">
        <v>0</v>
      </c>
      <c r="T161" s="135">
        <f>S161*H161</f>
        <v>0</v>
      </c>
      <c r="AR161" s="136" t="s">
        <v>126</v>
      </c>
      <c r="AT161" s="136" t="s">
        <v>122</v>
      </c>
      <c r="AU161" s="136" t="s">
        <v>81</v>
      </c>
      <c r="AY161" s="16" t="s">
        <v>120</v>
      </c>
      <c r="BE161" s="137">
        <f>IF(N161="základní",J161,0)</f>
        <v>0</v>
      </c>
      <c r="BF161" s="137">
        <f>IF(N161="snížená",J161,0)</f>
        <v>0</v>
      </c>
      <c r="BG161" s="137">
        <f>IF(N161="zákl. přenesená",J161,0)</f>
        <v>0</v>
      </c>
      <c r="BH161" s="137">
        <f>IF(N161="sníž. přenesená",J161,0)</f>
        <v>0</v>
      </c>
      <c r="BI161" s="137">
        <f>IF(N161="nulová",J161,0)</f>
        <v>0</v>
      </c>
      <c r="BJ161" s="16" t="s">
        <v>79</v>
      </c>
      <c r="BK161" s="137">
        <f>ROUND(I161*H161,2)</f>
        <v>0</v>
      </c>
      <c r="BL161" s="16" t="s">
        <v>126</v>
      </c>
      <c r="BM161" s="136" t="s">
        <v>193</v>
      </c>
    </row>
    <row r="162" spans="2:65" s="13" customFormat="1">
      <c r="B162" s="145"/>
      <c r="D162" s="139" t="s">
        <v>128</v>
      </c>
      <c r="E162" s="146" t="s">
        <v>1</v>
      </c>
      <c r="F162" s="147" t="s">
        <v>194</v>
      </c>
      <c r="H162" s="146" t="s">
        <v>1</v>
      </c>
      <c r="L162" s="145"/>
      <c r="M162" s="148"/>
      <c r="T162" s="149"/>
      <c r="AT162" s="146" t="s">
        <v>128</v>
      </c>
      <c r="AU162" s="146" t="s">
        <v>81</v>
      </c>
      <c r="AV162" s="13" t="s">
        <v>79</v>
      </c>
      <c r="AW162" s="13" t="s">
        <v>28</v>
      </c>
      <c r="AX162" s="13" t="s">
        <v>71</v>
      </c>
      <c r="AY162" s="146" t="s">
        <v>120</v>
      </c>
    </row>
    <row r="163" spans="2:65" s="12" customFormat="1">
      <c r="B163" s="138"/>
      <c r="D163" s="139" t="s">
        <v>128</v>
      </c>
      <c r="E163" s="140" t="s">
        <v>1</v>
      </c>
      <c r="F163" s="141" t="s">
        <v>195</v>
      </c>
      <c r="H163" s="142">
        <v>13.375</v>
      </c>
      <c r="L163" s="138"/>
      <c r="M163" s="143"/>
      <c r="T163" s="144"/>
      <c r="AT163" s="140" t="s">
        <v>128</v>
      </c>
      <c r="AU163" s="140" t="s">
        <v>81</v>
      </c>
      <c r="AV163" s="12" t="s">
        <v>81</v>
      </c>
      <c r="AW163" s="12" t="s">
        <v>28</v>
      </c>
      <c r="AX163" s="12" t="s">
        <v>79</v>
      </c>
      <c r="AY163" s="140" t="s">
        <v>120</v>
      </c>
    </row>
    <row r="164" spans="2:65" s="1" customFormat="1" ht="33" customHeight="1">
      <c r="B164" s="124"/>
      <c r="C164" s="125" t="s">
        <v>8</v>
      </c>
      <c r="D164" s="125" t="s">
        <v>122</v>
      </c>
      <c r="E164" s="126" t="s">
        <v>196</v>
      </c>
      <c r="F164" s="127" t="s">
        <v>197</v>
      </c>
      <c r="G164" s="128" t="s">
        <v>171</v>
      </c>
      <c r="H164" s="129">
        <v>53.2</v>
      </c>
      <c r="I164" s="130"/>
      <c r="J164" s="130">
        <f>ROUND(I164*H164,2)</f>
        <v>0</v>
      </c>
      <c r="K164" s="131"/>
      <c r="L164" s="28"/>
      <c r="M164" s="132" t="s">
        <v>1</v>
      </c>
      <c r="N164" s="133" t="s">
        <v>36</v>
      </c>
      <c r="O164" s="134">
        <v>1.1850000000000001</v>
      </c>
      <c r="P164" s="134">
        <f>O164*H164</f>
        <v>63.042000000000009</v>
      </c>
      <c r="Q164" s="134">
        <v>0</v>
      </c>
      <c r="R164" s="134">
        <f>Q164*H164</f>
        <v>0</v>
      </c>
      <c r="S164" s="134">
        <v>0</v>
      </c>
      <c r="T164" s="135">
        <f>S164*H164</f>
        <v>0</v>
      </c>
      <c r="AR164" s="136" t="s">
        <v>126</v>
      </c>
      <c r="AT164" s="136" t="s">
        <v>122</v>
      </c>
      <c r="AU164" s="136" t="s">
        <v>81</v>
      </c>
      <c r="AY164" s="16" t="s">
        <v>120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6" t="s">
        <v>79</v>
      </c>
      <c r="BK164" s="137">
        <f>ROUND(I164*H164,2)</f>
        <v>0</v>
      </c>
      <c r="BL164" s="16" t="s">
        <v>126</v>
      </c>
      <c r="BM164" s="136" t="s">
        <v>198</v>
      </c>
    </row>
    <row r="165" spans="2:65" s="12" customFormat="1">
      <c r="B165" s="138"/>
      <c r="D165" s="139" t="s">
        <v>128</v>
      </c>
      <c r="E165" s="140" t="s">
        <v>1</v>
      </c>
      <c r="F165" s="141" t="s">
        <v>199</v>
      </c>
      <c r="H165" s="142">
        <v>24</v>
      </c>
      <c r="L165" s="138"/>
      <c r="M165" s="143"/>
      <c r="T165" s="144"/>
      <c r="AT165" s="140" t="s">
        <v>128</v>
      </c>
      <c r="AU165" s="140" t="s">
        <v>81</v>
      </c>
      <c r="AV165" s="12" t="s">
        <v>81</v>
      </c>
      <c r="AW165" s="12" t="s">
        <v>28</v>
      </c>
      <c r="AX165" s="12" t="s">
        <v>71</v>
      </c>
      <c r="AY165" s="140" t="s">
        <v>120</v>
      </c>
    </row>
    <row r="166" spans="2:65" s="12" customFormat="1">
      <c r="B166" s="138"/>
      <c r="D166" s="139" t="s">
        <v>128</v>
      </c>
      <c r="E166" s="140" t="s">
        <v>1</v>
      </c>
      <c r="F166" s="141" t="s">
        <v>200</v>
      </c>
      <c r="H166" s="142">
        <v>29.2</v>
      </c>
      <c r="L166" s="138"/>
      <c r="M166" s="143"/>
      <c r="T166" s="144"/>
      <c r="AT166" s="140" t="s">
        <v>128</v>
      </c>
      <c r="AU166" s="140" t="s">
        <v>81</v>
      </c>
      <c r="AV166" s="12" t="s">
        <v>81</v>
      </c>
      <c r="AW166" s="12" t="s">
        <v>28</v>
      </c>
      <c r="AX166" s="12" t="s">
        <v>71</v>
      </c>
      <c r="AY166" s="140" t="s">
        <v>120</v>
      </c>
    </row>
    <row r="167" spans="2:65" s="14" customFormat="1">
      <c r="B167" s="150"/>
      <c r="D167" s="139" t="s">
        <v>128</v>
      </c>
      <c r="E167" s="151" t="s">
        <v>1</v>
      </c>
      <c r="F167" s="152" t="s">
        <v>189</v>
      </c>
      <c r="H167" s="153">
        <v>53.2</v>
      </c>
      <c r="L167" s="150"/>
      <c r="M167" s="154"/>
      <c r="T167" s="155"/>
      <c r="AT167" s="151" t="s">
        <v>128</v>
      </c>
      <c r="AU167" s="151" t="s">
        <v>81</v>
      </c>
      <c r="AV167" s="14" t="s">
        <v>126</v>
      </c>
      <c r="AW167" s="14" t="s">
        <v>28</v>
      </c>
      <c r="AX167" s="14" t="s">
        <v>79</v>
      </c>
      <c r="AY167" s="151" t="s">
        <v>120</v>
      </c>
    </row>
    <row r="168" spans="2:65" s="1" customFormat="1" ht="24.25" customHeight="1">
      <c r="B168" s="124"/>
      <c r="C168" s="125" t="s">
        <v>201</v>
      </c>
      <c r="D168" s="125" t="s">
        <v>122</v>
      </c>
      <c r="E168" s="126" t="s">
        <v>202</v>
      </c>
      <c r="F168" s="127" t="s">
        <v>203</v>
      </c>
      <c r="G168" s="128" t="s">
        <v>171</v>
      </c>
      <c r="H168" s="129">
        <v>10.64</v>
      </c>
      <c r="I168" s="130"/>
      <c r="J168" s="130">
        <f>ROUND(I168*H168,2)</f>
        <v>0</v>
      </c>
      <c r="K168" s="131"/>
      <c r="L168" s="28"/>
      <c r="M168" s="132" t="s">
        <v>1</v>
      </c>
      <c r="N168" s="133" t="s">
        <v>36</v>
      </c>
      <c r="O168" s="134">
        <v>1.7629999999999999</v>
      </c>
      <c r="P168" s="134">
        <f>O168*H168</f>
        <v>18.758320000000001</v>
      </c>
      <c r="Q168" s="134">
        <v>0</v>
      </c>
      <c r="R168" s="134">
        <f>Q168*H168</f>
        <v>0</v>
      </c>
      <c r="S168" s="134">
        <v>0</v>
      </c>
      <c r="T168" s="135">
        <f>S168*H168</f>
        <v>0</v>
      </c>
      <c r="AR168" s="136" t="s">
        <v>126</v>
      </c>
      <c r="AT168" s="136" t="s">
        <v>122</v>
      </c>
      <c r="AU168" s="136" t="s">
        <v>81</v>
      </c>
      <c r="AY168" s="16" t="s">
        <v>120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6" t="s">
        <v>79</v>
      </c>
      <c r="BK168" s="137">
        <f>ROUND(I168*H168,2)</f>
        <v>0</v>
      </c>
      <c r="BL168" s="16" t="s">
        <v>126</v>
      </c>
      <c r="BM168" s="136" t="s">
        <v>204</v>
      </c>
    </row>
    <row r="169" spans="2:65" s="12" customFormat="1">
      <c r="B169" s="138"/>
      <c r="D169" s="139" t="s">
        <v>128</v>
      </c>
      <c r="E169" s="140" t="s">
        <v>1</v>
      </c>
      <c r="F169" s="141" t="s">
        <v>205</v>
      </c>
      <c r="H169" s="142">
        <v>10.64</v>
      </c>
      <c r="L169" s="138"/>
      <c r="M169" s="143"/>
      <c r="T169" s="144"/>
      <c r="AT169" s="140" t="s">
        <v>128</v>
      </c>
      <c r="AU169" s="140" t="s">
        <v>81</v>
      </c>
      <c r="AV169" s="12" t="s">
        <v>81</v>
      </c>
      <c r="AW169" s="12" t="s">
        <v>28</v>
      </c>
      <c r="AX169" s="12" t="s">
        <v>79</v>
      </c>
      <c r="AY169" s="140" t="s">
        <v>120</v>
      </c>
    </row>
    <row r="170" spans="2:65" s="1" customFormat="1" ht="24.25" customHeight="1">
      <c r="B170" s="124"/>
      <c r="C170" s="125" t="s">
        <v>206</v>
      </c>
      <c r="D170" s="125" t="s">
        <v>122</v>
      </c>
      <c r="E170" s="126" t="s">
        <v>207</v>
      </c>
      <c r="F170" s="127" t="s">
        <v>208</v>
      </c>
      <c r="G170" s="128" t="s">
        <v>171</v>
      </c>
      <c r="H170" s="129">
        <v>2</v>
      </c>
      <c r="I170" s="130"/>
      <c r="J170" s="130">
        <f>ROUND(I170*H170,2)</f>
        <v>0</v>
      </c>
      <c r="K170" s="131"/>
      <c r="L170" s="28"/>
      <c r="M170" s="132" t="s">
        <v>1</v>
      </c>
      <c r="N170" s="133" t="s">
        <v>36</v>
      </c>
      <c r="O170" s="134">
        <v>3.5579999999999998</v>
      </c>
      <c r="P170" s="134">
        <f>O170*H170</f>
        <v>7.1159999999999997</v>
      </c>
      <c r="Q170" s="134">
        <v>0</v>
      </c>
      <c r="R170" s="134">
        <f>Q170*H170</f>
        <v>0</v>
      </c>
      <c r="S170" s="134">
        <v>0</v>
      </c>
      <c r="T170" s="135">
        <f>S170*H170</f>
        <v>0</v>
      </c>
      <c r="AR170" s="136" t="s">
        <v>126</v>
      </c>
      <c r="AT170" s="136" t="s">
        <v>122</v>
      </c>
      <c r="AU170" s="136" t="s">
        <v>81</v>
      </c>
      <c r="AY170" s="16" t="s">
        <v>120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6" t="s">
        <v>79</v>
      </c>
      <c r="BK170" s="137">
        <f>ROUND(I170*H170,2)</f>
        <v>0</v>
      </c>
      <c r="BL170" s="16" t="s">
        <v>126</v>
      </c>
      <c r="BM170" s="136" t="s">
        <v>209</v>
      </c>
    </row>
    <row r="171" spans="2:65" s="1" customFormat="1" ht="24.25" customHeight="1">
      <c r="B171" s="124"/>
      <c r="C171" s="125" t="s">
        <v>210</v>
      </c>
      <c r="D171" s="125" t="s">
        <v>122</v>
      </c>
      <c r="E171" s="126" t="s">
        <v>211</v>
      </c>
      <c r="F171" s="127" t="s">
        <v>212</v>
      </c>
      <c r="G171" s="128" t="s">
        <v>171</v>
      </c>
      <c r="H171" s="129">
        <v>2</v>
      </c>
      <c r="I171" s="130"/>
      <c r="J171" s="130">
        <f>ROUND(I171*H171,2)</f>
        <v>0</v>
      </c>
      <c r="K171" s="131"/>
      <c r="L171" s="28"/>
      <c r="M171" s="132" t="s">
        <v>1</v>
      </c>
      <c r="N171" s="133" t="s">
        <v>36</v>
      </c>
      <c r="O171" s="134">
        <v>6.67</v>
      </c>
      <c r="P171" s="134">
        <f>O171*H171</f>
        <v>13.34</v>
      </c>
      <c r="Q171" s="134">
        <v>0</v>
      </c>
      <c r="R171" s="134">
        <f>Q171*H171</f>
        <v>0</v>
      </c>
      <c r="S171" s="134">
        <v>0</v>
      </c>
      <c r="T171" s="135">
        <f>S171*H171</f>
        <v>0</v>
      </c>
      <c r="AR171" s="136" t="s">
        <v>126</v>
      </c>
      <c r="AT171" s="136" t="s">
        <v>122</v>
      </c>
      <c r="AU171" s="136" t="s">
        <v>81</v>
      </c>
      <c r="AY171" s="16" t="s">
        <v>120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6" t="s">
        <v>79</v>
      </c>
      <c r="BK171" s="137">
        <f>ROUND(I171*H171,2)</f>
        <v>0</v>
      </c>
      <c r="BL171" s="16" t="s">
        <v>126</v>
      </c>
      <c r="BM171" s="136" t="s">
        <v>213</v>
      </c>
    </row>
    <row r="172" spans="2:65" s="1" customFormat="1" ht="21.75" customHeight="1">
      <c r="B172" s="124"/>
      <c r="C172" s="125" t="s">
        <v>214</v>
      </c>
      <c r="D172" s="125" t="s">
        <v>122</v>
      </c>
      <c r="E172" s="126" t="s">
        <v>215</v>
      </c>
      <c r="F172" s="127" t="s">
        <v>216</v>
      </c>
      <c r="G172" s="128" t="s">
        <v>125</v>
      </c>
      <c r="H172" s="129">
        <v>58.4</v>
      </c>
      <c r="I172" s="130"/>
      <c r="J172" s="130">
        <f>ROUND(I172*H172,2)</f>
        <v>0</v>
      </c>
      <c r="K172" s="131"/>
      <c r="L172" s="28"/>
      <c r="M172" s="132" t="s">
        <v>1</v>
      </c>
      <c r="N172" s="133" t="s">
        <v>36</v>
      </c>
      <c r="O172" s="134">
        <v>8.7999999999999995E-2</v>
      </c>
      <c r="P172" s="134">
        <f>O172*H172</f>
        <v>5.1391999999999998</v>
      </c>
      <c r="Q172" s="134">
        <v>5.8E-4</v>
      </c>
      <c r="R172" s="134">
        <f>Q172*H172</f>
        <v>3.3871999999999999E-2</v>
      </c>
      <c r="S172" s="134">
        <v>0</v>
      </c>
      <c r="T172" s="135">
        <f>S172*H172</f>
        <v>0</v>
      </c>
      <c r="AR172" s="136" t="s">
        <v>126</v>
      </c>
      <c r="AT172" s="136" t="s">
        <v>122</v>
      </c>
      <c r="AU172" s="136" t="s">
        <v>81</v>
      </c>
      <c r="AY172" s="16" t="s">
        <v>120</v>
      </c>
      <c r="BE172" s="137">
        <f>IF(N172="základní",J172,0)</f>
        <v>0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6" t="s">
        <v>79</v>
      </c>
      <c r="BK172" s="137">
        <f>ROUND(I172*H172,2)</f>
        <v>0</v>
      </c>
      <c r="BL172" s="16" t="s">
        <v>126</v>
      </c>
      <c r="BM172" s="136" t="s">
        <v>217</v>
      </c>
    </row>
    <row r="173" spans="2:65" s="12" customFormat="1">
      <c r="B173" s="138"/>
      <c r="D173" s="139" t="s">
        <v>128</v>
      </c>
      <c r="E173" s="140" t="s">
        <v>1</v>
      </c>
      <c r="F173" s="141" t="s">
        <v>218</v>
      </c>
      <c r="H173" s="142">
        <v>58.4</v>
      </c>
      <c r="L173" s="138"/>
      <c r="M173" s="143"/>
      <c r="T173" s="144"/>
      <c r="AT173" s="140" t="s">
        <v>128</v>
      </c>
      <c r="AU173" s="140" t="s">
        <v>81</v>
      </c>
      <c r="AV173" s="12" t="s">
        <v>81</v>
      </c>
      <c r="AW173" s="12" t="s">
        <v>28</v>
      </c>
      <c r="AX173" s="12" t="s">
        <v>79</v>
      </c>
      <c r="AY173" s="140" t="s">
        <v>120</v>
      </c>
    </row>
    <row r="174" spans="2:65" s="1" customFormat="1" ht="24.25" customHeight="1">
      <c r="B174" s="124"/>
      <c r="C174" s="125" t="s">
        <v>219</v>
      </c>
      <c r="D174" s="125" t="s">
        <v>122</v>
      </c>
      <c r="E174" s="126" t="s">
        <v>220</v>
      </c>
      <c r="F174" s="127" t="s">
        <v>221</v>
      </c>
      <c r="G174" s="128" t="s">
        <v>125</v>
      </c>
      <c r="H174" s="129">
        <v>48</v>
      </c>
      <c r="I174" s="130"/>
      <c r="J174" s="130">
        <f>ROUND(I174*H174,2)</f>
        <v>0</v>
      </c>
      <c r="K174" s="131"/>
      <c r="L174" s="28"/>
      <c r="M174" s="132" t="s">
        <v>1</v>
      </c>
      <c r="N174" s="133" t="s">
        <v>36</v>
      </c>
      <c r="O174" s="134">
        <v>0.109</v>
      </c>
      <c r="P174" s="134">
        <f>O174*H174</f>
        <v>5.2320000000000002</v>
      </c>
      <c r="Q174" s="134">
        <v>5.9000000000000003E-4</v>
      </c>
      <c r="R174" s="134">
        <f>Q174*H174</f>
        <v>2.8320000000000001E-2</v>
      </c>
      <c r="S174" s="134">
        <v>0</v>
      </c>
      <c r="T174" s="135">
        <f>S174*H174</f>
        <v>0</v>
      </c>
      <c r="AR174" s="136" t="s">
        <v>126</v>
      </c>
      <c r="AT174" s="136" t="s">
        <v>122</v>
      </c>
      <c r="AU174" s="136" t="s">
        <v>81</v>
      </c>
      <c r="AY174" s="16" t="s">
        <v>120</v>
      </c>
      <c r="BE174" s="137">
        <f>IF(N174="základní",J174,0)</f>
        <v>0</v>
      </c>
      <c r="BF174" s="137">
        <f>IF(N174="snížená",J174,0)</f>
        <v>0</v>
      </c>
      <c r="BG174" s="137">
        <f>IF(N174="zákl. přenesená",J174,0)</f>
        <v>0</v>
      </c>
      <c r="BH174" s="137">
        <f>IF(N174="sníž. přenesená",J174,0)</f>
        <v>0</v>
      </c>
      <c r="BI174" s="137">
        <f>IF(N174="nulová",J174,0)</f>
        <v>0</v>
      </c>
      <c r="BJ174" s="16" t="s">
        <v>79</v>
      </c>
      <c r="BK174" s="137">
        <f>ROUND(I174*H174,2)</f>
        <v>0</v>
      </c>
      <c r="BL174" s="16" t="s">
        <v>126</v>
      </c>
      <c r="BM174" s="136" t="s">
        <v>222</v>
      </c>
    </row>
    <row r="175" spans="2:65" s="12" customFormat="1">
      <c r="B175" s="138"/>
      <c r="D175" s="139" t="s">
        <v>128</v>
      </c>
      <c r="E175" s="140" t="s">
        <v>1</v>
      </c>
      <c r="F175" s="141" t="s">
        <v>223</v>
      </c>
      <c r="H175" s="142">
        <v>48</v>
      </c>
      <c r="L175" s="138"/>
      <c r="M175" s="143"/>
      <c r="T175" s="144"/>
      <c r="AT175" s="140" t="s">
        <v>128</v>
      </c>
      <c r="AU175" s="140" t="s">
        <v>81</v>
      </c>
      <c r="AV175" s="12" t="s">
        <v>81</v>
      </c>
      <c r="AW175" s="12" t="s">
        <v>28</v>
      </c>
      <c r="AX175" s="12" t="s">
        <v>79</v>
      </c>
      <c r="AY175" s="140" t="s">
        <v>120</v>
      </c>
    </row>
    <row r="176" spans="2:65" s="1" customFormat="1" ht="21.75" customHeight="1">
      <c r="B176" s="124"/>
      <c r="C176" s="125" t="s">
        <v>7</v>
      </c>
      <c r="D176" s="125" t="s">
        <v>122</v>
      </c>
      <c r="E176" s="126" t="s">
        <v>224</v>
      </c>
      <c r="F176" s="127" t="s">
        <v>225</v>
      </c>
      <c r="G176" s="128" t="s">
        <v>125</v>
      </c>
      <c r="H176" s="129">
        <v>58.4</v>
      </c>
      <c r="I176" s="130"/>
      <c r="J176" s="130">
        <f>ROUND(I176*H176,2)</f>
        <v>0</v>
      </c>
      <c r="K176" s="131"/>
      <c r="L176" s="28"/>
      <c r="M176" s="132" t="s">
        <v>1</v>
      </c>
      <c r="N176" s="133" t="s">
        <v>36</v>
      </c>
      <c r="O176" s="134">
        <v>8.5000000000000006E-2</v>
      </c>
      <c r="P176" s="134">
        <f>O176*H176</f>
        <v>4.9640000000000004</v>
      </c>
      <c r="Q176" s="134">
        <v>0</v>
      </c>
      <c r="R176" s="134">
        <f>Q176*H176</f>
        <v>0</v>
      </c>
      <c r="S176" s="134">
        <v>0</v>
      </c>
      <c r="T176" s="135">
        <f>S176*H176</f>
        <v>0</v>
      </c>
      <c r="AR176" s="136" t="s">
        <v>126</v>
      </c>
      <c r="AT176" s="136" t="s">
        <v>122</v>
      </c>
      <c r="AU176" s="136" t="s">
        <v>81</v>
      </c>
      <c r="AY176" s="16" t="s">
        <v>120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6" t="s">
        <v>79</v>
      </c>
      <c r="BK176" s="137">
        <f>ROUND(I176*H176,2)</f>
        <v>0</v>
      </c>
      <c r="BL176" s="16" t="s">
        <v>126</v>
      </c>
      <c r="BM176" s="136" t="s">
        <v>226</v>
      </c>
    </row>
    <row r="177" spans="2:65" s="1" customFormat="1" ht="24.25" customHeight="1">
      <c r="B177" s="124"/>
      <c r="C177" s="125" t="s">
        <v>227</v>
      </c>
      <c r="D177" s="125" t="s">
        <v>122</v>
      </c>
      <c r="E177" s="126" t="s">
        <v>228</v>
      </c>
      <c r="F177" s="127" t="s">
        <v>229</v>
      </c>
      <c r="G177" s="128" t="s">
        <v>125</v>
      </c>
      <c r="H177" s="129">
        <v>48</v>
      </c>
      <c r="I177" s="130"/>
      <c r="J177" s="130">
        <f>ROUND(I177*H177,2)</f>
        <v>0</v>
      </c>
      <c r="K177" s="131"/>
      <c r="L177" s="28"/>
      <c r="M177" s="132" t="s">
        <v>1</v>
      </c>
      <c r="N177" s="133" t="s">
        <v>36</v>
      </c>
      <c r="O177" s="134">
        <v>0.106</v>
      </c>
      <c r="P177" s="134">
        <f>O177*H177</f>
        <v>5.0880000000000001</v>
      </c>
      <c r="Q177" s="134">
        <v>0</v>
      </c>
      <c r="R177" s="134">
        <f>Q177*H177</f>
        <v>0</v>
      </c>
      <c r="S177" s="134">
        <v>0</v>
      </c>
      <c r="T177" s="135">
        <f>S177*H177</f>
        <v>0</v>
      </c>
      <c r="AR177" s="136" t="s">
        <v>126</v>
      </c>
      <c r="AT177" s="136" t="s">
        <v>122</v>
      </c>
      <c r="AU177" s="136" t="s">
        <v>81</v>
      </c>
      <c r="AY177" s="16" t="s">
        <v>120</v>
      </c>
      <c r="BE177" s="137">
        <f>IF(N177="základní",J177,0)</f>
        <v>0</v>
      </c>
      <c r="BF177" s="137">
        <f>IF(N177="snížená",J177,0)</f>
        <v>0</v>
      </c>
      <c r="BG177" s="137">
        <f>IF(N177="zákl. přenesená",J177,0)</f>
        <v>0</v>
      </c>
      <c r="BH177" s="137">
        <f>IF(N177="sníž. přenesená",J177,0)</f>
        <v>0</v>
      </c>
      <c r="BI177" s="137">
        <f>IF(N177="nulová",J177,0)</f>
        <v>0</v>
      </c>
      <c r="BJ177" s="16" t="s">
        <v>79</v>
      </c>
      <c r="BK177" s="137">
        <f>ROUND(I177*H177,2)</f>
        <v>0</v>
      </c>
      <c r="BL177" s="16" t="s">
        <v>126</v>
      </c>
      <c r="BM177" s="136" t="s">
        <v>230</v>
      </c>
    </row>
    <row r="178" spans="2:65" s="1" customFormat="1" ht="37.950000000000003" customHeight="1">
      <c r="B178" s="124"/>
      <c r="C178" s="125" t="s">
        <v>231</v>
      </c>
      <c r="D178" s="125" t="s">
        <v>122</v>
      </c>
      <c r="E178" s="126" t="s">
        <v>232</v>
      </c>
      <c r="F178" s="127" t="s">
        <v>233</v>
      </c>
      <c r="G178" s="128" t="s">
        <v>171</v>
      </c>
      <c r="H178" s="129">
        <v>796.40499999999997</v>
      </c>
      <c r="I178" s="130"/>
      <c r="J178" s="130">
        <f>ROUND(I178*H178,2)</f>
        <v>0</v>
      </c>
      <c r="K178" s="131"/>
      <c r="L178" s="28"/>
      <c r="M178" s="132" t="s">
        <v>1</v>
      </c>
      <c r="N178" s="133" t="s">
        <v>36</v>
      </c>
      <c r="O178" s="134">
        <v>8.6999999999999994E-2</v>
      </c>
      <c r="P178" s="134">
        <f>O178*H178</f>
        <v>69.287234999999995</v>
      </c>
      <c r="Q178" s="134">
        <v>0</v>
      </c>
      <c r="R178" s="134">
        <f>Q178*H178</f>
        <v>0</v>
      </c>
      <c r="S178" s="134">
        <v>0</v>
      </c>
      <c r="T178" s="135">
        <f>S178*H178</f>
        <v>0</v>
      </c>
      <c r="AR178" s="136" t="s">
        <v>126</v>
      </c>
      <c r="AT178" s="136" t="s">
        <v>122</v>
      </c>
      <c r="AU178" s="136" t="s">
        <v>81</v>
      </c>
      <c r="AY178" s="16" t="s">
        <v>120</v>
      </c>
      <c r="BE178" s="137">
        <f>IF(N178="základní",J178,0)</f>
        <v>0</v>
      </c>
      <c r="BF178" s="137">
        <f>IF(N178="snížená",J178,0)</f>
        <v>0</v>
      </c>
      <c r="BG178" s="137">
        <f>IF(N178="zákl. přenesená",J178,0)</f>
        <v>0</v>
      </c>
      <c r="BH178" s="137">
        <f>IF(N178="sníž. přenesená",J178,0)</f>
        <v>0</v>
      </c>
      <c r="BI178" s="137">
        <f>IF(N178="nulová",J178,0)</f>
        <v>0</v>
      </c>
      <c r="BJ178" s="16" t="s">
        <v>79</v>
      </c>
      <c r="BK178" s="137">
        <f>ROUND(I178*H178,2)</f>
        <v>0</v>
      </c>
      <c r="BL178" s="16" t="s">
        <v>126</v>
      </c>
      <c r="BM178" s="136" t="s">
        <v>234</v>
      </c>
    </row>
    <row r="179" spans="2:65" s="12" customFormat="1">
      <c r="B179" s="138"/>
      <c r="D179" s="139" t="s">
        <v>128</v>
      </c>
      <c r="E179" s="140" t="s">
        <v>1</v>
      </c>
      <c r="F179" s="141" t="s">
        <v>235</v>
      </c>
      <c r="H179" s="142">
        <v>759.23</v>
      </c>
      <c r="L179" s="138"/>
      <c r="M179" s="143"/>
      <c r="T179" s="144"/>
      <c r="AT179" s="140" t="s">
        <v>128</v>
      </c>
      <c r="AU179" s="140" t="s">
        <v>81</v>
      </c>
      <c r="AV179" s="12" t="s">
        <v>81</v>
      </c>
      <c r="AW179" s="12" t="s">
        <v>28</v>
      </c>
      <c r="AX179" s="12" t="s">
        <v>71</v>
      </c>
      <c r="AY179" s="140" t="s">
        <v>120</v>
      </c>
    </row>
    <row r="180" spans="2:65" s="12" customFormat="1">
      <c r="B180" s="138"/>
      <c r="D180" s="139" t="s">
        <v>128</v>
      </c>
      <c r="E180" s="140" t="s">
        <v>1</v>
      </c>
      <c r="F180" s="141" t="s">
        <v>236</v>
      </c>
      <c r="H180" s="142">
        <v>13.375</v>
      </c>
      <c r="L180" s="138"/>
      <c r="M180" s="143"/>
      <c r="T180" s="144"/>
      <c r="AT180" s="140" t="s">
        <v>128</v>
      </c>
      <c r="AU180" s="140" t="s">
        <v>81</v>
      </c>
      <c r="AV180" s="12" t="s">
        <v>81</v>
      </c>
      <c r="AW180" s="12" t="s">
        <v>28</v>
      </c>
      <c r="AX180" s="12" t="s">
        <v>71</v>
      </c>
      <c r="AY180" s="140" t="s">
        <v>120</v>
      </c>
    </row>
    <row r="181" spans="2:65" s="12" customFormat="1">
      <c r="B181" s="138"/>
      <c r="D181" s="139" t="s">
        <v>128</v>
      </c>
      <c r="E181" s="140" t="s">
        <v>1</v>
      </c>
      <c r="F181" s="141" t="s">
        <v>237</v>
      </c>
      <c r="H181" s="142">
        <v>53.2</v>
      </c>
      <c r="L181" s="138"/>
      <c r="M181" s="143"/>
      <c r="T181" s="144"/>
      <c r="AT181" s="140" t="s">
        <v>128</v>
      </c>
      <c r="AU181" s="140" t="s">
        <v>81</v>
      </c>
      <c r="AV181" s="12" t="s">
        <v>81</v>
      </c>
      <c r="AW181" s="12" t="s">
        <v>28</v>
      </c>
      <c r="AX181" s="12" t="s">
        <v>71</v>
      </c>
      <c r="AY181" s="140" t="s">
        <v>120</v>
      </c>
    </row>
    <row r="182" spans="2:65" s="13" customFormat="1">
      <c r="B182" s="145"/>
      <c r="D182" s="139" t="s">
        <v>128</v>
      </c>
      <c r="E182" s="146" t="s">
        <v>1</v>
      </c>
      <c r="F182" s="147" t="s">
        <v>238</v>
      </c>
      <c r="H182" s="146" t="s">
        <v>1</v>
      </c>
      <c r="L182" s="145"/>
      <c r="M182" s="148"/>
      <c r="T182" s="149"/>
      <c r="AT182" s="146" t="s">
        <v>128</v>
      </c>
      <c r="AU182" s="146" t="s">
        <v>81</v>
      </c>
      <c r="AV182" s="13" t="s">
        <v>79</v>
      </c>
      <c r="AW182" s="13" t="s">
        <v>28</v>
      </c>
      <c r="AX182" s="13" t="s">
        <v>71</v>
      </c>
      <c r="AY182" s="146" t="s">
        <v>120</v>
      </c>
    </row>
    <row r="183" spans="2:65" s="12" customFormat="1">
      <c r="B183" s="138"/>
      <c r="D183" s="139" t="s">
        <v>128</v>
      </c>
      <c r="E183" s="140" t="s">
        <v>1</v>
      </c>
      <c r="F183" s="141" t="s">
        <v>239</v>
      </c>
      <c r="H183" s="142">
        <v>-29.4</v>
      </c>
      <c r="L183" s="138"/>
      <c r="M183" s="143"/>
      <c r="T183" s="144"/>
      <c r="AT183" s="140" t="s">
        <v>128</v>
      </c>
      <c r="AU183" s="140" t="s">
        <v>81</v>
      </c>
      <c r="AV183" s="12" t="s">
        <v>81</v>
      </c>
      <c r="AW183" s="12" t="s">
        <v>28</v>
      </c>
      <c r="AX183" s="12" t="s">
        <v>71</v>
      </c>
      <c r="AY183" s="140" t="s">
        <v>120</v>
      </c>
    </row>
    <row r="184" spans="2:65" s="14" customFormat="1">
      <c r="B184" s="150"/>
      <c r="D184" s="139" t="s">
        <v>128</v>
      </c>
      <c r="E184" s="151" t="s">
        <v>1</v>
      </c>
      <c r="F184" s="152" t="s">
        <v>189</v>
      </c>
      <c r="H184" s="153">
        <v>796.40500000000009</v>
      </c>
      <c r="L184" s="150"/>
      <c r="M184" s="154"/>
      <c r="T184" s="155"/>
      <c r="AT184" s="151" t="s">
        <v>128</v>
      </c>
      <c r="AU184" s="151" t="s">
        <v>81</v>
      </c>
      <c r="AV184" s="14" t="s">
        <v>126</v>
      </c>
      <c r="AW184" s="14" t="s">
        <v>28</v>
      </c>
      <c r="AX184" s="14" t="s">
        <v>79</v>
      </c>
      <c r="AY184" s="151" t="s">
        <v>120</v>
      </c>
    </row>
    <row r="185" spans="2:65" s="1" customFormat="1" ht="37.950000000000003" customHeight="1">
      <c r="B185" s="124"/>
      <c r="C185" s="125" t="s">
        <v>240</v>
      </c>
      <c r="D185" s="125" t="s">
        <v>122</v>
      </c>
      <c r="E185" s="126" t="s">
        <v>241</v>
      </c>
      <c r="F185" s="127" t="s">
        <v>242</v>
      </c>
      <c r="G185" s="128" t="s">
        <v>171</v>
      </c>
      <c r="H185" s="129">
        <v>421.17500000000001</v>
      </c>
      <c r="I185" s="130"/>
      <c r="J185" s="130">
        <f>ROUND(I185*H185,2)</f>
        <v>0</v>
      </c>
      <c r="K185" s="131"/>
      <c r="L185" s="28"/>
      <c r="M185" s="132" t="s">
        <v>1</v>
      </c>
      <c r="N185" s="133" t="s">
        <v>36</v>
      </c>
      <c r="O185" s="134">
        <v>8.6999999999999994E-2</v>
      </c>
      <c r="P185" s="134">
        <f>O185*H185</f>
        <v>36.642224999999996</v>
      </c>
      <c r="Q185" s="134">
        <v>0</v>
      </c>
      <c r="R185" s="134">
        <f>Q185*H185</f>
        <v>0</v>
      </c>
      <c r="S185" s="134">
        <v>0</v>
      </c>
      <c r="T185" s="135">
        <f>S185*H185</f>
        <v>0</v>
      </c>
      <c r="AR185" s="136" t="s">
        <v>126</v>
      </c>
      <c r="AT185" s="136" t="s">
        <v>122</v>
      </c>
      <c r="AU185" s="136" t="s">
        <v>81</v>
      </c>
      <c r="AY185" s="16" t="s">
        <v>120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6" t="s">
        <v>79</v>
      </c>
      <c r="BK185" s="137">
        <f>ROUND(I185*H185,2)</f>
        <v>0</v>
      </c>
      <c r="BL185" s="16" t="s">
        <v>126</v>
      </c>
      <c r="BM185" s="136" t="s">
        <v>243</v>
      </c>
    </row>
    <row r="186" spans="2:65" s="13" customFormat="1">
      <c r="B186" s="145"/>
      <c r="D186" s="139" t="s">
        <v>128</v>
      </c>
      <c r="E186" s="146" t="s">
        <v>1</v>
      </c>
      <c r="F186" s="147" t="s">
        <v>185</v>
      </c>
      <c r="H186" s="146" t="s">
        <v>1</v>
      </c>
      <c r="L186" s="145"/>
      <c r="M186" s="148"/>
      <c r="T186" s="149"/>
      <c r="AT186" s="146" t="s">
        <v>128</v>
      </c>
      <c r="AU186" s="146" t="s">
        <v>81</v>
      </c>
      <c r="AV186" s="13" t="s">
        <v>79</v>
      </c>
      <c r="AW186" s="13" t="s">
        <v>28</v>
      </c>
      <c r="AX186" s="13" t="s">
        <v>71</v>
      </c>
      <c r="AY186" s="146" t="s">
        <v>120</v>
      </c>
    </row>
    <row r="187" spans="2:65" s="12" customFormat="1">
      <c r="B187" s="138"/>
      <c r="D187" s="139" t="s">
        <v>128</v>
      </c>
      <c r="E187" s="140" t="s">
        <v>1</v>
      </c>
      <c r="F187" s="141" t="s">
        <v>186</v>
      </c>
      <c r="H187" s="142">
        <v>235.465</v>
      </c>
      <c r="L187" s="138"/>
      <c r="M187" s="143"/>
      <c r="T187" s="144"/>
      <c r="AT187" s="140" t="s">
        <v>128</v>
      </c>
      <c r="AU187" s="140" t="s">
        <v>81</v>
      </c>
      <c r="AV187" s="12" t="s">
        <v>81</v>
      </c>
      <c r="AW187" s="12" t="s">
        <v>28</v>
      </c>
      <c r="AX187" s="12" t="s">
        <v>71</v>
      </c>
      <c r="AY187" s="140" t="s">
        <v>120</v>
      </c>
    </row>
    <row r="188" spans="2:65" s="13" customFormat="1">
      <c r="B188" s="145"/>
      <c r="D188" s="139" t="s">
        <v>128</v>
      </c>
      <c r="E188" s="146" t="s">
        <v>1</v>
      </c>
      <c r="F188" s="147" t="s">
        <v>187</v>
      </c>
      <c r="H188" s="146" t="s">
        <v>1</v>
      </c>
      <c r="L188" s="145"/>
      <c r="M188" s="148"/>
      <c r="T188" s="149"/>
      <c r="AT188" s="146" t="s">
        <v>128</v>
      </c>
      <c r="AU188" s="146" t="s">
        <v>81</v>
      </c>
      <c r="AV188" s="13" t="s">
        <v>79</v>
      </c>
      <c r="AW188" s="13" t="s">
        <v>28</v>
      </c>
      <c r="AX188" s="13" t="s">
        <v>71</v>
      </c>
      <c r="AY188" s="146" t="s">
        <v>120</v>
      </c>
    </row>
    <row r="189" spans="2:65" s="12" customFormat="1">
      <c r="B189" s="138"/>
      <c r="D189" s="139" t="s">
        <v>128</v>
      </c>
      <c r="E189" s="140" t="s">
        <v>1</v>
      </c>
      <c r="F189" s="141" t="s">
        <v>188</v>
      </c>
      <c r="H189" s="142">
        <v>185.71</v>
      </c>
      <c r="L189" s="138"/>
      <c r="M189" s="143"/>
      <c r="T189" s="144"/>
      <c r="AT189" s="140" t="s">
        <v>128</v>
      </c>
      <c r="AU189" s="140" t="s">
        <v>81</v>
      </c>
      <c r="AV189" s="12" t="s">
        <v>81</v>
      </c>
      <c r="AW189" s="12" t="s">
        <v>28</v>
      </c>
      <c r="AX189" s="12" t="s">
        <v>71</v>
      </c>
      <c r="AY189" s="140" t="s">
        <v>120</v>
      </c>
    </row>
    <row r="190" spans="2:65" s="14" customFormat="1">
      <c r="B190" s="150"/>
      <c r="D190" s="139" t="s">
        <v>128</v>
      </c>
      <c r="E190" s="151" t="s">
        <v>1</v>
      </c>
      <c r="F190" s="152" t="s">
        <v>189</v>
      </c>
      <c r="H190" s="153">
        <v>421.17500000000001</v>
      </c>
      <c r="L190" s="150"/>
      <c r="M190" s="154"/>
      <c r="T190" s="155"/>
      <c r="AT190" s="151" t="s">
        <v>128</v>
      </c>
      <c r="AU190" s="151" t="s">
        <v>81</v>
      </c>
      <c r="AV190" s="14" t="s">
        <v>126</v>
      </c>
      <c r="AW190" s="14" t="s">
        <v>28</v>
      </c>
      <c r="AX190" s="14" t="s">
        <v>79</v>
      </c>
      <c r="AY190" s="151" t="s">
        <v>120</v>
      </c>
    </row>
    <row r="191" spans="2:65" s="1" customFormat="1" ht="24.25" customHeight="1">
      <c r="B191" s="124"/>
      <c r="C191" s="125" t="s">
        <v>244</v>
      </c>
      <c r="D191" s="125" t="s">
        <v>122</v>
      </c>
      <c r="E191" s="126" t="s">
        <v>245</v>
      </c>
      <c r="F191" s="127" t="s">
        <v>246</v>
      </c>
      <c r="G191" s="128" t="s">
        <v>171</v>
      </c>
      <c r="H191" s="129">
        <v>34.799999999999997</v>
      </c>
      <c r="I191" s="130"/>
      <c r="J191" s="130">
        <f>ROUND(I191*H191,2)</f>
        <v>0</v>
      </c>
      <c r="K191" s="131"/>
      <c r="L191" s="28"/>
      <c r="M191" s="132" t="s">
        <v>1</v>
      </c>
      <c r="N191" s="133" t="s">
        <v>36</v>
      </c>
      <c r="O191" s="134">
        <v>0.185</v>
      </c>
      <c r="P191" s="134">
        <f>O191*H191</f>
        <v>6.4379999999999997</v>
      </c>
      <c r="Q191" s="134">
        <v>0</v>
      </c>
      <c r="R191" s="134">
        <f>Q191*H191</f>
        <v>0</v>
      </c>
      <c r="S191" s="134">
        <v>0</v>
      </c>
      <c r="T191" s="135">
        <f>S191*H191</f>
        <v>0</v>
      </c>
      <c r="AR191" s="136" t="s">
        <v>126</v>
      </c>
      <c r="AT191" s="136" t="s">
        <v>122</v>
      </c>
      <c r="AU191" s="136" t="s">
        <v>81</v>
      </c>
      <c r="AY191" s="16" t="s">
        <v>120</v>
      </c>
      <c r="BE191" s="137">
        <f>IF(N191="základní",J191,0)</f>
        <v>0</v>
      </c>
      <c r="BF191" s="137">
        <f>IF(N191="snížená",J191,0)</f>
        <v>0</v>
      </c>
      <c r="BG191" s="137">
        <f>IF(N191="zákl. přenesená",J191,0)</f>
        <v>0</v>
      </c>
      <c r="BH191" s="137">
        <f>IF(N191="sníž. přenesená",J191,0)</f>
        <v>0</v>
      </c>
      <c r="BI191" s="137">
        <f>IF(N191="nulová",J191,0)</f>
        <v>0</v>
      </c>
      <c r="BJ191" s="16" t="s">
        <v>79</v>
      </c>
      <c r="BK191" s="137">
        <f>ROUND(I191*H191,2)</f>
        <v>0</v>
      </c>
      <c r="BL191" s="16" t="s">
        <v>126</v>
      </c>
      <c r="BM191" s="136" t="s">
        <v>247</v>
      </c>
    </row>
    <row r="192" spans="2:65" s="13" customFormat="1">
      <c r="B192" s="145"/>
      <c r="D192" s="139" t="s">
        <v>128</v>
      </c>
      <c r="E192" s="146" t="s">
        <v>1</v>
      </c>
      <c r="F192" s="147" t="s">
        <v>248</v>
      </c>
      <c r="H192" s="146" t="s">
        <v>1</v>
      </c>
      <c r="L192" s="145"/>
      <c r="M192" s="148"/>
      <c r="T192" s="149"/>
      <c r="AT192" s="146" t="s">
        <v>128</v>
      </c>
      <c r="AU192" s="146" t="s">
        <v>81</v>
      </c>
      <c r="AV192" s="13" t="s">
        <v>79</v>
      </c>
      <c r="AW192" s="13" t="s">
        <v>28</v>
      </c>
      <c r="AX192" s="13" t="s">
        <v>71</v>
      </c>
      <c r="AY192" s="146" t="s">
        <v>120</v>
      </c>
    </row>
    <row r="193" spans="2:65" s="12" customFormat="1">
      <c r="B193" s="138"/>
      <c r="D193" s="139" t="s">
        <v>128</v>
      </c>
      <c r="E193" s="140" t="s">
        <v>1</v>
      </c>
      <c r="F193" s="141" t="s">
        <v>249</v>
      </c>
      <c r="H193" s="142">
        <v>33.6</v>
      </c>
      <c r="L193" s="138"/>
      <c r="M193" s="143"/>
      <c r="T193" s="144"/>
      <c r="AT193" s="140" t="s">
        <v>128</v>
      </c>
      <c r="AU193" s="140" t="s">
        <v>81</v>
      </c>
      <c r="AV193" s="12" t="s">
        <v>81</v>
      </c>
      <c r="AW193" s="12" t="s">
        <v>28</v>
      </c>
      <c r="AX193" s="12" t="s">
        <v>71</v>
      </c>
      <c r="AY193" s="140" t="s">
        <v>120</v>
      </c>
    </row>
    <row r="194" spans="2:65" s="12" customFormat="1">
      <c r="B194" s="138"/>
      <c r="D194" s="139" t="s">
        <v>128</v>
      </c>
      <c r="E194" s="140" t="s">
        <v>1</v>
      </c>
      <c r="F194" s="141" t="s">
        <v>250</v>
      </c>
      <c r="H194" s="142">
        <v>1.2</v>
      </c>
      <c r="L194" s="138"/>
      <c r="M194" s="143"/>
      <c r="T194" s="144"/>
      <c r="AT194" s="140" t="s">
        <v>128</v>
      </c>
      <c r="AU194" s="140" t="s">
        <v>81</v>
      </c>
      <c r="AV194" s="12" t="s">
        <v>81</v>
      </c>
      <c r="AW194" s="12" t="s">
        <v>28</v>
      </c>
      <c r="AX194" s="12" t="s">
        <v>71</v>
      </c>
      <c r="AY194" s="140" t="s">
        <v>120</v>
      </c>
    </row>
    <row r="195" spans="2:65" s="14" customFormat="1">
      <c r="B195" s="150"/>
      <c r="D195" s="139" t="s">
        <v>128</v>
      </c>
      <c r="E195" s="151" t="s">
        <v>1</v>
      </c>
      <c r="F195" s="152" t="s">
        <v>189</v>
      </c>
      <c r="H195" s="153">
        <v>34.800000000000004</v>
      </c>
      <c r="L195" s="150"/>
      <c r="M195" s="154"/>
      <c r="T195" s="155"/>
      <c r="AT195" s="151" t="s">
        <v>128</v>
      </c>
      <c r="AU195" s="151" t="s">
        <v>81</v>
      </c>
      <c r="AV195" s="14" t="s">
        <v>126</v>
      </c>
      <c r="AW195" s="14" t="s">
        <v>28</v>
      </c>
      <c r="AX195" s="14" t="s">
        <v>79</v>
      </c>
      <c r="AY195" s="151" t="s">
        <v>120</v>
      </c>
    </row>
    <row r="196" spans="2:65" s="1" customFormat="1" ht="16.5" customHeight="1">
      <c r="B196" s="124"/>
      <c r="C196" s="156" t="s">
        <v>251</v>
      </c>
      <c r="D196" s="156" t="s">
        <v>252</v>
      </c>
      <c r="E196" s="157" t="s">
        <v>253</v>
      </c>
      <c r="F196" s="158" t="s">
        <v>254</v>
      </c>
      <c r="G196" s="159" t="s">
        <v>255</v>
      </c>
      <c r="H196" s="160">
        <v>2.4</v>
      </c>
      <c r="I196" s="161"/>
      <c r="J196" s="161">
        <f>ROUND(I196*H196,2)</f>
        <v>0</v>
      </c>
      <c r="K196" s="162"/>
      <c r="L196" s="163"/>
      <c r="M196" s="164" t="s">
        <v>1</v>
      </c>
      <c r="N196" s="165" t="s">
        <v>36</v>
      </c>
      <c r="O196" s="134">
        <v>0</v>
      </c>
      <c r="P196" s="134">
        <f>O196*H196</f>
        <v>0</v>
      </c>
      <c r="Q196" s="134">
        <v>1</v>
      </c>
      <c r="R196" s="134">
        <f>Q196*H196</f>
        <v>2.4</v>
      </c>
      <c r="S196" s="134">
        <v>0</v>
      </c>
      <c r="T196" s="135">
        <f>S196*H196</f>
        <v>0</v>
      </c>
      <c r="AR196" s="136" t="s">
        <v>155</v>
      </c>
      <c r="AT196" s="136" t="s">
        <v>252</v>
      </c>
      <c r="AU196" s="136" t="s">
        <v>81</v>
      </c>
      <c r="AY196" s="16" t="s">
        <v>120</v>
      </c>
      <c r="BE196" s="137">
        <f>IF(N196="základní",J196,0)</f>
        <v>0</v>
      </c>
      <c r="BF196" s="137">
        <f>IF(N196="snížená",J196,0)</f>
        <v>0</v>
      </c>
      <c r="BG196" s="137">
        <f>IF(N196="zákl. přenesená",J196,0)</f>
        <v>0</v>
      </c>
      <c r="BH196" s="137">
        <f>IF(N196="sníž. přenesená",J196,0)</f>
        <v>0</v>
      </c>
      <c r="BI196" s="137">
        <f>IF(N196="nulová",J196,0)</f>
        <v>0</v>
      </c>
      <c r="BJ196" s="16" t="s">
        <v>79</v>
      </c>
      <c r="BK196" s="137">
        <f>ROUND(I196*H196,2)</f>
        <v>0</v>
      </c>
      <c r="BL196" s="16" t="s">
        <v>126</v>
      </c>
      <c r="BM196" s="136" t="s">
        <v>256</v>
      </c>
    </row>
    <row r="197" spans="2:65" s="12" customFormat="1">
      <c r="B197" s="138"/>
      <c r="D197" s="139" t="s">
        <v>128</v>
      </c>
      <c r="F197" s="141" t="s">
        <v>257</v>
      </c>
      <c r="H197" s="142">
        <v>2.4</v>
      </c>
      <c r="L197" s="138"/>
      <c r="M197" s="143"/>
      <c r="T197" s="144"/>
      <c r="AT197" s="140" t="s">
        <v>128</v>
      </c>
      <c r="AU197" s="140" t="s">
        <v>81</v>
      </c>
      <c r="AV197" s="12" t="s">
        <v>81</v>
      </c>
      <c r="AW197" s="12" t="s">
        <v>3</v>
      </c>
      <c r="AX197" s="12" t="s">
        <v>79</v>
      </c>
      <c r="AY197" s="140" t="s">
        <v>120</v>
      </c>
    </row>
    <row r="198" spans="2:65" s="1" customFormat="1" ht="16.5" customHeight="1">
      <c r="B198" s="124"/>
      <c r="C198" s="156" t="s">
        <v>258</v>
      </c>
      <c r="D198" s="156" t="s">
        <v>252</v>
      </c>
      <c r="E198" s="157" t="s">
        <v>259</v>
      </c>
      <c r="F198" s="158" t="s">
        <v>260</v>
      </c>
      <c r="G198" s="159" t="s">
        <v>255</v>
      </c>
      <c r="H198" s="160">
        <v>67.2</v>
      </c>
      <c r="I198" s="161"/>
      <c r="J198" s="161">
        <f>ROUND(I198*H198,2)</f>
        <v>0</v>
      </c>
      <c r="K198" s="162"/>
      <c r="L198" s="163"/>
      <c r="M198" s="164" t="s">
        <v>1</v>
      </c>
      <c r="N198" s="165" t="s">
        <v>36</v>
      </c>
      <c r="O198" s="134">
        <v>0</v>
      </c>
      <c r="P198" s="134">
        <f>O198*H198</f>
        <v>0</v>
      </c>
      <c r="Q198" s="134">
        <v>1</v>
      </c>
      <c r="R198" s="134">
        <f>Q198*H198</f>
        <v>67.2</v>
      </c>
      <c r="S198" s="134">
        <v>0</v>
      </c>
      <c r="T198" s="135">
        <f>S198*H198</f>
        <v>0</v>
      </c>
      <c r="AR198" s="136" t="s">
        <v>155</v>
      </c>
      <c r="AT198" s="136" t="s">
        <v>252</v>
      </c>
      <c r="AU198" s="136" t="s">
        <v>81</v>
      </c>
      <c r="AY198" s="16" t="s">
        <v>120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6" t="s">
        <v>79</v>
      </c>
      <c r="BK198" s="137">
        <f>ROUND(I198*H198,2)</f>
        <v>0</v>
      </c>
      <c r="BL198" s="16" t="s">
        <v>126</v>
      </c>
      <c r="BM198" s="136" t="s">
        <v>261</v>
      </c>
    </row>
    <row r="199" spans="2:65" s="12" customFormat="1">
      <c r="B199" s="138"/>
      <c r="D199" s="139" t="s">
        <v>128</v>
      </c>
      <c r="E199" s="140" t="s">
        <v>1</v>
      </c>
      <c r="F199" s="141" t="s">
        <v>262</v>
      </c>
      <c r="H199" s="142">
        <v>33.6</v>
      </c>
      <c r="L199" s="138"/>
      <c r="M199" s="143"/>
      <c r="T199" s="144"/>
      <c r="AT199" s="140" t="s">
        <v>128</v>
      </c>
      <c r="AU199" s="140" t="s">
        <v>81</v>
      </c>
      <c r="AV199" s="12" t="s">
        <v>81</v>
      </c>
      <c r="AW199" s="12" t="s">
        <v>28</v>
      </c>
      <c r="AX199" s="12" t="s">
        <v>79</v>
      </c>
      <c r="AY199" s="140" t="s">
        <v>120</v>
      </c>
    </row>
    <row r="200" spans="2:65" s="12" customFormat="1">
      <c r="B200" s="138"/>
      <c r="D200" s="139" t="s">
        <v>128</v>
      </c>
      <c r="F200" s="141" t="s">
        <v>263</v>
      </c>
      <c r="H200" s="142">
        <v>67.2</v>
      </c>
      <c r="L200" s="138"/>
      <c r="M200" s="143"/>
      <c r="T200" s="144"/>
      <c r="AT200" s="140" t="s">
        <v>128</v>
      </c>
      <c r="AU200" s="140" t="s">
        <v>81</v>
      </c>
      <c r="AV200" s="12" t="s">
        <v>81</v>
      </c>
      <c r="AW200" s="12" t="s">
        <v>3</v>
      </c>
      <c r="AX200" s="12" t="s">
        <v>79</v>
      </c>
      <c r="AY200" s="140" t="s">
        <v>120</v>
      </c>
    </row>
    <row r="201" spans="2:65" s="1" customFormat="1" ht="33" customHeight="1">
      <c r="B201" s="124"/>
      <c r="C201" s="125" t="s">
        <v>264</v>
      </c>
      <c r="D201" s="125" t="s">
        <v>122</v>
      </c>
      <c r="E201" s="126" t="s">
        <v>265</v>
      </c>
      <c r="F201" s="127" t="s">
        <v>266</v>
      </c>
      <c r="G201" s="128" t="s">
        <v>255</v>
      </c>
      <c r="H201" s="129">
        <v>1433.529</v>
      </c>
      <c r="I201" s="130"/>
      <c r="J201" s="130">
        <f>ROUND(I201*H201,2)</f>
        <v>0</v>
      </c>
      <c r="K201" s="131"/>
      <c r="L201" s="28"/>
      <c r="M201" s="132" t="s">
        <v>1</v>
      </c>
      <c r="N201" s="133" t="s">
        <v>36</v>
      </c>
      <c r="O201" s="134">
        <v>0</v>
      </c>
      <c r="P201" s="134">
        <f>O201*H201</f>
        <v>0</v>
      </c>
      <c r="Q201" s="134">
        <v>0</v>
      </c>
      <c r="R201" s="134">
        <f>Q201*H201</f>
        <v>0</v>
      </c>
      <c r="S201" s="134">
        <v>0</v>
      </c>
      <c r="T201" s="135">
        <f>S201*H201</f>
        <v>0</v>
      </c>
      <c r="AR201" s="136" t="s">
        <v>126</v>
      </c>
      <c r="AT201" s="136" t="s">
        <v>122</v>
      </c>
      <c r="AU201" s="136" t="s">
        <v>81</v>
      </c>
      <c r="AY201" s="16" t="s">
        <v>120</v>
      </c>
      <c r="BE201" s="137">
        <f>IF(N201="základní",J201,0)</f>
        <v>0</v>
      </c>
      <c r="BF201" s="137">
        <f>IF(N201="snížená",J201,0)</f>
        <v>0</v>
      </c>
      <c r="BG201" s="137">
        <f>IF(N201="zákl. přenesená",J201,0)</f>
        <v>0</v>
      </c>
      <c r="BH201" s="137">
        <f>IF(N201="sníž. přenesená",J201,0)</f>
        <v>0</v>
      </c>
      <c r="BI201" s="137">
        <f>IF(N201="nulová",J201,0)</f>
        <v>0</v>
      </c>
      <c r="BJ201" s="16" t="s">
        <v>79</v>
      </c>
      <c r="BK201" s="137">
        <f>ROUND(I201*H201,2)</f>
        <v>0</v>
      </c>
      <c r="BL201" s="16" t="s">
        <v>126</v>
      </c>
      <c r="BM201" s="136" t="s">
        <v>267</v>
      </c>
    </row>
    <row r="202" spans="2:65" s="12" customFormat="1">
      <c r="B202" s="138"/>
      <c r="D202" s="139" t="s">
        <v>128</v>
      </c>
      <c r="E202" s="140" t="s">
        <v>1</v>
      </c>
      <c r="F202" s="141" t="s">
        <v>268</v>
      </c>
      <c r="H202" s="142">
        <v>796.40499999999997</v>
      </c>
      <c r="L202" s="138"/>
      <c r="M202" s="143"/>
      <c r="T202" s="144"/>
      <c r="AT202" s="140" t="s">
        <v>128</v>
      </c>
      <c r="AU202" s="140" t="s">
        <v>81</v>
      </c>
      <c r="AV202" s="12" t="s">
        <v>81</v>
      </c>
      <c r="AW202" s="12" t="s">
        <v>28</v>
      </c>
      <c r="AX202" s="12" t="s">
        <v>79</v>
      </c>
      <c r="AY202" s="140" t="s">
        <v>120</v>
      </c>
    </row>
    <row r="203" spans="2:65" s="12" customFormat="1">
      <c r="B203" s="138"/>
      <c r="D203" s="139" t="s">
        <v>128</v>
      </c>
      <c r="F203" s="141" t="s">
        <v>269</v>
      </c>
      <c r="H203" s="142">
        <v>1433.529</v>
      </c>
      <c r="L203" s="138"/>
      <c r="M203" s="143"/>
      <c r="T203" s="144"/>
      <c r="AT203" s="140" t="s">
        <v>128</v>
      </c>
      <c r="AU203" s="140" t="s">
        <v>81</v>
      </c>
      <c r="AV203" s="12" t="s">
        <v>81</v>
      </c>
      <c r="AW203" s="12" t="s">
        <v>3</v>
      </c>
      <c r="AX203" s="12" t="s">
        <v>79</v>
      </c>
      <c r="AY203" s="140" t="s">
        <v>120</v>
      </c>
    </row>
    <row r="204" spans="2:65" s="1" customFormat="1" ht="37.950000000000003" customHeight="1">
      <c r="B204" s="124"/>
      <c r="C204" s="125" t="s">
        <v>270</v>
      </c>
      <c r="D204" s="125" t="s">
        <v>122</v>
      </c>
      <c r="E204" s="126" t="s">
        <v>271</v>
      </c>
      <c r="F204" s="127" t="s">
        <v>272</v>
      </c>
      <c r="G204" s="128" t="s">
        <v>255</v>
      </c>
      <c r="H204" s="129">
        <v>758.11500000000001</v>
      </c>
      <c r="I204" s="130"/>
      <c r="J204" s="130">
        <f>ROUND(I204*H204,2)</f>
        <v>0</v>
      </c>
      <c r="K204" s="131"/>
      <c r="L204" s="28"/>
      <c r="M204" s="132" t="s">
        <v>1</v>
      </c>
      <c r="N204" s="133" t="s">
        <v>36</v>
      </c>
      <c r="O204" s="134">
        <v>0</v>
      </c>
      <c r="P204" s="134">
        <f>O204*H204</f>
        <v>0</v>
      </c>
      <c r="Q204" s="134">
        <v>0</v>
      </c>
      <c r="R204" s="134">
        <f>Q204*H204</f>
        <v>0</v>
      </c>
      <c r="S204" s="134">
        <v>0</v>
      </c>
      <c r="T204" s="135">
        <f>S204*H204</f>
        <v>0</v>
      </c>
      <c r="AR204" s="136" t="s">
        <v>126</v>
      </c>
      <c r="AT204" s="136" t="s">
        <v>122</v>
      </c>
      <c r="AU204" s="136" t="s">
        <v>81</v>
      </c>
      <c r="AY204" s="16" t="s">
        <v>120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6" t="s">
        <v>79</v>
      </c>
      <c r="BK204" s="137">
        <f>ROUND(I204*H204,2)</f>
        <v>0</v>
      </c>
      <c r="BL204" s="16" t="s">
        <v>126</v>
      </c>
      <c r="BM204" s="136" t="s">
        <v>273</v>
      </c>
    </row>
    <row r="205" spans="2:65" s="12" customFormat="1">
      <c r="B205" s="138"/>
      <c r="D205" s="139" t="s">
        <v>128</v>
      </c>
      <c r="F205" s="141" t="s">
        <v>274</v>
      </c>
      <c r="H205" s="142">
        <v>758.11500000000001</v>
      </c>
      <c r="L205" s="138"/>
      <c r="M205" s="143"/>
      <c r="T205" s="144"/>
      <c r="AT205" s="140" t="s">
        <v>128</v>
      </c>
      <c r="AU205" s="140" t="s">
        <v>81</v>
      </c>
      <c r="AV205" s="12" t="s">
        <v>81</v>
      </c>
      <c r="AW205" s="12" t="s">
        <v>3</v>
      </c>
      <c r="AX205" s="12" t="s">
        <v>79</v>
      </c>
      <c r="AY205" s="140" t="s">
        <v>120</v>
      </c>
    </row>
    <row r="206" spans="2:65" s="1" customFormat="1" ht="16.5" customHeight="1">
      <c r="B206" s="124"/>
      <c r="C206" s="125" t="s">
        <v>275</v>
      </c>
      <c r="D206" s="125" t="s">
        <v>122</v>
      </c>
      <c r="E206" s="126" t="s">
        <v>276</v>
      </c>
      <c r="F206" s="127" t="s">
        <v>277</v>
      </c>
      <c r="G206" s="128" t="s">
        <v>171</v>
      </c>
      <c r="H206" s="129">
        <v>796.40499999999997</v>
      </c>
      <c r="I206" s="130"/>
      <c r="J206" s="130">
        <f>ROUND(I206*H206,2)</f>
        <v>0</v>
      </c>
      <c r="K206" s="131"/>
      <c r="L206" s="28"/>
      <c r="M206" s="132" t="s">
        <v>1</v>
      </c>
      <c r="N206" s="133" t="s">
        <v>36</v>
      </c>
      <c r="O206" s="134">
        <v>8.9999999999999993E-3</v>
      </c>
      <c r="P206" s="134">
        <f>O206*H206</f>
        <v>7.1676449999999994</v>
      </c>
      <c r="Q206" s="134">
        <v>0</v>
      </c>
      <c r="R206" s="134">
        <f>Q206*H206</f>
        <v>0</v>
      </c>
      <c r="S206" s="134">
        <v>0</v>
      </c>
      <c r="T206" s="135">
        <f>S206*H206</f>
        <v>0</v>
      </c>
      <c r="AR206" s="136" t="s">
        <v>126</v>
      </c>
      <c r="AT206" s="136" t="s">
        <v>122</v>
      </c>
      <c r="AU206" s="136" t="s">
        <v>81</v>
      </c>
      <c r="AY206" s="16" t="s">
        <v>120</v>
      </c>
      <c r="BE206" s="137">
        <f>IF(N206="základní",J206,0)</f>
        <v>0</v>
      </c>
      <c r="BF206" s="137">
        <f>IF(N206="snížená",J206,0)</f>
        <v>0</v>
      </c>
      <c r="BG206" s="137">
        <f>IF(N206="zákl. přenesená",J206,0)</f>
        <v>0</v>
      </c>
      <c r="BH206" s="137">
        <f>IF(N206="sníž. přenesená",J206,0)</f>
        <v>0</v>
      </c>
      <c r="BI206" s="137">
        <f>IF(N206="nulová",J206,0)</f>
        <v>0</v>
      </c>
      <c r="BJ206" s="16" t="s">
        <v>79</v>
      </c>
      <c r="BK206" s="137">
        <f>ROUND(I206*H206,2)</f>
        <v>0</v>
      </c>
      <c r="BL206" s="16" t="s">
        <v>126</v>
      </c>
      <c r="BM206" s="136" t="s">
        <v>278</v>
      </c>
    </row>
    <row r="207" spans="2:65" s="12" customFormat="1">
      <c r="B207" s="138"/>
      <c r="D207" s="139" t="s">
        <v>128</v>
      </c>
      <c r="E207" s="140" t="s">
        <v>1</v>
      </c>
      <c r="F207" s="141" t="s">
        <v>268</v>
      </c>
      <c r="H207" s="142">
        <v>796.40499999999997</v>
      </c>
      <c r="L207" s="138"/>
      <c r="M207" s="143"/>
      <c r="T207" s="144"/>
      <c r="AT207" s="140" t="s">
        <v>128</v>
      </c>
      <c r="AU207" s="140" t="s">
        <v>81</v>
      </c>
      <c r="AV207" s="12" t="s">
        <v>81</v>
      </c>
      <c r="AW207" s="12" t="s">
        <v>28</v>
      </c>
      <c r="AX207" s="12" t="s">
        <v>79</v>
      </c>
      <c r="AY207" s="140" t="s">
        <v>120</v>
      </c>
    </row>
    <row r="208" spans="2:65" s="1" customFormat="1" ht="24.25" customHeight="1">
      <c r="B208" s="124"/>
      <c r="C208" s="125" t="s">
        <v>279</v>
      </c>
      <c r="D208" s="125" t="s">
        <v>122</v>
      </c>
      <c r="E208" s="126" t="s">
        <v>280</v>
      </c>
      <c r="F208" s="127" t="s">
        <v>281</v>
      </c>
      <c r="G208" s="128" t="s">
        <v>171</v>
      </c>
      <c r="H208" s="129">
        <v>421.17500000000001</v>
      </c>
      <c r="I208" s="130"/>
      <c r="J208" s="130">
        <f>ROUND(I208*H208,2)</f>
        <v>0</v>
      </c>
      <c r="K208" s="131"/>
      <c r="L208" s="28"/>
      <c r="M208" s="132" t="s">
        <v>1</v>
      </c>
      <c r="N208" s="133" t="s">
        <v>36</v>
      </c>
      <c r="O208" s="134">
        <v>8.9999999999999993E-3</v>
      </c>
      <c r="P208" s="134">
        <f>O208*H208</f>
        <v>3.790575</v>
      </c>
      <c r="Q208" s="134">
        <v>0</v>
      </c>
      <c r="R208" s="134">
        <f>Q208*H208</f>
        <v>0</v>
      </c>
      <c r="S208" s="134">
        <v>0</v>
      </c>
      <c r="T208" s="135">
        <f>S208*H208</f>
        <v>0</v>
      </c>
      <c r="AR208" s="136" t="s">
        <v>126</v>
      </c>
      <c r="AT208" s="136" t="s">
        <v>122</v>
      </c>
      <c r="AU208" s="136" t="s">
        <v>81</v>
      </c>
      <c r="AY208" s="16" t="s">
        <v>120</v>
      </c>
      <c r="BE208" s="137">
        <f>IF(N208="základní",J208,0)</f>
        <v>0</v>
      </c>
      <c r="BF208" s="137">
        <f>IF(N208="snížená",J208,0)</f>
        <v>0</v>
      </c>
      <c r="BG208" s="137">
        <f>IF(N208="zákl. přenesená",J208,0)</f>
        <v>0</v>
      </c>
      <c r="BH208" s="137">
        <f>IF(N208="sníž. přenesená",J208,0)</f>
        <v>0</v>
      </c>
      <c r="BI208" s="137">
        <f>IF(N208="nulová",J208,0)</f>
        <v>0</v>
      </c>
      <c r="BJ208" s="16" t="s">
        <v>79</v>
      </c>
      <c r="BK208" s="137">
        <f>ROUND(I208*H208,2)</f>
        <v>0</v>
      </c>
      <c r="BL208" s="16" t="s">
        <v>126</v>
      </c>
      <c r="BM208" s="136" t="s">
        <v>282</v>
      </c>
    </row>
    <row r="209" spans="2:65" s="1" customFormat="1" ht="24.25" customHeight="1">
      <c r="B209" s="124"/>
      <c r="C209" s="125" t="s">
        <v>283</v>
      </c>
      <c r="D209" s="125" t="s">
        <v>122</v>
      </c>
      <c r="E209" s="126" t="s">
        <v>284</v>
      </c>
      <c r="F209" s="127" t="s">
        <v>285</v>
      </c>
      <c r="G209" s="128" t="s">
        <v>171</v>
      </c>
      <c r="H209" s="129">
        <v>29.4</v>
      </c>
      <c r="I209" s="130"/>
      <c r="J209" s="130">
        <f>ROUND(I209*H209,2)</f>
        <v>0</v>
      </c>
      <c r="K209" s="131"/>
      <c r="L209" s="28"/>
      <c r="M209" s="132" t="s">
        <v>1</v>
      </c>
      <c r="N209" s="133" t="s">
        <v>36</v>
      </c>
      <c r="O209" s="134">
        <v>0.63200000000000001</v>
      </c>
      <c r="P209" s="134">
        <f>O209*H209</f>
        <v>18.5808</v>
      </c>
      <c r="Q209" s="134">
        <v>0</v>
      </c>
      <c r="R209" s="134">
        <f>Q209*H209</f>
        <v>0</v>
      </c>
      <c r="S209" s="134">
        <v>0</v>
      </c>
      <c r="T209" s="135">
        <f>S209*H209</f>
        <v>0</v>
      </c>
      <c r="AR209" s="136" t="s">
        <v>126</v>
      </c>
      <c r="AT209" s="136" t="s">
        <v>122</v>
      </c>
      <c r="AU209" s="136" t="s">
        <v>81</v>
      </c>
      <c r="AY209" s="16" t="s">
        <v>120</v>
      </c>
      <c r="BE209" s="137">
        <f>IF(N209="základní",J209,0)</f>
        <v>0</v>
      </c>
      <c r="BF209" s="137">
        <f>IF(N209="snížená",J209,0)</f>
        <v>0</v>
      </c>
      <c r="BG209" s="137">
        <f>IF(N209="zákl. přenesená",J209,0)</f>
        <v>0</v>
      </c>
      <c r="BH209" s="137">
        <f>IF(N209="sníž. přenesená",J209,0)</f>
        <v>0</v>
      </c>
      <c r="BI209" s="137">
        <f>IF(N209="nulová",J209,0)</f>
        <v>0</v>
      </c>
      <c r="BJ209" s="16" t="s">
        <v>79</v>
      </c>
      <c r="BK209" s="137">
        <f>ROUND(I209*H209,2)</f>
        <v>0</v>
      </c>
      <c r="BL209" s="16" t="s">
        <v>126</v>
      </c>
      <c r="BM209" s="136" t="s">
        <v>286</v>
      </c>
    </row>
    <row r="210" spans="2:65" s="13" customFormat="1">
      <c r="B210" s="145"/>
      <c r="D210" s="139" t="s">
        <v>128</v>
      </c>
      <c r="E210" s="146" t="s">
        <v>1</v>
      </c>
      <c r="F210" s="147" t="s">
        <v>287</v>
      </c>
      <c r="H210" s="146" t="s">
        <v>1</v>
      </c>
      <c r="L210" s="145"/>
      <c r="M210" s="148"/>
      <c r="T210" s="149"/>
      <c r="AT210" s="146" t="s">
        <v>128</v>
      </c>
      <c r="AU210" s="146" t="s">
        <v>81</v>
      </c>
      <c r="AV210" s="13" t="s">
        <v>79</v>
      </c>
      <c r="AW210" s="13" t="s">
        <v>28</v>
      </c>
      <c r="AX210" s="13" t="s">
        <v>71</v>
      </c>
      <c r="AY210" s="146" t="s">
        <v>120</v>
      </c>
    </row>
    <row r="211" spans="2:65" s="12" customFormat="1">
      <c r="B211" s="138"/>
      <c r="D211" s="139" t="s">
        <v>128</v>
      </c>
      <c r="E211" s="140" t="s">
        <v>1</v>
      </c>
      <c r="F211" s="141" t="s">
        <v>288</v>
      </c>
      <c r="H211" s="142">
        <v>14.4</v>
      </c>
      <c r="L211" s="138"/>
      <c r="M211" s="143"/>
      <c r="T211" s="144"/>
      <c r="AT211" s="140" t="s">
        <v>128</v>
      </c>
      <c r="AU211" s="140" t="s">
        <v>81</v>
      </c>
      <c r="AV211" s="12" t="s">
        <v>81</v>
      </c>
      <c r="AW211" s="12" t="s">
        <v>28</v>
      </c>
      <c r="AX211" s="12" t="s">
        <v>71</v>
      </c>
      <c r="AY211" s="140" t="s">
        <v>120</v>
      </c>
    </row>
    <row r="212" spans="2:65" s="12" customFormat="1">
      <c r="B212" s="138"/>
      <c r="D212" s="139" t="s">
        <v>128</v>
      </c>
      <c r="E212" s="140" t="s">
        <v>1</v>
      </c>
      <c r="F212" s="141" t="s">
        <v>289</v>
      </c>
      <c r="H212" s="142">
        <v>15</v>
      </c>
      <c r="L212" s="138"/>
      <c r="M212" s="143"/>
      <c r="T212" s="144"/>
      <c r="AT212" s="140" t="s">
        <v>128</v>
      </c>
      <c r="AU212" s="140" t="s">
        <v>81</v>
      </c>
      <c r="AV212" s="12" t="s">
        <v>81</v>
      </c>
      <c r="AW212" s="12" t="s">
        <v>28</v>
      </c>
      <c r="AX212" s="12" t="s">
        <v>71</v>
      </c>
      <c r="AY212" s="140" t="s">
        <v>120</v>
      </c>
    </row>
    <row r="213" spans="2:65" s="14" customFormat="1">
      <c r="B213" s="150"/>
      <c r="D213" s="139" t="s">
        <v>128</v>
      </c>
      <c r="E213" s="151" t="s">
        <v>1</v>
      </c>
      <c r="F213" s="152" t="s">
        <v>189</v>
      </c>
      <c r="H213" s="153">
        <v>29.4</v>
      </c>
      <c r="L213" s="150"/>
      <c r="M213" s="154"/>
      <c r="T213" s="155"/>
      <c r="AT213" s="151" t="s">
        <v>128</v>
      </c>
      <c r="AU213" s="151" t="s">
        <v>81</v>
      </c>
      <c r="AV213" s="14" t="s">
        <v>126</v>
      </c>
      <c r="AW213" s="14" t="s">
        <v>28</v>
      </c>
      <c r="AX213" s="14" t="s">
        <v>79</v>
      </c>
      <c r="AY213" s="151" t="s">
        <v>120</v>
      </c>
    </row>
    <row r="214" spans="2:65" s="1" customFormat="1" ht="24.25" customHeight="1">
      <c r="B214" s="124"/>
      <c r="C214" s="125" t="s">
        <v>290</v>
      </c>
      <c r="D214" s="125" t="s">
        <v>122</v>
      </c>
      <c r="E214" s="126" t="s">
        <v>291</v>
      </c>
      <c r="F214" s="127" t="s">
        <v>292</v>
      </c>
      <c r="G214" s="128" t="s">
        <v>171</v>
      </c>
      <c r="H214" s="129">
        <v>44.44</v>
      </c>
      <c r="I214" s="130"/>
      <c r="J214" s="130">
        <f>ROUND(I214*H214,2)</f>
        <v>0</v>
      </c>
      <c r="K214" s="131"/>
      <c r="L214" s="28"/>
      <c r="M214" s="132" t="s">
        <v>1</v>
      </c>
      <c r="N214" s="133" t="s">
        <v>36</v>
      </c>
      <c r="O214" s="134">
        <v>0.32800000000000001</v>
      </c>
      <c r="P214" s="134">
        <f>O214*H214</f>
        <v>14.576319999999999</v>
      </c>
      <c r="Q214" s="134">
        <v>0</v>
      </c>
      <c r="R214" s="134">
        <f>Q214*H214</f>
        <v>0</v>
      </c>
      <c r="S214" s="134">
        <v>0</v>
      </c>
      <c r="T214" s="135">
        <f>S214*H214</f>
        <v>0</v>
      </c>
      <c r="AR214" s="136" t="s">
        <v>126</v>
      </c>
      <c r="AT214" s="136" t="s">
        <v>122</v>
      </c>
      <c r="AU214" s="136" t="s">
        <v>81</v>
      </c>
      <c r="AY214" s="16" t="s">
        <v>120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6" t="s">
        <v>79</v>
      </c>
      <c r="BK214" s="137">
        <f>ROUND(I214*H214,2)</f>
        <v>0</v>
      </c>
      <c r="BL214" s="16" t="s">
        <v>126</v>
      </c>
      <c r="BM214" s="136" t="s">
        <v>293</v>
      </c>
    </row>
    <row r="215" spans="2:65" s="12" customFormat="1">
      <c r="B215" s="138"/>
      <c r="D215" s="139" t="s">
        <v>128</v>
      </c>
      <c r="E215" s="140" t="s">
        <v>1</v>
      </c>
      <c r="F215" s="141" t="s">
        <v>199</v>
      </c>
      <c r="H215" s="142">
        <v>24</v>
      </c>
      <c r="L215" s="138"/>
      <c r="M215" s="143"/>
      <c r="T215" s="144"/>
      <c r="AT215" s="140" t="s">
        <v>128</v>
      </c>
      <c r="AU215" s="140" t="s">
        <v>81</v>
      </c>
      <c r="AV215" s="12" t="s">
        <v>81</v>
      </c>
      <c r="AW215" s="12" t="s">
        <v>28</v>
      </c>
      <c r="AX215" s="12" t="s">
        <v>71</v>
      </c>
      <c r="AY215" s="140" t="s">
        <v>120</v>
      </c>
    </row>
    <row r="216" spans="2:65" s="12" customFormat="1">
      <c r="B216" s="138"/>
      <c r="D216" s="139" t="s">
        <v>128</v>
      </c>
      <c r="E216" s="140" t="s">
        <v>1</v>
      </c>
      <c r="F216" s="141" t="s">
        <v>294</v>
      </c>
      <c r="H216" s="142">
        <v>20.440000000000001</v>
      </c>
      <c r="L216" s="138"/>
      <c r="M216" s="143"/>
      <c r="T216" s="144"/>
      <c r="AT216" s="140" t="s">
        <v>128</v>
      </c>
      <c r="AU216" s="140" t="s">
        <v>81</v>
      </c>
      <c r="AV216" s="12" t="s">
        <v>81</v>
      </c>
      <c r="AW216" s="12" t="s">
        <v>28</v>
      </c>
      <c r="AX216" s="12" t="s">
        <v>71</v>
      </c>
      <c r="AY216" s="140" t="s">
        <v>120</v>
      </c>
    </row>
    <row r="217" spans="2:65" s="14" customFormat="1">
      <c r="B217" s="150"/>
      <c r="D217" s="139" t="s">
        <v>128</v>
      </c>
      <c r="E217" s="151" t="s">
        <v>1</v>
      </c>
      <c r="F217" s="152" t="s">
        <v>189</v>
      </c>
      <c r="H217" s="153">
        <v>44.44</v>
      </c>
      <c r="L217" s="150"/>
      <c r="M217" s="154"/>
      <c r="T217" s="155"/>
      <c r="AT217" s="151" t="s">
        <v>128</v>
      </c>
      <c r="AU217" s="151" t="s">
        <v>81</v>
      </c>
      <c r="AV217" s="14" t="s">
        <v>126</v>
      </c>
      <c r="AW217" s="14" t="s">
        <v>28</v>
      </c>
      <c r="AX217" s="14" t="s">
        <v>79</v>
      </c>
      <c r="AY217" s="151" t="s">
        <v>120</v>
      </c>
    </row>
    <row r="218" spans="2:65" s="1" customFormat="1" ht="16.5" customHeight="1">
      <c r="B218" s="124"/>
      <c r="C218" s="156" t="s">
        <v>295</v>
      </c>
      <c r="D218" s="156" t="s">
        <v>252</v>
      </c>
      <c r="E218" s="157" t="s">
        <v>296</v>
      </c>
      <c r="F218" s="158" t="s">
        <v>297</v>
      </c>
      <c r="G218" s="159" t="s">
        <v>255</v>
      </c>
      <c r="H218" s="160">
        <v>88.88</v>
      </c>
      <c r="I218" s="161"/>
      <c r="J218" s="161">
        <f>ROUND(I218*H218,2)</f>
        <v>0</v>
      </c>
      <c r="K218" s="162"/>
      <c r="L218" s="163"/>
      <c r="M218" s="164" t="s">
        <v>1</v>
      </c>
      <c r="N218" s="165" t="s">
        <v>36</v>
      </c>
      <c r="O218" s="134">
        <v>0</v>
      </c>
      <c r="P218" s="134">
        <f>O218*H218</f>
        <v>0</v>
      </c>
      <c r="Q218" s="134">
        <v>1</v>
      </c>
      <c r="R218" s="134">
        <f>Q218*H218</f>
        <v>88.88</v>
      </c>
      <c r="S218" s="134">
        <v>0</v>
      </c>
      <c r="T218" s="135">
        <f>S218*H218</f>
        <v>0</v>
      </c>
      <c r="AR218" s="136" t="s">
        <v>155</v>
      </c>
      <c r="AT218" s="136" t="s">
        <v>252</v>
      </c>
      <c r="AU218" s="136" t="s">
        <v>81</v>
      </c>
      <c r="AY218" s="16" t="s">
        <v>120</v>
      </c>
      <c r="BE218" s="137">
        <f>IF(N218="základní",J218,0)</f>
        <v>0</v>
      </c>
      <c r="BF218" s="137">
        <f>IF(N218="snížená",J218,0)</f>
        <v>0</v>
      </c>
      <c r="BG218" s="137">
        <f>IF(N218="zákl. přenesená",J218,0)</f>
        <v>0</v>
      </c>
      <c r="BH218" s="137">
        <f>IF(N218="sníž. přenesená",J218,0)</f>
        <v>0</v>
      </c>
      <c r="BI218" s="137">
        <f>IF(N218="nulová",J218,0)</f>
        <v>0</v>
      </c>
      <c r="BJ218" s="16" t="s">
        <v>79</v>
      </c>
      <c r="BK218" s="137">
        <f>ROUND(I218*H218,2)</f>
        <v>0</v>
      </c>
      <c r="BL218" s="16" t="s">
        <v>126</v>
      </c>
      <c r="BM218" s="136" t="s">
        <v>298</v>
      </c>
    </row>
    <row r="219" spans="2:65" s="12" customFormat="1">
      <c r="B219" s="138"/>
      <c r="D219" s="139" t="s">
        <v>128</v>
      </c>
      <c r="F219" s="141" t="s">
        <v>299</v>
      </c>
      <c r="H219" s="142">
        <v>88.88</v>
      </c>
      <c r="L219" s="138"/>
      <c r="M219" s="143"/>
      <c r="T219" s="144"/>
      <c r="AT219" s="140" t="s">
        <v>128</v>
      </c>
      <c r="AU219" s="140" t="s">
        <v>81</v>
      </c>
      <c r="AV219" s="12" t="s">
        <v>81</v>
      </c>
      <c r="AW219" s="12" t="s">
        <v>3</v>
      </c>
      <c r="AX219" s="12" t="s">
        <v>79</v>
      </c>
      <c r="AY219" s="140" t="s">
        <v>120</v>
      </c>
    </row>
    <row r="220" spans="2:65" s="1" customFormat="1" ht="24.25" customHeight="1">
      <c r="B220" s="124"/>
      <c r="C220" s="125" t="s">
        <v>300</v>
      </c>
      <c r="D220" s="125" t="s">
        <v>122</v>
      </c>
      <c r="E220" s="126" t="s">
        <v>301</v>
      </c>
      <c r="F220" s="127" t="s">
        <v>302</v>
      </c>
      <c r="G220" s="128" t="s">
        <v>171</v>
      </c>
      <c r="H220" s="129">
        <v>7.3</v>
      </c>
      <c r="I220" s="130"/>
      <c r="J220" s="130">
        <f>ROUND(I220*H220,2)</f>
        <v>0</v>
      </c>
      <c r="K220" s="131"/>
      <c r="L220" s="28"/>
      <c r="M220" s="132" t="s">
        <v>1</v>
      </c>
      <c r="N220" s="133" t="s">
        <v>36</v>
      </c>
      <c r="O220" s="134">
        <v>0.435</v>
      </c>
      <c r="P220" s="134">
        <f>O220*H220</f>
        <v>3.1755</v>
      </c>
      <c r="Q220" s="134">
        <v>0</v>
      </c>
      <c r="R220" s="134">
        <f>Q220*H220</f>
        <v>0</v>
      </c>
      <c r="S220" s="134">
        <v>0</v>
      </c>
      <c r="T220" s="135">
        <f>S220*H220</f>
        <v>0</v>
      </c>
      <c r="AR220" s="136" t="s">
        <v>126</v>
      </c>
      <c r="AT220" s="136" t="s">
        <v>122</v>
      </c>
      <c r="AU220" s="136" t="s">
        <v>81</v>
      </c>
      <c r="AY220" s="16" t="s">
        <v>120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6" t="s">
        <v>79</v>
      </c>
      <c r="BK220" s="137">
        <f>ROUND(I220*H220,2)</f>
        <v>0</v>
      </c>
      <c r="BL220" s="16" t="s">
        <v>126</v>
      </c>
      <c r="BM220" s="136" t="s">
        <v>303</v>
      </c>
    </row>
    <row r="221" spans="2:65" s="12" customFormat="1">
      <c r="B221" s="138"/>
      <c r="D221" s="139" t="s">
        <v>128</v>
      </c>
      <c r="E221" s="140" t="s">
        <v>1</v>
      </c>
      <c r="F221" s="141" t="s">
        <v>304</v>
      </c>
      <c r="H221" s="142">
        <v>7.3</v>
      </c>
      <c r="L221" s="138"/>
      <c r="M221" s="143"/>
      <c r="T221" s="144"/>
      <c r="AT221" s="140" t="s">
        <v>128</v>
      </c>
      <c r="AU221" s="140" t="s">
        <v>81</v>
      </c>
      <c r="AV221" s="12" t="s">
        <v>81</v>
      </c>
      <c r="AW221" s="12" t="s">
        <v>28</v>
      </c>
      <c r="AX221" s="12" t="s">
        <v>79</v>
      </c>
      <c r="AY221" s="140" t="s">
        <v>120</v>
      </c>
    </row>
    <row r="222" spans="2:65" s="1" customFormat="1" ht="16.5" customHeight="1">
      <c r="B222" s="124"/>
      <c r="C222" s="156" t="s">
        <v>305</v>
      </c>
      <c r="D222" s="156" t="s">
        <v>252</v>
      </c>
      <c r="E222" s="157" t="s">
        <v>306</v>
      </c>
      <c r="F222" s="158" t="s">
        <v>307</v>
      </c>
      <c r="G222" s="159" t="s">
        <v>255</v>
      </c>
      <c r="H222" s="160">
        <v>14.6</v>
      </c>
      <c r="I222" s="161"/>
      <c r="J222" s="161">
        <f>ROUND(I222*H222,2)</f>
        <v>0</v>
      </c>
      <c r="K222" s="162"/>
      <c r="L222" s="163"/>
      <c r="M222" s="164" t="s">
        <v>1</v>
      </c>
      <c r="N222" s="165" t="s">
        <v>36</v>
      </c>
      <c r="O222" s="134">
        <v>0</v>
      </c>
      <c r="P222" s="134">
        <f>O222*H222</f>
        <v>0</v>
      </c>
      <c r="Q222" s="134">
        <v>1</v>
      </c>
      <c r="R222" s="134">
        <f>Q222*H222</f>
        <v>14.6</v>
      </c>
      <c r="S222" s="134">
        <v>0</v>
      </c>
      <c r="T222" s="135">
        <f>S222*H222</f>
        <v>0</v>
      </c>
      <c r="AR222" s="136" t="s">
        <v>155</v>
      </c>
      <c r="AT222" s="136" t="s">
        <v>252</v>
      </c>
      <c r="AU222" s="136" t="s">
        <v>81</v>
      </c>
      <c r="AY222" s="16" t="s">
        <v>120</v>
      </c>
      <c r="BE222" s="137">
        <f>IF(N222="základní",J222,0)</f>
        <v>0</v>
      </c>
      <c r="BF222" s="137">
        <f>IF(N222="snížená",J222,0)</f>
        <v>0</v>
      </c>
      <c r="BG222" s="137">
        <f>IF(N222="zákl. přenesená",J222,0)</f>
        <v>0</v>
      </c>
      <c r="BH222" s="137">
        <f>IF(N222="sníž. přenesená",J222,0)</f>
        <v>0</v>
      </c>
      <c r="BI222" s="137">
        <f>IF(N222="nulová",J222,0)</f>
        <v>0</v>
      </c>
      <c r="BJ222" s="16" t="s">
        <v>79</v>
      </c>
      <c r="BK222" s="137">
        <f>ROUND(I222*H222,2)</f>
        <v>0</v>
      </c>
      <c r="BL222" s="16" t="s">
        <v>126</v>
      </c>
      <c r="BM222" s="136" t="s">
        <v>308</v>
      </c>
    </row>
    <row r="223" spans="2:65" s="12" customFormat="1">
      <c r="B223" s="138"/>
      <c r="D223" s="139" t="s">
        <v>128</v>
      </c>
      <c r="F223" s="141" t="s">
        <v>309</v>
      </c>
      <c r="H223" s="142">
        <v>14.6</v>
      </c>
      <c r="L223" s="138"/>
      <c r="M223" s="143"/>
      <c r="T223" s="144"/>
      <c r="AT223" s="140" t="s">
        <v>128</v>
      </c>
      <c r="AU223" s="140" t="s">
        <v>81</v>
      </c>
      <c r="AV223" s="12" t="s">
        <v>81</v>
      </c>
      <c r="AW223" s="12" t="s">
        <v>3</v>
      </c>
      <c r="AX223" s="12" t="s">
        <v>79</v>
      </c>
      <c r="AY223" s="140" t="s">
        <v>120</v>
      </c>
    </row>
    <row r="224" spans="2:65" s="1" customFormat="1" ht="24.25" customHeight="1">
      <c r="B224" s="124"/>
      <c r="C224" s="125" t="s">
        <v>310</v>
      </c>
      <c r="D224" s="125" t="s">
        <v>122</v>
      </c>
      <c r="E224" s="126" t="s">
        <v>311</v>
      </c>
      <c r="F224" s="127" t="s">
        <v>312</v>
      </c>
      <c r="G224" s="128" t="s">
        <v>125</v>
      </c>
      <c r="H224" s="129">
        <v>1063.06</v>
      </c>
      <c r="I224" s="130"/>
      <c r="J224" s="130">
        <f>ROUND(I224*H224,2)</f>
        <v>0</v>
      </c>
      <c r="K224" s="131"/>
      <c r="L224" s="28"/>
      <c r="M224" s="132" t="s">
        <v>1</v>
      </c>
      <c r="N224" s="133" t="s">
        <v>36</v>
      </c>
      <c r="O224" s="134">
        <v>2.9000000000000001E-2</v>
      </c>
      <c r="P224" s="134">
        <f>O224*H224</f>
        <v>30.82874</v>
      </c>
      <c r="Q224" s="134">
        <v>0</v>
      </c>
      <c r="R224" s="134">
        <f>Q224*H224</f>
        <v>0</v>
      </c>
      <c r="S224" s="134">
        <v>0</v>
      </c>
      <c r="T224" s="135">
        <f>S224*H224</f>
        <v>0</v>
      </c>
      <c r="AR224" s="136" t="s">
        <v>126</v>
      </c>
      <c r="AT224" s="136" t="s">
        <v>122</v>
      </c>
      <c r="AU224" s="136" t="s">
        <v>81</v>
      </c>
      <c r="AY224" s="16" t="s">
        <v>120</v>
      </c>
      <c r="BE224" s="137">
        <f>IF(N224="základní",J224,0)</f>
        <v>0</v>
      </c>
      <c r="BF224" s="137">
        <f>IF(N224="snížená",J224,0)</f>
        <v>0</v>
      </c>
      <c r="BG224" s="137">
        <f>IF(N224="zákl. přenesená",J224,0)</f>
        <v>0</v>
      </c>
      <c r="BH224" s="137">
        <f>IF(N224="sníž. přenesená",J224,0)</f>
        <v>0</v>
      </c>
      <c r="BI224" s="137">
        <f>IF(N224="nulová",J224,0)</f>
        <v>0</v>
      </c>
      <c r="BJ224" s="16" t="s">
        <v>79</v>
      </c>
      <c r="BK224" s="137">
        <f>ROUND(I224*H224,2)</f>
        <v>0</v>
      </c>
      <c r="BL224" s="16" t="s">
        <v>126</v>
      </c>
      <c r="BM224" s="136" t="s">
        <v>313</v>
      </c>
    </row>
    <row r="225" spans="2:65" s="13" customFormat="1">
      <c r="B225" s="145"/>
      <c r="D225" s="139" t="s">
        <v>128</v>
      </c>
      <c r="E225" s="146" t="s">
        <v>1</v>
      </c>
      <c r="F225" s="147" t="s">
        <v>314</v>
      </c>
      <c r="H225" s="146" t="s">
        <v>1</v>
      </c>
      <c r="L225" s="145"/>
      <c r="M225" s="148"/>
      <c r="T225" s="149"/>
      <c r="AT225" s="146" t="s">
        <v>128</v>
      </c>
      <c r="AU225" s="146" t="s">
        <v>81</v>
      </c>
      <c r="AV225" s="13" t="s">
        <v>79</v>
      </c>
      <c r="AW225" s="13" t="s">
        <v>28</v>
      </c>
      <c r="AX225" s="13" t="s">
        <v>71</v>
      </c>
      <c r="AY225" s="146" t="s">
        <v>120</v>
      </c>
    </row>
    <row r="226" spans="2:65" s="13" customFormat="1">
      <c r="B226" s="145"/>
      <c r="D226" s="139" t="s">
        <v>128</v>
      </c>
      <c r="E226" s="146" t="s">
        <v>1</v>
      </c>
      <c r="F226" s="147" t="s">
        <v>315</v>
      </c>
      <c r="H226" s="146" t="s">
        <v>1</v>
      </c>
      <c r="L226" s="145"/>
      <c r="M226" s="148"/>
      <c r="T226" s="149"/>
      <c r="AT226" s="146" t="s">
        <v>128</v>
      </c>
      <c r="AU226" s="146" t="s">
        <v>81</v>
      </c>
      <c r="AV226" s="13" t="s">
        <v>79</v>
      </c>
      <c r="AW226" s="13" t="s">
        <v>28</v>
      </c>
      <c r="AX226" s="13" t="s">
        <v>71</v>
      </c>
      <c r="AY226" s="146" t="s">
        <v>120</v>
      </c>
    </row>
    <row r="227" spans="2:65" s="12" customFormat="1">
      <c r="B227" s="138"/>
      <c r="D227" s="139" t="s">
        <v>128</v>
      </c>
      <c r="E227" s="140" t="s">
        <v>1</v>
      </c>
      <c r="F227" s="141" t="s">
        <v>316</v>
      </c>
      <c r="H227" s="142">
        <v>1063.06</v>
      </c>
      <c r="L227" s="138"/>
      <c r="M227" s="143"/>
      <c r="T227" s="144"/>
      <c r="AT227" s="140" t="s">
        <v>128</v>
      </c>
      <c r="AU227" s="140" t="s">
        <v>81</v>
      </c>
      <c r="AV227" s="12" t="s">
        <v>81</v>
      </c>
      <c r="AW227" s="12" t="s">
        <v>28</v>
      </c>
      <c r="AX227" s="12" t="s">
        <v>79</v>
      </c>
      <c r="AY227" s="140" t="s">
        <v>120</v>
      </c>
    </row>
    <row r="228" spans="2:65" s="1" customFormat="1" ht="16.5" customHeight="1">
      <c r="B228" s="124"/>
      <c r="C228" s="125" t="s">
        <v>317</v>
      </c>
      <c r="D228" s="125" t="s">
        <v>122</v>
      </c>
      <c r="E228" s="126" t="s">
        <v>318</v>
      </c>
      <c r="F228" s="127" t="s">
        <v>319</v>
      </c>
      <c r="G228" s="128" t="s">
        <v>125</v>
      </c>
      <c r="H228" s="129">
        <v>110</v>
      </c>
      <c r="I228" s="130"/>
      <c r="J228" s="130">
        <f>ROUND(I228*H228,2)</f>
        <v>0</v>
      </c>
      <c r="K228" s="131"/>
      <c r="L228" s="28"/>
      <c r="M228" s="132" t="s">
        <v>1</v>
      </c>
      <c r="N228" s="133" t="s">
        <v>36</v>
      </c>
      <c r="O228" s="134">
        <v>6.7000000000000004E-2</v>
      </c>
      <c r="P228" s="134">
        <f>O228*H228</f>
        <v>7.37</v>
      </c>
      <c r="Q228" s="134">
        <v>0</v>
      </c>
      <c r="R228" s="134">
        <f>Q228*H228</f>
        <v>0</v>
      </c>
      <c r="S228" s="134">
        <v>0</v>
      </c>
      <c r="T228" s="135">
        <f>S228*H228</f>
        <v>0</v>
      </c>
      <c r="AR228" s="136" t="s">
        <v>126</v>
      </c>
      <c r="AT228" s="136" t="s">
        <v>122</v>
      </c>
      <c r="AU228" s="136" t="s">
        <v>81</v>
      </c>
      <c r="AY228" s="16" t="s">
        <v>120</v>
      </c>
      <c r="BE228" s="137">
        <f>IF(N228="základní",J228,0)</f>
        <v>0</v>
      </c>
      <c r="BF228" s="137">
        <f>IF(N228="snížená",J228,0)</f>
        <v>0</v>
      </c>
      <c r="BG228" s="137">
        <f>IF(N228="zákl. přenesená",J228,0)</f>
        <v>0</v>
      </c>
      <c r="BH228" s="137">
        <f>IF(N228="sníž. přenesená",J228,0)</f>
        <v>0</v>
      </c>
      <c r="BI228" s="137">
        <f>IF(N228="nulová",J228,0)</f>
        <v>0</v>
      </c>
      <c r="BJ228" s="16" t="s">
        <v>79</v>
      </c>
      <c r="BK228" s="137">
        <f>ROUND(I228*H228,2)</f>
        <v>0</v>
      </c>
      <c r="BL228" s="16" t="s">
        <v>126</v>
      </c>
      <c r="BM228" s="136" t="s">
        <v>320</v>
      </c>
    </row>
    <row r="229" spans="2:65" s="13" customFormat="1">
      <c r="B229" s="145"/>
      <c r="D229" s="139" t="s">
        <v>128</v>
      </c>
      <c r="E229" s="146" t="s">
        <v>1</v>
      </c>
      <c r="F229" s="147" t="s">
        <v>321</v>
      </c>
      <c r="H229" s="146" t="s">
        <v>1</v>
      </c>
      <c r="L229" s="145"/>
      <c r="M229" s="148"/>
      <c r="T229" s="149"/>
      <c r="AT229" s="146" t="s">
        <v>128</v>
      </c>
      <c r="AU229" s="146" t="s">
        <v>81</v>
      </c>
      <c r="AV229" s="13" t="s">
        <v>79</v>
      </c>
      <c r="AW229" s="13" t="s">
        <v>28</v>
      </c>
      <c r="AX229" s="13" t="s">
        <v>71</v>
      </c>
      <c r="AY229" s="146" t="s">
        <v>120</v>
      </c>
    </row>
    <row r="230" spans="2:65" s="13" customFormat="1">
      <c r="B230" s="145"/>
      <c r="D230" s="139" t="s">
        <v>128</v>
      </c>
      <c r="E230" s="146" t="s">
        <v>1</v>
      </c>
      <c r="F230" s="147" t="s">
        <v>322</v>
      </c>
      <c r="H230" s="146" t="s">
        <v>1</v>
      </c>
      <c r="L230" s="145"/>
      <c r="M230" s="148"/>
      <c r="T230" s="149"/>
      <c r="AT230" s="146" t="s">
        <v>128</v>
      </c>
      <c r="AU230" s="146" t="s">
        <v>81</v>
      </c>
      <c r="AV230" s="13" t="s">
        <v>79</v>
      </c>
      <c r="AW230" s="13" t="s">
        <v>28</v>
      </c>
      <c r="AX230" s="13" t="s">
        <v>71</v>
      </c>
      <c r="AY230" s="146" t="s">
        <v>120</v>
      </c>
    </row>
    <row r="231" spans="2:65" s="13" customFormat="1">
      <c r="B231" s="145"/>
      <c r="D231" s="139" t="s">
        <v>128</v>
      </c>
      <c r="E231" s="146" t="s">
        <v>1</v>
      </c>
      <c r="F231" s="147" t="s">
        <v>315</v>
      </c>
      <c r="H231" s="146" t="s">
        <v>1</v>
      </c>
      <c r="L231" s="145"/>
      <c r="M231" s="148"/>
      <c r="T231" s="149"/>
      <c r="AT231" s="146" t="s">
        <v>128</v>
      </c>
      <c r="AU231" s="146" t="s">
        <v>81</v>
      </c>
      <c r="AV231" s="13" t="s">
        <v>79</v>
      </c>
      <c r="AW231" s="13" t="s">
        <v>28</v>
      </c>
      <c r="AX231" s="13" t="s">
        <v>71</v>
      </c>
      <c r="AY231" s="146" t="s">
        <v>120</v>
      </c>
    </row>
    <row r="232" spans="2:65" s="12" customFormat="1">
      <c r="B232" s="138"/>
      <c r="D232" s="139" t="s">
        <v>128</v>
      </c>
      <c r="E232" s="140" t="s">
        <v>1</v>
      </c>
      <c r="F232" s="141" t="s">
        <v>323</v>
      </c>
      <c r="H232" s="142">
        <v>110</v>
      </c>
      <c r="L232" s="138"/>
      <c r="M232" s="143"/>
      <c r="T232" s="144"/>
      <c r="AT232" s="140" t="s">
        <v>128</v>
      </c>
      <c r="AU232" s="140" t="s">
        <v>81</v>
      </c>
      <c r="AV232" s="12" t="s">
        <v>81</v>
      </c>
      <c r="AW232" s="12" t="s">
        <v>28</v>
      </c>
      <c r="AX232" s="12" t="s">
        <v>79</v>
      </c>
      <c r="AY232" s="140" t="s">
        <v>120</v>
      </c>
    </row>
    <row r="233" spans="2:65" s="11" customFormat="1" ht="22.95" customHeight="1">
      <c r="B233" s="113"/>
      <c r="D233" s="114" t="s">
        <v>70</v>
      </c>
      <c r="E233" s="122" t="s">
        <v>81</v>
      </c>
      <c r="F233" s="122" t="s">
        <v>324</v>
      </c>
      <c r="J233" s="123">
        <f>BK233</f>
        <v>0</v>
      </c>
      <c r="L233" s="113"/>
      <c r="M233" s="117"/>
      <c r="P233" s="118">
        <f>SUM(P234:P270)</f>
        <v>51.454031999999998</v>
      </c>
      <c r="R233" s="118">
        <f>SUM(R234:R270)</f>
        <v>27.501042339999998</v>
      </c>
      <c r="T233" s="119">
        <f>SUM(T234:T270)</f>
        <v>0</v>
      </c>
      <c r="AR233" s="114" t="s">
        <v>79</v>
      </c>
      <c r="AT233" s="120" t="s">
        <v>70</v>
      </c>
      <c r="AU233" s="120" t="s">
        <v>79</v>
      </c>
      <c r="AY233" s="114" t="s">
        <v>120</v>
      </c>
      <c r="BK233" s="121">
        <f>SUM(BK234:BK270)</f>
        <v>0</v>
      </c>
    </row>
    <row r="234" spans="2:65" s="1" customFormat="1" ht="33" customHeight="1">
      <c r="B234" s="124"/>
      <c r="C234" s="125" t="s">
        <v>325</v>
      </c>
      <c r="D234" s="125" t="s">
        <v>122</v>
      </c>
      <c r="E234" s="126" t="s">
        <v>326</v>
      </c>
      <c r="F234" s="127" t="s">
        <v>327</v>
      </c>
      <c r="G234" s="128" t="s">
        <v>171</v>
      </c>
      <c r="H234" s="129">
        <v>5.35</v>
      </c>
      <c r="I234" s="130"/>
      <c r="J234" s="130">
        <f>ROUND(I234*H234,2)</f>
        <v>0</v>
      </c>
      <c r="K234" s="131"/>
      <c r="L234" s="28"/>
      <c r="M234" s="132" t="s">
        <v>1</v>
      </c>
      <c r="N234" s="133" t="s">
        <v>36</v>
      </c>
      <c r="O234" s="134">
        <v>0.92</v>
      </c>
      <c r="P234" s="134">
        <f>O234*H234</f>
        <v>4.9219999999999997</v>
      </c>
      <c r="Q234" s="134">
        <v>0</v>
      </c>
      <c r="R234" s="134">
        <f>Q234*H234</f>
        <v>0</v>
      </c>
      <c r="S234" s="134">
        <v>0</v>
      </c>
      <c r="T234" s="135">
        <f>S234*H234</f>
        <v>0</v>
      </c>
      <c r="AR234" s="136" t="s">
        <v>126</v>
      </c>
      <c r="AT234" s="136" t="s">
        <v>122</v>
      </c>
      <c r="AU234" s="136" t="s">
        <v>81</v>
      </c>
      <c r="AY234" s="16" t="s">
        <v>120</v>
      </c>
      <c r="BE234" s="137">
        <f>IF(N234="základní",J234,0)</f>
        <v>0</v>
      </c>
      <c r="BF234" s="137">
        <f>IF(N234="snížená",J234,0)</f>
        <v>0</v>
      </c>
      <c r="BG234" s="137">
        <f>IF(N234="zákl. přenesená",J234,0)</f>
        <v>0</v>
      </c>
      <c r="BH234" s="137">
        <f>IF(N234="sníž. přenesená",J234,0)</f>
        <v>0</v>
      </c>
      <c r="BI234" s="137">
        <f>IF(N234="nulová",J234,0)</f>
        <v>0</v>
      </c>
      <c r="BJ234" s="16" t="s">
        <v>79</v>
      </c>
      <c r="BK234" s="137">
        <f>ROUND(I234*H234,2)</f>
        <v>0</v>
      </c>
      <c r="BL234" s="16" t="s">
        <v>126</v>
      </c>
      <c r="BM234" s="136" t="s">
        <v>328</v>
      </c>
    </row>
    <row r="235" spans="2:65" s="13" customFormat="1">
      <c r="B235" s="145"/>
      <c r="D235" s="139" t="s">
        <v>128</v>
      </c>
      <c r="E235" s="146" t="s">
        <v>1</v>
      </c>
      <c r="F235" s="147" t="s">
        <v>329</v>
      </c>
      <c r="H235" s="146" t="s">
        <v>1</v>
      </c>
      <c r="L235" s="145"/>
      <c r="M235" s="148"/>
      <c r="T235" s="149"/>
      <c r="AT235" s="146" t="s">
        <v>128</v>
      </c>
      <c r="AU235" s="146" t="s">
        <v>81</v>
      </c>
      <c r="AV235" s="13" t="s">
        <v>79</v>
      </c>
      <c r="AW235" s="13" t="s">
        <v>28</v>
      </c>
      <c r="AX235" s="13" t="s">
        <v>71</v>
      </c>
      <c r="AY235" s="146" t="s">
        <v>120</v>
      </c>
    </row>
    <row r="236" spans="2:65" s="12" customFormat="1">
      <c r="B236" s="138"/>
      <c r="D236" s="139" t="s">
        <v>128</v>
      </c>
      <c r="E236" s="140" t="s">
        <v>1</v>
      </c>
      <c r="F236" s="141" t="s">
        <v>330</v>
      </c>
      <c r="H236" s="142">
        <v>5.35</v>
      </c>
      <c r="L236" s="138"/>
      <c r="M236" s="143"/>
      <c r="T236" s="144"/>
      <c r="AT236" s="140" t="s">
        <v>128</v>
      </c>
      <c r="AU236" s="140" t="s">
        <v>81</v>
      </c>
      <c r="AV236" s="12" t="s">
        <v>81</v>
      </c>
      <c r="AW236" s="12" t="s">
        <v>28</v>
      </c>
      <c r="AX236" s="12" t="s">
        <v>79</v>
      </c>
      <c r="AY236" s="140" t="s">
        <v>120</v>
      </c>
    </row>
    <row r="237" spans="2:65" s="1" customFormat="1" ht="33" customHeight="1">
      <c r="B237" s="124"/>
      <c r="C237" s="125" t="s">
        <v>331</v>
      </c>
      <c r="D237" s="125" t="s">
        <v>122</v>
      </c>
      <c r="E237" s="126" t="s">
        <v>332</v>
      </c>
      <c r="F237" s="127" t="s">
        <v>333</v>
      </c>
      <c r="G237" s="128" t="s">
        <v>125</v>
      </c>
      <c r="H237" s="129">
        <v>107</v>
      </c>
      <c r="I237" s="130"/>
      <c r="J237" s="130">
        <f>ROUND(I237*H237,2)</f>
        <v>0</v>
      </c>
      <c r="K237" s="131"/>
      <c r="L237" s="28"/>
      <c r="M237" s="132" t="s">
        <v>1</v>
      </c>
      <c r="N237" s="133" t="s">
        <v>36</v>
      </c>
      <c r="O237" s="134">
        <v>8.8999999999999996E-2</v>
      </c>
      <c r="P237" s="134">
        <f>O237*H237</f>
        <v>9.5229999999999997</v>
      </c>
      <c r="Q237" s="134">
        <v>3.1E-4</v>
      </c>
      <c r="R237" s="134">
        <f>Q237*H237</f>
        <v>3.3169999999999998E-2</v>
      </c>
      <c r="S237" s="134">
        <v>0</v>
      </c>
      <c r="T237" s="135">
        <f>S237*H237</f>
        <v>0</v>
      </c>
      <c r="AR237" s="136" t="s">
        <v>126</v>
      </c>
      <c r="AT237" s="136" t="s">
        <v>122</v>
      </c>
      <c r="AU237" s="136" t="s">
        <v>81</v>
      </c>
      <c r="AY237" s="16" t="s">
        <v>120</v>
      </c>
      <c r="BE237" s="137">
        <f>IF(N237="základní",J237,0)</f>
        <v>0</v>
      </c>
      <c r="BF237" s="137">
        <f>IF(N237="snížená",J237,0)</f>
        <v>0</v>
      </c>
      <c r="BG237" s="137">
        <f>IF(N237="zákl. přenesená",J237,0)</f>
        <v>0</v>
      </c>
      <c r="BH237" s="137">
        <f>IF(N237="sníž. přenesená",J237,0)</f>
        <v>0</v>
      </c>
      <c r="BI237" s="137">
        <f>IF(N237="nulová",J237,0)</f>
        <v>0</v>
      </c>
      <c r="BJ237" s="16" t="s">
        <v>79</v>
      </c>
      <c r="BK237" s="137">
        <f>ROUND(I237*H237,2)</f>
        <v>0</v>
      </c>
      <c r="BL237" s="16" t="s">
        <v>126</v>
      </c>
      <c r="BM237" s="136" t="s">
        <v>334</v>
      </c>
    </row>
    <row r="238" spans="2:65" s="12" customFormat="1">
      <c r="B238" s="138"/>
      <c r="D238" s="139" t="s">
        <v>128</v>
      </c>
      <c r="E238" s="140" t="s">
        <v>1</v>
      </c>
      <c r="F238" s="141" t="s">
        <v>335</v>
      </c>
      <c r="H238" s="142">
        <v>107</v>
      </c>
      <c r="L238" s="138"/>
      <c r="M238" s="143"/>
      <c r="T238" s="144"/>
      <c r="AT238" s="140" t="s">
        <v>128</v>
      </c>
      <c r="AU238" s="140" t="s">
        <v>81</v>
      </c>
      <c r="AV238" s="12" t="s">
        <v>81</v>
      </c>
      <c r="AW238" s="12" t="s">
        <v>28</v>
      </c>
      <c r="AX238" s="12" t="s">
        <v>79</v>
      </c>
      <c r="AY238" s="140" t="s">
        <v>120</v>
      </c>
    </row>
    <row r="239" spans="2:65" s="1" customFormat="1" ht="24.25" customHeight="1">
      <c r="B239" s="124"/>
      <c r="C239" s="156" t="s">
        <v>336</v>
      </c>
      <c r="D239" s="156" t="s">
        <v>252</v>
      </c>
      <c r="E239" s="157" t="s">
        <v>337</v>
      </c>
      <c r="F239" s="158" t="s">
        <v>338</v>
      </c>
      <c r="G239" s="159" t="s">
        <v>125</v>
      </c>
      <c r="H239" s="160">
        <v>128.4</v>
      </c>
      <c r="I239" s="161"/>
      <c r="J239" s="161">
        <f>ROUND(I239*H239,2)</f>
        <v>0</v>
      </c>
      <c r="K239" s="162"/>
      <c r="L239" s="163"/>
      <c r="M239" s="164" t="s">
        <v>1</v>
      </c>
      <c r="N239" s="165" t="s">
        <v>36</v>
      </c>
      <c r="O239" s="134">
        <v>0</v>
      </c>
      <c r="P239" s="134">
        <f>O239*H239</f>
        <v>0</v>
      </c>
      <c r="Q239" s="134">
        <v>2.9999999999999997E-4</v>
      </c>
      <c r="R239" s="134">
        <f>Q239*H239</f>
        <v>3.8519999999999999E-2</v>
      </c>
      <c r="S239" s="134">
        <v>0</v>
      </c>
      <c r="T239" s="135">
        <f>S239*H239</f>
        <v>0</v>
      </c>
      <c r="AR239" s="136" t="s">
        <v>155</v>
      </c>
      <c r="AT239" s="136" t="s">
        <v>252</v>
      </c>
      <c r="AU239" s="136" t="s">
        <v>81</v>
      </c>
      <c r="AY239" s="16" t="s">
        <v>120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6" t="s">
        <v>79</v>
      </c>
      <c r="BK239" s="137">
        <f>ROUND(I239*H239,2)</f>
        <v>0</v>
      </c>
      <c r="BL239" s="16" t="s">
        <v>126</v>
      </c>
      <c r="BM239" s="136" t="s">
        <v>339</v>
      </c>
    </row>
    <row r="240" spans="2:65" s="12" customFormat="1">
      <c r="B240" s="138"/>
      <c r="D240" s="139" t="s">
        <v>128</v>
      </c>
      <c r="F240" s="141" t="s">
        <v>340</v>
      </c>
      <c r="H240" s="142">
        <v>128.4</v>
      </c>
      <c r="L240" s="138"/>
      <c r="M240" s="143"/>
      <c r="T240" s="144"/>
      <c r="AT240" s="140" t="s">
        <v>128</v>
      </c>
      <c r="AU240" s="140" t="s">
        <v>81</v>
      </c>
      <c r="AV240" s="12" t="s">
        <v>81</v>
      </c>
      <c r="AW240" s="12" t="s">
        <v>3</v>
      </c>
      <c r="AX240" s="12" t="s">
        <v>79</v>
      </c>
      <c r="AY240" s="140" t="s">
        <v>120</v>
      </c>
    </row>
    <row r="241" spans="2:65" s="1" customFormat="1" ht="37.950000000000003" customHeight="1">
      <c r="B241" s="124"/>
      <c r="C241" s="125" t="s">
        <v>341</v>
      </c>
      <c r="D241" s="125" t="s">
        <v>122</v>
      </c>
      <c r="E241" s="126" t="s">
        <v>342</v>
      </c>
      <c r="F241" s="127" t="s">
        <v>343</v>
      </c>
      <c r="G241" s="128" t="s">
        <v>152</v>
      </c>
      <c r="H241" s="129">
        <v>53.5</v>
      </c>
      <c r="I241" s="130"/>
      <c r="J241" s="130">
        <f>ROUND(I241*H241,2)</f>
        <v>0</v>
      </c>
      <c r="K241" s="131"/>
      <c r="L241" s="28"/>
      <c r="M241" s="132" t="s">
        <v>1</v>
      </c>
      <c r="N241" s="133" t="s">
        <v>36</v>
      </c>
      <c r="O241" s="134">
        <v>0.45600000000000002</v>
      </c>
      <c r="P241" s="134">
        <f>O241*H241</f>
        <v>24.396000000000001</v>
      </c>
      <c r="Q241" s="134">
        <v>0.20477000000000001</v>
      </c>
      <c r="R241" s="134">
        <f>Q241*H241</f>
        <v>10.955195</v>
      </c>
      <c r="S241" s="134">
        <v>0</v>
      </c>
      <c r="T241" s="135">
        <f>S241*H241</f>
        <v>0</v>
      </c>
      <c r="AR241" s="136" t="s">
        <v>126</v>
      </c>
      <c r="AT241" s="136" t="s">
        <v>122</v>
      </c>
      <c r="AU241" s="136" t="s">
        <v>81</v>
      </c>
      <c r="AY241" s="16" t="s">
        <v>120</v>
      </c>
      <c r="BE241" s="137">
        <f>IF(N241="základní",J241,0)</f>
        <v>0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6" t="s">
        <v>79</v>
      </c>
      <c r="BK241" s="137">
        <f>ROUND(I241*H241,2)</f>
        <v>0</v>
      </c>
      <c r="BL241" s="16" t="s">
        <v>126</v>
      </c>
      <c r="BM241" s="136" t="s">
        <v>344</v>
      </c>
    </row>
    <row r="242" spans="2:65" s="1" customFormat="1" ht="24.25" customHeight="1">
      <c r="B242" s="124"/>
      <c r="C242" s="125" t="s">
        <v>345</v>
      </c>
      <c r="D242" s="125" t="s">
        <v>122</v>
      </c>
      <c r="E242" s="126" t="s">
        <v>346</v>
      </c>
      <c r="F242" s="127" t="s">
        <v>347</v>
      </c>
      <c r="G242" s="128" t="s">
        <v>171</v>
      </c>
      <c r="H242" s="129">
        <v>1.35</v>
      </c>
      <c r="I242" s="130"/>
      <c r="J242" s="130">
        <f>ROUND(I242*H242,2)</f>
        <v>0</v>
      </c>
      <c r="K242" s="131"/>
      <c r="L242" s="28"/>
      <c r="M242" s="132" t="s">
        <v>1</v>
      </c>
      <c r="N242" s="133" t="s">
        <v>36</v>
      </c>
      <c r="O242" s="134">
        <v>0.98499999999999999</v>
      </c>
      <c r="P242" s="134">
        <f>O242*H242</f>
        <v>1.32975</v>
      </c>
      <c r="Q242" s="134">
        <v>1.98</v>
      </c>
      <c r="R242" s="134">
        <f>Q242*H242</f>
        <v>2.673</v>
      </c>
      <c r="S242" s="134">
        <v>0</v>
      </c>
      <c r="T242" s="135">
        <f>S242*H242</f>
        <v>0</v>
      </c>
      <c r="AR242" s="136" t="s">
        <v>126</v>
      </c>
      <c r="AT242" s="136" t="s">
        <v>122</v>
      </c>
      <c r="AU242" s="136" t="s">
        <v>81</v>
      </c>
      <c r="AY242" s="16" t="s">
        <v>120</v>
      </c>
      <c r="BE242" s="137">
        <f>IF(N242="základní",J242,0)</f>
        <v>0</v>
      </c>
      <c r="BF242" s="137">
        <f>IF(N242="snížená",J242,0)</f>
        <v>0</v>
      </c>
      <c r="BG242" s="137">
        <f>IF(N242="zákl. přenesená",J242,0)</f>
        <v>0</v>
      </c>
      <c r="BH242" s="137">
        <f>IF(N242="sníž. přenesená",J242,0)</f>
        <v>0</v>
      </c>
      <c r="BI242" s="137">
        <f>IF(N242="nulová",J242,0)</f>
        <v>0</v>
      </c>
      <c r="BJ242" s="16" t="s">
        <v>79</v>
      </c>
      <c r="BK242" s="137">
        <f>ROUND(I242*H242,2)</f>
        <v>0</v>
      </c>
      <c r="BL242" s="16" t="s">
        <v>126</v>
      </c>
      <c r="BM242" s="136" t="s">
        <v>348</v>
      </c>
    </row>
    <row r="243" spans="2:65" s="12" customFormat="1">
      <c r="B243" s="138"/>
      <c r="D243" s="139" t="s">
        <v>128</v>
      </c>
      <c r="E243" s="140" t="s">
        <v>1</v>
      </c>
      <c r="F243" s="141" t="s">
        <v>349</v>
      </c>
      <c r="H243" s="142">
        <v>1.35</v>
      </c>
      <c r="L243" s="138"/>
      <c r="M243" s="143"/>
      <c r="T243" s="144"/>
      <c r="AT243" s="140" t="s">
        <v>128</v>
      </c>
      <c r="AU243" s="140" t="s">
        <v>81</v>
      </c>
      <c r="AV243" s="12" t="s">
        <v>81</v>
      </c>
      <c r="AW243" s="12" t="s">
        <v>28</v>
      </c>
      <c r="AX243" s="12" t="s">
        <v>79</v>
      </c>
      <c r="AY243" s="140" t="s">
        <v>120</v>
      </c>
    </row>
    <row r="244" spans="2:65" s="1" customFormat="1" ht="24.25" customHeight="1">
      <c r="B244" s="124"/>
      <c r="C244" s="125" t="s">
        <v>350</v>
      </c>
      <c r="D244" s="125" t="s">
        <v>122</v>
      </c>
      <c r="E244" s="126" t="s">
        <v>351</v>
      </c>
      <c r="F244" s="127" t="s">
        <v>352</v>
      </c>
      <c r="G244" s="128" t="s">
        <v>171</v>
      </c>
      <c r="H244" s="129">
        <v>4.08</v>
      </c>
      <c r="I244" s="130"/>
      <c r="J244" s="130">
        <f>ROUND(I244*H244,2)</f>
        <v>0</v>
      </c>
      <c r="K244" s="131"/>
      <c r="L244" s="28"/>
      <c r="M244" s="132" t="s">
        <v>1</v>
      </c>
      <c r="N244" s="133" t="s">
        <v>36</v>
      </c>
      <c r="O244" s="134">
        <v>0.629</v>
      </c>
      <c r="P244" s="134">
        <f>O244*H244</f>
        <v>2.5663200000000002</v>
      </c>
      <c r="Q244" s="134">
        <v>2.5018699999999998</v>
      </c>
      <c r="R244" s="134">
        <f>Q244*H244</f>
        <v>10.207629599999999</v>
      </c>
      <c r="S244" s="134">
        <v>0</v>
      </c>
      <c r="T244" s="135">
        <f>S244*H244</f>
        <v>0</v>
      </c>
      <c r="AR244" s="136" t="s">
        <v>126</v>
      </c>
      <c r="AT244" s="136" t="s">
        <v>122</v>
      </c>
      <c r="AU244" s="136" t="s">
        <v>81</v>
      </c>
      <c r="AY244" s="16" t="s">
        <v>120</v>
      </c>
      <c r="BE244" s="137">
        <f>IF(N244="základní",J244,0)</f>
        <v>0</v>
      </c>
      <c r="BF244" s="137">
        <f>IF(N244="snížená",J244,0)</f>
        <v>0</v>
      </c>
      <c r="BG244" s="137">
        <f>IF(N244="zákl. přenesená",J244,0)</f>
        <v>0</v>
      </c>
      <c r="BH244" s="137">
        <f>IF(N244="sníž. přenesená",J244,0)</f>
        <v>0</v>
      </c>
      <c r="BI244" s="137">
        <f>IF(N244="nulová",J244,0)</f>
        <v>0</v>
      </c>
      <c r="BJ244" s="16" t="s">
        <v>79</v>
      </c>
      <c r="BK244" s="137">
        <f>ROUND(I244*H244,2)</f>
        <v>0</v>
      </c>
      <c r="BL244" s="16" t="s">
        <v>126</v>
      </c>
      <c r="BM244" s="136" t="s">
        <v>353</v>
      </c>
    </row>
    <row r="245" spans="2:65" s="13" customFormat="1">
      <c r="B245" s="145"/>
      <c r="D245" s="139" t="s">
        <v>128</v>
      </c>
      <c r="E245" s="146" t="s">
        <v>1</v>
      </c>
      <c r="F245" s="147" t="s">
        <v>321</v>
      </c>
      <c r="H245" s="146" t="s">
        <v>1</v>
      </c>
      <c r="L245" s="145"/>
      <c r="M245" s="148"/>
      <c r="T245" s="149"/>
      <c r="AT245" s="146" t="s">
        <v>128</v>
      </c>
      <c r="AU245" s="146" t="s">
        <v>81</v>
      </c>
      <c r="AV245" s="13" t="s">
        <v>79</v>
      </c>
      <c r="AW245" s="13" t="s">
        <v>28</v>
      </c>
      <c r="AX245" s="13" t="s">
        <v>71</v>
      </c>
      <c r="AY245" s="146" t="s">
        <v>120</v>
      </c>
    </row>
    <row r="246" spans="2:65" s="13" customFormat="1">
      <c r="B246" s="145"/>
      <c r="D246" s="139" t="s">
        <v>128</v>
      </c>
      <c r="E246" s="146" t="s">
        <v>1</v>
      </c>
      <c r="F246" s="147" t="s">
        <v>354</v>
      </c>
      <c r="H246" s="146" t="s">
        <v>1</v>
      </c>
      <c r="L246" s="145"/>
      <c r="M246" s="148"/>
      <c r="T246" s="149"/>
      <c r="AT246" s="146" t="s">
        <v>128</v>
      </c>
      <c r="AU246" s="146" t="s">
        <v>81</v>
      </c>
      <c r="AV246" s="13" t="s">
        <v>79</v>
      </c>
      <c r="AW246" s="13" t="s">
        <v>28</v>
      </c>
      <c r="AX246" s="13" t="s">
        <v>71</v>
      </c>
      <c r="AY246" s="146" t="s">
        <v>120</v>
      </c>
    </row>
    <row r="247" spans="2:65" s="13" customFormat="1">
      <c r="B247" s="145"/>
      <c r="D247" s="139" t="s">
        <v>128</v>
      </c>
      <c r="E247" s="146" t="s">
        <v>1</v>
      </c>
      <c r="F247" s="147" t="s">
        <v>355</v>
      </c>
      <c r="H247" s="146" t="s">
        <v>1</v>
      </c>
      <c r="L247" s="145"/>
      <c r="M247" s="148"/>
      <c r="T247" s="149"/>
      <c r="AT247" s="146" t="s">
        <v>128</v>
      </c>
      <c r="AU247" s="146" t="s">
        <v>81</v>
      </c>
      <c r="AV247" s="13" t="s">
        <v>79</v>
      </c>
      <c r="AW247" s="13" t="s">
        <v>28</v>
      </c>
      <c r="AX247" s="13" t="s">
        <v>71</v>
      </c>
      <c r="AY247" s="146" t="s">
        <v>120</v>
      </c>
    </row>
    <row r="248" spans="2:65" s="13" customFormat="1">
      <c r="B248" s="145"/>
      <c r="D248" s="139" t="s">
        <v>128</v>
      </c>
      <c r="E248" s="146" t="s">
        <v>1</v>
      </c>
      <c r="F248" s="147" t="s">
        <v>356</v>
      </c>
      <c r="H248" s="146" t="s">
        <v>1</v>
      </c>
      <c r="L248" s="145"/>
      <c r="M248" s="148"/>
      <c r="T248" s="149"/>
      <c r="AT248" s="146" t="s">
        <v>128</v>
      </c>
      <c r="AU248" s="146" t="s">
        <v>81</v>
      </c>
      <c r="AV248" s="13" t="s">
        <v>79</v>
      </c>
      <c r="AW248" s="13" t="s">
        <v>28</v>
      </c>
      <c r="AX248" s="13" t="s">
        <v>71</v>
      </c>
      <c r="AY248" s="146" t="s">
        <v>120</v>
      </c>
    </row>
    <row r="249" spans="2:65" s="13" customFormat="1">
      <c r="B249" s="145"/>
      <c r="D249" s="139" t="s">
        <v>128</v>
      </c>
      <c r="E249" s="146" t="s">
        <v>1</v>
      </c>
      <c r="F249" s="147" t="s">
        <v>357</v>
      </c>
      <c r="H249" s="146" t="s">
        <v>1</v>
      </c>
      <c r="L249" s="145"/>
      <c r="M249" s="148"/>
      <c r="T249" s="149"/>
      <c r="AT249" s="146" t="s">
        <v>128</v>
      </c>
      <c r="AU249" s="146" t="s">
        <v>81</v>
      </c>
      <c r="AV249" s="13" t="s">
        <v>79</v>
      </c>
      <c r="AW249" s="13" t="s">
        <v>28</v>
      </c>
      <c r="AX249" s="13" t="s">
        <v>71</v>
      </c>
      <c r="AY249" s="146" t="s">
        <v>120</v>
      </c>
    </row>
    <row r="250" spans="2:65" s="12" customFormat="1">
      <c r="B250" s="138"/>
      <c r="D250" s="139" t="s">
        <v>128</v>
      </c>
      <c r="E250" s="140" t="s">
        <v>1</v>
      </c>
      <c r="F250" s="141" t="s">
        <v>358</v>
      </c>
      <c r="H250" s="142">
        <v>1.92</v>
      </c>
      <c r="L250" s="138"/>
      <c r="M250" s="143"/>
      <c r="T250" s="144"/>
      <c r="AT250" s="140" t="s">
        <v>128</v>
      </c>
      <c r="AU250" s="140" t="s">
        <v>81</v>
      </c>
      <c r="AV250" s="12" t="s">
        <v>81</v>
      </c>
      <c r="AW250" s="12" t="s">
        <v>28</v>
      </c>
      <c r="AX250" s="12" t="s">
        <v>71</v>
      </c>
      <c r="AY250" s="140" t="s">
        <v>120</v>
      </c>
    </row>
    <row r="251" spans="2:65" s="12" customFormat="1">
      <c r="B251" s="138"/>
      <c r="D251" s="139" t="s">
        <v>128</v>
      </c>
      <c r="E251" s="140" t="s">
        <v>1</v>
      </c>
      <c r="F251" s="141" t="s">
        <v>359</v>
      </c>
      <c r="H251" s="142">
        <v>1.1879999999999999</v>
      </c>
      <c r="L251" s="138"/>
      <c r="M251" s="143"/>
      <c r="T251" s="144"/>
      <c r="AT251" s="140" t="s">
        <v>128</v>
      </c>
      <c r="AU251" s="140" t="s">
        <v>81</v>
      </c>
      <c r="AV251" s="12" t="s">
        <v>81</v>
      </c>
      <c r="AW251" s="12" t="s">
        <v>28</v>
      </c>
      <c r="AX251" s="12" t="s">
        <v>71</v>
      </c>
      <c r="AY251" s="140" t="s">
        <v>120</v>
      </c>
    </row>
    <row r="252" spans="2:65" s="12" customFormat="1">
      <c r="B252" s="138"/>
      <c r="D252" s="139" t="s">
        <v>128</v>
      </c>
      <c r="E252" s="140" t="s">
        <v>1</v>
      </c>
      <c r="F252" s="141" t="s">
        <v>360</v>
      </c>
      <c r="H252" s="142">
        <v>0.97199999999999998</v>
      </c>
      <c r="L252" s="138"/>
      <c r="M252" s="143"/>
      <c r="T252" s="144"/>
      <c r="AT252" s="140" t="s">
        <v>128</v>
      </c>
      <c r="AU252" s="140" t="s">
        <v>81</v>
      </c>
      <c r="AV252" s="12" t="s">
        <v>81</v>
      </c>
      <c r="AW252" s="12" t="s">
        <v>28</v>
      </c>
      <c r="AX252" s="12" t="s">
        <v>71</v>
      </c>
      <c r="AY252" s="140" t="s">
        <v>120</v>
      </c>
    </row>
    <row r="253" spans="2:65" s="14" customFormat="1">
      <c r="B253" s="150"/>
      <c r="D253" s="139" t="s">
        <v>128</v>
      </c>
      <c r="E253" s="151" t="s">
        <v>1</v>
      </c>
      <c r="F253" s="152" t="s">
        <v>189</v>
      </c>
      <c r="H253" s="153">
        <v>4.08</v>
      </c>
      <c r="L253" s="150"/>
      <c r="M253" s="154"/>
      <c r="T253" s="155"/>
      <c r="AT253" s="151" t="s">
        <v>128</v>
      </c>
      <c r="AU253" s="151" t="s">
        <v>81</v>
      </c>
      <c r="AV253" s="14" t="s">
        <v>126</v>
      </c>
      <c r="AW253" s="14" t="s">
        <v>28</v>
      </c>
      <c r="AX253" s="14" t="s">
        <v>79</v>
      </c>
      <c r="AY253" s="151" t="s">
        <v>120</v>
      </c>
    </row>
    <row r="254" spans="2:65" s="1" customFormat="1" ht="24.25" customHeight="1">
      <c r="B254" s="124"/>
      <c r="C254" s="125" t="s">
        <v>361</v>
      </c>
      <c r="D254" s="125" t="s">
        <v>122</v>
      </c>
      <c r="E254" s="126" t="s">
        <v>362</v>
      </c>
      <c r="F254" s="127" t="s">
        <v>363</v>
      </c>
      <c r="G254" s="128" t="s">
        <v>171</v>
      </c>
      <c r="H254" s="129">
        <v>1.38</v>
      </c>
      <c r="I254" s="130"/>
      <c r="J254" s="130">
        <f>ROUND(I254*H254,2)</f>
        <v>0</v>
      </c>
      <c r="K254" s="131"/>
      <c r="L254" s="28"/>
      <c r="M254" s="132" t="s">
        <v>1</v>
      </c>
      <c r="N254" s="133" t="s">
        <v>36</v>
      </c>
      <c r="O254" s="134">
        <v>0.629</v>
      </c>
      <c r="P254" s="134">
        <f>O254*H254</f>
        <v>0.8680199999999999</v>
      </c>
      <c r="Q254" s="134">
        <v>2.5018699999999998</v>
      </c>
      <c r="R254" s="134">
        <f>Q254*H254</f>
        <v>3.4525805999999997</v>
      </c>
      <c r="S254" s="134">
        <v>0</v>
      </c>
      <c r="T254" s="135">
        <f>S254*H254</f>
        <v>0</v>
      </c>
      <c r="AR254" s="136" t="s">
        <v>126</v>
      </c>
      <c r="AT254" s="136" t="s">
        <v>122</v>
      </c>
      <c r="AU254" s="136" t="s">
        <v>81</v>
      </c>
      <c r="AY254" s="16" t="s">
        <v>120</v>
      </c>
      <c r="BE254" s="137">
        <f>IF(N254="základní",J254,0)</f>
        <v>0</v>
      </c>
      <c r="BF254" s="137">
        <f>IF(N254="snížená",J254,0)</f>
        <v>0</v>
      </c>
      <c r="BG254" s="137">
        <f>IF(N254="zákl. přenesená",J254,0)</f>
        <v>0</v>
      </c>
      <c r="BH254" s="137">
        <f>IF(N254="sníž. přenesená",J254,0)</f>
        <v>0</v>
      </c>
      <c r="BI254" s="137">
        <f>IF(N254="nulová",J254,0)</f>
        <v>0</v>
      </c>
      <c r="BJ254" s="16" t="s">
        <v>79</v>
      </c>
      <c r="BK254" s="137">
        <f>ROUND(I254*H254,2)</f>
        <v>0</v>
      </c>
      <c r="BL254" s="16" t="s">
        <v>126</v>
      </c>
      <c r="BM254" s="136" t="s">
        <v>364</v>
      </c>
    </row>
    <row r="255" spans="2:65" s="13" customFormat="1">
      <c r="B255" s="145"/>
      <c r="D255" s="139" t="s">
        <v>128</v>
      </c>
      <c r="E255" s="146" t="s">
        <v>1</v>
      </c>
      <c r="F255" s="147" t="s">
        <v>321</v>
      </c>
      <c r="H255" s="146" t="s">
        <v>1</v>
      </c>
      <c r="L255" s="145"/>
      <c r="M255" s="148"/>
      <c r="T255" s="149"/>
      <c r="AT255" s="146" t="s">
        <v>128</v>
      </c>
      <c r="AU255" s="146" t="s">
        <v>81</v>
      </c>
      <c r="AV255" s="13" t="s">
        <v>79</v>
      </c>
      <c r="AW255" s="13" t="s">
        <v>28</v>
      </c>
      <c r="AX255" s="13" t="s">
        <v>71</v>
      </c>
      <c r="AY255" s="146" t="s">
        <v>120</v>
      </c>
    </row>
    <row r="256" spans="2:65" s="13" customFormat="1">
      <c r="B256" s="145"/>
      <c r="D256" s="139" t="s">
        <v>128</v>
      </c>
      <c r="E256" s="146" t="s">
        <v>1</v>
      </c>
      <c r="F256" s="147" t="s">
        <v>354</v>
      </c>
      <c r="H256" s="146" t="s">
        <v>1</v>
      </c>
      <c r="L256" s="145"/>
      <c r="M256" s="148"/>
      <c r="T256" s="149"/>
      <c r="AT256" s="146" t="s">
        <v>128</v>
      </c>
      <c r="AU256" s="146" t="s">
        <v>81</v>
      </c>
      <c r="AV256" s="13" t="s">
        <v>79</v>
      </c>
      <c r="AW256" s="13" t="s">
        <v>28</v>
      </c>
      <c r="AX256" s="13" t="s">
        <v>71</v>
      </c>
      <c r="AY256" s="146" t="s">
        <v>120</v>
      </c>
    </row>
    <row r="257" spans="2:65" s="13" customFormat="1">
      <c r="B257" s="145"/>
      <c r="D257" s="139" t="s">
        <v>128</v>
      </c>
      <c r="E257" s="146" t="s">
        <v>1</v>
      </c>
      <c r="F257" s="147" t="s">
        <v>355</v>
      </c>
      <c r="H257" s="146" t="s">
        <v>1</v>
      </c>
      <c r="L257" s="145"/>
      <c r="M257" s="148"/>
      <c r="T257" s="149"/>
      <c r="AT257" s="146" t="s">
        <v>128</v>
      </c>
      <c r="AU257" s="146" t="s">
        <v>81</v>
      </c>
      <c r="AV257" s="13" t="s">
        <v>79</v>
      </c>
      <c r="AW257" s="13" t="s">
        <v>28</v>
      </c>
      <c r="AX257" s="13" t="s">
        <v>71</v>
      </c>
      <c r="AY257" s="146" t="s">
        <v>120</v>
      </c>
    </row>
    <row r="258" spans="2:65" s="13" customFormat="1">
      <c r="B258" s="145"/>
      <c r="D258" s="139" t="s">
        <v>128</v>
      </c>
      <c r="E258" s="146" t="s">
        <v>1</v>
      </c>
      <c r="F258" s="147" t="s">
        <v>365</v>
      </c>
      <c r="H258" s="146" t="s">
        <v>1</v>
      </c>
      <c r="L258" s="145"/>
      <c r="M258" s="148"/>
      <c r="T258" s="149"/>
      <c r="AT258" s="146" t="s">
        <v>128</v>
      </c>
      <c r="AU258" s="146" t="s">
        <v>81</v>
      </c>
      <c r="AV258" s="13" t="s">
        <v>79</v>
      </c>
      <c r="AW258" s="13" t="s">
        <v>28</v>
      </c>
      <c r="AX258" s="13" t="s">
        <v>71</v>
      </c>
      <c r="AY258" s="146" t="s">
        <v>120</v>
      </c>
    </row>
    <row r="259" spans="2:65" s="13" customFormat="1">
      <c r="B259" s="145"/>
      <c r="D259" s="139" t="s">
        <v>128</v>
      </c>
      <c r="E259" s="146" t="s">
        <v>1</v>
      </c>
      <c r="F259" s="147" t="s">
        <v>366</v>
      </c>
      <c r="H259" s="146" t="s">
        <v>1</v>
      </c>
      <c r="L259" s="145"/>
      <c r="M259" s="148"/>
      <c r="T259" s="149"/>
      <c r="AT259" s="146" t="s">
        <v>128</v>
      </c>
      <c r="AU259" s="146" t="s">
        <v>81</v>
      </c>
      <c r="AV259" s="13" t="s">
        <v>79</v>
      </c>
      <c r="AW259" s="13" t="s">
        <v>28</v>
      </c>
      <c r="AX259" s="13" t="s">
        <v>71</v>
      </c>
      <c r="AY259" s="146" t="s">
        <v>120</v>
      </c>
    </row>
    <row r="260" spans="2:65" s="12" customFormat="1">
      <c r="B260" s="138"/>
      <c r="D260" s="139" t="s">
        <v>128</v>
      </c>
      <c r="E260" s="140" t="s">
        <v>1</v>
      </c>
      <c r="F260" s="141" t="s">
        <v>367</v>
      </c>
      <c r="H260" s="142">
        <v>1.38</v>
      </c>
      <c r="L260" s="138"/>
      <c r="M260" s="143"/>
      <c r="T260" s="144"/>
      <c r="AT260" s="140" t="s">
        <v>128</v>
      </c>
      <c r="AU260" s="140" t="s">
        <v>81</v>
      </c>
      <c r="AV260" s="12" t="s">
        <v>81</v>
      </c>
      <c r="AW260" s="12" t="s">
        <v>28</v>
      </c>
      <c r="AX260" s="12" t="s">
        <v>79</v>
      </c>
      <c r="AY260" s="140" t="s">
        <v>120</v>
      </c>
    </row>
    <row r="261" spans="2:65" s="1" customFormat="1" ht="16.5" customHeight="1">
      <c r="B261" s="124"/>
      <c r="C261" s="125" t="s">
        <v>368</v>
      </c>
      <c r="D261" s="125" t="s">
        <v>122</v>
      </c>
      <c r="E261" s="126" t="s">
        <v>369</v>
      </c>
      <c r="F261" s="127" t="s">
        <v>370</v>
      </c>
      <c r="G261" s="128" t="s">
        <v>125</v>
      </c>
      <c r="H261" s="129">
        <v>20</v>
      </c>
      <c r="I261" s="130"/>
      <c r="J261" s="130">
        <f>ROUND(I261*H261,2)</f>
        <v>0</v>
      </c>
      <c r="K261" s="131"/>
      <c r="L261" s="28"/>
      <c r="M261" s="132" t="s">
        <v>1</v>
      </c>
      <c r="N261" s="133" t="s">
        <v>36</v>
      </c>
      <c r="O261" s="134">
        <v>0.247</v>
      </c>
      <c r="P261" s="134">
        <f>O261*H261</f>
        <v>4.9399999999999995</v>
      </c>
      <c r="Q261" s="134">
        <v>2.6900000000000001E-3</v>
      </c>
      <c r="R261" s="134">
        <f>Q261*H261</f>
        <v>5.3800000000000001E-2</v>
      </c>
      <c r="S261" s="134">
        <v>0</v>
      </c>
      <c r="T261" s="135">
        <f>S261*H261</f>
        <v>0</v>
      </c>
      <c r="AR261" s="136" t="s">
        <v>126</v>
      </c>
      <c r="AT261" s="136" t="s">
        <v>122</v>
      </c>
      <c r="AU261" s="136" t="s">
        <v>81</v>
      </c>
      <c r="AY261" s="16" t="s">
        <v>120</v>
      </c>
      <c r="BE261" s="137">
        <f>IF(N261="základní",J261,0)</f>
        <v>0</v>
      </c>
      <c r="BF261" s="137">
        <f>IF(N261="snížená",J261,0)</f>
        <v>0</v>
      </c>
      <c r="BG261" s="137">
        <f>IF(N261="zákl. přenesená",J261,0)</f>
        <v>0</v>
      </c>
      <c r="BH261" s="137">
        <f>IF(N261="sníž. přenesená",J261,0)</f>
        <v>0</v>
      </c>
      <c r="BI261" s="137">
        <f>IF(N261="nulová",J261,0)</f>
        <v>0</v>
      </c>
      <c r="BJ261" s="16" t="s">
        <v>79</v>
      </c>
      <c r="BK261" s="137">
        <f>ROUND(I261*H261,2)</f>
        <v>0</v>
      </c>
      <c r="BL261" s="16" t="s">
        <v>126</v>
      </c>
      <c r="BM261" s="136" t="s">
        <v>371</v>
      </c>
    </row>
    <row r="262" spans="2:65" s="12" customFormat="1">
      <c r="B262" s="138"/>
      <c r="D262" s="139" t="s">
        <v>128</v>
      </c>
      <c r="E262" s="140" t="s">
        <v>1</v>
      </c>
      <c r="F262" s="141" t="s">
        <v>372</v>
      </c>
      <c r="H262" s="142">
        <v>20</v>
      </c>
      <c r="L262" s="138"/>
      <c r="M262" s="143"/>
      <c r="T262" s="144"/>
      <c r="AT262" s="140" t="s">
        <v>128</v>
      </c>
      <c r="AU262" s="140" t="s">
        <v>81</v>
      </c>
      <c r="AV262" s="12" t="s">
        <v>81</v>
      </c>
      <c r="AW262" s="12" t="s">
        <v>28</v>
      </c>
      <c r="AX262" s="12" t="s">
        <v>79</v>
      </c>
      <c r="AY262" s="140" t="s">
        <v>120</v>
      </c>
    </row>
    <row r="263" spans="2:65" s="1" customFormat="1" ht="16.5" customHeight="1">
      <c r="B263" s="124"/>
      <c r="C263" s="125" t="s">
        <v>373</v>
      </c>
      <c r="D263" s="125" t="s">
        <v>122</v>
      </c>
      <c r="E263" s="126" t="s">
        <v>374</v>
      </c>
      <c r="F263" s="127" t="s">
        <v>375</v>
      </c>
      <c r="G263" s="128" t="s">
        <v>125</v>
      </c>
      <c r="H263" s="129">
        <v>20</v>
      </c>
      <c r="I263" s="130"/>
      <c r="J263" s="130">
        <f>ROUND(I263*H263,2)</f>
        <v>0</v>
      </c>
      <c r="K263" s="131"/>
      <c r="L263" s="28"/>
      <c r="M263" s="132" t="s">
        <v>1</v>
      </c>
      <c r="N263" s="133" t="s">
        <v>36</v>
      </c>
      <c r="O263" s="134">
        <v>8.3000000000000004E-2</v>
      </c>
      <c r="P263" s="134">
        <f>O263*H263</f>
        <v>1.6600000000000001</v>
      </c>
      <c r="Q263" s="134">
        <v>0</v>
      </c>
      <c r="R263" s="134">
        <f>Q263*H263</f>
        <v>0</v>
      </c>
      <c r="S263" s="134">
        <v>0</v>
      </c>
      <c r="T263" s="135">
        <f>S263*H263</f>
        <v>0</v>
      </c>
      <c r="AR263" s="136" t="s">
        <v>126</v>
      </c>
      <c r="AT263" s="136" t="s">
        <v>122</v>
      </c>
      <c r="AU263" s="136" t="s">
        <v>81</v>
      </c>
      <c r="AY263" s="16" t="s">
        <v>120</v>
      </c>
      <c r="BE263" s="137">
        <f>IF(N263="základní",J263,0)</f>
        <v>0</v>
      </c>
      <c r="BF263" s="137">
        <f>IF(N263="snížená",J263,0)</f>
        <v>0</v>
      </c>
      <c r="BG263" s="137">
        <f>IF(N263="zákl. přenesená",J263,0)</f>
        <v>0</v>
      </c>
      <c r="BH263" s="137">
        <f>IF(N263="sníž. přenesená",J263,0)</f>
        <v>0</v>
      </c>
      <c r="BI263" s="137">
        <f>IF(N263="nulová",J263,0)</f>
        <v>0</v>
      </c>
      <c r="BJ263" s="16" t="s">
        <v>79</v>
      </c>
      <c r="BK263" s="137">
        <f>ROUND(I263*H263,2)</f>
        <v>0</v>
      </c>
      <c r="BL263" s="16" t="s">
        <v>126</v>
      </c>
      <c r="BM263" s="136" t="s">
        <v>376</v>
      </c>
    </row>
    <row r="264" spans="2:65" s="1" customFormat="1" ht="16.5" customHeight="1">
      <c r="B264" s="124"/>
      <c r="C264" s="125" t="s">
        <v>377</v>
      </c>
      <c r="D264" s="125" t="s">
        <v>122</v>
      </c>
      <c r="E264" s="126" t="s">
        <v>378</v>
      </c>
      <c r="F264" s="127" t="s">
        <v>379</v>
      </c>
      <c r="G264" s="128" t="s">
        <v>255</v>
      </c>
      <c r="H264" s="129">
        <v>8.2000000000000003E-2</v>
      </c>
      <c r="I264" s="130"/>
      <c r="J264" s="130">
        <f>ROUND(I264*H264,2)</f>
        <v>0</v>
      </c>
      <c r="K264" s="131"/>
      <c r="L264" s="28"/>
      <c r="M264" s="132" t="s">
        <v>1</v>
      </c>
      <c r="N264" s="133" t="s">
        <v>36</v>
      </c>
      <c r="O264" s="134">
        <v>15.231</v>
      </c>
      <c r="P264" s="134">
        <f>O264*H264</f>
        <v>1.248942</v>
      </c>
      <c r="Q264" s="134">
        <v>1.06277</v>
      </c>
      <c r="R264" s="134">
        <f>Q264*H264</f>
        <v>8.7147139999999998E-2</v>
      </c>
      <c r="S264" s="134">
        <v>0</v>
      </c>
      <c r="T264" s="135">
        <f>S264*H264</f>
        <v>0</v>
      </c>
      <c r="AR264" s="136" t="s">
        <v>126</v>
      </c>
      <c r="AT264" s="136" t="s">
        <v>122</v>
      </c>
      <c r="AU264" s="136" t="s">
        <v>81</v>
      </c>
      <c r="AY264" s="16" t="s">
        <v>120</v>
      </c>
      <c r="BE264" s="137">
        <f>IF(N264="základní",J264,0)</f>
        <v>0</v>
      </c>
      <c r="BF264" s="137">
        <f>IF(N264="snížená",J264,0)</f>
        <v>0</v>
      </c>
      <c r="BG264" s="137">
        <f>IF(N264="zákl. přenesená",J264,0)</f>
        <v>0</v>
      </c>
      <c r="BH264" s="137">
        <f>IF(N264="sníž. přenesená",J264,0)</f>
        <v>0</v>
      </c>
      <c r="BI264" s="137">
        <f>IF(N264="nulová",J264,0)</f>
        <v>0</v>
      </c>
      <c r="BJ264" s="16" t="s">
        <v>79</v>
      </c>
      <c r="BK264" s="137">
        <f>ROUND(I264*H264,2)</f>
        <v>0</v>
      </c>
      <c r="BL264" s="16" t="s">
        <v>126</v>
      </c>
      <c r="BM264" s="136" t="s">
        <v>380</v>
      </c>
    </row>
    <row r="265" spans="2:65" s="13" customFormat="1">
      <c r="B265" s="145"/>
      <c r="D265" s="139" t="s">
        <v>128</v>
      </c>
      <c r="E265" s="146" t="s">
        <v>1</v>
      </c>
      <c r="F265" s="147" t="s">
        <v>354</v>
      </c>
      <c r="H265" s="146" t="s">
        <v>1</v>
      </c>
      <c r="L265" s="145"/>
      <c r="M265" s="148"/>
      <c r="T265" s="149"/>
      <c r="AT265" s="146" t="s">
        <v>128</v>
      </c>
      <c r="AU265" s="146" t="s">
        <v>81</v>
      </c>
      <c r="AV265" s="13" t="s">
        <v>79</v>
      </c>
      <c r="AW265" s="13" t="s">
        <v>28</v>
      </c>
      <c r="AX265" s="13" t="s">
        <v>71</v>
      </c>
      <c r="AY265" s="146" t="s">
        <v>120</v>
      </c>
    </row>
    <row r="266" spans="2:65" s="13" customFormat="1">
      <c r="B266" s="145"/>
      <c r="D266" s="139" t="s">
        <v>128</v>
      </c>
      <c r="E266" s="146" t="s">
        <v>1</v>
      </c>
      <c r="F266" s="147" t="s">
        <v>355</v>
      </c>
      <c r="H266" s="146" t="s">
        <v>1</v>
      </c>
      <c r="L266" s="145"/>
      <c r="M266" s="148"/>
      <c r="T266" s="149"/>
      <c r="AT266" s="146" t="s">
        <v>128</v>
      </c>
      <c r="AU266" s="146" t="s">
        <v>81</v>
      </c>
      <c r="AV266" s="13" t="s">
        <v>79</v>
      </c>
      <c r="AW266" s="13" t="s">
        <v>28</v>
      </c>
      <c r="AX266" s="13" t="s">
        <v>71</v>
      </c>
      <c r="AY266" s="146" t="s">
        <v>120</v>
      </c>
    </row>
    <row r="267" spans="2:65" s="13" customFormat="1">
      <c r="B267" s="145"/>
      <c r="D267" s="139" t="s">
        <v>128</v>
      </c>
      <c r="E267" s="146" t="s">
        <v>1</v>
      </c>
      <c r="F267" s="147" t="s">
        <v>357</v>
      </c>
      <c r="H267" s="146" t="s">
        <v>1</v>
      </c>
      <c r="L267" s="145"/>
      <c r="M267" s="148"/>
      <c r="T267" s="149"/>
      <c r="AT267" s="146" t="s">
        <v>128</v>
      </c>
      <c r="AU267" s="146" t="s">
        <v>81</v>
      </c>
      <c r="AV267" s="13" t="s">
        <v>79</v>
      </c>
      <c r="AW267" s="13" t="s">
        <v>28</v>
      </c>
      <c r="AX267" s="13" t="s">
        <v>71</v>
      </c>
      <c r="AY267" s="146" t="s">
        <v>120</v>
      </c>
    </row>
    <row r="268" spans="2:65" s="13" customFormat="1">
      <c r="B268" s="145"/>
      <c r="D268" s="139" t="s">
        <v>128</v>
      </c>
      <c r="E268" s="146" t="s">
        <v>1</v>
      </c>
      <c r="F268" s="147" t="s">
        <v>381</v>
      </c>
      <c r="H268" s="146" t="s">
        <v>1</v>
      </c>
      <c r="L268" s="145"/>
      <c r="M268" s="148"/>
      <c r="T268" s="149"/>
      <c r="AT268" s="146" t="s">
        <v>128</v>
      </c>
      <c r="AU268" s="146" t="s">
        <v>81</v>
      </c>
      <c r="AV268" s="13" t="s">
        <v>79</v>
      </c>
      <c r="AW268" s="13" t="s">
        <v>28</v>
      </c>
      <c r="AX268" s="13" t="s">
        <v>71</v>
      </c>
      <c r="AY268" s="146" t="s">
        <v>120</v>
      </c>
    </row>
    <row r="269" spans="2:65" s="12" customFormat="1">
      <c r="B269" s="138"/>
      <c r="D269" s="139" t="s">
        <v>128</v>
      </c>
      <c r="E269" s="140" t="s">
        <v>1</v>
      </c>
      <c r="F269" s="141" t="s">
        <v>382</v>
      </c>
      <c r="H269" s="142">
        <v>8.2000000000000003E-2</v>
      </c>
      <c r="L269" s="138"/>
      <c r="M269" s="143"/>
      <c r="T269" s="144"/>
      <c r="AT269" s="140" t="s">
        <v>128</v>
      </c>
      <c r="AU269" s="140" t="s">
        <v>81</v>
      </c>
      <c r="AV269" s="12" t="s">
        <v>81</v>
      </c>
      <c r="AW269" s="12" t="s">
        <v>28</v>
      </c>
      <c r="AX269" s="12" t="s">
        <v>79</v>
      </c>
      <c r="AY269" s="140" t="s">
        <v>120</v>
      </c>
    </row>
    <row r="270" spans="2:65" s="1" customFormat="1" ht="16.5" customHeight="1">
      <c r="B270" s="124"/>
      <c r="C270" s="125" t="s">
        <v>383</v>
      </c>
      <c r="D270" s="125" t="s">
        <v>122</v>
      </c>
      <c r="E270" s="126" t="s">
        <v>384</v>
      </c>
      <c r="F270" s="127" t="s">
        <v>385</v>
      </c>
      <c r="G270" s="128" t="s">
        <v>386</v>
      </c>
      <c r="H270" s="129">
        <v>2</v>
      </c>
      <c r="I270" s="130"/>
      <c r="J270" s="130">
        <f>ROUND(I270*H270,2)</f>
        <v>0</v>
      </c>
      <c r="K270" s="131"/>
      <c r="L270" s="28"/>
      <c r="M270" s="132" t="s">
        <v>1</v>
      </c>
      <c r="N270" s="133" t="s">
        <v>36</v>
      </c>
      <c r="O270" s="134">
        <v>0</v>
      </c>
      <c r="P270" s="134">
        <f>O270*H270</f>
        <v>0</v>
      </c>
      <c r="Q270" s="134">
        <v>0</v>
      </c>
      <c r="R270" s="134">
        <f>Q270*H270</f>
        <v>0</v>
      </c>
      <c r="S270" s="134">
        <v>0</v>
      </c>
      <c r="T270" s="135">
        <f>S270*H270</f>
        <v>0</v>
      </c>
      <c r="AR270" s="136" t="s">
        <v>126</v>
      </c>
      <c r="AT270" s="136" t="s">
        <v>122</v>
      </c>
      <c r="AU270" s="136" t="s">
        <v>81</v>
      </c>
      <c r="AY270" s="16" t="s">
        <v>120</v>
      </c>
      <c r="BE270" s="137">
        <f>IF(N270="základní",J270,0)</f>
        <v>0</v>
      </c>
      <c r="BF270" s="137">
        <f>IF(N270="snížená",J270,0)</f>
        <v>0</v>
      </c>
      <c r="BG270" s="137">
        <f>IF(N270="zákl. přenesená",J270,0)</f>
        <v>0</v>
      </c>
      <c r="BH270" s="137">
        <f>IF(N270="sníž. přenesená",J270,0)</f>
        <v>0</v>
      </c>
      <c r="BI270" s="137">
        <f>IF(N270="nulová",J270,0)</f>
        <v>0</v>
      </c>
      <c r="BJ270" s="16" t="s">
        <v>79</v>
      </c>
      <c r="BK270" s="137">
        <f>ROUND(I270*H270,2)</f>
        <v>0</v>
      </c>
      <c r="BL270" s="16" t="s">
        <v>126</v>
      </c>
      <c r="BM270" s="136" t="s">
        <v>387</v>
      </c>
    </row>
    <row r="271" spans="2:65" s="11" customFormat="1" ht="22.95" customHeight="1">
      <c r="B271" s="113"/>
      <c r="D271" s="114" t="s">
        <v>70</v>
      </c>
      <c r="E271" s="122" t="s">
        <v>126</v>
      </c>
      <c r="F271" s="122" t="s">
        <v>388</v>
      </c>
      <c r="J271" s="123">
        <f>BK271</f>
        <v>0</v>
      </c>
      <c r="L271" s="113"/>
      <c r="M271" s="117"/>
      <c r="P271" s="118">
        <f>SUM(P272:P292)</f>
        <v>55.847895000000008</v>
      </c>
      <c r="R271" s="118">
        <f>SUM(R272:R292)</f>
        <v>3.2427387999999997</v>
      </c>
      <c r="T271" s="119">
        <f>SUM(T272:T292)</f>
        <v>0</v>
      </c>
      <c r="AR271" s="114" t="s">
        <v>79</v>
      </c>
      <c r="AT271" s="120" t="s">
        <v>70</v>
      </c>
      <c r="AU271" s="120" t="s">
        <v>79</v>
      </c>
      <c r="AY271" s="114" t="s">
        <v>120</v>
      </c>
      <c r="BK271" s="121">
        <f>SUM(BK272:BK292)</f>
        <v>0</v>
      </c>
    </row>
    <row r="272" spans="2:65" s="1" customFormat="1" ht="16.5" customHeight="1">
      <c r="B272" s="124"/>
      <c r="C272" s="125" t="s">
        <v>389</v>
      </c>
      <c r="D272" s="125" t="s">
        <v>122</v>
      </c>
      <c r="E272" s="126" t="s">
        <v>390</v>
      </c>
      <c r="F272" s="127" t="s">
        <v>391</v>
      </c>
      <c r="G272" s="128" t="s">
        <v>152</v>
      </c>
      <c r="H272" s="129">
        <v>27</v>
      </c>
      <c r="I272" s="130"/>
      <c r="J272" s="130">
        <f>ROUND(I272*H272,2)</f>
        <v>0</v>
      </c>
      <c r="K272" s="131"/>
      <c r="L272" s="28"/>
      <c r="M272" s="132" t="s">
        <v>1</v>
      </c>
      <c r="N272" s="133" t="s">
        <v>36</v>
      </c>
      <c r="O272" s="134">
        <v>1.2170000000000001</v>
      </c>
      <c r="P272" s="134">
        <f>O272*H272</f>
        <v>32.859000000000002</v>
      </c>
      <c r="Q272" s="134">
        <v>3.465E-2</v>
      </c>
      <c r="R272" s="134">
        <f>Q272*H272</f>
        <v>0.93554999999999999</v>
      </c>
      <c r="S272" s="134">
        <v>0</v>
      </c>
      <c r="T272" s="135">
        <f>S272*H272</f>
        <v>0</v>
      </c>
      <c r="AR272" s="136" t="s">
        <v>126</v>
      </c>
      <c r="AT272" s="136" t="s">
        <v>122</v>
      </c>
      <c r="AU272" s="136" t="s">
        <v>81</v>
      </c>
      <c r="AY272" s="16" t="s">
        <v>120</v>
      </c>
      <c r="BE272" s="137">
        <f>IF(N272="základní",J272,0)</f>
        <v>0</v>
      </c>
      <c r="BF272" s="137">
        <f>IF(N272="snížená",J272,0)</f>
        <v>0</v>
      </c>
      <c r="BG272" s="137">
        <f>IF(N272="zákl. přenesená",J272,0)</f>
        <v>0</v>
      </c>
      <c r="BH272" s="137">
        <f>IF(N272="sníž. přenesená",J272,0)</f>
        <v>0</v>
      </c>
      <c r="BI272" s="137">
        <f>IF(N272="nulová",J272,0)</f>
        <v>0</v>
      </c>
      <c r="BJ272" s="16" t="s">
        <v>79</v>
      </c>
      <c r="BK272" s="137">
        <f>ROUND(I272*H272,2)</f>
        <v>0</v>
      </c>
      <c r="BL272" s="16" t="s">
        <v>126</v>
      </c>
      <c r="BM272" s="136" t="s">
        <v>392</v>
      </c>
    </row>
    <row r="273" spans="2:65" s="13" customFormat="1">
      <c r="B273" s="145"/>
      <c r="D273" s="139" t="s">
        <v>128</v>
      </c>
      <c r="E273" s="146" t="s">
        <v>1</v>
      </c>
      <c r="F273" s="147" t="s">
        <v>321</v>
      </c>
      <c r="H273" s="146" t="s">
        <v>1</v>
      </c>
      <c r="L273" s="145"/>
      <c r="M273" s="148"/>
      <c r="T273" s="149"/>
      <c r="AT273" s="146" t="s">
        <v>128</v>
      </c>
      <c r="AU273" s="146" t="s">
        <v>81</v>
      </c>
      <c r="AV273" s="13" t="s">
        <v>79</v>
      </c>
      <c r="AW273" s="13" t="s">
        <v>28</v>
      </c>
      <c r="AX273" s="13" t="s">
        <v>71</v>
      </c>
      <c r="AY273" s="146" t="s">
        <v>120</v>
      </c>
    </row>
    <row r="274" spans="2:65" s="13" customFormat="1">
      <c r="B274" s="145"/>
      <c r="D274" s="139" t="s">
        <v>128</v>
      </c>
      <c r="E274" s="146" t="s">
        <v>1</v>
      </c>
      <c r="F274" s="147" t="s">
        <v>393</v>
      </c>
      <c r="H274" s="146" t="s">
        <v>1</v>
      </c>
      <c r="L274" s="145"/>
      <c r="M274" s="148"/>
      <c r="T274" s="149"/>
      <c r="AT274" s="146" t="s">
        <v>128</v>
      </c>
      <c r="AU274" s="146" t="s">
        <v>81</v>
      </c>
      <c r="AV274" s="13" t="s">
        <v>79</v>
      </c>
      <c r="AW274" s="13" t="s">
        <v>28</v>
      </c>
      <c r="AX274" s="13" t="s">
        <v>71</v>
      </c>
      <c r="AY274" s="146" t="s">
        <v>120</v>
      </c>
    </row>
    <row r="275" spans="2:65" s="13" customFormat="1">
      <c r="B275" s="145"/>
      <c r="D275" s="139" t="s">
        <v>128</v>
      </c>
      <c r="E275" s="146" t="s">
        <v>1</v>
      </c>
      <c r="F275" s="147" t="s">
        <v>355</v>
      </c>
      <c r="H275" s="146" t="s">
        <v>1</v>
      </c>
      <c r="L275" s="145"/>
      <c r="M275" s="148"/>
      <c r="T275" s="149"/>
      <c r="AT275" s="146" t="s">
        <v>128</v>
      </c>
      <c r="AU275" s="146" t="s">
        <v>81</v>
      </c>
      <c r="AV275" s="13" t="s">
        <v>79</v>
      </c>
      <c r="AW275" s="13" t="s">
        <v>28</v>
      </c>
      <c r="AX275" s="13" t="s">
        <v>71</v>
      </c>
      <c r="AY275" s="146" t="s">
        <v>120</v>
      </c>
    </row>
    <row r="276" spans="2:65" s="13" customFormat="1">
      <c r="B276" s="145"/>
      <c r="D276" s="139" t="s">
        <v>128</v>
      </c>
      <c r="E276" s="146" t="s">
        <v>1</v>
      </c>
      <c r="F276" s="147" t="s">
        <v>394</v>
      </c>
      <c r="H276" s="146" t="s">
        <v>1</v>
      </c>
      <c r="L276" s="145"/>
      <c r="M276" s="148"/>
      <c r="T276" s="149"/>
      <c r="AT276" s="146" t="s">
        <v>128</v>
      </c>
      <c r="AU276" s="146" t="s">
        <v>81</v>
      </c>
      <c r="AV276" s="13" t="s">
        <v>79</v>
      </c>
      <c r="AW276" s="13" t="s">
        <v>28</v>
      </c>
      <c r="AX276" s="13" t="s">
        <v>71</v>
      </c>
      <c r="AY276" s="146" t="s">
        <v>120</v>
      </c>
    </row>
    <row r="277" spans="2:65" s="12" customFormat="1">
      <c r="B277" s="138"/>
      <c r="D277" s="139" t="s">
        <v>128</v>
      </c>
      <c r="E277" s="140" t="s">
        <v>1</v>
      </c>
      <c r="F277" s="141" t="s">
        <v>395</v>
      </c>
      <c r="H277" s="142">
        <v>27</v>
      </c>
      <c r="L277" s="138"/>
      <c r="M277" s="143"/>
      <c r="T277" s="144"/>
      <c r="AT277" s="140" t="s">
        <v>128</v>
      </c>
      <c r="AU277" s="140" t="s">
        <v>81</v>
      </c>
      <c r="AV277" s="12" t="s">
        <v>81</v>
      </c>
      <c r="AW277" s="12" t="s">
        <v>28</v>
      </c>
      <c r="AX277" s="12" t="s">
        <v>79</v>
      </c>
      <c r="AY277" s="140" t="s">
        <v>120</v>
      </c>
    </row>
    <row r="278" spans="2:65" s="1" customFormat="1" ht="16.5" customHeight="1">
      <c r="B278" s="124"/>
      <c r="C278" s="156" t="s">
        <v>396</v>
      </c>
      <c r="D278" s="156" t="s">
        <v>252</v>
      </c>
      <c r="E278" s="157" t="s">
        <v>397</v>
      </c>
      <c r="F278" s="158" t="s">
        <v>398</v>
      </c>
      <c r="G278" s="159" t="s">
        <v>386</v>
      </c>
      <c r="H278" s="160">
        <v>18</v>
      </c>
      <c r="I278" s="161"/>
      <c r="J278" s="161">
        <f>ROUND(I278*H278,2)</f>
        <v>0</v>
      </c>
      <c r="K278" s="162"/>
      <c r="L278" s="163"/>
      <c r="M278" s="164" t="s">
        <v>1</v>
      </c>
      <c r="N278" s="165" t="s">
        <v>36</v>
      </c>
      <c r="O278" s="134">
        <v>0</v>
      </c>
      <c r="P278" s="134">
        <f>O278*H278</f>
        <v>0</v>
      </c>
      <c r="Q278" s="134">
        <v>0.1</v>
      </c>
      <c r="R278" s="134">
        <f>Q278*H278</f>
        <v>1.8</v>
      </c>
      <c r="S278" s="134">
        <v>0</v>
      </c>
      <c r="T278" s="135">
        <f>S278*H278</f>
        <v>0</v>
      </c>
      <c r="AR278" s="136" t="s">
        <v>155</v>
      </c>
      <c r="AT278" s="136" t="s">
        <v>252</v>
      </c>
      <c r="AU278" s="136" t="s">
        <v>81</v>
      </c>
      <c r="AY278" s="16" t="s">
        <v>120</v>
      </c>
      <c r="BE278" s="137">
        <f>IF(N278="základní",J278,0)</f>
        <v>0</v>
      </c>
      <c r="BF278" s="137">
        <f>IF(N278="snížená",J278,0)</f>
        <v>0</v>
      </c>
      <c r="BG278" s="137">
        <f>IF(N278="zákl. přenesená",J278,0)</f>
        <v>0</v>
      </c>
      <c r="BH278" s="137">
        <f>IF(N278="sníž. přenesená",J278,0)</f>
        <v>0</v>
      </c>
      <c r="BI278" s="137">
        <f>IF(N278="nulová",J278,0)</f>
        <v>0</v>
      </c>
      <c r="BJ278" s="16" t="s">
        <v>79</v>
      </c>
      <c r="BK278" s="137">
        <f>ROUND(I278*H278,2)</f>
        <v>0</v>
      </c>
      <c r="BL278" s="16" t="s">
        <v>126</v>
      </c>
      <c r="BM278" s="136" t="s">
        <v>399</v>
      </c>
    </row>
    <row r="279" spans="2:65" s="1" customFormat="1" ht="24.25" customHeight="1">
      <c r="B279" s="124"/>
      <c r="C279" s="125" t="s">
        <v>400</v>
      </c>
      <c r="D279" s="125" t="s">
        <v>122</v>
      </c>
      <c r="E279" s="126" t="s">
        <v>401</v>
      </c>
      <c r="F279" s="127" t="s">
        <v>402</v>
      </c>
      <c r="G279" s="128" t="s">
        <v>171</v>
      </c>
      <c r="H279" s="129">
        <v>1.46</v>
      </c>
      <c r="I279" s="130"/>
      <c r="J279" s="130">
        <f>ROUND(I279*H279,2)</f>
        <v>0</v>
      </c>
      <c r="K279" s="131"/>
      <c r="L279" s="28"/>
      <c r="M279" s="132" t="s">
        <v>1</v>
      </c>
      <c r="N279" s="133" t="s">
        <v>36</v>
      </c>
      <c r="O279" s="134">
        <v>1.6950000000000001</v>
      </c>
      <c r="P279" s="134">
        <f>O279*H279</f>
        <v>2.4746999999999999</v>
      </c>
      <c r="Q279" s="134">
        <v>0</v>
      </c>
      <c r="R279" s="134">
        <f>Q279*H279</f>
        <v>0</v>
      </c>
      <c r="S279" s="134">
        <v>0</v>
      </c>
      <c r="T279" s="135">
        <f>S279*H279</f>
        <v>0</v>
      </c>
      <c r="AR279" s="136" t="s">
        <v>126</v>
      </c>
      <c r="AT279" s="136" t="s">
        <v>122</v>
      </c>
      <c r="AU279" s="136" t="s">
        <v>81</v>
      </c>
      <c r="AY279" s="16" t="s">
        <v>120</v>
      </c>
      <c r="BE279" s="137">
        <f>IF(N279="základní",J279,0)</f>
        <v>0</v>
      </c>
      <c r="BF279" s="137">
        <f>IF(N279="snížená",J279,0)</f>
        <v>0</v>
      </c>
      <c r="BG279" s="137">
        <f>IF(N279="zákl. přenesená",J279,0)</f>
        <v>0</v>
      </c>
      <c r="BH279" s="137">
        <f>IF(N279="sníž. přenesená",J279,0)</f>
        <v>0</v>
      </c>
      <c r="BI279" s="137">
        <f>IF(N279="nulová",J279,0)</f>
        <v>0</v>
      </c>
      <c r="BJ279" s="16" t="s">
        <v>79</v>
      </c>
      <c r="BK279" s="137">
        <f>ROUND(I279*H279,2)</f>
        <v>0</v>
      </c>
      <c r="BL279" s="16" t="s">
        <v>126</v>
      </c>
      <c r="BM279" s="136" t="s">
        <v>403</v>
      </c>
    </row>
    <row r="280" spans="2:65" s="13" customFormat="1">
      <c r="B280" s="145"/>
      <c r="D280" s="139" t="s">
        <v>128</v>
      </c>
      <c r="E280" s="146" t="s">
        <v>1</v>
      </c>
      <c r="F280" s="147" t="s">
        <v>404</v>
      </c>
      <c r="H280" s="146" t="s">
        <v>1</v>
      </c>
      <c r="L280" s="145"/>
      <c r="M280" s="148"/>
      <c r="T280" s="149"/>
      <c r="AT280" s="146" t="s">
        <v>128</v>
      </c>
      <c r="AU280" s="146" t="s">
        <v>81</v>
      </c>
      <c r="AV280" s="13" t="s">
        <v>79</v>
      </c>
      <c r="AW280" s="13" t="s">
        <v>28</v>
      </c>
      <c r="AX280" s="13" t="s">
        <v>71</v>
      </c>
      <c r="AY280" s="146" t="s">
        <v>120</v>
      </c>
    </row>
    <row r="281" spans="2:65" s="12" customFormat="1">
      <c r="B281" s="138"/>
      <c r="D281" s="139" t="s">
        <v>128</v>
      </c>
      <c r="E281" s="140" t="s">
        <v>1</v>
      </c>
      <c r="F281" s="141" t="s">
        <v>405</v>
      </c>
      <c r="H281" s="142">
        <v>1.46</v>
      </c>
      <c r="L281" s="138"/>
      <c r="M281" s="143"/>
      <c r="T281" s="144"/>
      <c r="AT281" s="140" t="s">
        <v>128</v>
      </c>
      <c r="AU281" s="140" t="s">
        <v>81</v>
      </c>
      <c r="AV281" s="12" t="s">
        <v>81</v>
      </c>
      <c r="AW281" s="12" t="s">
        <v>28</v>
      </c>
      <c r="AX281" s="12" t="s">
        <v>79</v>
      </c>
      <c r="AY281" s="140" t="s">
        <v>120</v>
      </c>
    </row>
    <row r="282" spans="2:65" s="1" customFormat="1" ht="33" customHeight="1">
      <c r="B282" s="124"/>
      <c r="C282" s="125" t="s">
        <v>406</v>
      </c>
      <c r="D282" s="125" t="s">
        <v>122</v>
      </c>
      <c r="E282" s="126" t="s">
        <v>407</v>
      </c>
      <c r="F282" s="127" t="s">
        <v>408</v>
      </c>
      <c r="G282" s="128" t="s">
        <v>125</v>
      </c>
      <c r="H282" s="129">
        <v>317.04000000000002</v>
      </c>
      <c r="I282" s="130"/>
      <c r="J282" s="130">
        <f>ROUND(I282*H282,2)</f>
        <v>0</v>
      </c>
      <c r="K282" s="131"/>
      <c r="L282" s="28"/>
      <c r="M282" s="132" t="s">
        <v>1</v>
      </c>
      <c r="N282" s="133" t="s">
        <v>36</v>
      </c>
      <c r="O282" s="134">
        <v>0.05</v>
      </c>
      <c r="P282" s="134">
        <f>O282*H282</f>
        <v>15.852000000000002</v>
      </c>
      <c r="Q282" s="134">
        <v>0</v>
      </c>
      <c r="R282" s="134">
        <f>Q282*H282</f>
        <v>0</v>
      </c>
      <c r="S282" s="134">
        <v>0</v>
      </c>
      <c r="T282" s="135">
        <f>S282*H282</f>
        <v>0</v>
      </c>
      <c r="AR282" s="136" t="s">
        <v>126</v>
      </c>
      <c r="AT282" s="136" t="s">
        <v>122</v>
      </c>
      <c r="AU282" s="136" t="s">
        <v>81</v>
      </c>
      <c r="AY282" s="16" t="s">
        <v>120</v>
      </c>
      <c r="BE282" s="137">
        <f>IF(N282="základní",J282,0)</f>
        <v>0</v>
      </c>
      <c r="BF282" s="137">
        <f>IF(N282="snížená",J282,0)</f>
        <v>0</v>
      </c>
      <c r="BG282" s="137">
        <f>IF(N282="zákl. přenesená",J282,0)</f>
        <v>0</v>
      </c>
      <c r="BH282" s="137">
        <f>IF(N282="sníž. přenesená",J282,0)</f>
        <v>0</v>
      </c>
      <c r="BI282" s="137">
        <f>IF(N282="nulová",J282,0)</f>
        <v>0</v>
      </c>
      <c r="BJ282" s="16" t="s">
        <v>79</v>
      </c>
      <c r="BK282" s="137">
        <f>ROUND(I282*H282,2)</f>
        <v>0</v>
      </c>
      <c r="BL282" s="16" t="s">
        <v>126</v>
      </c>
      <c r="BM282" s="136" t="s">
        <v>409</v>
      </c>
    </row>
    <row r="283" spans="2:65" s="13" customFormat="1">
      <c r="B283" s="145"/>
      <c r="D283" s="139" t="s">
        <v>128</v>
      </c>
      <c r="E283" s="146" t="s">
        <v>1</v>
      </c>
      <c r="F283" s="147" t="s">
        <v>410</v>
      </c>
      <c r="H283" s="146" t="s">
        <v>1</v>
      </c>
      <c r="L283" s="145"/>
      <c r="M283" s="148"/>
      <c r="T283" s="149"/>
      <c r="AT283" s="146" t="s">
        <v>128</v>
      </c>
      <c r="AU283" s="146" t="s">
        <v>81</v>
      </c>
      <c r="AV283" s="13" t="s">
        <v>79</v>
      </c>
      <c r="AW283" s="13" t="s">
        <v>28</v>
      </c>
      <c r="AX283" s="13" t="s">
        <v>71</v>
      </c>
      <c r="AY283" s="146" t="s">
        <v>120</v>
      </c>
    </row>
    <row r="284" spans="2:65" s="12" customFormat="1">
      <c r="B284" s="138"/>
      <c r="D284" s="139" t="s">
        <v>128</v>
      </c>
      <c r="E284" s="140" t="s">
        <v>1</v>
      </c>
      <c r="F284" s="141" t="s">
        <v>411</v>
      </c>
      <c r="H284" s="142">
        <v>317.04000000000002</v>
      </c>
      <c r="L284" s="138"/>
      <c r="M284" s="143"/>
      <c r="T284" s="144"/>
      <c r="AT284" s="140" t="s">
        <v>128</v>
      </c>
      <c r="AU284" s="140" t="s">
        <v>81</v>
      </c>
      <c r="AV284" s="12" t="s">
        <v>81</v>
      </c>
      <c r="AW284" s="12" t="s">
        <v>28</v>
      </c>
      <c r="AX284" s="12" t="s">
        <v>79</v>
      </c>
      <c r="AY284" s="140" t="s">
        <v>120</v>
      </c>
    </row>
    <row r="285" spans="2:65" s="1" customFormat="1" ht="21.75" customHeight="1">
      <c r="B285" s="124"/>
      <c r="C285" s="125" t="s">
        <v>412</v>
      </c>
      <c r="D285" s="125" t="s">
        <v>122</v>
      </c>
      <c r="E285" s="126" t="s">
        <v>413</v>
      </c>
      <c r="F285" s="127" t="s">
        <v>414</v>
      </c>
      <c r="G285" s="128" t="s">
        <v>386</v>
      </c>
      <c r="H285" s="129">
        <v>2</v>
      </c>
      <c r="I285" s="130"/>
      <c r="J285" s="130">
        <f>ROUND(I285*H285,2)</f>
        <v>0</v>
      </c>
      <c r="K285" s="131"/>
      <c r="L285" s="28"/>
      <c r="M285" s="132" t="s">
        <v>1</v>
      </c>
      <c r="N285" s="133" t="s">
        <v>36</v>
      </c>
      <c r="O285" s="134">
        <v>1.05</v>
      </c>
      <c r="P285" s="134">
        <f>O285*H285</f>
        <v>2.1</v>
      </c>
      <c r="Q285" s="134">
        <v>0.22394</v>
      </c>
      <c r="R285" s="134">
        <f>Q285*H285</f>
        <v>0.44788</v>
      </c>
      <c r="S285" s="134">
        <v>0</v>
      </c>
      <c r="T285" s="135">
        <f>S285*H285</f>
        <v>0</v>
      </c>
      <c r="AR285" s="136" t="s">
        <v>126</v>
      </c>
      <c r="AT285" s="136" t="s">
        <v>122</v>
      </c>
      <c r="AU285" s="136" t="s">
        <v>81</v>
      </c>
      <c r="AY285" s="16" t="s">
        <v>120</v>
      </c>
      <c r="BE285" s="137">
        <f>IF(N285="základní",J285,0)</f>
        <v>0</v>
      </c>
      <c r="BF285" s="137">
        <f>IF(N285="snížená",J285,0)</f>
        <v>0</v>
      </c>
      <c r="BG285" s="137">
        <f>IF(N285="zákl. přenesená",J285,0)</f>
        <v>0</v>
      </c>
      <c r="BH285" s="137">
        <f>IF(N285="sníž. přenesená",J285,0)</f>
        <v>0</v>
      </c>
      <c r="BI285" s="137">
        <f>IF(N285="nulová",J285,0)</f>
        <v>0</v>
      </c>
      <c r="BJ285" s="16" t="s">
        <v>79</v>
      </c>
      <c r="BK285" s="137">
        <f>ROUND(I285*H285,2)</f>
        <v>0</v>
      </c>
      <c r="BL285" s="16" t="s">
        <v>126</v>
      </c>
      <c r="BM285" s="136" t="s">
        <v>415</v>
      </c>
    </row>
    <row r="286" spans="2:65" s="1" customFormat="1" ht="24.25" customHeight="1">
      <c r="B286" s="124"/>
      <c r="C286" s="156" t="s">
        <v>416</v>
      </c>
      <c r="D286" s="156" t="s">
        <v>252</v>
      </c>
      <c r="E286" s="157" t="s">
        <v>417</v>
      </c>
      <c r="F286" s="158" t="s">
        <v>418</v>
      </c>
      <c r="G286" s="159" t="s">
        <v>386</v>
      </c>
      <c r="H286" s="160">
        <v>2</v>
      </c>
      <c r="I286" s="161"/>
      <c r="J286" s="161">
        <f>ROUND(I286*H286,2)</f>
        <v>0</v>
      </c>
      <c r="K286" s="162"/>
      <c r="L286" s="163"/>
      <c r="M286" s="164" t="s">
        <v>1</v>
      </c>
      <c r="N286" s="165" t="s">
        <v>36</v>
      </c>
      <c r="O286" s="134">
        <v>0</v>
      </c>
      <c r="P286" s="134">
        <f>O286*H286</f>
        <v>0</v>
      </c>
      <c r="Q286" s="134">
        <v>2.7E-2</v>
      </c>
      <c r="R286" s="134">
        <f>Q286*H286</f>
        <v>5.3999999999999999E-2</v>
      </c>
      <c r="S286" s="134">
        <v>0</v>
      </c>
      <c r="T286" s="135">
        <f>S286*H286</f>
        <v>0</v>
      </c>
      <c r="AR286" s="136" t="s">
        <v>155</v>
      </c>
      <c r="AT286" s="136" t="s">
        <v>252</v>
      </c>
      <c r="AU286" s="136" t="s">
        <v>81</v>
      </c>
      <c r="AY286" s="16" t="s">
        <v>120</v>
      </c>
      <c r="BE286" s="137">
        <f>IF(N286="základní",J286,0)</f>
        <v>0</v>
      </c>
      <c r="BF286" s="137">
        <f>IF(N286="snížená",J286,0)</f>
        <v>0</v>
      </c>
      <c r="BG286" s="137">
        <f>IF(N286="zákl. přenesená",J286,0)</f>
        <v>0</v>
      </c>
      <c r="BH286" s="137">
        <f>IF(N286="sníž. přenesená",J286,0)</f>
        <v>0</v>
      </c>
      <c r="BI286" s="137">
        <f>IF(N286="nulová",J286,0)</f>
        <v>0</v>
      </c>
      <c r="BJ286" s="16" t="s">
        <v>79</v>
      </c>
      <c r="BK286" s="137">
        <f>ROUND(I286*H286,2)</f>
        <v>0</v>
      </c>
      <c r="BL286" s="16" t="s">
        <v>126</v>
      </c>
      <c r="BM286" s="136" t="s">
        <v>419</v>
      </c>
    </row>
    <row r="287" spans="2:65" s="1" customFormat="1" ht="33" customHeight="1">
      <c r="B287" s="124"/>
      <c r="C287" s="125" t="s">
        <v>420</v>
      </c>
      <c r="D287" s="125" t="s">
        <v>122</v>
      </c>
      <c r="E287" s="126" t="s">
        <v>421</v>
      </c>
      <c r="F287" s="127" t="s">
        <v>422</v>
      </c>
      <c r="G287" s="128" t="s">
        <v>171</v>
      </c>
      <c r="H287" s="129">
        <v>0.14699999999999999</v>
      </c>
      <c r="I287" s="130"/>
      <c r="J287" s="130">
        <f>ROUND(I287*H287,2)</f>
        <v>0</v>
      </c>
      <c r="K287" s="131"/>
      <c r="L287" s="28"/>
      <c r="M287" s="132" t="s">
        <v>1</v>
      </c>
      <c r="N287" s="133" t="s">
        <v>36</v>
      </c>
      <c r="O287" s="134">
        <v>1.4650000000000001</v>
      </c>
      <c r="P287" s="134">
        <f>O287*H287</f>
        <v>0.21535499999999999</v>
      </c>
      <c r="Q287" s="134">
        <v>0</v>
      </c>
      <c r="R287" s="134">
        <f>Q287*H287</f>
        <v>0</v>
      </c>
      <c r="S287" s="134">
        <v>0</v>
      </c>
      <c r="T287" s="135">
        <f>S287*H287</f>
        <v>0</v>
      </c>
      <c r="AR287" s="136" t="s">
        <v>126</v>
      </c>
      <c r="AT287" s="136" t="s">
        <v>122</v>
      </c>
      <c r="AU287" s="136" t="s">
        <v>81</v>
      </c>
      <c r="AY287" s="16" t="s">
        <v>120</v>
      </c>
      <c r="BE287" s="137">
        <f>IF(N287="základní",J287,0)</f>
        <v>0</v>
      </c>
      <c r="BF287" s="137">
        <f>IF(N287="snížená",J287,0)</f>
        <v>0</v>
      </c>
      <c r="BG287" s="137">
        <f>IF(N287="zákl. přenesená",J287,0)</f>
        <v>0</v>
      </c>
      <c r="BH287" s="137">
        <f>IF(N287="sníž. přenesená",J287,0)</f>
        <v>0</v>
      </c>
      <c r="BI287" s="137">
        <f>IF(N287="nulová",J287,0)</f>
        <v>0</v>
      </c>
      <c r="BJ287" s="16" t="s">
        <v>79</v>
      </c>
      <c r="BK287" s="137">
        <f>ROUND(I287*H287,2)</f>
        <v>0</v>
      </c>
      <c r="BL287" s="16" t="s">
        <v>126</v>
      </c>
      <c r="BM287" s="136" t="s">
        <v>423</v>
      </c>
    </row>
    <row r="288" spans="2:65" s="12" customFormat="1">
      <c r="B288" s="138"/>
      <c r="D288" s="139" t="s">
        <v>128</v>
      </c>
      <c r="E288" s="140" t="s">
        <v>1</v>
      </c>
      <c r="F288" s="141" t="s">
        <v>424</v>
      </c>
      <c r="H288" s="142">
        <v>0.14699999999999999</v>
      </c>
      <c r="L288" s="138"/>
      <c r="M288" s="143"/>
      <c r="T288" s="144"/>
      <c r="AT288" s="140" t="s">
        <v>128</v>
      </c>
      <c r="AU288" s="140" t="s">
        <v>81</v>
      </c>
      <c r="AV288" s="12" t="s">
        <v>81</v>
      </c>
      <c r="AW288" s="12" t="s">
        <v>28</v>
      </c>
      <c r="AX288" s="12" t="s">
        <v>79</v>
      </c>
      <c r="AY288" s="140" t="s">
        <v>120</v>
      </c>
    </row>
    <row r="289" spans="2:65" s="1" customFormat="1" ht="24.25" customHeight="1">
      <c r="B289" s="124"/>
      <c r="C289" s="125" t="s">
        <v>425</v>
      </c>
      <c r="D289" s="125" t="s">
        <v>122</v>
      </c>
      <c r="E289" s="126" t="s">
        <v>426</v>
      </c>
      <c r="F289" s="127" t="s">
        <v>427</v>
      </c>
      <c r="G289" s="128" t="s">
        <v>171</v>
      </c>
      <c r="H289" s="129">
        <v>1.2</v>
      </c>
      <c r="I289" s="130"/>
      <c r="J289" s="130">
        <f>ROUND(I289*H289,2)</f>
        <v>0</v>
      </c>
      <c r="K289" s="131"/>
      <c r="L289" s="28"/>
      <c r="M289" s="132" t="s">
        <v>1</v>
      </c>
      <c r="N289" s="133" t="s">
        <v>36</v>
      </c>
      <c r="O289" s="134">
        <v>1.381</v>
      </c>
      <c r="P289" s="134">
        <f>O289*H289</f>
        <v>1.6572</v>
      </c>
      <c r="Q289" s="134">
        <v>0</v>
      </c>
      <c r="R289" s="134">
        <f>Q289*H289</f>
        <v>0</v>
      </c>
      <c r="S289" s="134">
        <v>0</v>
      </c>
      <c r="T289" s="135">
        <f>S289*H289</f>
        <v>0</v>
      </c>
      <c r="AR289" s="136" t="s">
        <v>126</v>
      </c>
      <c r="AT289" s="136" t="s">
        <v>122</v>
      </c>
      <c r="AU289" s="136" t="s">
        <v>81</v>
      </c>
      <c r="AY289" s="16" t="s">
        <v>120</v>
      </c>
      <c r="BE289" s="137">
        <f>IF(N289="základní",J289,0)</f>
        <v>0</v>
      </c>
      <c r="BF289" s="137">
        <f>IF(N289="snížená",J289,0)</f>
        <v>0</v>
      </c>
      <c r="BG289" s="137">
        <f>IF(N289="zákl. přenesená",J289,0)</f>
        <v>0</v>
      </c>
      <c r="BH289" s="137">
        <f>IF(N289="sníž. přenesená",J289,0)</f>
        <v>0</v>
      </c>
      <c r="BI289" s="137">
        <f>IF(N289="nulová",J289,0)</f>
        <v>0</v>
      </c>
      <c r="BJ289" s="16" t="s">
        <v>79</v>
      </c>
      <c r="BK289" s="137">
        <f>ROUND(I289*H289,2)</f>
        <v>0</v>
      </c>
      <c r="BL289" s="16" t="s">
        <v>126</v>
      </c>
      <c r="BM289" s="136" t="s">
        <v>428</v>
      </c>
    </row>
    <row r="290" spans="2:65" s="12" customFormat="1">
      <c r="B290" s="138"/>
      <c r="D290" s="139" t="s">
        <v>128</v>
      </c>
      <c r="E290" s="140" t="s">
        <v>1</v>
      </c>
      <c r="F290" s="141" t="s">
        <v>429</v>
      </c>
      <c r="H290" s="142">
        <v>1.2</v>
      </c>
      <c r="L290" s="138"/>
      <c r="M290" s="143"/>
      <c r="T290" s="144"/>
      <c r="AT290" s="140" t="s">
        <v>128</v>
      </c>
      <c r="AU290" s="140" t="s">
        <v>81</v>
      </c>
      <c r="AV290" s="12" t="s">
        <v>81</v>
      </c>
      <c r="AW290" s="12" t="s">
        <v>28</v>
      </c>
      <c r="AX290" s="12" t="s">
        <v>79</v>
      </c>
      <c r="AY290" s="140" t="s">
        <v>120</v>
      </c>
    </row>
    <row r="291" spans="2:65" s="1" customFormat="1" ht="24.25" customHeight="1">
      <c r="B291" s="124"/>
      <c r="C291" s="125" t="s">
        <v>430</v>
      </c>
      <c r="D291" s="125" t="s">
        <v>122</v>
      </c>
      <c r="E291" s="126" t="s">
        <v>431</v>
      </c>
      <c r="F291" s="127" t="s">
        <v>432</v>
      </c>
      <c r="G291" s="128" t="s">
        <v>125</v>
      </c>
      <c r="H291" s="129">
        <v>0.84</v>
      </c>
      <c r="I291" s="130"/>
      <c r="J291" s="130">
        <f>ROUND(I291*H291,2)</f>
        <v>0</v>
      </c>
      <c r="K291" s="131"/>
      <c r="L291" s="28"/>
      <c r="M291" s="132" t="s">
        <v>1</v>
      </c>
      <c r="N291" s="133" t="s">
        <v>36</v>
      </c>
      <c r="O291" s="134">
        <v>0.82099999999999995</v>
      </c>
      <c r="P291" s="134">
        <f>O291*H291</f>
        <v>0.68963999999999992</v>
      </c>
      <c r="Q291" s="134">
        <v>6.3200000000000001E-3</v>
      </c>
      <c r="R291" s="134">
        <f>Q291*H291</f>
        <v>5.3087999999999998E-3</v>
      </c>
      <c r="S291" s="134">
        <v>0</v>
      </c>
      <c r="T291" s="135">
        <f>S291*H291</f>
        <v>0</v>
      </c>
      <c r="AR291" s="136" t="s">
        <v>126</v>
      </c>
      <c r="AT291" s="136" t="s">
        <v>122</v>
      </c>
      <c r="AU291" s="136" t="s">
        <v>81</v>
      </c>
      <c r="AY291" s="16" t="s">
        <v>120</v>
      </c>
      <c r="BE291" s="137">
        <f>IF(N291="základní",J291,0)</f>
        <v>0</v>
      </c>
      <c r="BF291" s="137">
        <f>IF(N291="snížená",J291,0)</f>
        <v>0</v>
      </c>
      <c r="BG291" s="137">
        <f>IF(N291="zákl. přenesená",J291,0)</f>
        <v>0</v>
      </c>
      <c r="BH291" s="137">
        <f>IF(N291="sníž. přenesená",J291,0)</f>
        <v>0</v>
      </c>
      <c r="BI291" s="137">
        <f>IF(N291="nulová",J291,0)</f>
        <v>0</v>
      </c>
      <c r="BJ291" s="16" t="s">
        <v>79</v>
      </c>
      <c r="BK291" s="137">
        <f>ROUND(I291*H291,2)</f>
        <v>0</v>
      </c>
      <c r="BL291" s="16" t="s">
        <v>126</v>
      </c>
      <c r="BM291" s="136" t="s">
        <v>433</v>
      </c>
    </row>
    <row r="292" spans="2:65" s="12" customFormat="1">
      <c r="B292" s="138"/>
      <c r="D292" s="139" t="s">
        <v>128</v>
      </c>
      <c r="E292" s="140" t="s">
        <v>1</v>
      </c>
      <c r="F292" s="141" t="s">
        <v>434</v>
      </c>
      <c r="H292" s="142">
        <v>0.84</v>
      </c>
      <c r="L292" s="138"/>
      <c r="M292" s="143"/>
      <c r="T292" s="144"/>
      <c r="AT292" s="140" t="s">
        <v>128</v>
      </c>
      <c r="AU292" s="140" t="s">
        <v>81</v>
      </c>
      <c r="AV292" s="12" t="s">
        <v>81</v>
      </c>
      <c r="AW292" s="12" t="s">
        <v>28</v>
      </c>
      <c r="AX292" s="12" t="s">
        <v>79</v>
      </c>
      <c r="AY292" s="140" t="s">
        <v>120</v>
      </c>
    </row>
    <row r="293" spans="2:65" s="11" customFormat="1" ht="22.95" customHeight="1">
      <c r="B293" s="113"/>
      <c r="D293" s="114" t="s">
        <v>70</v>
      </c>
      <c r="E293" s="122" t="s">
        <v>141</v>
      </c>
      <c r="F293" s="122" t="s">
        <v>435</v>
      </c>
      <c r="J293" s="123">
        <f>BK293</f>
        <v>0</v>
      </c>
      <c r="L293" s="113"/>
      <c r="M293" s="117"/>
      <c r="P293" s="118">
        <f>SUM(P294:P444)</f>
        <v>569.50414000000001</v>
      </c>
      <c r="R293" s="118">
        <f>SUM(R294:R444)</f>
        <v>173.36365000000004</v>
      </c>
      <c r="T293" s="119">
        <f>SUM(T294:T444)</f>
        <v>0</v>
      </c>
      <c r="AR293" s="114" t="s">
        <v>79</v>
      </c>
      <c r="AT293" s="120" t="s">
        <v>70</v>
      </c>
      <c r="AU293" s="120" t="s">
        <v>79</v>
      </c>
      <c r="AY293" s="114" t="s">
        <v>120</v>
      </c>
      <c r="BK293" s="121">
        <f>SUM(BK294:BK444)</f>
        <v>0</v>
      </c>
    </row>
    <row r="294" spans="2:65" s="1" customFormat="1" ht="21.75" customHeight="1">
      <c r="B294" s="124"/>
      <c r="C294" s="125" t="s">
        <v>436</v>
      </c>
      <c r="D294" s="125" t="s">
        <v>122</v>
      </c>
      <c r="E294" s="126" t="s">
        <v>437</v>
      </c>
      <c r="F294" s="127" t="s">
        <v>438</v>
      </c>
      <c r="G294" s="128" t="s">
        <v>125</v>
      </c>
      <c r="H294" s="129">
        <v>16.5</v>
      </c>
      <c r="I294" s="130"/>
      <c r="J294" s="130">
        <f>ROUND(I294*H294,2)</f>
        <v>0</v>
      </c>
      <c r="K294" s="131"/>
      <c r="L294" s="28"/>
      <c r="M294" s="132" t="s">
        <v>1</v>
      </c>
      <c r="N294" s="133" t="s">
        <v>36</v>
      </c>
      <c r="O294" s="134">
        <v>9.4E-2</v>
      </c>
      <c r="P294" s="134">
        <f>O294*H294</f>
        <v>1.5509999999999999</v>
      </c>
      <c r="Q294" s="134">
        <v>0</v>
      </c>
      <c r="R294" s="134">
        <f>Q294*H294</f>
        <v>0</v>
      </c>
      <c r="S294" s="134">
        <v>0</v>
      </c>
      <c r="T294" s="135">
        <f>S294*H294</f>
        <v>0</v>
      </c>
      <c r="AR294" s="136" t="s">
        <v>126</v>
      </c>
      <c r="AT294" s="136" t="s">
        <v>122</v>
      </c>
      <c r="AU294" s="136" t="s">
        <v>81</v>
      </c>
      <c r="AY294" s="16" t="s">
        <v>120</v>
      </c>
      <c r="BE294" s="137">
        <f>IF(N294="základní",J294,0)</f>
        <v>0</v>
      </c>
      <c r="BF294" s="137">
        <f>IF(N294="snížená",J294,0)</f>
        <v>0</v>
      </c>
      <c r="BG294" s="137">
        <f>IF(N294="zákl. přenesená",J294,0)</f>
        <v>0</v>
      </c>
      <c r="BH294" s="137">
        <f>IF(N294="sníž. přenesená",J294,0)</f>
        <v>0</v>
      </c>
      <c r="BI294" s="137">
        <f>IF(N294="nulová",J294,0)</f>
        <v>0</v>
      </c>
      <c r="BJ294" s="16" t="s">
        <v>79</v>
      </c>
      <c r="BK294" s="137">
        <f>ROUND(I294*H294,2)</f>
        <v>0</v>
      </c>
      <c r="BL294" s="16" t="s">
        <v>126</v>
      </c>
      <c r="BM294" s="136" t="s">
        <v>439</v>
      </c>
    </row>
    <row r="295" spans="2:65" s="13" customFormat="1">
      <c r="B295" s="145"/>
      <c r="D295" s="139" t="s">
        <v>128</v>
      </c>
      <c r="E295" s="146" t="s">
        <v>1</v>
      </c>
      <c r="F295" s="147" t="s">
        <v>321</v>
      </c>
      <c r="H295" s="146" t="s">
        <v>1</v>
      </c>
      <c r="L295" s="145"/>
      <c r="M295" s="148"/>
      <c r="T295" s="149"/>
      <c r="AT295" s="146" t="s">
        <v>128</v>
      </c>
      <c r="AU295" s="146" t="s">
        <v>81</v>
      </c>
      <c r="AV295" s="13" t="s">
        <v>79</v>
      </c>
      <c r="AW295" s="13" t="s">
        <v>28</v>
      </c>
      <c r="AX295" s="13" t="s">
        <v>71</v>
      </c>
      <c r="AY295" s="146" t="s">
        <v>120</v>
      </c>
    </row>
    <row r="296" spans="2:65" s="13" customFormat="1">
      <c r="B296" s="145"/>
      <c r="D296" s="139" t="s">
        <v>128</v>
      </c>
      <c r="E296" s="146" t="s">
        <v>1</v>
      </c>
      <c r="F296" s="147" t="s">
        <v>322</v>
      </c>
      <c r="H296" s="146" t="s">
        <v>1</v>
      </c>
      <c r="L296" s="145"/>
      <c r="M296" s="148"/>
      <c r="T296" s="149"/>
      <c r="AT296" s="146" t="s">
        <v>128</v>
      </c>
      <c r="AU296" s="146" t="s">
        <v>81</v>
      </c>
      <c r="AV296" s="13" t="s">
        <v>79</v>
      </c>
      <c r="AW296" s="13" t="s">
        <v>28</v>
      </c>
      <c r="AX296" s="13" t="s">
        <v>71</v>
      </c>
      <c r="AY296" s="146" t="s">
        <v>120</v>
      </c>
    </row>
    <row r="297" spans="2:65" s="13" customFormat="1">
      <c r="B297" s="145"/>
      <c r="D297" s="139" t="s">
        <v>128</v>
      </c>
      <c r="E297" s="146" t="s">
        <v>1</v>
      </c>
      <c r="F297" s="147" t="s">
        <v>315</v>
      </c>
      <c r="H297" s="146" t="s">
        <v>1</v>
      </c>
      <c r="L297" s="145"/>
      <c r="M297" s="148"/>
      <c r="T297" s="149"/>
      <c r="AT297" s="146" t="s">
        <v>128</v>
      </c>
      <c r="AU297" s="146" t="s">
        <v>81</v>
      </c>
      <c r="AV297" s="13" t="s">
        <v>79</v>
      </c>
      <c r="AW297" s="13" t="s">
        <v>28</v>
      </c>
      <c r="AX297" s="13" t="s">
        <v>71</v>
      </c>
      <c r="AY297" s="146" t="s">
        <v>120</v>
      </c>
    </row>
    <row r="298" spans="2:65" s="13" customFormat="1">
      <c r="B298" s="145"/>
      <c r="D298" s="139" t="s">
        <v>128</v>
      </c>
      <c r="E298" s="146" t="s">
        <v>1</v>
      </c>
      <c r="F298" s="147" t="s">
        <v>440</v>
      </c>
      <c r="H298" s="146" t="s">
        <v>1</v>
      </c>
      <c r="L298" s="145"/>
      <c r="M298" s="148"/>
      <c r="T298" s="149"/>
      <c r="AT298" s="146" t="s">
        <v>128</v>
      </c>
      <c r="AU298" s="146" t="s">
        <v>81</v>
      </c>
      <c r="AV298" s="13" t="s">
        <v>79</v>
      </c>
      <c r="AW298" s="13" t="s">
        <v>28</v>
      </c>
      <c r="AX298" s="13" t="s">
        <v>71</v>
      </c>
      <c r="AY298" s="146" t="s">
        <v>120</v>
      </c>
    </row>
    <row r="299" spans="2:65" s="13" customFormat="1">
      <c r="B299" s="145"/>
      <c r="D299" s="139" t="s">
        <v>128</v>
      </c>
      <c r="E299" s="146" t="s">
        <v>1</v>
      </c>
      <c r="F299" s="147" t="s">
        <v>441</v>
      </c>
      <c r="H299" s="146" t="s">
        <v>1</v>
      </c>
      <c r="L299" s="145"/>
      <c r="M299" s="148"/>
      <c r="T299" s="149"/>
      <c r="AT299" s="146" t="s">
        <v>128</v>
      </c>
      <c r="AU299" s="146" t="s">
        <v>81</v>
      </c>
      <c r="AV299" s="13" t="s">
        <v>79</v>
      </c>
      <c r="AW299" s="13" t="s">
        <v>28</v>
      </c>
      <c r="AX299" s="13" t="s">
        <v>71</v>
      </c>
      <c r="AY299" s="146" t="s">
        <v>120</v>
      </c>
    </row>
    <row r="300" spans="2:65" s="12" customFormat="1">
      <c r="B300" s="138"/>
      <c r="D300" s="139" t="s">
        <v>128</v>
      </c>
      <c r="E300" s="140" t="s">
        <v>1</v>
      </c>
      <c r="F300" s="141" t="s">
        <v>442</v>
      </c>
      <c r="H300" s="142">
        <v>16.5</v>
      </c>
      <c r="L300" s="138"/>
      <c r="M300" s="143"/>
      <c r="T300" s="144"/>
      <c r="AT300" s="140" t="s">
        <v>128</v>
      </c>
      <c r="AU300" s="140" t="s">
        <v>81</v>
      </c>
      <c r="AV300" s="12" t="s">
        <v>81</v>
      </c>
      <c r="AW300" s="12" t="s">
        <v>28</v>
      </c>
      <c r="AX300" s="12" t="s">
        <v>79</v>
      </c>
      <c r="AY300" s="140" t="s">
        <v>120</v>
      </c>
    </row>
    <row r="301" spans="2:65" s="1" customFormat="1" ht="24.25" customHeight="1">
      <c r="B301" s="124"/>
      <c r="C301" s="125" t="s">
        <v>443</v>
      </c>
      <c r="D301" s="125" t="s">
        <v>122</v>
      </c>
      <c r="E301" s="126" t="s">
        <v>444</v>
      </c>
      <c r="F301" s="127" t="s">
        <v>445</v>
      </c>
      <c r="G301" s="128" t="s">
        <v>125</v>
      </c>
      <c r="H301" s="129">
        <v>16.5</v>
      </c>
      <c r="I301" s="130"/>
      <c r="J301" s="130">
        <f>ROUND(I301*H301,2)</f>
        <v>0</v>
      </c>
      <c r="K301" s="131"/>
      <c r="L301" s="28"/>
      <c r="M301" s="132" t="s">
        <v>1</v>
      </c>
      <c r="N301" s="133" t="s">
        <v>36</v>
      </c>
      <c r="O301" s="134">
        <v>2.5999999999999999E-2</v>
      </c>
      <c r="P301" s="134">
        <f>O301*H301</f>
        <v>0.42899999999999999</v>
      </c>
      <c r="Q301" s="134">
        <v>0</v>
      </c>
      <c r="R301" s="134">
        <f>Q301*H301</f>
        <v>0</v>
      </c>
      <c r="S301" s="134">
        <v>0</v>
      </c>
      <c r="T301" s="135">
        <f>S301*H301</f>
        <v>0</v>
      </c>
      <c r="AR301" s="136" t="s">
        <v>126</v>
      </c>
      <c r="AT301" s="136" t="s">
        <v>122</v>
      </c>
      <c r="AU301" s="136" t="s">
        <v>81</v>
      </c>
      <c r="AY301" s="16" t="s">
        <v>120</v>
      </c>
      <c r="BE301" s="137">
        <f>IF(N301="základní",J301,0)</f>
        <v>0</v>
      </c>
      <c r="BF301" s="137">
        <f>IF(N301="snížená",J301,0)</f>
        <v>0</v>
      </c>
      <c r="BG301" s="137">
        <f>IF(N301="zákl. přenesená",J301,0)</f>
        <v>0</v>
      </c>
      <c r="BH301" s="137">
        <f>IF(N301="sníž. přenesená",J301,0)</f>
        <v>0</v>
      </c>
      <c r="BI301" s="137">
        <f>IF(N301="nulová",J301,0)</f>
        <v>0</v>
      </c>
      <c r="BJ301" s="16" t="s">
        <v>79</v>
      </c>
      <c r="BK301" s="137">
        <f>ROUND(I301*H301,2)</f>
        <v>0</v>
      </c>
      <c r="BL301" s="16" t="s">
        <v>126</v>
      </c>
      <c r="BM301" s="136" t="s">
        <v>446</v>
      </c>
    </row>
    <row r="302" spans="2:65" s="13" customFormat="1">
      <c r="B302" s="145"/>
      <c r="D302" s="139" t="s">
        <v>128</v>
      </c>
      <c r="E302" s="146" t="s">
        <v>1</v>
      </c>
      <c r="F302" s="147" t="s">
        <v>440</v>
      </c>
      <c r="H302" s="146" t="s">
        <v>1</v>
      </c>
      <c r="L302" s="145"/>
      <c r="M302" s="148"/>
      <c r="T302" s="149"/>
      <c r="AT302" s="146" t="s">
        <v>128</v>
      </c>
      <c r="AU302" s="146" t="s">
        <v>81</v>
      </c>
      <c r="AV302" s="13" t="s">
        <v>79</v>
      </c>
      <c r="AW302" s="13" t="s">
        <v>28</v>
      </c>
      <c r="AX302" s="13" t="s">
        <v>71</v>
      </c>
      <c r="AY302" s="146" t="s">
        <v>120</v>
      </c>
    </row>
    <row r="303" spans="2:65" s="13" customFormat="1">
      <c r="B303" s="145"/>
      <c r="D303" s="139" t="s">
        <v>128</v>
      </c>
      <c r="E303" s="146" t="s">
        <v>1</v>
      </c>
      <c r="F303" s="147" t="s">
        <v>447</v>
      </c>
      <c r="H303" s="146" t="s">
        <v>1</v>
      </c>
      <c r="L303" s="145"/>
      <c r="M303" s="148"/>
      <c r="T303" s="149"/>
      <c r="AT303" s="146" t="s">
        <v>128</v>
      </c>
      <c r="AU303" s="146" t="s">
        <v>81</v>
      </c>
      <c r="AV303" s="13" t="s">
        <v>79</v>
      </c>
      <c r="AW303" s="13" t="s">
        <v>28</v>
      </c>
      <c r="AX303" s="13" t="s">
        <v>71</v>
      </c>
      <c r="AY303" s="146" t="s">
        <v>120</v>
      </c>
    </row>
    <row r="304" spans="2:65" s="12" customFormat="1">
      <c r="B304" s="138"/>
      <c r="D304" s="139" t="s">
        <v>128</v>
      </c>
      <c r="E304" s="140" t="s">
        <v>1</v>
      </c>
      <c r="F304" s="141" t="s">
        <v>442</v>
      </c>
      <c r="H304" s="142">
        <v>16.5</v>
      </c>
      <c r="L304" s="138"/>
      <c r="M304" s="143"/>
      <c r="T304" s="144"/>
      <c r="AT304" s="140" t="s">
        <v>128</v>
      </c>
      <c r="AU304" s="140" t="s">
        <v>81</v>
      </c>
      <c r="AV304" s="12" t="s">
        <v>81</v>
      </c>
      <c r="AW304" s="12" t="s">
        <v>28</v>
      </c>
      <c r="AX304" s="12" t="s">
        <v>79</v>
      </c>
      <c r="AY304" s="140" t="s">
        <v>120</v>
      </c>
    </row>
    <row r="305" spans="2:65" s="1" customFormat="1" ht="24.25" customHeight="1">
      <c r="B305" s="124"/>
      <c r="C305" s="125" t="s">
        <v>448</v>
      </c>
      <c r="D305" s="125" t="s">
        <v>122</v>
      </c>
      <c r="E305" s="126" t="s">
        <v>449</v>
      </c>
      <c r="F305" s="127" t="s">
        <v>450</v>
      </c>
      <c r="G305" s="128" t="s">
        <v>125</v>
      </c>
      <c r="H305" s="129">
        <v>818.72</v>
      </c>
      <c r="I305" s="130"/>
      <c r="J305" s="130">
        <f>ROUND(I305*H305,2)</f>
        <v>0</v>
      </c>
      <c r="K305" s="131"/>
      <c r="L305" s="28"/>
      <c r="M305" s="132" t="s">
        <v>1</v>
      </c>
      <c r="N305" s="133" t="s">
        <v>36</v>
      </c>
      <c r="O305" s="134">
        <v>2.9000000000000001E-2</v>
      </c>
      <c r="P305" s="134">
        <f>O305*H305</f>
        <v>23.742880000000003</v>
      </c>
      <c r="Q305" s="134">
        <v>0</v>
      </c>
      <c r="R305" s="134">
        <f>Q305*H305</f>
        <v>0</v>
      </c>
      <c r="S305" s="134">
        <v>0</v>
      </c>
      <c r="T305" s="135">
        <f>S305*H305</f>
        <v>0</v>
      </c>
      <c r="AR305" s="136" t="s">
        <v>126</v>
      </c>
      <c r="AT305" s="136" t="s">
        <v>122</v>
      </c>
      <c r="AU305" s="136" t="s">
        <v>81</v>
      </c>
      <c r="AY305" s="16" t="s">
        <v>120</v>
      </c>
      <c r="BE305" s="137">
        <f>IF(N305="základní",J305,0)</f>
        <v>0</v>
      </c>
      <c r="BF305" s="137">
        <f>IF(N305="snížená",J305,0)</f>
        <v>0</v>
      </c>
      <c r="BG305" s="137">
        <f>IF(N305="zákl. přenesená",J305,0)</f>
        <v>0</v>
      </c>
      <c r="BH305" s="137">
        <f>IF(N305="sníž. přenesená",J305,0)</f>
        <v>0</v>
      </c>
      <c r="BI305" s="137">
        <f>IF(N305="nulová",J305,0)</f>
        <v>0</v>
      </c>
      <c r="BJ305" s="16" t="s">
        <v>79</v>
      </c>
      <c r="BK305" s="137">
        <f>ROUND(I305*H305,2)</f>
        <v>0</v>
      </c>
      <c r="BL305" s="16" t="s">
        <v>126</v>
      </c>
      <c r="BM305" s="136" t="s">
        <v>451</v>
      </c>
    </row>
    <row r="306" spans="2:65" s="13" customFormat="1">
      <c r="B306" s="145"/>
      <c r="D306" s="139" t="s">
        <v>128</v>
      </c>
      <c r="E306" s="146" t="s">
        <v>1</v>
      </c>
      <c r="F306" s="147" t="s">
        <v>321</v>
      </c>
      <c r="H306" s="146" t="s">
        <v>1</v>
      </c>
      <c r="L306" s="145"/>
      <c r="M306" s="148"/>
      <c r="T306" s="149"/>
      <c r="AT306" s="146" t="s">
        <v>128</v>
      </c>
      <c r="AU306" s="146" t="s">
        <v>81</v>
      </c>
      <c r="AV306" s="13" t="s">
        <v>79</v>
      </c>
      <c r="AW306" s="13" t="s">
        <v>28</v>
      </c>
      <c r="AX306" s="13" t="s">
        <v>71</v>
      </c>
      <c r="AY306" s="146" t="s">
        <v>120</v>
      </c>
    </row>
    <row r="307" spans="2:65" s="13" customFormat="1">
      <c r="B307" s="145"/>
      <c r="D307" s="139" t="s">
        <v>128</v>
      </c>
      <c r="E307" s="146" t="s">
        <v>1</v>
      </c>
      <c r="F307" s="147" t="s">
        <v>322</v>
      </c>
      <c r="H307" s="146" t="s">
        <v>1</v>
      </c>
      <c r="L307" s="145"/>
      <c r="M307" s="148"/>
      <c r="T307" s="149"/>
      <c r="AT307" s="146" t="s">
        <v>128</v>
      </c>
      <c r="AU307" s="146" t="s">
        <v>81</v>
      </c>
      <c r="AV307" s="13" t="s">
        <v>79</v>
      </c>
      <c r="AW307" s="13" t="s">
        <v>28</v>
      </c>
      <c r="AX307" s="13" t="s">
        <v>71</v>
      </c>
      <c r="AY307" s="146" t="s">
        <v>120</v>
      </c>
    </row>
    <row r="308" spans="2:65" s="13" customFormat="1">
      <c r="B308" s="145"/>
      <c r="D308" s="139" t="s">
        <v>128</v>
      </c>
      <c r="E308" s="146" t="s">
        <v>1</v>
      </c>
      <c r="F308" s="147" t="s">
        <v>315</v>
      </c>
      <c r="H308" s="146" t="s">
        <v>1</v>
      </c>
      <c r="L308" s="145"/>
      <c r="M308" s="148"/>
      <c r="T308" s="149"/>
      <c r="AT308" s="146" t="s">
        <v>128</v>
      </c>
      <c r="AU308" s="146" t="s">
        <v>81</v>
      </c>
      <c r="AV308" s="13" t="s">
        <v>79</v>
      </c>
      <c r="AW308" s="13" t="s">
        <v>28</v>
      </c>
      <c r="AX308" s="13" t="s">
        <v>71</v>
      </c>
      <c r="AY308" s="146" t="s">
        <v>120</v>
      </c>
    </row>
    <row r="309" spans="2:65" s="13" customFormat="1">
      <c r="B309" s="145"/>
      <c r="D309" s="139" t="s">
        <v>128</v>
      </c>
      <c r="E309" s="146" t="s">
        <v>1</v>
      </c>
      <c r="F309" s="147" t="s">
        <v>441</v>
      </c>
      <c r="H309" s="146" t="s">
        <v>1</v>
      </c>
      <c r="L309" s="145"/>
      <c r="M309" s="148"/>
      <c r="T309" s="149"/>
      <c r="AT309" s="146" t="s">
        <v>128</v>
      </c>
      <c r="AU309" s="146" t="s">
        <v>81</v>
      </c>
      <c r="AV309" s="13" t="s">
        <v>79</v>
      </c>
      <c r="AW309" s="13" t="s">
        <v>28</v>
      </c>
      <c r="AX309" s="13" t="s">
        <v>71</v>
      </c>
      <c r="AY309" s="146" t="s">
        <v>120</v>
      </c>
    </row>
    <row r="310" spans="2:65" s="12" customFormat="1">
      <c r="B310" s="138"/>
      <c r="D310" s="139" t="s">
        <v>128</v>
      </c>
      <c r="E310" s="140" t="s">
        <v>1</v>
      </c>
      <c r="F310" s="141" t="s">
        <v>452</v>
      </c>
      <c r="H310" s="142">
        <v>230.1</v>
      </c>
      <c r="L310" s="138"/>
      <c r="M310" s="143"/>
      <c r="T310" s="144"/>
      <c r="AT310" s="140" t="s">
        <v>128</v>
      </c>
      <c r="AU310" s="140" t="s">
        <v>81</v>
      </c>
      <c r="AV310" s="12" t="s">
        <v>81</v>
      </c>
      <c r="AW310" s="12" t="s">
        <v>28</v>
      </c>
      <c r="AX310" s="12" t="s">
        <v>71</v>
      </c>
      <c r="AY310" s="140" t="s">
        <v>120</v>
      </c>
    </row>
    <row r="311" spans="2:65" s="12" customFormat="1">
      <c r="B311" s="138"/>
      <c r="D311" s="139" t="s">
        <v>128</v>
      </c>
      <c r="E311" s="140" t="s">
        <v>1</v>
      </c>
      <c r="F311" s="141" t="s">
        <v>453</v>
      </c>
      <c r="H311" s="142">
        <v>204.22</v>
      </c>
      <c r="L311" s="138"/>
      <c r="M311" s="143"/>
      <c r="T311" s="144"/>
      <c r="AT311" s="140" t="s">
        <v>128</v>
      </c>
      <c r="AU311" s="140" t="s">
        <v>81</v>
      </c>
      <c r="AV311" s="12" t="s">
        <v>81</v>
      </c>
      <c r="AW311" s="12" t="s">
        <v>28</v>
      </c>
      <c r="AX311" s="12" t="s">
        <v>71</v>
      </c>
      <c r="AY311" s="140" t="s">
        <v>120</v>
      </c>
    </row>
    <row r="312" spans="2:65" s="12" customFormat="1">
      <c r="B312" s="138"/>
      <c r="D312" s="139" t="s">
        <v>128</v>
      </c>
      <c r="E312" s="140" t="s">
        <v>1</v>
      </c>
      <c r="F312" s="141" t="s">
        <v>454</v>
      </c>
      <c r="H312" s="142">
        <v>212.6</v>
      </c>
      <c r="L312" s="138"/>
      <c r="M312" s="143"/>
      <c r="T312" s="144"/>
      <c r="AT312" s="140" t="s">
        <v>128</v>
      </c>
      <c r="AU312" s="140" t="s">
        <v>81</v>
      </c>
      <c r="AV312" s="12" t="s">
        <v>81</v>
      </c>
      <c r="AW312" s="12" t="s">
        <v>28</v>
      </c>
      <c r="AX312" s="12" t="s">
        <v>71</v>
      </c>
      <c r="AY312" s="140" t="s">
        <v>120</v>
      </c>
    </row>
    <row r="313" spans="2:65" s="12" customFormat="1">
      <c r="B313" s="138"/>
      <c r="D313" s="139" t="s">
        <v>128</v>
      </c>
      <c r="E313" s="140" t="s">
        <v>1</v>
      </c>
      <c r="F313" s="141" t="s">
        <v>455</v>
      </c>
      <c r="H313" s="142">
        <v>171.8</v>
      </c>
      <c r="L313" s="138"/>
      <c r="M313" s="143"/>
      <c r="T313" s="144"/>
      <c r="AT313" s="140" t="s">
        <v>128</v>
      </c>
      <c r="AU313" s="140" t="s">
        <v>81</v>
      </c>
      <c r="AV313" s="12" t="s">
        <v>81</v>
      </c>
      <c r="AW313" s="12" t="s">
        <v>28</v>
      </c>
      <c r="AX313" s="12" t="s">
        <v>71</v>
      </c>
      <c r="AY313" s="140" t="s">
        <v>120</v>
      </c>
    </row>
    <row r="314" spans="2:65" s="14" customFormat="1">
      <c r="B314" s="150"/>
      <c r="D314" s="139" t="s">
        <v>128</v>
      </c>
      <c r="E314" s="151" t="s">
        <v>1</v>
      </c>
      <c r="F314" s="152" t="s">
        <v>189</v>
      </c>
      <c r="H314" s="153">
        <v>818.72</v>
      </c>
      <c r="L314" s="150"/>
      <c r="M314" s="154"/>
      <c r="T314" s="155"/>
      <c r="AT314" s="151" t="s">
        <v>128</v>
      </c>
      <c r="AU314" s="151" t="s">
        <v>81</v>
      </c>
      <c r="AV314" s="14" t="s">
        <v>126</v>
      </c>
      <c r="AW314" s="14" t="s">
        <v>28</v>
      </c>
      <c r="AX314" s="14" t="s">
        <v>79</v>
      </c>
      <c r="AY314" s="151" t="s">
        <v>120</v>
      </c>
    </row>
    <row r="315" spans="2:65" s="1" customFormat="1" ht="24.25" customHeight="1">
      <c r="B315" s="124"/>
      <c r="C315" s="125" t="s">
        <v>456</v>
      </c>
      <c r="D315" s="125" t="s">
        <v>122</v>
      </c>
      <c r="E315" s="126" t="s">
        <v>457</v>
      </c>
      <c r="F315" s="127" t="s">
        <v>458</v>
      </c>
      <c r="G315" s="128" t="s">
        <v>125</v>
      </c>
      <c r="H315" s="129">
        <v>409</v>
      </c>
      <c r="I315" s="130"/>
      <c r="J315" s="130">
        <f>ROUND(I315*H315,2)</f>
        <v>0</v>
      </c>
      <c r="K315" s="131"/>
      <c r="L315" s="28"/>
      <c r="M315" s="132" t="s">
        <v>1</v>
      </c>
      <c r="N315" s="133" t="s">
        <v>36</v>
      </c>
      <c r="O315" s="134">
        <v>0.03</v>
      </c>
      <c r="P315" s="134">
        <f>O315*H315</f>
        <v>12.27</v>
      </c>
      <c r="Q315" s="134">
        <v>0</v>
      </c>
      <c r="R315" s="134">
        <f>Q315*H315</f>
        <v>0</v>
      </c>
      <c r="S315" s="134">
        <v>0</v>
      </c>
      <c r="T315" s="135">
        <f>S315*H315</f>
        <v>0</v>
      </c>
      <c r="AR315" s="136" t="s">
        <v>126</v>
      </c>
      <c r="AT315" s="136" t="s">
        <v>122</v>
      </c>
      <c r="AU315" s="136" t="s">
        <v>81</v>
      </c>
      <c r="AY315" s="16" t="s">
        <v>120</v>
      </c>
      <c r="BE315" s="137">
        <f>IF(N315="základní",J315,0)</f>
        <v>0</v>
      </c>
      <c r="BF315" s="137">
        <f>IF(N315="snížená",J315,0)</f>
        <v>0</v>
      </c>
      <c r="BG315" s="137">
        <f>IF(N315="zákl. přenesená",J315,0)</f>
        <v>0</v>
      </c>
      <c r="BH315" s="137">
        <f>IF(N315="sníž. přenesená",J315,0)</f>
        <v>0</v>
      </c>
      <c r="BI315" s="137">
        <f>IF(N315="nulová",J315,0)</f>
        <v>0</v>
      </c>
      <c r="BJ315" s="16" t="s">
        <v>79</v>
      </c>
      <c r="BK315" s="137">
        <f>ROUND(I315*H315,2)</f>
        <v>0</v>
      </c>
      <c r="BL315" s="16" t="s">
        <v>126</v>
      </c>
      <c r="BM315" s="136" t="s">
        <v>459</v>
      </c>
    </row>
    <row r="316" spans="2:65" s="13" customFormat="1">
      <c r="B316" s="145"/>
      <c r="D316" s="139" t="s">
        <v>128</v>
      </c>
      <c r="E316" s="146" t="s">
        <v>1</v>
      </c>
      <c r="F316" s="147" t="s">
        <v>315</v>
      </c>
      <c r="H316" s="146" t="s">
        <v>1</v>
      </c>
      <c r="L316" s="145"/>
      <c r="M316" s="148"/>
      <c r="T316" s="149"/>
      <c r="AT316" s="146" t="s">
        <v>128</v>
      </c>
      <c r="AU316" s="146" t="s">
        <v>81</v>
      </c>
      <c r="AV316" s="13" t="s">
        <v>79</v>
      </c>
      <c r="AW316" s="13" t="s">
        <v>28</v>
      </c>
      <c r="AX316" s="13" t="s">
        <v>71</v>
      </c>
      <c r="AY316" s="146" t="s">
        <v>120</v>
      </c>
    </row>
    <row r="317" spans="2:65" s="13" customFormat="1">
      <c r="B317" s="145"/>
      <c r="D317" s="139" t="s">
        <v>128</v>
      </c>
      <c r="E317" s="146" t="s">
        <v>1</v>
      </c>
      <c r="F317" s="147" t="s">
        <v>441</v>
      </c>
      <c r="H317" s="146" t="s">
        <v>1</v>
      </c>
      <c r="L317" s="145"/>
      <c r="M317" s="148"/>
      <c r="T317" s="149"/>
      <c r="AT317" s="146" t="s">
        <v>128</v>
      </c>
      <c r="AU317" s="146" t="s">
        <v>81</v>
      </c>
      <c r="AV317" s="13" t="s">
        <v>79</v>
      </c>
      <c r="AW317" s="13" t="s">
        <v>28</v>
      </c>
      <c r="AX317" s="13" t="s">
        <v>71</v>
      </c>
      <c r="AY317" s="146" t="s">
        <v>120</v>
      </c>
    </row>
    <row r="318" spans="2:65" s="13" customFormat="1">
      <c r="B318" s="145"/>
      <c r="D318" s="139" t="s">
        <v>128</v>
      </c>
      <c r="E318" s="146" t="s">
        <v>1</v>
      </c>
      <c r="F318" s="147" t="s">
        <v>460</v>
      </c>
      <c r="H318" s="146" t="s">
        <v>1</v>
      </c>
      <c r="L318" s="145"/>
      <c r="M318" s="148"/>
      <c r="T318" s="149"/>
      <c r="AT318" s="146" t="s">
        <v>128</v>
      </c>
      <c r="AU318" s="146" t="s">
        <v>81</v>
      </c>
      <c r="AV318" s="13" t="s">
        <v>79</v>
      </c>
      <c r="AW318" s="13" t="s">
        <v>28</v>
      </c>
      <c r="AX318" s="13" t="s">
        <v>71</v>
      </c>
      <c r="AY318" s="146" t="s">
        <v>120</v>
      </c>
    </row>
    <row r="319" spans="2:65" s="12" customFormat="1">
      <c r="B319" s="138"/>
      <c r="D319" s="139" t="s">
        <v>128</v>
      </c>
      <c r="E319" s="140" t="s">
        <v>1</v>
      </c>
      <c r="F319" s="141" t="s">
        <v>461</v>
      </c>
      <c r="H319" s="142">
        <v>219.2</v>
      </c>
      <c r="L319" s="138"/>
      <c r="M319" s="143"/>
      <c r="T319" s="144"/>
      <c r="AT319" s="140" t="s">
        <v>128</v>
      </c>
      <c r="AU319" s="140" t="s">
        <v>81</v>
      </c>
      <c r="AV319" s="12" t="s">
        <v>81</v>
      </c>
      <c r="AW319" s="12" t="s">
        <v>28</v>
      </c>
      <c r="AX319" s="12" t="s">
        <v>71</v>
      </c>
      <c r="AY319" s="140" t="s">
        <v>120</v>
      </c>
    </row>
    <row r="320" spans="2:65" s="13" customFormat="1">
      <c r="B320" s="145"/>
      <c r="D320" s="139" t="s">
        <v>128</v>
      </c>
      <c r="E320" s="146" t="s">
        <v>1</v>
      </c>
      <c r="F320" s="147" t="s">
        <v>462</v>
      </c>
      <c r="H320" s="146" t="s">
        <v>1</v>
      </c>
      <c r="L320" s="145"/>
      <c r="M320" s="148"/>
      <c r="T320" s="149"/>
      <c r="AT320" s="146" t="s">
        <v>128</v>
      </c>
      <c r="AU320" s="146" t="s">
        <v>81</v>
      </c>
      <c r="AV320" s="13" t="s">
        <v>79</v>
      </c>
      <c r="AW320" s="13" t="s">
        <v>28</v>
      </c>
      <c r="AX320" s="13" t="s">
        <v>71</v>
      </c>
      <c r="AY320" s="146" t="s">
        <v>120</v>
      </c>
    </row>
    <row r="321" spans="2:65" s="12" customFormat="1">
      <c r="B321" s="138"/>
      <c r="D321" s="139" t="s">
        <v>128</v>
      </c>
      <c r="E321" s="140" t="s">
        <v>1</v>
      </c>
      <c r="F321" s="141" t="s">
        <v>463</v>
      </c>
      <c r="H321" s="142">
        <v>189.8</v>
      </c>
      <c r="L321" s="138"/>
      <c r="M321" s="143"/>
      <c r="T321" s="144"/>
      <c r="AT321" s="140" t="s">
        <v>128</v>
      </c>
      <c r="AU321" s="140" t="s">
        <v>81</v>
      </c>
      <c r="AV321" s="12" t="s">
        <v>81</v>
      </c>
      <c r="AW321" s="12" t="s">
        <v>28</v>
      </c>
      <c r="AX321" s="12" t="s">
        <v>71</v>
      </c>
      <c r="AY321" s="140" t="s">
        <v>120</v>
      </c>
    </row>
    <row r="322" spans="2:65" s="14" customFormat="1">
      <c r="B322" s="150"/>
      <c r="D322" s="139" t="s">
        <v>128</v>
      </c>
      <c r="E322" s="151" t="s">
        <v>1</v>
      </c>
      <c r="F322" s="152" t="s">
        <v>189</v>
      </c>
      <c r="H322" s="153">
        <v>409</v>
      </c>
      <c r="L322" s="150"/>
      <c r="M322" s="154"/>
      <c r="T322" s="155"/>
      <c r="AT322" s="151" t="s">
        <v>128</v>
      </c>
      <c r="AU322" s="151" t="s">
        <v>81</v>
      </c>
      <c r="AV322" s="14" t="s">
        <v>126</v>
      </c>
      <c r="AW322" s="14" t="s">
        <v>28</v>
      </c>
      <c r="AX322" s="14" t="s">
        <v>79</v>
      </c>
      <c r="AY322" s="151" t="s">
        <v>120</v>
      </c>
    </row>
    <row r="323" spans="2:65" s="1" customFormat="1" ht="24.25" customHeight="1">
      <c r="B323" s="124"/>
      <c r="C323" s="125" t="s">
        <v>464</v>
      </c>
      <c r="D323" s="125" t="s">
        <v>122</v>
      </c>
      <c r="E323" s="126" t="s">
        <v>465</v>
      </c>
      <c r="F323" s="127" t="s">
        <v>466</v>
      </c>
      <c r="G323" s="128" t="s">
        <v>125</v>
      </c>
      <c r="H323" s="129">
        <v>317.04000000000002</v>
      </c>
      <c r="I323" s="130"/>
      <c r="J323" s="130">
        <f>ROUND(I323*H323,2)</f>
        <v>0</v>
      </c>
      <c r="K323" s="131"/>
      <c r="L323" s="28"/>
      <c r="M323" s="132" t="s">
        <v>1</v>
      </c>
      <c r="N323" s="133" t="s">
        <v>36</v>
      </c>
      <c r="O323" s="134">
        <v>3.1E-2</v>
      </c>
      <c r="P323" s="134">
        <f>O323*H323</f>
        <v>9.828240000000001</v>
      </c>
      <c r="Q323" s="134">
        <v>0</v>
      </c>
      <c r="R323" s="134">
        <f>Q323*H323</f>
        <v>0</v>
      </c>
      <c r="S323" s="134">
        <v>0</v>
      </c>
      <c r="T323" s="135">
        <f>S323*H323</f>
        <v>0</v>
      </c>
      <c r="AR323" s="136" t="s">
        <v>126</v>
      </c>
      <c r="AT323" s="136" t="s">
        <v>122</v>
      </c>
      <c r="AU323" s="136" t="s">
        <v>81</v>
      </c>
      <c r="AY323" s="16" t="s">
        <v>120</v>
      </c>
      <c r="BE323" s="137">
        <f>IF(N323="základní",J323,0)</f>
        <v>0</v>
      </c>
      <c r="BF323" s="137">
        <f>IF(N323="snížená",J323,0)</f>
        <v>0</v>
      </c>
      <c r="BG323" s="137">
        <f>IF(N323="zákl. přenesená",J323,0)</f>
        <v>0</v>
      </c>
      <c r="BH323" s="137">
        <f>IF(N323="sníž. přenesená",J323,0)</f>
        <v>0</v>
      </c>
      <c r="BI323" s="137">
        <f>IF(N323="nulová",J323,0)</f>
        <v>0</v>
      </c>
      <c r="BJ323" s="16" t="s">
        <v>79</v>
      </c>
      <c r="BK323" s="137">
        <f>ROUND(I323*H323,2)</f>
        <v>0</v>
      </c>
      <c r="BL323" s="16" t="s">
        <v>126</v>
      </c>
      <c r="BM323" s="136" t="s">
        <v>467</v>
      </c>
    </row>
    <row r="324" spans="2:65" s="13" customFormat="1">
      <c r="B324" s="145"/>
      <c r="D324" s="139" t="s">
        <v>128</v>
      </c>
      <c r="E324" s="146" t="s">
        <v>1</v>
      </c>
      <c r="F324" s="147" t="s">
        <v>321</v>
      </c>
      <c r="H324" s="146" t="s">
        <v>1</v>
      </c>
      <c r="L324" s="145"/>
      <c r="M324" s="148"/>
      <c r="T324" s="149"/>
      <c r="AT324" s="146" t="s">
        <v>128</v>
      </c>
      <c r="AU324" s="146" t="s">
        <v>81</v>
      </c>
      <c r="AV324" s="13" t="s">
        <v>79</v>
      </c>
      <c r="AW324" s="13" t="s">
        <v>28</v>
      </c>
      <c r="AX324" s="13" t="s">
        <v>71</v>
      </c>
      <c r="AY324" s="146" t="s">
        <v>120</v>
      </c>
    </row>
    <row r="325" spans="2:65" s="13" customFormat="1">
      <c r="B325" s="145"/>
      <c r="D325" s="139" t="s">
        <v>128</v>
      </c>
      <c r="E325" s="146" t="s">
        <v>1</v>
      </c>
      <c r="F325" s="147" t="s">
        <v>322</v>
      </c>
      <c r="H325" s="146" t="s">
        <v>1</v>
      </c>
      <c r="L325" s="145"/>
      <c r="M325" s="148"/>
      <c r="T325" s="149"/>
      <c r="AT325" s="146" t="s">
        <v>128</v>
      </c>
      <c r="AU325" s="146" t="s">
        <v>81</v>
      </c>
      <c r="AV325" s="13" t="s">
        <v>79</v>
      </c>
      <c r="AW325" s="13" t="s">
        <v>28</v>
      </c>
      <c r="AX325" s="13" t="s">
        <v>71</v>
      </c>
      <c r="AY325" s="146" t="s">
        <v>120</v>
      </c>
    </row>
    <row r="326" spans="2:65" s="13" customFormat="1">
      <c r="B326" s="145"/>
      <c r="D326" s="139" t="s">
        <v>128</v>
      </c>
      <c r="E326" s="146" t="s">
        <v>1</v>
      </c>
      <c r="F326" s="147" t="s">
        <v>315</v>
      </c>
      <c r="H326" s="146" t="s">
        <v>1</v>
      </c>
      <c r="L326" s="145"/>
      <c r="M326" s="148"/>
      <c r="T326" s="149"/>
      <c r="AT326" s="146" t="s">
        <v>128</v>
      </c>
      <c r="AU326" s="146" t="s">
        <v>81</v>
      </c>
      <c r="AV326" s="13" t="s">
        <v>79</v>
      </c>
      <c r="AW326" s="13" t="s">
        <v>28</v>
      </c>
      <c r="AX326" s="13" t="s">
        <v>71</v>
      </c>
      <c r="AY326" s="146" t="s">
        <v>120</v>
      </c>
    </row>
    <row r="327" spans="2:65" s="13" customFormat="1">
      <c r="B327" s="145"/>
      <c r="D327" s="139" t="s">
        <v>128</v>
      </c>
      <c r="E327" s="146" t="s">
        <v>1</v>
      </c>
      <c r="F327" s="147" t="s">
        <v>441</v>
      </c>
      <c r="H327" s="146" t="s">
        <v>1</v>
      </c>
      <c r="L327" s="145"/>
      <c r="M327" s="148"/>
      <c r="T327" s="149"/>
      <c r="AT327" s="146" t="s">
        <v>128</v>
      </c>
      <c r="AU327" s="146" t="s">
        <v>81</v>
      </c>
      <c r="AV327" s="13" t="s">
        <v>79</v>
      </c>
      <c r="AW327" s="13" t="s">
        <v>28</v>
      </c>
      <c r="AX327" s="13" t="s">
        <v>71</v>
      </c>
      <c r="AY327" s="146" t="s">
        <v>120</v>
      </c>
    </row>
    <row r="328" spans="2:65" s="13" customFormat="1">
      <c r="B328" s="145"/>
      <c r="D328" s="139" t="s">
        <v>128</v>
      </c>
      <c r="E328" s="146" t="s">
        <v>1</v>
      </c>
      <c r="F328" s="147" t="s">
        <v>468</v>
      </c>
      <c r="H328" s="146" t="s">
        <v>1</v>
      </c>
      <c r="L328" s="145"/>
      <c r="M328" s="148"/>
      <c r="T328" s="149"/>
      <c r="AT328" s="146" t="s">
        <v>128</v>
      </c>
      <c r="AU328" s="146" t="s">
        <v>81</v>
      </c>
      <c r="AV328" s="13" t="s">
        <v>79</v>
      </c>
      <c r="AW328" s="13" t="s">
        <v>28</v>
      </c>
      <c r="AX328" s="13" t="s">
        <v>71</v>
      </c>
      <c r="AY328" s="146" t="s">
        <v>120</v>
      </c>
    </row>
    <row r="329" spans="2:65" s="12" customFormat="1">
      <c r="B329" s="138"/>
      <c r="D329" s="139" t="s">
        <v>128</v>
      </c>
      <c r="E329" s="140" t="s">
        <v>1</v>
      </c>
      <c r="F329" s="141" t="s">
        <v>469</v>
      </c>
      <c r="H329" s="142">
        <v>317.04000000000002</v>
      </c>
      <c r="L329" s="138"/>
      <c r="M329" s="143"/>
      <c r="T329" s="144"/>
      <c r="AT329" s="140" t="s">
        <v>128</v>
      </c>
      <c r="AU329" s="140" t="s">
        <v>81</v>
      </c>
      <c r="AV329" s="12" t="s">
        <v>81</v>
      </c>
      <c r="AW329" s="12" t="s">
        <v>28</v>
      </c>
      <c r="AX329" s="12" t="s">
        <v>79</v>
      </c>
      <c r="AY329" s="140" t="s">
        <v>120</v>
      </c>
    </row>
    <row r="330" spans="2:65" s="1" customFormat="1" ht="24.25" customHeight="1">
      <c r="B330" s="124"/>
      <c r="C330" s="125" t="s">
        <v>470</v>
      </c>
      <c r="D330" s="125" t="s">
        <v>122</v>
      </c>
      <c r="E330" s="126" t="s">
        <v>471</v>
      </c>
      <c r="F330" s="127" t="s">
        <v>472</v>
      </c>
      <c r="G330" s="128" t="s">
        <v>125</v>
      </c>
      <c r="H330" s="129">
        <v>1684.7</v>
      </c>
      <c r="I330" s="130"/>
      <c r="J330" s="130">
        <f>ROUND(I330*H330,2)</f>
        <v>0</v>
      </c>
      <c r="K330" s="131"/>
      <c r="L330" s="28"/>
      <c r="M330" s="132" t="s">
        <v>1</v>
      </c>
      <c r="N330" s="133" t="s">
        <v>36</v>
      </c>
      <c r="O330" s="134">
        <v>3.1E-2</v>
      </c>
      <c r="P330" s="134">
        <f>O330*H330</f>
        <v>52.225700000000003</v>
      </c>
      <c r="Q330" s="134">
        <v>0</v>
      </c>
      <c r="R330" s="134">
        <f>Q330*H330</f>
        <v>0</v>
      </c>
      <c r="S330" s="134">
        <v>0</v>
      </c>
      <c r="T330" s="135">
        <f>S330*H330</f>
        <v>0</v>
      </c>
      <c r="AR330" s="136" t="s">
        <v>126</v>
      </c>
      <c r="AT330" s="136" t="s">
        <v>122</v>
      </c>
      <c r="AU330" s="136" t="s">
        <v>81</v>
      </c>
      <c r="AY330" s="16" t="s">
        <v>120</v>
      </c>
      <c r="BE330" s="137">
        <f>IF(N330="základní",J330,0)</f>
        <v>0</v>
      </c>
      <c r="BF330" s="137">
        <f>IF(N330="snížená",J330,0)</f>
        <v>0</v>
      </c>
      <c r="BG330" s="137">
        <f>IF(N330="zákl. přenesená",J330,0)</f>
        <v>0</v>
      </c>
      <c r="BH330" s="137">
        <f>IF(N330="sníž. přenesená",J330,0)</f>
        <v>0</v>
      </c>
      <c r="BI330" s="137">
        <f>IF(N330="nulová",J330,0)</f>
        <v>0</v>
      </c>
      <c r="BJ330" s="16" t="s">
        <v>79</v>
      </c>
      <c r="BK330" s="137">
        <f>ROUND(I330*H330,2)</f>
        <v>0</v>
      </c>
      <c r="BL330" s="16" t="s">
        <v>126</v>
      </c>
      <c r="BM330" s="136" t="s">
        <v>473</v>
      </c>
    </row>
    <row r="331" spans="2:65" s="13" customFormat="1">
      <c r="B331" s="145"/>
      <c r="D331" s="139" t="s">
        <v>128</v>
      </c>
      <c r="E331" s="146" t="s">
        <v>1</v>
      </c>
      <c r="F331" s="147" t="s">
        <v>315</v>
      </c>
      <c r="H331" s="146" t="s">
        <v>1</v>
      </c>
      <c r="L331" s="145"/>
      <c r="M331" s="148"/>
      <c r="T331" s="149"/>
      <c r="AT331" s="146" t="s">
        <v>128</v>
      </c>
      <c r="AU331" s="146" t="s">
        <v>81</v>
      </c>
      <c r="AV331" s="13" t="s">
        <v>79</v>
      </c>
      <c r="AW331" s="13" t="s">
        <v>28</v>
      </c>
      <c r="AX331" s="13" t="s">
        <v>71</v>
      </c>
      <c r="AY331" s="146" t="s">
        <v>120</v>
      </c>
    </row>
    <row r="332" spans="2:65" s="13" customFormat="1">
      <c r="B332" s="145"/>
      <c r="D332" s="139" t="s">
        <v>128</v>
      </c>
      <c r="E332" s="146" t="s">
        <v>1</v>
      </c>
      <c r="F332" s="147" t="s">
        <v>441</v>
      </c>
      <c r="H332" s="146" t="s">
        <v>1</v>
      </c>
      <c r="L332" s="145"/>
      <c r="M332" s="148"/>
      <c r="T332" s="149"/>
      <c r="AT332" s="146" t="s">
        <v>128</v>
      </c>
      <c r="AU332" s="146" t="s">
        <v>81</v>
      </c>
      <c r="AV332" s="13" t="s">
        <v>79</v>
      </c>
      <c r="AW332" s="13" t="s">
        <v>28</v>
      </c>
      <c r="AX332" s="13" t="s">
        <v>71</v>
      </c>
      <c r="AY332" s="146" t="s">
        <v>120</v>
      </c>
    </row>
    <row r="333" spans="2:65" s="13" customFormat="1">
      <c r="B333" s="145"/>
      <c r="D333" s="139" t="s">
        <v>128</v>
      </c>
      <c r="E333" s="146" t="s">
        <v>1</v>
      </c>
      <c r="F333" s="147" t="s">
        <v>474</v>
      </c>
      <c r="H333" s="146" t="s">
        <v>1</v>
      </c>
      <c r="L333" s="145"/>
      <c r="M333" s="148"/>
      <c r="T333" s="149"/>
      <c r="AT333" s="146" t="s">
        <v>128</v>
      </c>
      <c r="AU333" s="146" t="s">
        <v>81</v>
      </c>
      <c r="AV333" s="13" t="s">
        <v>79</v>
      </c>
      <c r="AW333" s="13" t="s">
        <v>28</v>
      </c>
      <c r="AX333" s="13" t="s">
        <v>71</v>
      </c>
      <c r="AY333" s="146" t="s">
        <v>120</v>
      </c>
    </row>
    <row r="334" spans="2:65" s="12" customFormat="1">
      <c r="B334" s="138"/>
      <c r="D334" s="139" t="s">
        <v>128</v>
      </c>
      <c r="E334" s="140" t="s">
        <v>1</v>
      </c>
      <c r="F334" s="141" t="s">
        <v>475</v>
      </c>
      <c r="H334" s="142">
        <v>941.86</v>
      </c>
      <c r="L334" s="138"/>
      <c r="M334" s="143"/>
      <c r="T334" s="144"/>
      <c r="AT334" s="140" t="s">
        <v>128</v>
      </c>
      <c r="AU334" s="140" t="s">
        <v>81</v>
      </c>
      <c r="AV334" s="12" t="s">
        <v>81</v>
      </c>
      <c r="AW334" s="12" t="s">
        <v>28</v>
      </c>
      <c r="AX334" s="12" t="s">
        <v>71</v>
      </c>
      <c r="AY334" s="140" t="s">
        <v>120</v>
      </c>
    </row>
    <row r="335" spans="2:65" s="13" customFormat="1">
      <c r="B335" s="145"/>
      <c r="D335" s="139" t="s">
        <v>128</v>
      </c>
      <c r="E335" s="146" t="s">
        <v>1</v>
      </c>
      <c r="F335" s="147" t="s">
        <v>476</v>
      </c>
      <c r="H335" s="146" t="s">
        <v>1</v>
      </c>
      <c r="L335" s="145"/>
      <c r="M335" s="148"/>
      <c r="T335" s="149"/>
      <c r="AT335" s="146" t="s">
        <v>128</v>
      </c>
      <c r="AU335" s="146" t="s">
        <v>81</v>
      </c>
      <c r="AV335" s="13" t="s">
        <v>79</v>
      </c>
      <c r="AW335" s="13" t="s">
        <v>28</v>
      </c>
      <c r="AX335" s="13" t="s">
        <v>71</v>
      </c>
      <c r="AY335" s="146" t="s">
        <v>120</v>
      </c>
    </row>
    <row r="336" spans="2:65" s="12" customFormat="1">
      <c r="B336" s="138"/>
      <c r="D336" s="139" t="s">
        <v>128</v>
      </c>
      <c r="E336" s="140" t="s">
        <v>1</v>
      </c>
      <c r="F336" s="141" t="s">
        <v>477</v>
      </c>
      <c r="H336" s="142">
        <v>742.84</v>
      </c>
      <c r="L336" s="138"/>
      <c r="M336" s="143"/>
      <c r="T336" s="144"/>
      <c r="AT336" s="140" t="s">
        <v>128</v>
      </c>
      <c r="AU336" s="140" t="s">
        <v>81</v>
      </c>
      <c r="AV336" s="12" t="s">
        <v>81</v>
      </c>
      <c r="AW336" s="12" t="s">
        <v>28</v>
      </c>
      <c r="AX336" s="12" t="s">
        <v>71</v>
      </c>
      <c r="AY336" s="140" t="s">
        <v>120</v>
      </c>
    </row>
    <row r="337" spans="2:65" s="14" customFormat="1">
      <c r="B337" s="150"/>
      <c r="D337" s="139" t="s">
        <v>128</v>
      </c>
      <c r="E337" s="151" t="s">
        <v>1</v>
      </c>
      <c r="F337" s="152" t="s">
        <v>189</v>
      </c>
      <c r="H337" s="153">
        <v>1684.7</v>
      </c>
      <c r="L337" s="150"/>
      <c r="M337" s="154"/>
      <c r="T337" s="155"/>
      <c r="AT337" s="151" t="s">
        <v>128</v>
      </c>
      <c r="AU337" s="151" t="s">
        <v>81</v>
      </c>
      <c r="AV337" s="14" t="s">
        <v>126</v>
      </c>
      <c r="AW337" s="14" t="s">
        <v>28</v>
      </c>
      <c r="AX337" s="14" t="s">
        <v>79</v>
      </c>
      <c r="AY337" s="151" t="s">
        <v>120</v>
      </c>
    </row>
    <row r="338" spans="2:65" s="1" customFormat="1" ht="24.25" customHeight="1">
      <c r="B338" s="124"/>
      <c r="C338" s="125" t="s">
        <v>478</v>
      </c>
      <c r="D338" s="125" t="s">
        <v>122</v>
      </c>
      <c r="E338" s="126" t="s">
        <v>479</v>
      </c>
      <c r="F338" s="127" t="s">
        <v>480</v>
      </c>
      <c r="G338" s="128" t="s">
        <v>125</v>
      </c>
      <c r="H338" s="129">
        <v>39.5</v>
      </c>
      <c r="I338" s="130"/>
      <c r="J338" s="130">
        <f>ROUND(I338*H338,2)</f>
        <v>0</v>
      </c>
      <c r="K338" s="131"/>
      <c r="L338" s="28"/>
      <c r="M338" s="132" t="s">
        <v>1</v>
      </c>
      <c r="N338" s="133" t="s">
        <v>36</v>
      </c>
      <c r="O338" s="134">
        <v>8.0000000000000002E-3</v>
      </c>
      <c r="P338" s="134">
        <f>O338*H338</f>
        <v>0.316</v>
      </c>
      <c r="Q338" s="134">
        <v>0</v>
      </c>
      <c r="R338" s="134">
        <f>Q338*H338</f>
        <v>0</v>
      </c>
      <c r="S338" s="134">
        <v>0</v>
      </c>
      <c r="T338" s="135">
        <f>S338*H338</f>
        <v>0</v>
      </c>
      <c r="AR338" s="136" t="s">
        <v>126</v>
      </c>
      <c r="AT338" s="136" t="s">
        <v>122</v>
      </c>
      <c r="AU338" s="136" t="s">
        <v>81</v>
      </c>
      <c r="AY338" s="16" t="s">
        <v>120</v>
      </c>
      <c r="BE338" s="137">
        <f>IF(N338="základní",J338,0)</f>
        <v>0</v>
      </c>
      <c r="BF338" s="137">
        <f>IF(N338="snížená",J338,0)</f>
        <v>0</v>
      </c>
      <c r="BG338" s="137">
        <f>IF(N338="zákl. přenesená",J338,0)</f>
        <v>0</v>
      </c>
      <c r="BH338" s="137">
        <f>IF(N338="sníž. přenesená",J338,0)</f>
        <v>0</v>
      </c>
      <c r="BI338" s="137">
        <f>IF(N338="nulová",J338,0)</f>
        <v>0</v>
      </c>
      <c r="BJ338" s="16" t="s">
        <v>79</v>
      </c>
      <c r="BK338" s="137">
        <f>ROUND(I338*H338,2)</f>
        <v>0</v>
      </c>
      <c r="BL338" s="16" t="s">
        <v>126</v>
      </c>
      <c r="BM338" s="136" t="s">
        <v>481</v>
      </c>
    </row>
    <row r="339" spans="2:65" s="13" customFormat="1">
      <c r="B339" s="145"/>
      <c r="D339" s="139" t="s">
        <v>128</v>
      </c>
      <c r="E339" s="146" t="s">
        <v>1</v>
      </c>
      <c r="F339" s="147" t="s">
        <v>440</v>
      </c>
      <c r="H339" s="146" t="s">
        <v>1</v>
      </c>
      <c r="L339" s="145"/>
      <c r="M339" s="148"/>
      <c r="T339" s="149"/>
      <c r="AT339" s="146" t="s">
        <v>128</v>
      </c>
      <c r="AU339" s="146" t="s">
        <v>81</v>
      </c>
      <c r="AV339" s="13" t="s">
        <v>79</v>
      </c>
      <c r="AW339" s="13" t="s">
        <v>28</v>
      </c>
      <c r="AX339" s="13" t="s">
        <v>71</v>
      </c>
      <c r="AY339" s="146" t="s">
        <v>120</v>
      </c>
    </row>
    <row r="340" spans="2:65" s="12" customFormat="1">
      <c r="B340" s="138"/>
      <c r="D340" s="139" t="s">
        <v>128</v>
      </c>
      <c r="E340" s="140" t="s">
        <v>1</v>
      </c>
      <c r="F340" s="141" t="s">
        <v>482</v>
      </c>
      <c r="H340" s="142">
        <v>39.5</v>
      </c>
      <c r="L340" s="138"/>
      <c r="M340" s="143"/>
      <c r="T340" s="144"/>
      <c r="AT340" s="140" t="s">
        <v>128</v>
      </c>
      <c r="AU340" s="140" t="s">
        <v>81</v>
      </c>
      <c r="AV340" s="12" t="s">
        <v>81</v>
      </c>
      <c r="AW340" s="12" t="s">
        <v>28</v>
      </c>
      <c r="AX340" s="12" t="s">
        <v>79</v>
      </c>
      <c r="AY340" s="140" t="s">
        <v>120</v>
      </c>
    </row>
    <row r="341" spans="2:65" s="1" customFormat="1" ht="24.25" customHeight="1">
      <c r="B341" s="124"/>
      <c r="C341" s="125" t="s">
        <v>483</v>
      </c>
      <c r="D341" s="125" t="s">
        <v>122</v>
      </c>
      <c r="E341" s="126" t="s">
        <v>484</v>
      </c>
      <c r="F341" s="127" t="s">
        <v>485</v>
      </c>
      <c r="G341" s="128" t="s">
        <v>125</v>
      </c>
      <c r="H341" s="129">
        <v>48.5</v>
      </c>
      <c r="I341" s="130"/>
      <c r="J341" s="130">
        <f>ROUND(I341*H341,2)</f>
        <v>0</v>
      </c>
      <c r="K341" s="131"/>
      <c r="L341" s="28"/>
      <c r="M341" s="132" t="s">
        <v>1</v>
      </c>
      <c r="N341" s="133" t="s">
        <v>36</v>
      </c>
      <c r="O341" s="134">
        <v>2E-3</v>
      </c>
      <c r="P341" s="134">
        <f>O341*H341</f>
        <v>9.7000000000000003E-2</v>
      </c>
      <c r="Q341" s="134">
        <v>0</v>
      </c>
      <c r="R341" s="134">
        <f>Q341*H341</f>
        <v>0</v>
      </c>
      <c r="S341" s="134">
        <v>0</v>
      </c>
      <c r="T341" s="135">
        <f>S341*H341</f>
        <v>0</v>
      </c>
      <c r="AR341" s="136" t="s">
        <v>126</v>
      </c>
      <c r="AT341" s="136" t="s">
        <v>122</v>
      </c>
      <c r="AU341" s="136" t="s">
        <v>81</v>
      </c>
      <c r="AY341" s="16" t="s">
        <v>120</v>
      </c>
      <c r="BE341" s="137">
        <f>IF(N341="základní",J341,0)</f>
        <v>0</v>
      </c>
      <c r="BF341" s="137">
        <f>IF(N341="snížená",J341,0)</f>
        <v>0</v>
      </c>
      <c r="BG341" s="137">
        <f>IF(N341="zákl. přenesená",J341,0)</f>
        <v>0</v>
      </c>
      <c r="BH341" s="137">
        <f>IF(N341="sníž. přenesená",J341,0)</f>
        <v>0</v>
      </c>
      <c r="BI341" s="137">
        <f>IF(N341="nulová",J341,0)</f>
        <v>0</v>
      </c>
      <c r="BJ341" s="16" t="s">
        <v>79</v>
      </c>
      <c r="BK341" s="137">
        <f>ROUND(I341*H341,2)</f>
        <v>0</v>
      </c>
      <c r="BL341" s="16" t="s">
        <v>126</v>
      </c>
      <c r="BM341" s="136" t="s">
        <v>486</v>
      </c>
    </row>
    <row r="342" spans="2:65" s="13" customFormat="1">
      <c r="B342" s="145"/>
      <c r="D342" s="139" t="s">
        <v>128</v>
      </c>
      <c r="E342" s="146" t="s">
        <v>1</v>
      </c>
      <c r="F342" s="147" t="s">
        <v>440</v>
      </c>
      <c r="H342" s="146" t="s">
        <v>1</v>
      </c>
      <c r="L342" s="145"/>
      <c r="M342" s="148"/>
      <c r="T342" s="149"/>
      <c r="AT342" s="146" t="s">
        <v>128</v>
      </c>
      <c r="AU342" s="146" t="s">
        <v>81</v>
      </c>
      <c r="AV342" s="13" t="s">
        <v>79</v>
      </c>
      <c r="AW342" s="13" t="s">
        <v>28</v>
      </c>
      <c r="AX342" s="13" t="s">
        <v>71</v>
      </c>
      <c r="AY342" s="146" t="s">
        <v>120</v>
      </c>
    </row>
    <row r="343" spans="2:65" s="12" customFormat="1">
      <c r="B343" s="138"/>
      <c r="D343" s="139" t="s">
        <v>128</v>
      </c>
      <c r="E343" s="140" t="s">
        <v>1</v>
      </c>
      <c r="F343" s="141" t="s">
        <v>487</v>
      </c>
      <c r="H343" s="142">
        <v>48.5</v>
      </c>
      <c r="L343" s="138"/>
      <c r="M343" s="143"/>
      <c r="T343" s="144"/>
      <c r="AT343" s="140" t="s">
        <v>128</v>
      </c>
      <c r="AU343" s="140" t="s">
        <v>81</v>
      </c>
      <c r="AV343" s="12" t="s">
        <v>81</v>
      </c>
      <c r="AW343" s="12" t="s">
        <v>28</v>
      </c>
      <c r="AX343" s="12" t="s">
        <v>79</v>
      </c>
      <c r="AY343" s="140" t="s">
        <v>120</v>
      </c>
    </row>
    <row r="344" spans="2:65" s="1" customFormat="1" ht="33" customHeight="1">
      <c r="B344" s="124"/>
      <c r="C344" s="125" t="s">
        <v>488</v>
      </c>
      <c r="D344" s="125" t="s">
        <v>122</v>
      </c>
      <c r="E344" s="126" t="s">
        <v>489</v>
      </c>
      <c r="F344" s="127" t="s">
        <v>490</v>
      </c>
      <c r="G344" s="128" t="s">
        <v>125</v>
      </c>
      <c r="H344" s="129">
        <v>48.5</v>
      </c>
      <c r="I344" s="130"/>
      <c r="J344" s="130">
        <f>ROUND(I344*H344,2)</f>
        <v>0</v>
      </c>
      <c r="K344" s="131"/>
      <c r="L344" s="28"/>
      <c r="M344" s="132" t="s">
        <v>1</v>
      </c>
      <c r="N344" s="133" t="s">
        <v>36</v>
      </c>
      <c r="O344" s="134">
        <v>0.19</v>
      </c>
      <c r="P344" s="134">
        <f>O344*H344</f>
        <v>9.2149999999999999</v>
      </c>
      <c r="Q344" s="134">
        <v>0</v>
      </c>
      <c r="R344" s="134">
        <f>Q344*H344</f>
        <v>0</v>
      </c>
      <c r="S344" s="134">
        <v>0</v>
      </c>
      <c r="T344" s="135">
        <f>S344*H344</f>
        <v>0</v>
      </c>
      <c r="AR344" s="136" t="s">
        <v>126</v>
      </c>
      <c r="AT344" s="136" t="s">
        <v>122</v>
      </c>
      <c r="AU344" s="136" t="s">
        <v>81</v>
      </c>
      <c r="AY344" s="16" t="s">
        <v>120</v>
      </c>
      <c r="BE344" s="137">
        <f>IF(N344="základní",J344,0)</f>
        <v>0</v>
      </c>
      <c r="BF344" s="137">
        <f>IF(N344="snížená",J344,0)</f>
        <v>0</v>
      </c>
      <c r="BG344" s="137">
        <f>IF(N344="zákl. přenesená",J344,0)</f>
        <v>0</v>
      </c>
      <c r="BH344" s="137">
        <f>IF(N344="sníž. přenesená",J344,0)</f>
        <v>0</v>
      </c>
      <c r="BI344" s="137">
        <f>IF(N344="nulová",J344,0)</f>
        <v>0</v>
      </c>
      <c r="BJ344" s="16" t="s">
        <v>79</v>
      </c>
      <c r="BK344" s="137">
        <f>ROUND(I344*H344,2)</f>
        <v>0</v>
      </c>
      <c r="BL344" s="16" t="s">
        <v>126</v>
      </c>
      <c r="BM344" s="136" t="s">
        <v>491</v>
      </c>
    </row>
    <row r="345" spans="2:65" s="13" customFormat="1">
      <c r="B345" s="145"/>
      <c r="D345" s="139" t="s">
        <v>128</v>
      </c>
      <c r="E345" s="146" t="s">
        <v>1</v>
      </c>
      <c r="F345" s="147" t="s">
        <v>321</v>
      </c>
      <c r="H345" s="146" t="s">
        <v>1</v>
      </c>
      <c r="L345" s="145"/>
      <c r="M345" s="148"/>
      <c r="T345" s="149"/>
      <c r="AT345" s="146" t="s">
        <v>128</v>
      </c>
      <c r="AU345" s="146" t="s">
        <v>81</v>
      </c>
      <c r="AV345" s="13" t="s">
        <v>79</v>
      </c>
      <c r="AW345" s="13" t="s">
        <v>28</v>
      </c>
      <c r="AX345" s="13" t="s">
        <v>71</v>
      </c>
      <c r="AY345" s="146" t="s">
        <v>120</v>
      </c>
    </row>
    <row r="346" spans="2:65" s="13" customFormat="1">
      <c r="B346" s="145"/>
      <c r="D346" s="139" t="s">
        <v>128</v>
      </c>
      <c r="E346" s="146" t="s">
        <v>1</v>
      </c>
      <c r="F346" s="147" t="s">
        <v>322</v>
      </c>
      <c r="H346" s="146" t="s">
        <v>1</v>
      </c>
      <c r="L346" s="145"/>
      <c r="M346" s="148"/>
      <c r="T346" s="149"/>
      <c r="AT346" s="146" t="s">
        <v>128</v>
      </c>
      <c r="AU346" s="146" t="s">
        <v>81</v>
      </c>
      <c r="AV346" s="13" t="s">
        <v>79</v>
      </c>
      <c r="AW346" s="13" t="s">
        <v>28</v>
      </c>
      <c r="AX346" s="13" t="s">
        <v>71</v>
      </c>
      <c r="AY346" s="146" t="s">
        <v>120</v>
      </c>
    </row>
    <row r="347" spans="2:65" s="13" customFormat="1">
      <c r="B347" s="145"/>
      <c r="D347" s="139" t="s">
        <v>128</v>
      </c>
      <c r="E347" s="146" t="s">
        <v>1</v>
      </c>
      <c r="F347" s="147" t="s">
        <v>315</v>
      </c>
      <c r="H347" s="146" t="s">
        <v>1</v>
      </c>
      <c r="L347" s="145"/>
      <c r="M347" s="148"/>
      <c r="T347" s="149"/>
      <c r="AT347" s="146" t="s">
        <v>128</v>
      </c>
      <c r="AU347" s="146" t="s">
        <v>81</v>
      </c>
      <c r="AV347" s="13" t="s">
        <v>79</v>
      </c>
      <c r="AW347" s="13" t="s">
        <v>28</v>
      </c>
      <c r="AX347" s="13" t="s">
        <v>71</v>
      </c>
      <c r="AY347" s="146" t="s">
        <v>120</v>
      </c>
    </row>
    <row r="348" spans="2:65" s="13" customFormat="1">
      <c r="B348" s="145"/>
      <c r="D348" s="139" t="s">
        <v>128</v>
      </c>
      <c r="E348" s="146" t="s">
        <v>1</v>
      </c>
      <c r="F348" s="147" t="s">
        <v>440</v>
      </c>
      <c r="H348" s="146" t="s">
        <v>1</v>
      </c>
      <c r="L348" s="145"/>
      <c r="M348" s="148"/>
      <c r="T348" s="149"/>
      <c r="AT348" s="146" t="s">
        <v>128</v>
      </c>
      <c r="AU348" s="146" t="s">
        <v>81</v>
      </c>
      <c r="AV348" s="13" t="s">
        <v>79</v>
      </c>
      <c r="AW348" s="13" t="s">
        <v>28</v>
      </c>
      <c r="AX348" s="13" t="s">
        <v>71</v>
      </c>
      <c r="AY348" s="146" t="s">
        <v>120</v>
      </c>
    </row>
    <row r="349" spans="2:65" s="12" customFormat="1">
      <c r="B349" s="138"/>
      <c r="D349" s="139" t="s">
        <v>128</v>
      </c>
      <c r="E349" s="140" t="s">
        <v>1</v>
      </c>
      <c r="F349" s="141" t="s">
        <v>487</v>
      </c>
      <c r="H349" s="142">
        <v>48.5</v>
      </c>
      <c r="L349" s="138"/>
      <c r="M349" s="143"/>
      <c r="T349" s="144"/>
      <c r="AT349" s="140" t="s">
        <v>128</v>
      </c>
      <c r="AU349" s="140" t="s">
        <v>81</v>
      </c>
      <c r="AV349" s="12" t="s">
        <v>81</v>
      </c>
      <c r="AW349" s="12" t="s">
        <v>28</v>
      </c>
      <c r="AX349" s="12" t="s">
        <v>79</v>
      </c>
      <c r="AY349" s="140" t="s">
        <v>120</v>
      </c>
    </row>
    <row r="350" spans="2:65" s="1" customFormat="1" ht="24.25" customHeight="1">
      <c r="B350" s="124"/>
      <c r="C350" s="125" t="s">
        <v>492</v>
      </c>
      <c r="D350" s="125" t="s">
        <v>122</v>
      </c>
      <c r="E350" s="126" t="s">
        <v>493</v>
      </c>
      <c r="F350" s="127" t="s">
        <v>494</v>
      </c>
      <c r="G350" s="128" t="s">
        <v>125</v>
      </c>
      <c r="H350" s="129">
        <v>39.5</v>
      </c>
      <c r="I350" s="130"/>
      <c r="J350" s="130">
        <f>ROUND(I350*H350,2)</f>
        <v>0</v>
      </c>
      <c r="K350" s="131"/>
      <c r="L350" s="28"/>
      <c r="M350" s="132" t="s">
        <v>1</v>
      </c>
      <c r="N350" s="133" t="s">
        <v>36</v>
      </c>
      <c r="O350" s="134">
        <v>0.254</v>
      </c>
      <c r="P350" s="134">
        <f>O350*H350</f>
        <v>10.032999999999999</v>
      </c>
      <c r="Q350" s="134">
        <v>0</v>
      </c>
      <c r="R350" s="134">
        <f>Q350*H350</f>
        <v>0</v>
      </c>
      <c r="S350" s="134">
        <v>0</v>
      </c>
      <c r="T350" s="135">
        <f>S350*H350</f>
        <v>0</v>
      </c>
      <c r="AR350" s="136" t="s">
        <v>126</v>
      </c>
      <c r="AT350" s="136" t="s">
        <v>122</v>
      </c>
      <c r="AU350" s="136" t="s">
        <v>81</v>
      </c>
      <c r="AY350" s="16" t="s">
        <v>120</v>
      </c>
      <c r="BE350" s="137">
        <f>IF(N350="základní",J350,0)</f>
        <v>0</v>
      </c>
      <c r="BF350" s="137">
        <f>IF(N350="snížená",J350,0)</f>
        <v>0</v>
      </c>
      <c r="BG350" s="137">
        <f>IF(N350="zákl. přenesená",J350,0)</f>
        <v>0</v>
      </c>
      <c r="BH350" s="137">
        <f>IF(N350="sníž. přenesená",J350,0)</f>
        <v>0</v>
      </c>
      <c r="BI350" s="137">
        <f>IF(N350="nulová",J350,0)</f>
        <v>0</v>
      </c>
      <c r="BJ350" s="16" t="s">
        <v>79</v>
      </c>
      <c r="BK350" s="137">
        <f>ROUND(I350*H350,2)</f>
        <v>0</v>
      </c>
      <c r="BL350" s="16" t="s">
        <v>126</v>
      </c>
      <c r="BM350" s="136" t="s">
        <v>495</v>
      </c>
    </row>
    <row r="351" spans="2:65" s="13" customFormat="1">
      <c r="B351" s="145"/>
      <c r="D351" s="139" t="s">
        <v>128</v>
      </c>
      <c r="E351" s="146" t="s">
        <v>1</v>
      </c>
      <c r="F351" s="147" t="s">
        <v>321</v>
      </c>
      <c r="H351" s="146" t="s">
        <v>1</v>
      </c>
      <c r="L351" s="145"/>
      <c r="M351" s="148"/>
      <c r="T351" s="149"/>
      <c r="AT351" s="146" t="s">
        <v>128</v>
      </c>
      <c r="AU351" s="146" t="s">
        <v>81</v>
      </c>
      <c r="AV351" s="13" t="s">
        <v>79</v>
      </c>
      <c r="AW351" s="13" t="s">
        <v>28</v>
      </c>
      <c r="AX351" s="13" t="s">
        <v>71</v>
      </c>
      <c r="AY351" s="146" t="s">
        <v>120</v>
      </c>
    </row>
    <row r="352" spans="2:65" s="13" customFormat="1">
      <c r="B352" s="145"/>
      <c r="D352" s="139" t="s">
        <v>128</v>
      </c>
      <c r="E352" s="146" t="s">
        <v>1</v>
      </c>
      <c r="F352" s="147" t="s">
        <v>322</v>
      </c>
      <c r="H352" s="146" t="s">
        <v>1</v>
      </c>
      <c r="L352" s="145"/>
      <c r="M352" s="148"/>
      <c r="T352" s="149"/>
      <c r="AT352" s="146" t="s">
        <v>128</v>
      </c>
      <c r="AU352" s="146" t="s">
        <v>81</v>
      </c>
      <c r="AV352" s="13" t="s">
        <v>79</v>
      </c>
      <c r="AW352" s="13" t="s">
        <v>28</v>
      </c>
      <c r="AX352" s="13" t="s">
        <v>71</v>
      </c>
      <c r="AY352" s="146" t="s">
        <v>120</v>
      </c>
    </row>
    <row r="353" spans="2:65" s="13" customFormat="1">
      <c r="B353" s="145"/>
      <c r="D353" s="139" t="s">
        <v>128</v>
      </c>
      <c r="E353" s="146" t="s">
        <v>1</v>
      </c>
      <c r="F353" s="147" t="s">
        <v>315</v>
      </c>
      <c r="H353" s="146" t="s">
        <v>1</v>
      </c>
      <c r="L353" s="145"/>
      <c r="M353" s="148"/>
      <c r="T353" s="149"/>
      <c r="AT353" s="146" t="s">
        <v>128</v>
      </c>
      <c r="AU353" s="146" t="s">
        <v>81</v>
      </c>
      <c r="AV353" s="13" t="s">
        <v>79</v>
      </c>
      <c r="AW353" s="13" t="s">
        <v>28</v>
      </c>
      <c r="AX353" s="13" t="s">
        <v>71</v>
      </c>
      <c r="AY353" s="146" t="s">
        <v>120</v>
      </c>
    </row>
    <row r="354" spans="2:65" s="13" customFormat="1">
      <c r="B354" s="145"/>
      <c r="D354" s="139" t="s">
        <v>128</v>
      </c>
      <c r="E354" s="146" t="s">
        <v>1</v>
      </c>
      <c r="F354" s="147" t="s">
        <v>440</v>
      </c>
      <c r="H354" s="146" t="s">
        <v>1</v>
      </c>
      <c r="L354" s="145"/>
      <c r="M354" s="148"/>
      <c r="T354" s="149"/>
      <c r="AT354" s="146" t="s">
        <v>128</v>
      </c>
      <c r="AU354" s="146" t="s">
        <v>81</v>
      </c>
      <c r="AV354" s="13" t="s">
        <v>79</v>
      </c>
      <c r="AW354" s="13" t="s">
        <v>28</v>
      </c>
      <c r="AX354" s="13" t="s">
        <v>71</v>
      </c>
      <c r="AY354" s="146" t="s">
        <v>120</v>
      </c>
    </row>
    <row r="355" spans="2:65" s="12" customFormat="1">
      <c r="B355" s="138"/>
      <c r="D355" s="139" t="s">
        <v>128</v>
      </c>
      <c r="E355" s="140" t="s">
        <v>1</v>
      </c>
      <c r="F355" s="141" t="s">
        <v>482</v>
      </c>
      <c r="H355" s="142">
        <v>39.5</v>
      </c>
      <c r="L355" s="138"/>
      <c r="M355" s="143"/>
      <c r="T355" s="144"/>
      <c r="AT355" s="140" t="s">
        <v>128</v>
      </c>
      <c r="AU355" s="140" t="s">
        <v>81</v>
      </c>
      <c r="AV355" s="12" t="s">
        <v>81</v>
      </c>
      <c r="AW355" s="12" t="s">
        <v>28</v>
      </c>
      <c r="AX355" s="12" t="s">
        <v>79</v>
      </c>
      <c r="AY355" s="140" t="s">
        <v>120</v>
      </c>
    </row>
    <row r="356" spans="2:65" s="1" customFormat="1" ht="24.25" customHeight="1">
      <c r="B356" s="124"/>
      <c r="C356" s="125" t="s">
        <v>496</v>
      </c>
      <c r="D356" s="125" t="s">
        <v>122</v>
      </c>
      <c r="E356" s="126" t="s">
        <v>497</v>
      </c>
      <c r="F356" s="127" t="s">
        <v>498</v>
      </c>
      <c r="G356" s="128" t="s">
        <v>125</v>
      </c>
      <c r="H356" s="129">
        <v>23.5</v>
      </c>
      <c r="I356" s="130"/>
      <c r="J356" s="130">
        <f>ROUND(I356*H356,2)</f>
        <v>0</v>
      </c>
      <c r="K356" s="131"/>
      <c r="L356" s="28"/>
      <c r="M356" s="132" t="s">
        <v>1</v>
      </c>
      <c r="N356" s="133" t="s">
        <v>36</v>
      </c>
      <c r="O356" s="134">
        <v>1.3740000000000001</v>
      </c>
      <c r="P356" s="134">
        <f>O356*H356</f>
        <v>32.289000000000001</v>
      </c>
      <c r="Q356" s="134">
        <v>0.16700000000000001</v>
      </c>
      <c r="R356" s="134">
        <f>Q356*H356</f>
        <v>3.9245000000000001</v>
      </c>
      <c r="S356" s="134">
        <v>0</v>
      </c>
      <c r="T356" s="135">
        <f>S356*H356</f>
        <v>0</v>
      </c>
      <c r="AR356" s="136" t="s">
        <v>126</v>
      </c>
      <c r="AT356" s="136" t="s">
        <v>122</v>
      </c>
      <c r="AU356" s="136" t="s">
        <v>81</v>
      </c>
      <c r="AY356" s="16" t="s">
        <v>120</v>
      </c>
      <c r="BE356" s="137">
        <f>IF(N356="základní",J356,0)</f>
        <v>0</v>
      </c>
      <c r="BF356" s="137">
        <f>IF(N356="snížená",J356,0)</f>
        <v>0</v>
      </c>
      <c r="BG356" s="137">
        <f>IF(N356="zákl. přenesená",J356,0)</f>
        <v>0</v>
      </c>
      <c r="BH356" s="137">
        <f>IF(N356="sníž. přenesená",J356,0)</f>
        <v>0</v>
      </c>
      <c r="BI356" s="137">
        <f>IF(N356="nulová",J356,0)</f>
        <v>0</v>
      </c>
      <c r="BJ356" s="16" t="s">
        <v>79</v>
      </c>
      <c r="BK356" s="137">
        <f>ROUND(I356*H356,2)</f>
        <v>0</v>
      </c>
      <c r="BL356" s="16" t="s">
        <v>126</v>
      </c>
      <c r="BM356" s="136" t="s">
        <v>499</v>
      </c>
    </row>
    <row r="357" spans="2:65" s="13" customFormat="1">
      <c r="B357" s="145"/>
      <c r="D357" s="139" t="s">
        <v>128</v>
      </c>
      <c r="E357" s="146" t="s">
        <v>1</v>
      </c>
      <c r="F357" s="147" t="s">
        <v>500</v>
      </c>
      <c r="H357" s="146" t="s">
        <v>1</v>
      </c>
      <c r="L357" s="145"/>
      <c r="M357" s="148"/>
      <c r="T357" s="149"/>
      <c r="AT357" s="146" t="s">
        <v>128</v>
      </c>
      <c r="AU357" s="146" t="s">
        <v>81</v>
      </c>
      <c r="AV357" s="13" t="s">
        <v>79</v>
      </c>
      <c r="AW357" s="13" t="s">
        <v>28</v>
      </c>
      <c r="AX357" s="13" t="s">
        <v>71</v>
      </c>
      <c r="AY357" s="146" t="s">
        <v>120</v>
      </c>
    </row>
    <row r="358" spans="2:65" s="12" customFormat="1">
      <c r="B358" s="138"/>
      <c r="D358" s="139" t="s">
        <v>128</v>
      </c>
      <c r="E358" s="140" t="s">
        <v>1</v>
      </c>
      <c r="F358" s="141" t="s">
        <v>501</v>
      </c>
      <c r="H358" s="142">
        <v>23.5</v>
      </c>
      <c r="L358" s="138"/>
      <c r="M358" s="143"/>
      <c r="T358" s="144"/>
      <c r="AT358" s="140" t="s">
        <v>128</v>
      </c>
      <c r="AU358" s="140" t="s">
        <v>81</v>
      </c>
      <c r="AV358" s="12" t="s">
        <v>81</v>
      </c>
      <c r="AW358" s="12" t="s">
        <v>28</v>
      </c>
      <c r="AX358" s="12" t="s">
        <v>79</v>
      </c>
      <c r="AY358" s="140" t="s">
        <v>120</v>
      </c>
    </row>
    <row r="359" spans="2:65" s="1" customFormat="1" ht="16.5" customHeight="1">
      <c r="B359" s="124"/>
      <c r="C359" s="156" t="s">
        <v>502</v>
      </c>
      <c r="D359" s="156" t="s">
        <v>252</v>
      </c>
      <c r="E359" s="157" t="s">
        <v>503</v>
      </c>
      <c r="F359" s="158" t="s">
        <v>504</v>
      </c>
      <c r="G359" s="159" t="s">
        <v>125</v>
      </c>
      <c r="H359" s="160">
        <v>23.97</v>
      </c>
      <c r="I359" s="161"/>
      <c r="J359" s="161">
        <f>ROUND(I359*H359,2)</f>
        <v>0</v>
      </c>
      <c r="K359" s="162"/>
      <c r="L359" s="163"/>
      <c r="M359" s="164" t="s">
        <v>1</v>
      </c>
      <c r="N359" s="165" t="s">
        <v>36</v>
      </c>
      <c r="O359" s="134">
        <v>0</v>
      </c>
      <c r="P359" s="134">
        <f>O359*H359</f>
        <v>0</v>
      </c>
      <c r="Q359" s="134">
        <v>0.11799999999999999</v>
      </c>
      <c r="R359" s="134">
        <f>Q359*H359</f>
        <v>2.8284599999999998</v>
      </c>
      <c r="S359" s="134">
        <v>0</v>
      </c>
      <c r="T359" s="135">
        <f>S359*H359</f>
        <v>0</v>
      </c>
      <c r="AR359" s="136" t="s">
        <v>155</v>
      </c>
      <c r="AT359" s="136" t="s">
        <v>252</v>
      </c>
      <c r="AU359" s="136" t="s">
        <v>81</v>
      </c>
      <c r="AY359" s="16" t="s">
        <v>120</v>
      </c>
      <c r="BE359" s="137">
        <f>IF(N359="základní",J359,0)</f>
        <v>0</v>
      </c>
      <c r="BF359" s="137">
        <f>IF(N359="snížená",J359,0)</f>
        <v>0</v>
      </c>
      <c r="BG359" s="137">
        <f>IF(N359="zákl. přenesená",J359,0)</f>
        <v>0</v>
      </c>
      <c r="BH359" s="137">
        <f>IF(N359="sníž. přenesená",J359,0)</f>
        <v>0</v>
      </c>
      <c r="BI359" s="137">
        <f>IF(N359="nulová",J359,0)</f>
        <v>0</v>
      </c>
      <c r="BJ359" s="16" t="s">
        <v>79</v>
      </c>
      <c r="BK359" s="137">
        <f>ROUND(I359*H359,2)</f>
        <v>0</v>
      </c>
      <c r="BL359" s="16" t="s">
        <v>126</v>
      </c>
      <c r="BM359" s="136" t="s">
        <v>505</v>
      </c>
    </row>
    <row r="360" spans="2:65" s="12" customFormat="1">
      <c r="B360" s="138"/>
      <c r="D360" s="139" t="s">
        <v>128</v>
      </c>
      <c r="F360" s="141" t="s">
        <v>506</v>
      </c>
      <c r="H360" s="142">
        <v>23.97</v>
      </c>
      <c r="L360" s="138"/>
      <c r="M360" s="143"/>
      <c r="T360" s="144"/>
      <c r="AT360" s="140" t="s">
        <v>128</v>
      </c>
      <c r="AU360" s="140" t="s">
        <v>81</v>
      </c>
      <c r="AV360" s="12" t="s">
        <v>81</v>
      </c>
      <c r="AW360" s="12" t="s">
        <v>3</v>
      </c>
      <c r="AX360" s="12" t="s">
        <v>79</v>
      </c>
      <c r="AY360" s="140" t="s">
        <v>120</v>
      </c>
    </row>
    <row r="361" spans="2:65" s="1" customFormat="1" ht="62.7" customHeight="1">
      <c r="B361" s="124"/>
      <c r="C361" s="125" t="s">
        <v>507</v>
      </c>
      <c r="D361" s="125" t="s">
        <v>122</v>
      </c>
      <c r="E361" s="126" t="s">
        <v>508</v>
      </c>
      <c r="F361" s="127" t="s">
        <v>509</v>
      </c>
      <c r="G361" s="128" t="s">
        <v>125</v>
      </c>
      <c r="H361" s="129">
        <v>96.92</v>
      </c>
      <c r="I361" s="130"/>
      <c r="J361" s="130">
        <f>ROUND(I361*H361,2)</f>
        <v>0</v>
      </c>
      <c r="K361" s="131"/>
      <c r="L361" s="28"/>
      <c r="M361" s="132" t="s">
        <v>1</v>
      </c>
      <c r="N361" s="133" t="s">
        <v>36</v>
      </c>
      <c r="O361" s="134">
        <v>0.30499999999999999</v>
      </c>
      <c r="P361" s="134">
        <f>O361*H361</f>
        <v>29.560600000000001</v>
      </c>
      <c r="Q361" s="134">
        <v>0.04</v>
      </c>
      <c r="R361" s="134">
        <f>Q361*H361</f>
        <v>3.8768000000000002</v>
      </c>
      <c r="S361" s="134">
        <v>0</v>
      </c>
      <c r="T361" s="135">
        <f>S361*H361</f>
        <v>0</v>
      </c>
      <c r="AR361" s="136" t="s">
        <v>126</v>
      </c>
      <c r="AT361" s="136" t="s">
        <v>122</v>
      </c>
      <c r="AU361" s="136" t="s">
        <v>81</v>
      </c>
      <c r="AY361" s="16" t="s">
        <v>120</v>
      </c>
      <c r="BE361" s="137">
        <f>IF(N361="základní",J361,0)</f>
        <v>0</v>
      </c>
      <c r="BF361" s="137">
        <f>IF(N361="snížená",J361,0)</f>
        <v>0</v>
      </c>
      <c r="BG361" s="137">
        <f>IF(N361="zákl. přenesená",J361,0)</f>
        <v>0</v>
      </c>
      <c r="BH361" s="137">
        <f>IF(N361="sníž. přenesená",J361,0)</f>
        <v>0</v>
      </c>
      <c r="BI361" s="137">
        <f>IF(N361="nulová",J361,0)</f>
        <v>0</v>
      </c>
      <c r="BJ361" s="16" t="s">
        <v>79</v>
      </c>
      <c r="BK361" s="137">
        <f>ROUND(I361*H361,2)</f>
        <v>0</v>
      </c>
      <c r="BL361" s="16" t="s">
        <v>126</v>
      </c>
      <c r="BM361" s="136" t="s">
        <v>510</v>
      </c>
    </row>
    <row r="362" spans="2:65" s="13" customFormat="1">
      <c r="B362" s="145"/>
      <c r="D362" s="139" t="s">
        <v>128</v>
      </c>
      <c r="E362" s="146" t="s">
        <v>1</v>
      </c>
      <c r="F362" s="147" t="s">
        <v>321</v>
      </c>
      <c r="H362" s="146" t="s">
        <v>1</v>
      </c>
      <c r="L362" s="145"/>
      <c r="M362" s="148"/>
      <c r="T362" s="149"/>
      <c r="AT362" s="146" t="s">
        <v>128</v>
      </c>
      <c r="AU362" s="146" t="s">
        <v>81</v>
      </c>
      <c r="AV362" s="13" t="s">
        <v>79</v>
      </c>
      <c r="AW362" s="13" t="s">
        <v>28</v>
      </c>
      <c r="AX362" s="13" t="s">
        <v>71</v>
      </c>
      <c r="AY362" s="146" t="s">
        <v>120</v>
      </c>
    </row>
    <row r="363" spans="2:65" s="13" customFormat="1">
      <c r="B363" s="145"/>
      <c r="D363" s="139" t="s">
        <v>128</v>
      </c>
      <c r="E363" s="146" t="s">
        <v>1</v>
      </c>
      <c r="F363" s="147" t="s">
        <v>322</v>
      </c>
      <c r="H363" s="146" t="s">
        <v>1</v>
      </c>
      <c r="L363" s="145"/>
      <c r="M363" s="148"/>
      <c r="T363" s="149"/>
      <c r="AT363" s="146" t="s">
        <v>128</v>
      </c>
      <c r="AU363" s="146" t="s">
        <v>81</v>
      </c>
      <c r="AV363" s="13" t="s">
        <v>79</v>
      </c>
      <c r="AW363" s="13" t="s">
        <v>28</v>
      </c>
      <c r="AX363" s="13" t="s">
        <v>71</v>
      </c>
      <c r="AY363" s="146" t="s">
        <v>120</v>
      </c>
    </row>
    <row r="364" spans="2:65" s="13" customFormat="1">
      <c r="B364" s="145"/>
      <c r="D364" s="139" t="s">
        <v>128</v>
      </c>
      <c r="E364" s="146" t="s">
        <v>1</v>
      </c>
      <c r="F364" s="147" t="s">
        <v>315</v>
      </c>
      <c r="H364" s="146" t="s">
        <v>1</v>
      </c>
      <c r="L364" s="145"/>
      <c r="M364" s="148"/>
      <c r="T364" s="149"/>
      <c r="AT364" s="146" t="s">
        <v>128</v>
      </c>
      <c r="AU364" s="146" t="s">
        <v>81</v>
      </c>
      <c r="AV364" s="13" t="s">
        <v>79</v>
      </c>
      <c r="AW364" s="13" t="s">
        <v>28</v>
      </c>
      <c r="AX364" s="13" t="s">
        <v>71</v>
      </c>
      <c r="AY364" s="146" t="s">
        <v>120</v>
      </c>
    </row>
    <row r="365" spans="2:65" s="13" customFormat="1">
      <c r="B365" s="145"/>
      <c r="D365" s="139" t="s">
        <v>128</v>
      </c>
      <c r="E365" s="146" t="s">
        <v>1</v>
      </c>
      <c r="F365" s="147" t="s">
        <v>511</v>
      </c>
      <c r="H365" s="146" t="s">
        <v>1</v>
      </c>
      <c r="L365" s="145"/>
      <c r="M365" s="148"/>
      <c r="T365" s="149"/>
      <c r="AT365" s="146" t="s">
        <v>128</v>
      </c>
      <c r="AU365" s="146" t="s">
        <v>81</v>
      </c>
      <c r="AV365" s="13" t="s">
        <v>79</v>
      </c>
      <c r="AW365" s="13" t="s">
        <v>28</v>
      </c>
      <c r="AX365" s="13" t="s">
        <v>71</v>
      </c>
      <c r="AY365" s="146" t="s">
        <v>120</v>
      </c>
    </row>
    <row r="366" spans="2:65" s="12" customFormat="1">
      <c r="B366" s="138"/>
      <c r="D366" s="139" t="s">
        <v>128</v>
      </c>
      <c r="E366" s="140" t="s">
        <v>1</v>
      </c>
      <c r="F366" s="141" t="s">
        <v>512</v>
      </c>
      <c r="H366" s="142">
        <v>96.92</v>
      </c>
      <c r="L366" s="138"/>
      <c r="M366" s="143"/>
      <c r="T366" s="144"/>
      <c r="AT366" s="140" t="s">
        <v>128</v>
      </c>
      <c r="AU366" s="140" t="s">
        <v>81</v>
      </c>
      <c r="AV366" s="12" t="s">
        <v>81</v>
      </c>
      <c r="AW366" s="12" t="s">
        <v>28</v>
      </c>
      <c r="AX366" s="12" t="s">
        <v>79</v>
      </c>
      <c r="AY366" s="140" t="s">
        <v>120</v>
      </c>
    </row>
    <row r="367" spans="2:65" s="13" customFormat="1">
      <c r="B367" s="145"/>
      <c r="D367" s="139" t="s">
        <v>128</v>
      </c>
      <c r="E367" s="146" t="s">
        <v>1</v>
      </c>
      <c r="F367" s="147" t="s">
        <v>513</v>
      </c>
      <c r="H367" s="146" t="s">
        <v>1</v>
      </c>
      <c r="L367" s="145"/>
      <c r="M367" s="148"/>
      <c r="T367" s="149"/>
      <c r="AT367" s="146" t="s">
        <v>128</v>
      </c>
      <c r="AU367" s="146" t="s">
        <v>81</v>
      </c>
      <c r="AV367" s="13" t="s">
        <v>79</v>
      </c>
      <c r="AW367" s="13" t="s">
        <v>28</v>
      </c>
      <c r="AX367" s="13" t="s">
        <v>71</v>
      </c>
      <c r="AY367" s="146" t="s">
        <v>120</v>
      </c>
    </row>
    <row r="368" spans="2:65" s="1" customFormat="1" ht="24.25" customHeight="1">
      <c r="B368" s="124"/>
      <c r="C368" s="156" t="s">
        <v>514</v>
      </c>
      <c r="D368" s="156" t="s">
        <v>252</v>
      </c>
      <c r="E368" s="157" t="s">
        <v>515</v>
      </c>
      <c r="F368" s="158" t="s">
        <v>516</v>
      </c>
      <c r="G368" s="159" t="s">
        <v>125</v>
      </c>
      <c r="H368" s="160">
        <v>97.89</v>
      </c>
      <c r="I368" s="161"/>
      <c r="J368" s="161">
        <f>ROUND(I368*H368,2)</f>
        <v>0</v>
      </c>
      <c r="K368" s="162"/>
      <c r="L368" s="163"/>
      <c r="M368" s="164" t="s">
        <v>1</v>
      </c>
      <c r="N368" s="165" t="s">
        <v>36</v>
      </c>
      <c r="O368" s="134">
        <v>0</v>
      </c>
      <c r="P368" s="134">
        <f>O368*H368</f>
        <v>0</v>
      </c>
      <c r="Q368" s="134">
        <v>1.0800000000000001E-2</v>
      </c>
      <c r="R368" s="134">
        <f>Q368*H368</f>
        <v>1.057212</v>
      </c>
      <c r="S368" s="134">
        <v>0</v>
      </c>
      <c r="T368" s="135">
        <f>S368*H368</f>
        <v>0</v>
      </c>
      <c r="AR368" s="136" t="s">
        <v>155</v>
      </c>
      <c r="AT368" s="136" t="s">
        <v>252</v>
      </c>
      <c r="AU368" s="136" t="s">
        <v>81</v>
      </c>
      <c r="AY368" s="16" t="s">
        <v>120</v>
      </c>
      <c r="BE368" s="137">
        <f>IF(N368="základní",J368,0)</f>
        <v>0</v>
      </c>
      <c r="BF368" s="137">
        <f>IF(N368="snížená",J368,0)</f>
        <v>0</v>
      </c>
      <c r="BG368" s="137">
        <f>IF(N368="zákl. přenesená",J368,0)</f>
        <v>0</v>
      </c>
      <c r="BH368" s="137">
        <f>IF(N368="sníž. přenesená",J368,0)</f>
        <v>0</v>
      </c>
      <c r="BI368" s="137">
        <f>IF(N368="nulová",J368,0)</f>
        <v>0</v>
      </c>
      <c r="BJ368" s="16" t="s">
        <v>79</v>
      </c>
      <c r="BK368" s="137">
        <f>ROUND(I368*H368,2)</f>
        <v>0</v>
      </c>
      <c r="BL368" s="16" t="s">
        <v>126</v>
      </c>
      <c r="BM368" s="136" t="s">
        <v>517</v>
      </c>
    </row>
    <row r="369" spans="2:65" s="12" customFormat="1">
      <c r="B369" s="138"/>
      <c r="D369" s="139" t="s">
        <v>128</v>
      </c>
      <c r="E369" s="140" t="s">
        <v>1</v>
      </c>
      <c r="F369" s="141" t="s">
        <v>518</v>
      </c>
      <c r="H369" s="142">
        <v>96.921000000000006</v>
      </c>
      <c r="L369" s="138"/>
      <c r="M369" s="143"/>
      <c r="T369" s="144"/>
      <c r="AT369" s="140" t="s">
        <v>128</v>
      </c>
      <c r="AU369" s="140" t="s">
        <v>81</v>
      </c>
      <c r="AV369" s="12" t="s">
        <v>81</v>
      </c>
      <c r="AW369" s="12" t="s">
        <v>28</v>
      </c>
      <c r="AX369" s="12" t="s">
        <v>79</v>
      </c>
      <c r="AY369" s="140" t="s">
        <v>120</v>
      </c>
    </row>
    <row r="370" spans="2:65" s="12" customFormat="1">
      <c r="B370" s="138"/>
      <c r="D370" s="139" t="s">
        <v>128</v>
      </c>
      <c r="F370" s="141" t="s">
        <v>519</v>
      </c>
      <c r="H370" s="142">
        <v>97.89</v>
      </c>
      <c r="L370" s="138"/>
      <c r="M370" s="143"/>
      <c r="T370" s="144"/>
      <c r="AT370" s="140" t="s">
        <v>128</v>
      </c>
      <c r="AU370" s="140" t="s">
        <v>81</v>
      </c>
      <c r="AV370" s="12" t="s">
        <v>81</v>
      </c>
      <c r="AW370" s="12" t="s">
        <v>3</v>
      </c>
      <c r="AX370" s="12" t="s">
        <v>79</v>
      </c>
      <c r="AY370" s="140" t="s">
        <v>120</v>
      </c>
    </row>
    <row r="371" spans="2:65" s="1" customFormat="1" ht="24.25" customHeight="1">
      <c r="B371" s="124"/>
      <c r="C371" s="156" t="s">
        <v>520</v>
      </c>
      <c r="D371" s="156" t="s">
        <v>252</v>
      </c>
      <c r="E371" s="157" t="s">
        <v>521</v>
      </c>
      <c r="F371" s="158" t="s">
        <v>522</v>
      </c>
      <c r="G371" s="159" t="s">
        <v>523</v>
      </c>
      <c r="H371" s="160">
        <v>3595.6</v>
      </c>
      <c r="I371" s="161"/>
      <c r="J371" s="161">
        <f>ROUND(I371*H371,2)</f>
        <v>0</v>
      </c>
      <c r="K371" s="162"/>
      <c r="L371" s="163"/>
      <c r="M371" s="164" t="s">
        <v>1</v>
      </c>
      <c r="N371" s="165" t="s">
        <v>36</v>
      </c>
      <c r="O371" s="134">
        <v>0</v>
      </c>
      <c r="P371" s="134">
        <f>O371*H371</f>
        <v>0</v>
      </c>
      <c r="Q371" s="134">
        <v>0</v>
      </c>
      <c r="R371" s="134">
        <f>Q371*H371</f>
        <v>0</v>
      </c>
      <c r="S371" s="134">
        <v>0</v>
      </c>
      <c r="T371" s="135">
        <f>S371*H371</f>
        <v>0</v>
      </c>
      <c r="AR371" s="136" t="s">
        <v>155</v>
      </c>
      <c r="AT371" s="136" t="s">
        <v>252</v>
      </c>
      <c r="AU371" s="136" t="s">
        <v>81</v>
      </c>
      <c r="AY371" s="16" t="s">
        <v>120</v>
      </c>
      <c r="BE371" s="137">
        <f>IF(N371="základní",J371,0)</f>
        <v>0</v>
      </c>
      <c r="BF371" s="137">
        <f>IF(N371="snížená",J371,0)</f>
        <v>0</v>
      </c>
      <c r="BG371" s="137">
        <f>IF(N371="zákl. přenesená",J371,0)</f>
        <v>0</v>
      </c>
      <c r="BH371" s="137">
        <f>IF(N371="sníž. přenesená",J371,0)</f>
        <v>0</v>
      </c>
      <c r="BI371" s="137">
        <f>IF(N371="nulová",J371,0)</f>
        <v>0</v>
      </c>
      <c r="BJ371" s="16" t="s">
        <v>79</v>
      </c>
      <c r="BK371" s="137">
        <f>ROUND(I371*H371,2)</f>
        <v>0</v>
      </c>
      <c r="BL371" s="16" t="s">
        <v>126</v>
      </c>
      <c r="BM371" s="136" t="s">
        <v>524</v>
      </c>
    </row>
    <row r="372" spans="2:65" s="12" customFormat="1">
      <c r="B372" s="138"/>
      <c r="D372" s="139" t="s">
        <v>128</v>
      </c>
      <c r="E372" s="140" t="s">
        <v>1</v>
      </c>
      <c r="F372" s="141" t="s">
        <v>525</v>
      </c>
      <c r="H372" s="142">
        <v>3560</v>
      </c>
      <c r="L372" s="138"/>
      <c r="M372" s="143"/>
      <c r="T372" s="144"/>
      <c r="AT372" s="140" t="s">
        <v>128</v>
      </c>
      <c r="AU372" s="140" t="s">
        <v>81</v>
      </c>
      <c r="AV372" s="12" t="s">
        <v>81</v>
      </c>
      <c r="AW372" s="12" t="s">
        <v>28</v>
      </c>
      <c r="AX372" s="12" t="s">
        <v>79</v>
      </c>
      <c r="AY372" s="140" t="s">
        <v>120</v>
      </c>
    </row>
    <row r="373" spans="2:65" s="12" customFormat="1">
      <c r="B373" s="138"/>
      <c r="D373" s="139" t="s">
        <v>128</v>
      </c>
      <c r="F373" s="141" t="s">
        <v>526</v>
      </c>
      <c r="H373" s="142">
        <v>3595.6</v>
      </c>
      <c r="L373" s="138"/>
      <c r="M373" s="143"/>
      <c r="T373" s="144"/>
      <c r="AT373" s="140" t="s">
        <v>128</v>
      </c>
      <c r="AU373" s="140" t="s">
        <v>81</v>
      </c>
      <c r="AV373" s="12" t="s">
        <v>81</v>
      </c>
      <c r="AW373" s="12" t="s">
        <v>3</v>
      </c>
      <c r="AX373" s="12" t="s">
        <v>79</v>
      </c>
      <c r="AY373" s="140" t="s">
        <v>120</v>
      </c>
    </row>
    <row r="374" spans="2:65" s="1" customFormat="1" ht="62.7" customHeight="1">
      <c r="B374" s="124"/>
      <c r="C374" s="125" t="s">
        <v>527</v>
      </c>
      <c r="D374" s="125" t="s">
        <v>122</v>
      </c>
      <c r="E374" s="126" t="s">
        <v>528</v>
      </c>
      <c r="F374" s="127" t="s">
        <v>529</v>
      </c>
      <c r="G374" s="128" t="s">
        <v>125</v>
      </c>
      <c r="H374" s="129">
        <v>133.18</v>
      </c>
      <c r="I374" s="130"/>
      <c r="J374" s="130">
        <f>ROUND(I374*H374,2)</f>
        <v>0</v>
      </c>
      <c r="K374" s="131"/>
      <c r="L374" s="28"/>
      <c r="M374" s="132" t="s">
        <v>1</v>
      </c>
      <c r="N374" s="133" t="s">
        <v>36</v>
      </c>
      <c r="O374" s="134">
        <v>0.28399999999999997</v>
      </c>
      <c r="P374" s="134">
        <f>O374*H374</f>
        <v>37.823119999999996</v>
      </c>
      <c r="Q374" s="134">
        <v>0.04</v>
      </c>
      <c r="R374" s="134">
        <f>Q374*H374</f>
        <v>5.3272000000000004</v>
      </c>
      <c r="S374" s="134">
        <v>0</v>
      </c>
      <c r="T374" s="135">
        <f>S374*H374</f>
        <v>0</v>
      </c>
      <c r="AR374" s="136" t="s">
        <v>126</v>
      </c>
      <c r="AT374" s="136" t="s">
        <v>122</v>
      </c>
      <c r="AU374" s="136" t="s">
        <v>81</v>
      </c>
      <c r="AY374" s="16" t="s">
        <v>120</v>
      </c>
      <c r="BE374" s="137">
        <f>IF(N374="základní",J374,0)</f>
        <v>0</v>
      </c>
      <c r="BF374" s="137">
        <f>IF(N374="snížená",J374,0)</f>
        <v>0</v>
      </c>
      <c r="BG374" s="137">
        <f>IF(N374="zákl. přenesená",J374,0)</f>
        <v>0</v>
      </c>
      <c r="BH374" s="137">
        <f>IF(N374="sníž. přenesená",J374,0)</f>
        <v>0</v>
      </c>
      <c r="BI374" s="137">
        <f>IF(N374="nulová",J374,0)</f>
        <v>0</v>
      </c>
      <c r="BJ374" s="16" t="s">
        <v>79</v>
      </c>
      <c r="BK374" s="137">
        <f>ROUND(I374*H374,2)</f>
        <v>0</v>
      </c>
      <c r="BL374" s="16" t="s">
        <v>126</v>
      </c>
      <c r="BM374" s="136" t="s">
        <v>530</v>
      </c>
    </row>
    <row r="375" spans="2:65" s="13" customFormat="1">
      <c r="B375" s="145"/>
      <c r="D375" s="139" t="s">
        <v>128</v>
      </c>
      <c r="E375" s="146" t="s">
        <v>1</v>
      </c>
      <c r="F375" s="147" t="s">
        <v>321</v>
      </c>
      <c r="H375" s="146" t="s">
        <v>1</v>
      </c>
      <c r="L375" s="145"/>
      <c r="M375" s="148"/>
      <c r="T375" s="149"/>
      <c r="AT375" s="146" t="s">
        <v>128</v>
      </c>
      <c r="AU375" s="146" t="s">
        <v>81</v>
      </c>
      <c r="AV375" s="13" t="s">
        <v>79</v>
      </c>
      <c r="AW375" s="13" t="s">
        <v>28</v>
      </c>
      <c r="AX375" s="13" t="s">
        <v>71</v>
      </c>
      <c r="AY375" s="146" t="s">
        <v>120</v>
      </c>
    </row>
    <row r="376" spans="2:65" s="13" customFormat="1">
      <c r="B376" s="145"/>
      <c r="D376" s="139" t="s">
        <v>128</v>
      </c>
      <c r="E376" s="146" t="s">
        <v>1</v>
      </c>
      <c r="F376" s="147" t="s">
        <v>322</v>
      </c>
      <c r="H376" s="146" t="s">
        <v>1</v>
      </c>
      <c r="L376" s="145"/>
      <c r="M376" s="148"/>
      <c r="T376" s="149"/>
      <c r="AT376" s="146" t="s">
        <v>128</v>
      </c>
      <c r="AU376" s="146" t="s">
        <v>81</v>
      </c>
      <c r="AV376" s="13" t="s">
        <v>79</v>
      </c>
      <c r="AW376" s="13" t="s">
        <v>28</v>
      </c>
      <c r="AX376" s="13" t="s">
        <v>71</v>
      </c>
      <c r="AY376" s="146" t="s">
        <v>120</v>
      </c>
    </row>
    <row r="377" spans="2:65" s="13" customFormat="1">
      <c r="B377" s="145"/>
      <c r="D377" s="139" t="s">
        <v>128</v>
      </c>
      <c r="E377" s="146" t="s">
        <v>1</v>
      </c>
      <c r="F377" s="147" t="s">
        <v>315</v>
      </c>
      <c r="H377" s="146" t="s">
        <v>1</v>
      </c>
      <c r="L377" s="145"/>
      <c r="M377" s="148"/>
      <c r="T377" s="149"/>
      <c r="AT377" s="146" t="s">
        <v>128</v>
      </c>
      <c r="AU377" s="146" t="s">
        <v>81</v>
      </c>
      <c r="AV377" s="13" t="s">
        <v>79</v>
      </c>
      <c r="AW377" s="13" t="s">
        <v>28</v>
      </c>
      <c r="AX377" s="13" t="s">
        <v>71</v>
      </c>
      <c r="AY377" s="146" t="s">
        <v>120</v>
      </c>
    </row>
    <row r="378" spans="2:65" s="13" customFormat="1">
      <c r="B378" s="145"/>
      <c r="D378" s="139" t="s">
        <v>128</v>
      </c>
      <c r="E378" s="146" t="s">
        <v>1</v>
      </c>
      <c r="F378" s="147" t="s">
        <v>511</v>
      </c>
      <c r="H378" s="146" t="s">
        <v>1</v>
      </c>
      <c r="L378" s="145"/>
      <c r="M378" s="148"/>
      <c r="T378" s="149"/>
      <c r="AT378" s="146" t="s">
        <v>128</v>
      </c>
      <c r="AU378" s="146" t="s">
        <v>81</v>
      </c>
      <c r="AV378" s="13" t="s">
        <v>79</v>
      </c>
      <c r="AW378" s="13" t="s">
        <v>28</v>
      </c>
      <c r="AX378" s="13" t="s">
        <v>71</v>
      </c>
      <c r="AY378" s="146" t="s">
        <v>120</v>
      </c>
    </row>
    <row r="379" spans="2:65" s="12" customFormat="1">
      <c r="B379" s="138"/>
      <c r="D379" s="139" t="s">
        <v>128</v>
      </c>
      <c r="E379" s="140" t="s">
        <v>1</v>
      </c>
      <c r="F379" s="141" t="s">
        <v>531</v>
      </c>
      <c r="H379" s="142">
        <v>133.18</v>
      </c>
      <c r="L379" s="138"/>
      <c r="M379" s="143"/>
      <c r="T379" s="144"/>
      <c r="AT379" s="140" t="s">
        <v>128</v>
      </c>
      <c r="AU379" s="140" t="s">
        <v>81</v>
      </c>
      <c r="AV379" s="12" t="s">
        <v>81</v>
      </c>
      <c r="AW379" s="12" t="s">
        <v>28</v>
      </c>
      <c r="AX379" s="12" t="s">
        <v>79</v>
      </c>
      <c r="AY379" s="140" t="s">
        <v>120</v>
      </c>
    </row>
    <row r="380" spans="2:65" s="13" customFormat="1">
      <c r="B380" s="145"/>
      <c r="D380" s="139" t="s">
        <v>128</v>
      </c>
      <c r="E380" s="146" t="s">
        <v>1</v>
      </c>
      <c r="F380" s="147" t="s">
        <v>532</v>
      </c>
      <c r="H380" s="146" t="s">
        <v>1</v>
      </c>
      <c r="L380" s="145"/>
      <c r="M380" s="148"/>
      <c r="T380" s="149"/>
      <c r="AT380" s="146" t="s">
        <v>128</v>
      </c>
      <c r="AU380" s="146" t="s">
        <v>81</v>
      </c>
      <c r="AV380" s="13" t="s">
        <v>79</v>
      </c>
      <c r="AW380" s="13" t="s">
        <v>28</v>
      </c>
      <c r="AX380" s="13" t="s">
        <v>71</v>
      </c>
      <c r="AY380" s="146" t="s">
        <v>120</v>
      </c>
    </row>
    <row r="381" spans="2:65" s="1" customFormat="1" ht="24.25" customHeight="1">
      <c r="B381" s="124"/>
      <c r="C381" s="156" t="s">
        <v>533</v>
      </c>
      <c r="D381" s="156" t="s">
        <v>252</v>
      </c>
      <c r="E381" s="157" t="s">
        <v>534</v>
      </c>
      <c r="F381" s="158" t="s">
        <v>535</v>
      </c>
      <c r="G381" s="159" t="s">
        <v>125</v>
      </c>
      <c r="H381" s="160">
        <v>134.512</v>
      </c>
      <c r="I381" s="161"/>
      <c r="J381" s="161">
        <f>ROUND(I381*H381,2)</f>
        <v>0</v>
      </c>
      <c r="K381" s="162"/>
      <c r="L381" s="163"/>
      <c r="M381" s="164" t="s">
        <v>1</v>
      </c>
      <c r="N381" s="165" t="s">
        <v>36</v>
      </c>
      <c r="O381" s="134">
        <v>0</v>
      </c>
      <c r="P381" s="134">
        <f>O381*H381</f>
        <v>0</v>
      </c>
      <c r="Q381" s="134">
        <v>1.0800000000000001E-2</v>
      </c>
      <c r="R381" s="134">
        <f>Q381*H381</f>
        <v>1.4527296000000001</v>
      </c>
      <c r="S381" s="134">
        <v>0</v>
      </c>
      <c r="T381" s="135">
        <f>S381*H381</f>
        <v>0</v>
      </c>
      <c r="AR381" s="136" t="s">
        <v>155</v>
      </c>
      <c r="AT381" s="136" t="s">
        <v>252</v>
      </c>
      <c r="AU381" s="136" t="s">
        <v>81</v>
      </c>
      <c r="AY381" s="16" t="s">
        <v>120</v>
      </c>
      <c r="BE381" s="137">
        <f>IF(N381="základní",J381,0)</f>
        <v>0</v>
      </c>
      <c r="BF381" s="137">
        <f>IF(N381="snížená",J381,0)</f>
        <v>0</v>
      </c>
      <c r="BG381" s="137">
        <f>IF(N381="zákl. přenesená",J381,0)</f>
        <v>0</v>
      </c>
      <c r="BH381" s="137">
        <f>IF(N381="sníž. přenesená",J381,0)</f>
        <v>0</v>
      </c>
      <c r="BI381" s="137">
        <f>IF(N381="nulová",J381,0)</f>
        <v>0</v>
      </c>
      <c r="BJ381" s="16" t="s">
        <v>79</v>
      </c>
      <c r="BK381" s="137">
        <f>ROUND(I381*H381,2)</f>
        <v>0</v>
      </c>
      <c r="BL381" s="16" t="s">
        <v>126</v>
      </c>
      <c r="BM381" s="136" t="s">
        <v>536</v>
      </c>
    </row>
    <row r="382" spans="2:65" s="12" customFormat="1">
      <c r="B382" s="138"/>
      <c r="D382" s="139" t="s">
        <v>128</v>
      </c>
      <c r="F382" s="141" t="s">
        <v>537</v>
      </c>
      <c r="H382" s="142">
        <v>134.512</v>
      </c>
      <c r="L382" s="138"/>
      <c r="M382" s="143"/>
      <c r="T382" s="144"/>
      <c r="AT382" s="140" t="s">
        <v>128</v>
      </c>
      <c r="AU382" s="140" t="s">
        <v>81</v>
      </c>
      <c r="AV382" s="12" t="s">
        <v>81</v>
      </c>
      <c r="AW382" s="12" t="s">
        <v>3</v>
      </c>
      <c r="AX382" s="12" t="s">
        <v>79</v>
      </c>
      <c r="AY382" s="140" t="s">
        <v>120</v>
      </c>
    </row>
    <row r="383" spans="2:65" s="1" customFormat="1" ht="16.5" customHeight="1">
      <c r="B383" s="124"/>
      <c r="C383" s="156" t="s">
        <v>538</v>
      </c>
      <c r="D383" s="156" t="s">
        <v>252</v>
      </c>
      <c r="E383" s="157" t="s">
        <v>539</v>
      </c>
      <c r="F383" s="158" t="s">
        <v>540</v>
      </c>
      <c r="G383" s="159" t="s">
        <v>255</v>
      </c>
      <c r="H383" s="160">
        <v>11.986000000000001</v>
      </c>
      <c r="I383" s="161"/>
      <c r="J383" s="161">
        <f>ROUND(I383*H383,2)</f>
        <v>0</v>
      </c>
      <c r="K383" s="162"/>
      <c r="L383" s="163"/>
      <c r="M383" s="164" t="s">
        <v>1</v>
      </c>
      <c r="N383" s="165" t="s">
        <v>36</v>
      </c>
      <c r="O383" s="134">
        <v>0</v>
      </c>
      <c r="P383" s="134">
        <f>O383*H383</f>
        <v>0</v>
      </c>
      <c r="Q383" s="134">
        <v>1</v>
      </c>
      <c r="R383" s="134">
        <f>Q383*H383</f>
        <v>11.986000000000001</v>
      </c>
      <c r="S383" s="134">
        <v>0</v>
      </c>
      <c r="T383" s="135">
        <f>S383*H383</f>
        <v>0</v>
      </c>
      <c r="AR383" s="136" t="s">
        <v>155</v>
      </c>
      <c r="AT383" s="136" t="s">
        <v>252</v>
      </c>
      <c r="AU383" s="136" t="s">
        <v>81</v>
      </c>
      <c r="AY383" s="16" t="s">
        <v>120</v>
      </c>
      <c r="BE383" s="137">
        <f>IF(N383="základní",J383,0)</f>
        <v>0</v>
      </c>
      <c r="BF383" s="137">
        <f>IF(N383="snížená",J383,0)</f>
        <v>0</v>
      </c>
      <c r="BG383" s="137">
        <f>IF(N383="zákl. přenesená",J383,0)</f>
        <v>0</v>
      </c>
      <c r="BH383" s="137">
        <f>IF(N383="sníž. přenesená",J383,0)</f>
        <v>0</v>
      </c>
      <c r="BI383" s="137">
        <f>IF(N383="nulová",J383,0)</f>
        <v>0</v>
      </c>
      <c r="BJ383" s="16" t="s">
        <v>79</v>
      </c>
      <c r="BK383" s="137">
        <f>ROUND(I383*H383,2)</f>
        <v>0</v>
      </c>
      <c r="BL383" s="16" t="s">
        <v>126</v>
      </c>
      <c r="BM383" s="136" t="s">
        <v>541</v>
      </c>
    </row>
    <row r="384" spans="2:65" s="13" customFormat="1">
      <c r="B384" s="145"/>
      <c r="D384" s="139" t="s">
        <v>128</v>
      </c>
      <c r="E384" s="146" t="s">
        <v>1</v>
      </c>
      <c r="F384" s="147" t="s">
        <v>542</v>
      </c>
      <c r="H384" s="146" t="s">
        <v>1</v>
      </c>
      <c r="L384" s="145"/>
      <c r="M384" s="148"/>
      <c r="T384" s="149"/>
      <c r="AT384" s="146" t="s">
        <v>128</v>
      </c>
      <c r="AU384" s="146" t="s">
        <v>81</v>
      </c>
      <c r="AV384" s="13" t="s">
        <v>79</v>
      </c>
      <c r="AW384" s="13" t="s">
        <v>28</v>
      </c>
      <c r="AX384" s="13" t="s">
        <v>71</v>
      </c>
      <c r="AY384" s="146" t="s">
        <v>120</v>
      </c>
    </row>
    <row r="385" spans="2:65" s="12" customFormat="1">
      <c r="B385" s="138"/>
      <c r="D385" s="139" t="s">
        <v>128</v>
      </c>
      <c r="E385" s="140" t="s">
        <v>1</v>
      </c>
      <c r="F385" s="141" t="s">
        <v>543</v>
      </c>
      <c r="H385" s="142">
        <v>5.9930000000000003</v>
      </c>
      <c r="L385" s="138"/>
      <c r="M385" s="143"/>
      <c r="T385" s="144"/>
      <c r="AT385" s="140" t="s">
        <v>128</v>
      </c>
      <c r="AU385" s="140" t="s">
        <v>81</v>
      </c>
      <c r="AV385" s="12" t="s">
        <v>81</v>
      </c>
      <c r="AW385" s="12" t="s">
        <v>28</v>
      </c>
      <c r="AX385" s="12" t="s">
        <v>79</v>
      </c>
      <c r="AY385" s="140" t="s">
        <v>120</v>
      </c>
    </row>
    <row r="386" spans="2:65" s="12" customFormat="1">
      <c r="B386" s="138"/>
      <c r="D386" s="139" t="s">
        <v>128</v>
      </c>
      <c r="F386" s="141" t="s">
        <v>544</v>
      </c>
      <c r="H386" s="142">
        <v>11.986000000000001</v>
      </c>
      <c r="L386" s="138"/>
      <c r="M386" s="143"/>
      <c r="T386" s="144"/>
      <c r="AT386" s="140" t="s">
        <v>128</v>
      </c>
      <c r="AU386" s="140" t="s">
        <v>81</v>
      </c>
      <c r="AV386" s="12" t="s">
        <v>81</v>
      </c>
      <c r="AW386" s="12" t="s">
        <v>3</v>
      </c>
      <c r="AX386" s="12" t="s">
        <v>79</v>
      </c>
      <c r="AY386" s="140" t="s">
        <v>120</v>
      </c>
    </row>
    <row r="387" spans="2:65" s="1" customFormat="1" ht="24.25" customHeight="1">
      <c r="B387" s="124"/>
      <c r="C387" s="125" t="s">
        <v>545</v>
      </c>
      <c r="D387" s="125" t="s">
        <v>122</v>
      </c>
      <c r="E387" s="126" t="s">
        <v>546</v>
      </c>
      <c r="F387" s="127" t="s">
        <v>547</v>
      </c>
      <c r="G387" s="128" t="s">
        <v>125</v>
      </c>
      <c r="H387" s="129">
        <v>180.72</v>
      </c>
      <c r="I387" s="130"/>
      <c r="J387" s="130">
        <f>ROUND(I387*H387,2)</f>
        <v>0</v>
      </c>
      <c r="K387" s="131"/>
      <c r="L387" s="28"/>
      <c r="M387" s="132" t="s">
        <v>1</v>
      </c>
      <c r="N387" s="133" t="s">
        <v>36</v>
      </c>
      <c r="O387" s="134">
        <v>0.72</v>
      </c>
      <c r="P387" s="134">
        <f>O387*H387</f>
        <v>130.11840000000001</v>
      </c>
      <c r="Q387" s="134">
        <v>8.9219999999999994E-2</v>
      </c>
      <c r="R387" s="134">
        <f>Q387*H387</f>
        <v>16.1238384</v>
      </c>
      <c r="S387" s="134">
        <v>0</v>
      </c>
      <c r="T387" s="135">
        <f>S387*H387</f>
        <v>0</v>
      </c>
      <c r="AR387" s="136" t="s">
        <v>126</v>
      </c>
      <c r="AT387" s="136" t="s">
        <v>122</v>
      </c>
      <c r="AU387" s="136" t="s">
        <v>81</v>
      </c>
      <c r="AY387" s="16" t="s">
        <v>120</v>
      </c>
      <c r="BE387" s="137">
        <f>IF(N387="základní",J387,0)</f>
        <v>0</v>
      </c>
      <c r="BF387" s="137">
        <f>IF(N387="snížená",J387,0)</f>
        <v>0</v>
      </c>
      <c r="BG387" s="137">
        <f>IF(N387="zákl. přenesená",J387,0)</f>
        <v>0</v>
      </c>
      <c r="BH387" s="137">
        <f>IF(N387="sníž. přenesená",J387,0)</f>
        <v>0</v>
      </c>
      <c r="BI387" s="137">
        <f>IF(N387="nulová",J387,0)</f>
        <v>0</v>
      </c>
      <c r="BJ387" s="16" t="s">
        <v>79</v>
      </c>
      <c r="BK387" s="137">
        <f>ROUND(I387*H387,2)</f>
        <v>0</v>
      </c>
      <c r="BL387" s="16" t="s">
        <v>126</v>
      </c>
      <c r="BM387" s="136" t="s">
        <v>548</v>
      </c>
    </row>
    <row r="388" spans="2:65" s="1" customFormat="1" ht="21.75" customHeight="1">
      <c r="B388" s="124"/>
      <c r="C388" s="156" t="s">
        <v>549</v>
      </c>
      <c r="D388" s="156" t="s">
        <v>252</v>
      </c>
      <c r="E388" s="157" t="s">
        <v>550</v>
      </c>
      <c r="F388" s="158" t="s">
        <v>1076</v>
      </c>
      <c r="G388" s="159" t="s">
        <v>125</v>
      </c>
      <c r="H388" s="160">
        <v>184.16399999999999</v>
      </c>
      <c r="I388" s="161"/>
      <c r="J388" s="161">
        <f>ROUND(I388*H388,2)</f>
        <v>0</v>
      </c>
      <c r="K388" s="162"/>
      <c r="L388" s="163"/>
      <c r="M388" s="164" t="s">
        <v>1</v>
      </c>
      <c r="N388" s="165" t="s">
        <v>36</v>
      </c>
      <c r="O388" s="134">
        <v>0</v>
      </c>
      <c r="P388" s="134">
        <f>O388*H388</f>
        <v>0</v>
      </c>
      <c r="Q388" s="134">
        <v>0.13100000000000001</v>
      </c>
      <c r="R388" s="134">
        <f>Q388*H388</f>
        <v>24.125484</v>
      </c>
      <c r="S388" s="134">
        <v>0</v>
      </c>
      <c r="T388" s="135">
        <f>S388*H388</f>
        <v>0</v>
      </c>
      <c r="AR388" s="136" t="s">
        <v>155</v>
      </c>
      <c r="AT388" s="136" t="s">
        <v>252</v>
      </c>
      <c r="AU388" s="136" t="s">
        <v>81</v>
      </c>
      <c r="AY388" s="16" t="s">
        <v>120</v>
      </c>
      <c r="BE388" s="137">
        <f>IF(N388="základní",J388,0)</f>
        <v>0</v>
      </c>
      <c r="BF388" s="137">
        <f>IF(N388="snížená",J388,0)</f>
        <v>0</v>
      </c>
      <c r="BG388" s="137">
        <f>IF(N388="zákl. přenesená",J388,0)</f>
        <v>0</v>
      </c>
      <c r="BH388" s="137">
        <f>IF(N388="sníž. přenesená",J388,0)</f>
        <v>0</v>
      </c>
      <c r="BI388" s="137">
        <f>IF(N388="nulová",J388,0)</f>
        <v>0</v>
      </c>
      <c r="BJ388" s="16" t="s">
        <v>79</v>
      </c>
      <c r="BK388" s="137">
        <f>ROUND(I388*H388,2)</f>
        <v>0</v>
      </c>
      <c r="BL388" s="16" t="s">
        <v>126</v>
      </c>
      <c r="BM388" s="136" t="s">
        <v>551</v>
      </c>
    </row>
    <row r="389" spans="2:65" s="13" customFormat="1">
      <c r="B389" s="145"/>
      <c r="D389" s="139" t="s">
        <v>128</v>
      </c>
      <c r="E389" s="146" t="s">
        <v>1</v>
      </c>
      <c r="F389" s="147" t="s">
        <v>321</v>
      </c>
      <c r="H389" s="146" t="s">
        <v>1</v>
      </c>
      <c r="L389" s="145"/>
      <c r="M389" s="148"/>
      <c r="T389" s="149"/>
      <c r="AT389" s="146" t="s">
        <v>128</v>
      </c>
      <c r="AU389" s="146" t="s">
        <v>81</v>
      </c>
      <c r="AV389" s="13" t="s">
        <v>79</v>
      </c>
      <c r="AW389" s="13" t="s">
        <v>28</v>
      </c>
      <c r="AX389" s="13" t="s">
        <v>71</v>
      </c>
      <c r="AY389" s="146" t="s">
        <v>120</v>
      </c>
    </row>
    <row r="390" spans="2:65" s="13" customFormat="1">
      <c r="B390" s="145"/>
      <c r="D390" s="139" t="s">
        <v>128</v>
      </c>
      <c r="E390" s="146" t="s">
        <v>1</v>
      </c>
      <c r="F390" s="147" t="s">
        <v>322</v>
      </c>
      <c r="H390" s="146" t="s">
        <v>1</v>
      </c>
      <c r="L390" s="145"/>
      <c r="M390" s="148"/>
      <c r="T390" s="149"/>
      <c r="AT390" s="146" t="s">
        <v>128</v>
      </c>
      <c r="AU390" s="146" t="s">
        <v>81</v>
      </c>
      <c r="AV390" s="13" t="s">
        <v>79</v>
      </c>
      <c r="AW390" s="13" t="s">
        <v>28</v>
      </c>
      <c r="AX390" s="13" t="s">
        <v>71</v>
      </c>
      <c r="AY390" s="146" t="s">
        <v>120</v>
      </c>
    </row>
    <row r="391" spans="2:65" s="13" customFormat="1">
      <c r="B391" s="145"/>
      <c r="D391" s="139" t="s">
        <v>128</v>
      </c>
      <c r="E391" s="146" t="s">
        <v>1</v>
      </c>
      <c r="F391" s="147" t="s">
        <v>315</v>
      </c>
      <c r="H391" s="146" t="s">
        <v>1</v>
      </c>
      <c r="L391" s="145"/>
      <c r="M391" s="148"/>
      <c r="T391" s="149"/>
      <c r="AT391" s="146" t="s">
        <v>128</v>
      </c>
      <c r="AU391" s="146" t="s">
        <v>81</v>
      </c>
      <c r="AV391" s="13" t="s">
        <v>79</v>
      </c>
      <c r="AW391" s="13" t="s">
        <v>28</v>
      </c>
      <c r="AX391" s="13" t="s">
        <v>71</v>
      </c>
      <c r="AY391" s="146" t="s">
        <v>120</v>
      </c>
    </row>
    <row r="392" spans="2:65" s="13" customFormat="1">
      <c r="B392" s="145"/>
      <c r="D392" s="139" t="s">
        <v>128</v>
      </c>
      <c r="E392" s="146" t="s">
        <v>1</v>
      </c>
      <c r="F392" s="147" t="s">
        <v>500</v>
      </c>
      <c r="H392" s="146" t="s">
        <v>1</v>
      </c>
      <c r="L392" s="145"/>
      <c r="M392" s="148"/>
      <c r="T392" s="149"/>
      <c r="AT392" s="146" t="s">
        <v>128</v>
      </c>
      <c r="AU392" s="146" t="s">
        <v>81</v>
      </c>
      <c r="AV392" s="13" t="s">
        <v>79</v>
      </c>
      <c r="AW392" s="13" t="s">
        <v>28</v>
      </c>
      <c r="AX392" s="13" t="s">
        <v>71</v>
      </c>
      <c r="AY392" s="146" t="s">
        <v>120</v>
      </c>
    </row>
    <row r="393" spans="2:65" s="12" customFormat="1">
      <c r="B393" s="138"/>
      <c r="D393" s="139" t="s">
        <v>128</v>
      </c>
      <c r="E393" s="140" t="s">
        <v>1</v>
      </c>
      <c r="F393" s="141" t="s">
        <v>552</v>
      </c>
      <c r="H393" s="142">
        <v>178.8</v>
      </c>
      <c r="L393" s="138"/>
      <c r="M393" s="143"/>
      <c r="T393" s="144"/>
      <c r="AT393" s="140" t="s">
        <v>128</v>
      </c>
      <c r="AU393" s="140" t="s">
        <v>81</v>
      </c>
      <c r="AV393" s="12" t="s">
        <v>81</v>
      </c>
      <c r="AW393" s="12" t="s">
        <v>28</v>
      </c>
      <c r="AX393" s="12" t="s">
        <v>79</v>
      </c>
      <c r="AY393" s="140" t="s">
        <v>120</v>
      </c>
    </row>
    <row r="394" spans="2:65" s="12" customFormat="1">
      <c r="B394" s="138"/>
      <c r="D394" s="139" t="s">
        <v>128</v>
      </c>
      <c r="F394" s="141" t="s">
        <v>553</v>
      </c>
      <c r="H394" s="142">
        <v>184.16399999999999</v>
      </c>
      <c r="L394" s="138"/>
      <c r="M394" s="143"/>
      <c r="T394" s="144"/>
      <c r="AT394" s="140" t="s">
        <v>128</v>
      </c>
      <c r="AU394" s="140" t="s">
        <v>81</v>
      </c>
      <c r="AV394" s="12" t="s">
        <v>81</v>
      </c>
      <c r="AW394" s="12" t="s">
        <v>3</v>
      </c>
      <c r="AX394" s="12" t="s">
        <v>79</v>
      </c>
      <c r="AY394" s="140" t="s">
        <v>120</v>
      </c>
    </row>
    <row r="395" spans="2:65" s="1" customFormat="1" ht="24.25" customHeight="1">
      <c r="B395" s="124"/>
      <c r="C395" s="156" t="s">
        <v>554</v>
      </c>
      <c r="D395" s="156" t="s">
        <v>252</v>
      </c>
      <c r="E395" s="157" t="s">
        <v>555</v>
      </c>
      <c r="F395" s="158" t="s">
        <v>556</v>
      </c>
      <c r="G395" s="159" t="s">
        <v>125</v>
      </c>
      <c r="H395" s="160">
        <v>1.978</v>
      </c>
      <c r="I395" s="161"/>
      <c r="J395" s="161">
        <f>ROUND(I395*H395,2)</f>
        <v>0</v>
      </c>
      <c r="K395" s="162"/>
      <c r="L395" s="163"/>
      <c r="M395" s="164" t="s">
        <v>1</v>
      </c>
      <c r="N395" s="165" t="s">
        <v>36</v>
      </c>
      <c r="O395" s="134">
        <v>0</v>
      </c>
      <c r="P395" s="134">
        <f>O395*H395</f>
        <v>0</v>
      </c>
      <c r="Q395" s="134">
        <v>0.13100000000000001</v>
      </c>
      <c r="R395" s="134">
        <f>Q395*H395</f>
        <v>0.25911800000000001</v>
      </c>
      <c r="S395" s="134">
        <v>0</v>
      </c>
      <c r="T395" s="135">
        <f>S395*H395</f>
        <v>0</v>
      </c>
      <c r="AR395" s="136" t="s">
        <v>155</v>
      </c>
      <c r="AT395" s="136" t="s">
        <v>252</v>
      </c>
      <c r="AU395" s="136" t="s">
        <v>81</v>
      </c>
      <c r="AY395" s="16" t="s">
        <v>120</v>
      </c>
      <c r="BE395" s="137">
        <f>IF(N395="základní",J395,0)</f>
        <v>0</v>
      </c>
      <c r="BF395" s="137">
        <f>IF(N395="snížená",J395,0)</f>
        <v>0</v>
      </c>
      <c r="BG395" s="137">
        <f>IF(N395="zákl. přenesená",J395,0)</f>
        <v>0</v>
      </c>
      <c r="BH395" s="137">
        <f>IF(N395="sníž. přenesená",J395,0)</f>
        <v>0</v>
      </c>
      <c r="BI395" s="137">
        <f>IF(N395="nulová",J395,0)</f>
        <v>0</v>
      </c>
      <c r="BJ395" s="16" t="s">
        <v>79</v>
      </c>
      <c r="BK395" s="137">
        <f>ROUND(I395*H395,2)</f>
        <v>0</v>
      </c>
      <c r="BL395" s="16" t="s">
        <v>126</v>
      </c>
      <c r="BM395" s="136" t="s">
        <v>557</v>
      </c>
    </row>
    <row r="396" spans="2:65" s="13" customFormat="1">
      <c r="B396" s="145"/>
      <c r="D396" s="139" t="s">
        <v>128</v>
      </c>
      <c r="E396" s="146" t="s">
        <v>1</v>
      </c>
      <c r="F396" s="147" t="s">
        <v>500</v>
      </c>
      <c r="H396" s="146" t="s">
        <v>1</v>
      </c>
      <c r="L396" s="145"/>
      <c r="M396" s="148"/>
      <c r="T396" s="149"/>
      <c r="AT396" s="146" t="s">
        <v>128</v>
      </c>
      <c r="AU396" s="146" t="s">
        <v>81</v>
      </c>
      <c r="AV396" s="13" t="s">
        <v>79</v>
      </c>
      <c r="AW396" s="13" t="s">
        <v>28</v>
      </c>
      <c r="AX396" s="13" t="s">
        <v>71</v>
      </c>
      <c r="AY396" s="146" t="s">
        <v>120</v>
      </c>
    </row>
    <row r="397" spans="2:65" s="13" customFormat="1">
      <c r="B397" s="145"/>
      <c r="D397" s="139" t="s">
        <v>128</v>
      </c>
      <c r="E397" s="146" t="s">
        <v>1</v>
      </c>
      <c r="F397" s="147" t="s">
        <v>558</v>
      </c>
      <c r="H397" s="146" t="s">
        <v>1</v>
      </c>
      <c r="L397" s="145"/>
      <c r="M397" s="148"/>
      <c r="T397" s="149"/>
      <c r="AT397" s="146" t="s">
        <v>128</v>
      </c>
      <c r="AU397" s="146" t="s">
        <v>81</v>
      </c>
      <c r="AV397" s="13" t="s">
        <v>79</v>
      </c>
      <c r="AW397" s="13" t="s">
        <v>28</v>
      </c>
      <c r="AX397" s="13" t="s">
        <v>71</v>
      </c>
      <c r="AY397" s="146" t="s">
        <v>120</v>
      </c>
    </row>
    <row r="398" spans="2:65" s="12" customFormat="1">
      <c r="B398" s="138"/>
      <c r="D398" s="139" t="s">
        <v>128</v>
      </c>
      <c r="E398" s="140" t="s">
        <v>1</v>
      </c>
      <c r="F398" s="141" t="s">
        <v>559</v>
      </c>
      <c r="H398" s="142">
        <v>1.92</v>
      </c>
      <c r="L398" s="138"/>
      <c r="M398" s="143"/>
      <c r="T398" s="144"/>
      <c r="AT398" s="140" t="s">
        <v>128</v>
      </c>
      <c r="AU398" s="140" t="s">
        <v>81</v>
      </c>
      <c r="AV398" s="12" t="s">
        <v>81</v>
      </c>
      <c r="AW398" s="12" t="s">
        <v>28</v>
      </c>
      <c r="AX398" s="12" t="s">
        <v>79</v>
      </c>
      <c r="AY398" s="140" t="s">
        <v>120</v>
      </c>
    </row>
    <row r="399" spans="2:65" s="12" customFormat="1">
      <c r="B399" s="138"/>
      <c r="D399" s="139" t="s">
        <v>128</v>
      </c>
      <c r="F399" s="141" t="s">
        <v>560</v>
      </c>
      <c r="H399" s="142">
        <v>1.978</v>
      </c>
      <c r="L399" s="138"/>
      <c r="M399" s="143"/>
      <c r="T399" s="144"/>
      <c r="AT399" s="140" t="s">
        <v>128</v>
      </c>
      <c r="AU399" s="140" t="s">
        <v>81</v>
      </c>
      <c r="AV399" s="12" t="s">
        <v>81</v>
      </c>
      <c r="AW399" s="12" t="s">
        <v>3</v>
      </c>
      <c r="AX399" s="12" t="s">
        <v>79</v>
      </c>
      <c r="AY399" s="140" t="s">
        <v>120</v>
      </c>
    </row>
    <row r="400" spans="2:65" s="1" customFormat="1" ht="24.25" customHeight="1">
      <c r="B400" s="124"/>
      <c r="C400" s="125" t="s">
        <v>561</v>
      </c>
      <c r="D400" s="125" t="s">
        <v>122</v>
      </c>
      <c r="E400" s="126" t="s">
        <v>546</v>
      </c>
      <c r="F400" s="127" t="s">
        <v>547</v>
      </c>
      <c r="G400" s="128" t="s">
        <v>125</v>
      </c>
      <c r="H400" s="129">
        <v>20</v>
      </c>
      <c r="I400" s="130"/>
      <c r="J400" s="130">
        <f>ROUND(I400*H400,2)</f>
        <v>0</v>
      </c>
      <c r="K400" s="131"/>
      <c r="L400" s="28"/>
      <c r="M400" s="132" t="s">
        <v>1</v>
      </c>
      <c r="N400" s="133" t="s">
        <v>36</v>
      </c>
      <c r="O400" s="134">
        <v>0.72</v>
      </c>
      <c r="P400" s="134">
        <f>O400*H400</f>
        <v>14.399999999999999</v>
      </c>
      <c r="Q400" s="134">
        <v>8.9219999999999994E-2</v>
      </c>
      <c r="R400" s="134">
        <f>Q400*H400</f>
        <v>1.7843999999999998</v>
      </c>
      <c r="S400" s="134">
        <v>0</v>
      </c>
      <c r="T400" s="135">
        <f>S400*H400</f>
        <v>0</v>
      </c>
      <c r="AR400" s="136" t="s">
        <v>126</v>
      </c>
      <c r="AT400" s="136" t="s">
        <v>122</v>
      </c>
      <c r="AU400" s="136" t="s">
        <v>81</v>
      </c>
      <c r="AY400" s="16" t="s">
        <v>120</v>
      </c>
      <c r="BE400" s="137">
        <f>IF(N400="základní",J400,0)</f>
        <v>0</v>
      </c>
      <c r="BF400" s="137">
        <f>IF(N400="snížená",J400,0)</f>
        <v>0</v>
      </c>
      <c r="BG400" s="137">
        <f>IF(N400="zákl. přenesená",J400,0)</f>
        <v>0</v>
      </c>
      <c r="BH400" s="137">
        <f>IF(N400="sníž. přenesená",J400,0)</f>
        <v>0</v>
      </c>
      <c r="BI400" s="137">
        <f>IF(N400="nulová",J400,0)</f>
        <v>0</v>
      </c>
      <c r="BJ400" s="16" t="s">
        <v>79</v>
      </c>
      <c r="BK400" s="137">
        <f>ROUND(I400*H400,2)</f>
        <v>0</v>
      </c>
      <c r="BL400" s="16" t="s">
        <v>126</v>
      </c>
      <c r="BM400" s="136" t="s">
        <v>562</v>
      </c>
    </row>
    <row r="401" spans="2:65" s="13" customFormat="1">
      <c r="B401" s="145"/>
      <c r="D401" s="139" t="s">
        <v>128</v>
      </c>
      <c r="E401" s="146" t="s">
        <v>1</v>
      </c>
      <c r="F401" s="147" t="s">
        <v>315</v>
      </c>
      <c r="H401" s="146" t="s">
        <v>1</v>
      </c>
      <c r="L401" s="145"/>
      <c r="M401" s="148"/>
      <c r="T401" s="149"/>
      <c r="AT401" s="146" t="s">
        <v>128</v>
      </c>
      <c r="AU401" s="146" t="s">
        <v>81</v>
      </c>
      <c r="AV401" s="13" t="s">
        <v>79</v>
      </c>
      <c r="AW401" s="13" t="s">
        <v>28</v>
      </c>
      <c r="AX401" s="13" t="s">
        <v>71</v>
      </c>
      <c r="AY401" s="146" t="s">
        <v>120</v>
      </c>
    </row>
    <row r="402" spans="2:65" s="13" customFormat="1">
      <c r="B402" s="145"/>
      <c r="D402" s="139" t="s">
        <v>128</v>
      </c>
      <c r="E402" s="146" t="s">
        <v>1</v>
      </c>
      <c r="F402" s="147" t="s">
        <v>500</v>
      </c>
      <c r="H402" s="146" t="s">
        <v>1</v>
      </c>
      <c r="L402" s="145"/>
      <c r="M402" s="148"/>
      <c r="T402" s="149"/>
      <c r="AT402" s="146" t="s">
        <v>128</v>
      </c>
      <c r="AU402" s="146" t="s">
        <v>81</v>
      </c>
      <c r="AV402" s="13" t="s">
        <v>79</v>
      </c>
      <c r="AW402" s="13" t="s">
        <v>28</v>
      </c>
      <c r="AX402" s="13" t="s">
        <v>71</v>
      </c>
      <c r="AY402" s="146" t="s">
        <v>120</v>
      </c>
    </row>
    <row r="403" spans="2:65" s="13" customFormat="1">
      <c r="B403" s="145"/>
      <c r="D403" s="139" t="s">
        <v>128</v>
      </c>
      <c r="E403" s="146" t="s">
        <v>1</v>
      </c>
      <c r="F403" s="147" t="s">
        <v>563</v>
      </c>
      <c r="H403" s="146" t="s">
        <v>1</v>
      </c>
      <c r="L403" s="145"/>
      <c r="M403" s="148"/>
      <c r="T403" s="149"/>
      <c r="AT403" s="146" t="s">
        <v>128</v>
      </c>
      <c r="AU403" s="146" t="s">
        <v>81</v>
      </c>
      <c r="AV403" s="13" t="s">
        <v>79</v>
      </c>
      <c r="AW403" s="13" t="s">
        <v>28</v>
      </c>
      <c r="AX403" s="13" t="s">
        <v>71</v>
      </c>
      <c r="AY403" s="146" t="s">
        <v>120</v>
      </c>
    </row>
    <row r="404" spans="2:65" s="12" customFormat="1">
      <c r="B404" s="138"/>
      <c r="D404" s="139" t="s">
        <v>128</v>
      </c>
      <c r="E404" s="140" t="s">
        <v>1</v>
      </c>
      <c r="F404" s="141" t="s">
        <v>564</v>
      </c>
      <c r="H404" s="142">
        <v>20</v>
      </c>
      <c r="L404" s="138"/>
      <c r="M404" s="143"/>
      <c r="T404" s="144"/>
      <c r="AT404" s="140" t="s">
        <v>128</v>
      </c>
      <c r="AU404" s="140" t="s">
        <v>81</v>
      </c>
      <c r="AV404" s="12" t="s">
        <v>81</v>
      </c>
      <c r="AW404" s="12" t="s">
        <v>28</v>
      </c>
      <c r="AX404" s="12" t="s">
        <v>79</v>
      </c>
      <c r="AY404" s="140" t="s">
        <v>120</v>
      </c>
    </row>
    <row r="405" spans="2:65" s="1" customFormat="1" ht="37.950000000000003" customHeight="1">
      <c r="B405" s="124"/>
      <c r="C405" s="125" t="s">
        <v>565</v>
      </c>
      <c r="D405" s="125" t="s">
        <v>122</v>
      </c>
      <c r="E405" s="126" t="s">
        <v>566</v>
      </c>
      <c r="F405" s="127" t="s">
        <v>567</v>
      </c>
      <c r="G405" s="128" t="s">
        <v>125</v>
      </c>
      <c r="H405" s="129">
        <v>1.92</v>
      </c>
      <c r="I405" s="130"/>
      <c r="J405" s="130">
        <f>ROUND(I405*H405,2)</f>
        <v>0</v>
      </c>
      <c r="K405" s="131"/>
      <c r="L405" s="28"/>
      <c r="M405" s="132" t="s">
        <v>1</v>
      </c>
      <c r="N405" s="133" t="s">
        <v>36</v>
      </c>
      <c r="O405" s="134">
        <v>0.06</v>
      </c>
      <c r="P405" s="134">
        <f>O405*H405</f>
        <v>0.1152</v>
      </c>
      <c r="Q405" s="134">
        <v>0</v>
      </c>
      <c r="R405" s="134">
        <f>Q405*H405</f>
        <v>0</v>
      </c>
      <c r="S405" s="134">
        <v>0</v>
      </c>
      <c r="T405" s="135">
        <f>S405*H405</f>
        <v>0</v>
      </c>
      <c r="AR405" s="136" t="s">
        <v>126</v>
      </c>
      <c r="AT405" s="136" t="s">
        <v>122</v>
      </c>
      <c r="AU405" s="136" t="s">
        <v>81</v>
      </c>
      <c r="AY405" s="16" t="s">
        <v>120</v>
      </c>
      <c r="BE405" s="137">
        <f>IF(N405="základní",J405,0)</f>
        <v>0</v>
      </c>
      <c r="BF405" s="137">
        <f>IF(N405="snížená",J405,0)</f>
        <v>0</v>
      </c>
      <c r="BG405" s="137">
        <f>IF(N405="zákl. přenesená",J405,0)</f>
        <v>0</v>
      </c>
      <c r="BH405" s="137">
        <f>IF(N405="sníž. přenesená",J405,0)</f>
        <v>0</v>
      </c>
      <c r="BI405" s="137">
        <f>IF(N405="nulová",J405,0)</f>
        <v>0</v>
      </c>
      <c r="BJ405" s="16" t="s">
        <v>79</v>
      </c>
      <c r="BK405" s="137">
        <f>ROUND(I405*H405,2)</f>
        <v>0</v>
      </c>
      <c r="BL405" s="16" t="s">
        <v>126</v>
      </c>
      <c r="BM405" s="136" t="s">
        <v>568</v>
      </c>
    </row>
    <row r="406" spans="2:65" s="12" customFormat="1">
      <c r="B406" s="138"/>
      <c r="D406" s="139" t="s">
        <v>128</v>
      </c>
      <c r="E406" s="140" t="s">
        <v>1</v>
      </c>
      <c r="F406" s="141" t="s">
        <v>569</v>
      </c>
      <c r="H406" s="142">
        <v>1.92</v>
      </c>
      <c r="L406" s="138"/>
      <c r="M406" s="143"/>
      <c r="T406" s="144"/>
      <c r="AT406" s="140" t="s">
        <v>128</v>
      </c>
      <c r="AU406" s="140" t="s">
        <v>81</v>
      </c>
      <c r="AV406" s="12" t="s">
        <v>81</v>
      </c>
      <c r="AW406" s="12" t="s">
        <v>28</v>
      </c>
      <c r="AX406" s="12" t="s">
        <v>79</v>
      </c>
      <c r="AY406" s="140" t="s">
        <v>120</v>
      </c>
    </row>
    <row r="407" spans="2:65" s="1" customFormat="1" ht="33" customHeight="1">
      <c r="B407" s="124"/>
      <c r="C407" s="125" t="s">
        <v>570</v>
      </c>
      <c r="D407" s="125" t="s">
        <v>122</v>
      </c>
      <c r="E407" s="126" t="s">
        <v>571</v>
      </c>
      <c r="F407" s="127" t="s">
        <v>572</v>
      </c>
      <c r="G407" s="128" t="s">
        <v>125</v>
      </c>
      <c r="H407" s="129">
        <v>82.6</v>
      </c>
      <c r="I407" s="130"/>
      <c r="J407" s="130">
        <f>ROUND(I407*H407,2)</f>
        <v>0</v>
      </c>
      <c r="K407" s="131"/>
      <c r="L407" s="28"/>
      <c r="M407" s="132" t="s">
        <v>1</v>
      </c>
      <c r="N407" s="133" t="s">
        <v>36</v>
      </c>
      <c r="O407" s="134">
        <v>0.56499999999999995</v>
      </c>
      <c r="P407" s="134">
        <f>O407*H407</f>
        <v>46.66899999999999</v>
      </c>
      <c r="Q407" s="134">
        <v>0.11162</v>
      </c>
      <c r="R407" s="134">
        <f>Q407*H407</f>
        <v>9.2198119999999992</v>
      </c>
      <c r="S407" s="134">
        <v>0</v>
      </c>
      <c r="T407" s="135">
        <f>S407*H407</f>
        <v>0</v>
      </c>
      <c r="AR407" s="136" t="s">
        <v>126</v>
      </c>
      <c r="AT407" s="136" t="s">
        <v>122</v>
      </c>
      <c r="AU407" s="136" t="s">
        <v>81</v>
      </c>
      <c r="AY407" s="16" t="s">
        <v>120</v>
      </c>
      <c r="BE407" s="137">
        <f>IF(N407="základní",J407,0)</f>
        <v>0</v>
      </c>
      <c r="BF407" s="137">
        <f>IF(N407="snížená",J407,0)</f>
        <v>0</v>
      </c>
      <c r="BG407" s="137">
        <f>IF(N407="zákl. přenesená",J407,0)</f>
        <v>0</v>
      </c>
      <c r="BH407" s="137">
        <f>IF(N407="sníž. přenesená",J407,0)</f>
        <v>0</v>
      </c>
      <c r="BI407" s="137">
        <f>IF(N407="nulová",J407,0)</f>
        <v>0</v>
      </c>
      <c r="BJ407" s="16" t="s">
        <v>79</v>
      </c>
      <c r="BK407" s="137">
        <f>ROUND(I407*H407,2)</f>
        <v>0</v>
      </c>
      <c r="BL407" s="16" t="s">
        <v>126</v>
      </c>
      <c r="BM407" s="136" t="s">
        <v>573</v>
      </c>
    </row>
    <row r="408" spans="2:65" s="13" customFormat="1">
      <c r="B408" s="145"/>
      <c r="D408" s="139" t="s">
        <v>128</v>
      </c>
      <c r="E408" s="146" t="s">
        <v>1</v>
      </c>
      <c r="F408" s="147" t="s">
        <v>315</v>
      </c>
      <c r="H408" s="146" t="s">
        <v>1</v>
      </c>
      <c r="L408" s="145"/>
      <c r="M408" s="148"/>
      <c r="T408" s="149"/>
      <c r="AT408" s="146" t="s">
        <v>128</v>
      </c>
      <c r="AU408" s="146" t="s">
        <v>81</v>
      </c>
      <c r="AV408" s="13" t="s">
        <v>79</v>
      </c>
      <c r="AW408" s="13" t="s">
        <v>28</v>
      </c>
      <c r="AX408" s="13" t="s">
        <v>71</v>
      </c>
      <c r="AY408" s="146" t="s">
        <v>120</v>
      </c>
    </row>
    <row r="409" spans="2:65" s="13" customFormat="1">
      <c r="B409" s="145"/>
      <c r="D409" s="139" t="s">
        <v>128</v>
      </c>
      <c r="E409" s="146" t="s">
        <v>1</v>
      </c>
      <c r="F409" s="147" t="s">
        <v>574</v>
      </c>
      <c r="H409" s="146" t="s">
        <v>1</v>
      </c>
      <c r="L409" s="145"/>
      <c r="M409" s="148"/>
      <c r="T409" s="149"/>
      <c r="AT409" s="146" t="s">
        <v>128</v>
      </c>
      <c r="AU409" s="146" t="s">
        <v>81</v>
      </c>
      <c r="AV409" s="13" t="s">
        <v>79</v>
      </c>
      <c r="AW409" s="13" t="s">
        <v>28</v>
      </c>
      <c r="AX409" s="13" t="s">
        <v>71</v>
      </c>
      <c r="AY409" s="146" t="s">
        <v>120</v>
      </c>
    </row>
    <row r="410" spans="2:65" s="12" customFormat="1">
      <c r="B410" s="138"/>
      <c r="D410" s="139" t="s">
        <v>128</v>
      </c>
      <c r="E410" s="140" t="s">
        <v>1</v>
      </c>
      <c r="F410" s="141" t="s">
        <v>575</v>
      </c>
      <c r="H410" s="142">
        <v>82.6</v>
      </c>
      <c r="L410" s="138"/>
      <c r="M410" s="143"/>
      <c r="T410" s="144"/>
      <c r="AT410" s="140" t="s">
        <v>128</v>
      </c>
      <c r="AU410" s="140" t="s">
        <v>81</v>
      </c>
      <c r="AV410" s="12" t="s">
        <v>81</v>
      </c>
      <c r="AW410" s="12" t="s">
        <v>28</v>
      </c>
      <c r="AX410" s="12" t="s">
        <v>79</v>
      </c>
      <c r="AY410" s="140" t="s">
        <v>120</v>
      </c>
    </row>
    <row r="411" spans="2:65" s="1" customFormat="1" ht="21.75" customHeight="1">
      <c r="B411" s="124"/>
      <c r="C411" s="156" t="s">
        <v>576</v>
      </c>
      <c r="D411" s="156" t="s">
        <v>252</v>
      </c>
      <c r="E411" s="157" t="s">
        <v>577</v>
      </c>
      <c r="F411" s="158" t="s">
        <v>578</v>
      </c>
      <c r="G411" s="159" t="s">
        <v>125</v>
      </c>
      <c r="H411" s="160">
        <v>56.65</v>
      </c>
      <c r="I411" s="161"/>
      <c r="J411" s="161">
        <f>ROUND(I411*H411,2)</f>
        <v>0</v>
      </c>
      <c r="K411" s="162"/>
      <c r="L411" s="163"/>
      <c r="M411" s="164" t="s">
        <v>1</v>
      </c>
      <c r="N411" s="165" t="s">
        <v>36</v>
      </c>
      <c r="O411" s="134">
        <v>0</v>
      </c>
      <c r="P411" s="134">
        <f>O411*H411</f>
        <v>0</v>
      </c>
      <c r="Q411" s="134">
        <v>0.15</v>
      </c>
      <c r="R411" s="134">
        <f>Q411*H411</f>
        <v>8.4974999999999987</v>
      </c>
      <c r="S411" s="134">
        <v>0</v>
      </c>
      <c r="T411" s="135">
        <f>S411*H411</f>
        <v>0</v>
      </c>
      <c r="AR411" s="136" t="s">
        <v>155</v>
      </c>
      <c r="AT411" s="136" t="s">
        <v>252</v>
      </c>
      <c r="AU411" s="136" t="s">
        <v>81</v>
      </c>
      <c r="AY411" s="16" t="s">
        <v>120</v>
      </c>
      <c r="BE411" s="137">
        <f>IF(N411="základní",J411,0)</f>
        <v>0</v>
      </c>
      <c r="BF411" s="137">
        <f>IF(N411="snížená",J411,0)</f>
        <v>0</v>
      </c>
      <c r="BG411" s="137">
        <f>IF(N411="zákl. přenesená",J411,0)</f>
        <v>0</v>
      </c>
      <c r="BH411" s="137">
        <f>IF(N411="sníž. přenesená",J411,0)</f>
        <v>0</v>
      </c>
      <c r="BI411" s="137">
        <f>IF(N411="nulová",J411,0)</f>
        <v>0</v>
      </c>
      <c r="BJ411" s="16" t="s">
        <v>79</v>
      </c>
      <c r="BK411" s="137">
        <f>ROUND(I411*H411,2)</f>
        <v>0</v>
      </c>
      <c r="BL411" s="16" t="s">
        <v>126</v>
      </c>
      <c r="BM411" s="136" t="s">
        <v>579</v>
      </c>
    </row>
    <row r="412" spans="2:65" s="12" customFormat="1">
      <c r="B412" s="138"/>
      <c r="D412" s="139" t="s">
        <v>128</v>
      </c>
      <c r="F412" s="141" t="s">
        <v>580</v>
      </c>
      <c r="H412" s="142">
        <v>56.65</v>
      </c>
      <c r="L412" s="138"/>
      <c r="M412" s="143"/>
      <c r="T412" s="144"/>
      <c r="AT412" s="140" t="s">
        <v>128</v>
      </c>
      <c r="AU412" s="140" t="s">
        <v>81</v>
      </c>
      <c r="AV412" s="12" t="s">
        <v>81</v>
      </c>
      <c r="AW412" s="12" t="s">
        <v>3</v>
      </c>
      <c r="AX412" s="12" t="s">
        <v>79</v>
      </c>
      <c r="AY412" s="140" t="s">
        <v>120</v>
      </c>
    </row>
    <row r="413" spans="2:65" s="1" customFormat="1" ht="24.25" customHeight="1">
      <c r="B413" s="124"/>
      <c r="C413" s="156" t="s">
        <v>581</v>
      </c>
      <c r="D413" s="156" t="s">
        <v>252</v>
      </c>
      <c r="E413" s="157" t="s">
        <v>582</v>
      </c>
      <c r="F413" s="158" t="s">
        <v>583</v>
      </c>
      <c r="G413" s="159" t="s">
        <v>125</v>
      </c>
      <c r="H413" s="160">
        <v>3.7080000000000002</v>
      </c>
      <c r="I413" s="161"/>
      <c r="J413" s="161">
        <f>ROUND(I413*H413,2)</f>
        <v>0</v>
      </c>
      <c r="K413" s="162"/>
      <c r="L413" s="163"/>
      <c r="M413" s="164" t="s">
        <v>1</v>
      </c>
      <c r="N413" s="165" t="s">
        <v>36</v>
      </c>
      <c r="O413" s="134">
        <v>0</v>
      </c>
      <c r="P413" s="134">
        <f>O413*H413</f>
        <v>0</v>
      </c>
      <c r="Q413" s="134">
        <v>0.17499999999999999</v>
      </c>
      <c r="R413" s="134">
        <f>Q413*H413</f>
        <v>0.64890000000000003</v>
      </c>
      <c r="S413" s="134">
        <v>0</v>
      </c>
      <c r="T413" s="135">
        <f>S413*H413</f>
        <v>0</v>
      </c>
      <c r="AR413" s="136" t="s">
        <v>155</v>
      </c>
      <c r="AT413" s="136" t="s">
        <v>252</v>
      </c>
      <c r="AU413" s="136" t="s">
        <v>81</v>
      </c>
      <c r="AY413" s="16" t="s">
        <v>120</v>
      </c>
      <c r="BE413" s="137">
        <f>IF(N413="základní",J413,0)</f>
        <v>0</v>
      </c>
      <c r="BF413" s="137">
        <f>IF(N413="snížená",J413,0)</f>
        <v>0</v>
      </c>
      <c r="BG413" s="137">
        <f>IF(N413="zákl. přenesená",J413,0)</f>
        <v>0</v>
      </c>
      <c r="BH413" s="137">
        <f>IF(N413="sníž. přenesená",J413,0)</f>
        <v>0</v>
      </c>
      <c r="BI413" s="137">
        <f>IF(N413="nulová",J413,0)</f>
        <v>0</v>
      </c>
      <c r="BJ413" s="16" t="s">
        <v>79</v>
      </c>
      <c r="BK413" s="137">
        <f>ROUND(I413*H413,2)</f>
        <v>0</v>
      </c>
      <c r="BL413" s="16" t="s">
        <v>126</v>
      </c>
      <c r="BM413" s="136" t="s">
        <v>584</v>
      </c>
    </row>
    <row r="414" spans="2:65" s="12" customFormat="1">
      <c r="B414" s="138"/>
      <c r="D414" s="139" t="s">
        <v>128</v>
      </c>
      <c r="F414" s="141" t="s">
        <v>585</v>
      </c>
      <c r="H414" s="142">
        <v>3.7080000000000002</v>
      </c>
      <c r="L414" s="138"/>
      <c r="M414" s="143"/>
      <c r="T414" s="144"/>
      <c r="AT414" s="140" t="s">
        <v>128</v>
      </c>
      <c r="AU414" s="140" t="s">
        <v>81</v>
      </c>
      <c r="AV414" s="12" t="s">
        <v>81</v>
      </c>
      <c r="AW414" s="12" t="s">
        <v>3</v>
      </c>
      <c r="AX414" s="12" t="s">
        <v>79</v>
      </c>
      <c r="AY414" s="140" t="s">
        <v>120</v>
      </c>
    </row>
    <row r="415" spans="2:65" s="1" customFormat="1" ht="21.75" customHeight="1">
      <c r="B415" s="124"/>
      <c r="C415" s="156" t="s">
        <v>586</v>
      </c>
      <c r="D415" s="156" t="s">
        <v>252</v>
      </c>
      <c r="E415" s="157" t="s">
        <v>587</v>
      </c>
      <c r="F415" s="158" t="s">
        <v>588</v>
      </c>
      <c r="G415" s="159" t="s">
        <v>125</v>
      </c>
      <c r="H415" s="160">
        <v>24.72</v>
      </c>
      <c r="I415" s="161"/>
      <c r="J415" s="161">
        <f>ROUND(I415*H415,2)</f>
        <v>0</v>
      </c>
      <c r="K415" s="162"/>
      <c r="L415" s="163"/>
      <c r="M415" s="164" t="s">
        <v>1</v>
      </c>
      <c r="N415" s="165" t="s">
        <v>36</v>
      </c>
      <c r="O415" s="134">
        <v>0</v>
      </c>
      <c r="P415" s="134">
        <f>O415*H415</f>
        <v>0</v>
      </c>
      <c r="Q415" s="134">
        <v>0.17599999999999999</v>
      </c>
      <c r="R415" s="134">
        <f>Q415*H415</f>
        <v>4.3507199999999999</v>
      </c>
      <c r="S415" s="134">
        <v>0</v>
      </c>
      <c r="T415" s="135">
        <f>S415*H415</f>
        <v>0</v>
      </c>
      <c r="AR415" s="136" t="s">
        <v>155</v>
      </c>
      <c r="AT415" s="136" t="s">
        <v>252</v>
      </c>
      <c r="AU415" s="136" t="s">
        <v>81</v>
      </c>
      <c r="AY415" s="16" t="s">
        <v>120</v>
      </c>
      <c r="BE415" s="137">
        <f>IF(N415="základní",J415,0)</f>
        <v>0</v>
      </c>
      <c r="BF415" s="137">
        <f>IF(N415="snížená",J415,0)</f>
        <v>0</v>
      </c>
      <c r="BG415" s="137">
        <f>IF(N415="zákl. přenesená",J415,0)</f>
        <v>0</v>
      </c>
      <c r="BH415" s="137">
        <f>IF(N415="sníž. přenesená",J415,0)</f>
        <v>0</v>
      </c>
      <c r="BI415" s="137">
        <f>IF(N415="nulová",J415,0)</f>
        <v>0</v>
      </c>
      <c r="BJ415" s="16" t="s">
        <v>79</v>
      </c>
      <c r="BK415" s="137">
        <f>ROUND(I415*H415,2)</f>
        <v>0</v>
      </c>
      <c r="BL415" s="16" t="s">
        <v>126</v>
      </c>
      <c r="BM415" s="136" t="s">
        <v>589</v>
      </c>
    </row>
    <row r="416" spans="2:65" s="13" customFormat="1">
      <c r="B416" s="145"/>
      <c r="D416" s="139" t="s">
        <v>128</v>
      </c>
      <c r="E416" s="146" t="s">
        <v>1</v>
      </c>
      <c r="F416" s="147" t="s">
        <v>590</v>
      </c>
      <c r="H416" s="146" t="s">
        <v>1</v>
      </c>
      <c r="L416" s="145"/>
      <c r="M416" s="148"/>
      <c r="T416" s="149"/>
      <c r="AT416" s="146" t="s">
        <v>128</v>
      </c>
      <c r="AU416" s="146" t="s">
        <v>81</v>
      </c>
      <c r="AV416" s="13" t="s">
        <v>79</v>
      </c>
      <c r="AW416" s="13" t="s">
        <v>28</v>
      </c>
      <c r="AX416" s="13" t="s">
        <v>71</v>
      </c>
      <c r="AY416" s="146" t="s">
        <v>120</v>
      </c>
    </row>
    <row r="417" spans="2:65" s="12" customFormat="1">
      <c r="B417" s="138"/>
      <c r="D417" s="139" t="s">
        <v>128</v>
      </c>
      <c r="E417" s="140" t="s">
        <v>1</v>
      </c>
      <c r="F417" s="141" t="s">
        <v>591</v>
      </c>
      <c r="H417" s="142">
        <v>24</v>
      </c>
      <c r="L417" s="138"/>
      <c r="M417" s="143"/>
      <c r="T417" s="144"/>
      <c r="AT417" s="140" t="s">
        <v>128</v>
      </c>
      <c r="AU417" s="140" t="s">
        <v>81</v>
      </c>
      <c r="AV417" s="12" t="s">
        <v>81</v>
      </c>
      <c r="AW417" s="12" t="s">
        <v>28</v>
      </c>
      <c r="AX417" s="12" t="s">
        <v>79</v>
      </c>
      <c r="AY417" s="140" t="s">
        <v>120</v>
      </c>
    </row>
    <row r="418" spans="2:65" s="12" customFormat="1">
      <c r="B418" s="138"/>
      <c r="D418" s="139" t="s">
        <v>128</v>
      </c>
      <c r="F418" s="141" t="s">
        <v>592</v>
      </c>
      <c r="H418" s="142">
        <v>24.72</v>
      </c>
      <c r="L418" s="138"/>
      <c r="M418" s="143"/>
      <c r="T418" s="144"/>
      <c r="AT418" s="140" t="s">
        <v>128</v>
      </c>
      <c r="AU418" s="140" t="s">
        <v>81</v>
      </c>
      <c r="AV418" s="12" t="s">
        <v>81</v>
      </c>
      <c r="AW418" s="12" t="s">
        <v>3</v>
      </c>
      <c r="AX418" s="12" t="s">
        <v>79</v>
      </c>
      <c r="AY418" s="140" t="s">
        <v>120</v>
      </c>
    </row>
    <row r="419" spans="2:65" s="1" customFormat="1" ht="33" customHeight="1">
      <c r="B419" s="124"/>
      <c r="C419" s="125" t="s">
        <v>593</v>
      </c>
      <c r="D419" s="125" t="s">
        <v>122</v>
      </c>
      <c r="E419" s="126" t="s">
        <v>571</v>
      </c>
      <c r="F419" s="127" t="s">
        <v>572</v>
      </c>
      <c r="G419" s="128" t="s">
        <v>125</v>
      </c>
      <c r="H419" s="129">
        <v>171.8</v>
      </c>
      <c r="I419" s="130"/>
      <c r="J419" s="130">
        <f>ROUND(I419*H419,2)</f>
        <v>0</v>
      </c>
      <c r="K419" s="131"/>
      <c r="L419" s="28"/>
      <c r="M419" s="132" t="s">
        <v>1</v>
      </c>
      <c r="N419" s="133" t="s">
        <v>36</v>
      </c>
      <c r="O419" s="134">
        <v>0.56499999999999995</v>
      </c>
      <c r="P419" s="134">
        <f>O419*H419</f>
        <v>97.066999999999993</v>
      </c>
      <c r="Q419" s="134">
        <v>0.11162</v>
      </c>
      <c r="R419" s="134">
        <f>Q419*H419</f>
        <v>19.176316</v>
      </c>
      <c r="S419" s="134">
        <v>0</v>
      </c>
      <c r="T419" s="135">
        <f>S419*H419</f>
        <v>0</v>
      </c>
      <c r="AR419" s="136" t="s">
        <v>126</v>
      </c>
      <c r="AT419" s="136" t="s">
        <v>122</v>
      </c>
      <c r="AU419" s="136" t="s">
        <v>81</v>
      </c>
      <c r="AY419" s="16" t="s">
        <v>120</v>
      </c>
      <c r="BE419" s="137">
        <f>IF(N419="základní",J419,0)</f>
        <v>0</v>
      </c>
      <c r="BF419" s="137">
        <f>IF(N419="snížená",J419,0)</f>
        <v>0</v>
      </c>
      <c r="BG419" s="137">
        <f>IF(N419="zákl. přenesená",J419,0)</f>
        <v>0</v>
      </c>
      <c r="BH419" s="137">
        <f>IF(N419="sníž. přenesená",J419,0)</f>
        <v>0</v>
      </c>
      <c r="BI419" s="137">
        <f>IF(N419="nulová",J419,0)</f>
        <v>0</v>
      </c>
      <c r="BJ419" s="16" t="s">
        <v>79</v>
      </c>
      <c r="BK419" s="137">
        <f>ROUND(I419*H419,2)</f>
        <v>0</v>
      </c>
      <c r="BL419" s="16" t="s">
        <v>126</v>
      </c>
      <c r="BM419" s="136" t="s">
        <v>594</v>
      </c>
    </row>
    <row r="420" spans="2:65" s="13" customFormat="1">
      <c r="B420" s="145"/>
      <c r="D420" s="139" t="s">
        <v>128</v>
      </c>
      <c r="E420" s="146" t="s">
        <v>1</v>
      </c>
      <c r="F420" s="147" t="s">
        <v>315</v>
      </c>
      <c r="H420" s="146" t="s">
        <v>1</v>
      </c>
      <c r="L420" s="145"/>
      <c r="M420" s="148"/>
      <c r="T420" s="149"/>
      <c r="AT420" s="146" t="s">
        <v>128</v>
      </c>
      <c r="AU420" s="146" t="s">
        <v>81</v>
      </c>
      <c r="AV420" s="13" t="s">
        <v>79</v>
      </c>
      <c r="AW420" s="13" t="s">
        <v>28</v>
      </c>
      <c r="AX420" s="13" t="s">
        <v>71</v>
      </c>
      <c r="AY420" s="146" t="s">
        <v>120</v>
      </c>
    </row>
    <row r="421" spans="2:65" s="13" customFormat="1">
      <c r="B421" s="145"/>
      <c r="D421" s="139" t="s">
        <v>128</v>
      </c>
      <c r="E421" s="146" t="s">
        <v>1</v>
      </c>
      <c r="F421" s="147" t="s">
        <v>595</v>
      </c>
      <c r="H421" s="146" t="s">
        <v>1</v>
      </c>
      <c r="L421" s="145"/>
      <c r="M421" s="148"/>
      <c r="T421" s="149"/>
      <c r="AT421" s="146" t="s">
        <v>128</v>
      </c>
      <c r="AU421" s="146" t="s">
        <v>81</v>
      </c>
      <c r="AV421" s="13" t="s">
        <v>79</v>
      </c>
      <c r="AW421" s="13" t="s">
        <v>28</v>
      </c>
      <c r="AX421" s="13" t="s">
        <v>71</v>
      </c>
      <c r="AY421" s="146" t="s">
        <v>120</v>
      </c>
    </row>
    <row r="422" spans="2:65" s="12" customFormat="1">
      <c r="B422" s="138"/>
      <c r="D422" s="139" t="s">
        <v>128</v>
      </c>
      <c r="E422" s="140" t="s">
        <v>1</v>
      </c>
      <c r="F422" s="141" t="s">
        <v>596</v>
      </c>
      <c r="H422" s="142">
        <v>171.8</v>
      </c>
      <c r="L422" s="138"/>
      <c r="M422" s="143"/>
      <c r="T422" s="144"/>
      <c r="AT422" s="140" t="s">
        <v>128</v>
      </c>
      <c r="AU422" s="140" t="s">
        <v>81</v>
      </c>
      <c r="AV422" s="12" t="s">
        <v>81</v>
      </c>
      <c r="AW422" s="12" t="s">
        <v>28</v>
      </c>
      <c r="AX422" s="12" t="s">
        <v>79</v>
      </c>
      <c r="AY422" s="140" t="s">
        <v>120</v>
      </c>
    </row>
    <row r="423" spans="2:65" s="1" customFormat="1" ht="21.75" customHeight="1">
      <c r="B423" s="124"/>
      <c r="C423" s="156" t="s">
        <v>597</v>
      </c>
      <c r="D423" s="156" t="s">
        <v>252</v>
      </c>
      <c r="E423" s="157" t="s">
        <v>577</v>
      </c>
      <c r="F423" s="158" t="s">
        <v>578</v>
      </c>
      <c r="G423" s="159" t="s">
        <v>125</v>
      </c>
      <c r="H423" s="160">
        <v>165.24</v>
      </c>
      <c r="I423" s="161"/>
      <c r="J423" s="161">
        <f>ROUND(I423*H423,2)</f>
        <v>0</v>
      </c>
      <c r="K423" s="162"/>
      <c r="L423" s="163"/>
      <c r="M423" s="164" t="s">
        <v>1</v>
      </c>
      <c r="N423" s="165" t="s">
        <v>36</v>
      </c>
      <c r="O423" s="134">
        <v>0</v>
      </c>
      <c r="P423" s="134">
        <f>O423*H423</f>
        <v>0</v>
      </c>
      <c r="Q423" s="134">
        <v>0.15</v>
      </c>
      <c r="R423" s="134">
        <f>Q423*H423</f>
        <v>24.786000000000001</v>
      </c>
      <c r="S423" s="134">
        <v>0</v>
      </c>
      <c r="T423" s="135">
        <f>S423*H423</f>
        <v>0</v>
      </c>
      <c r="AR423" s="136" t="s">
        <v>155</v>
      </c>
      <c r="AT423" s="136" t="s">
        <v>252</v>
      </c>
      <c r="AU423" s="136" t="s">
        <v>81</v>
      </c>
      <c r="AY423" s="16" t="s">
        <v>120</v>
      </c>
      <c r="BE423" s="137">
        <f>IF(N423="základní",J423,0)</f>
        <v>0</v>
      </c>
      <c r="BF423" s="137">
        <f>IF(N423="snížená",J423,0)</f>
        <v>0</v>
      </c>
      <c r="BG423" s="137">
        <f>IF(N423="zákl. přenesená",J423,0)</f>
        <v>0</v>
      </c>
      <c r="BH423" s="137">
        <f>IF(N423="sníž. přenesená",J423,0)</f>
        <v>0</v>
      </c>
      <c r="BI423" s="137">
        <f>IF(N423="nulová",J423,0)</f>
        <v>0</v>
      </c>
      <c r="BJ423" s="16" t="s">
        <v>79</v>
      </c>
      <c r="BK423" s="137">
        <f>ROUND(I423*H423,2)</f>
        <v>0</v>
      </c>
      <c r="BL423" s="16" t="s">
        <v>126</v>
      </c>
      <c r="BM423" s="136" t="s">
        <v>598</v>
      </c>
    </row>
    <row r="424" spans="2:65" s="12" customFormat="1">
      <c r="B424" s="138"/>
      <c r="D424" s="139" t="s">
        <v>128</v>
      </c>
      <c r="F424" s="141" t="s">
        <v>599</v>
      </c>
      <c r="H424" s="142">
        <v>165.24</v>
      </c>
      <c r="L424" s="138"/>
      <c r="M424" s="143"/>
      <c r="T424" s="144"/>
      <c r="AT424" s="140" t="s">
        <v>128</v>
      </c>
      <c r="AU424" s="140" t="s">
        <v>81</v>
      </c>
      <c r="AV424" s="12" t="s">
        <v>81</v>
      </c>
      <c r="AW424" s="12" t="s">
        <v>3</v>
      </c>
      <c r="AX424" s="12" t="s">
        <v>79</v>
      </c>
      <c r="AY424" s="140" t="s">
        <v>120</v>
      </c>
    </row>
    <row r="425" spans="2:65" s="1" customFormat="1" ht="24.25" customHeight="1">
      <c r="B425" s="124"/>
      <c r="C425" s="156" t="s">
        <v>600</v>
      </c>
      <c r="D425" s="156" t="s">
        <v>252</v>
      </c>
      <c r="E425" s="157" t="s">
        <v>601</v>
      </c>
      <c r="F425" s="158" t="s">
        <v>602</v>
      </c>
      <c r="G425" s="159" t="s">
        <v>125</v>
      </c>
      <c r="H425" s="160">
        <v>2.8839999999999999</v>
      </c>
      <c r="I425" s="161"/>
      <c r="J425" s="161">
        <f>ROUND(I425*H425,2)</f>
        <v>0</v>
      </c>
      <c r="K425" s="162"/>
      <c r="L425" s="163"/>
      <c r="M425" s="164" t="s">
        <v>1</v>
      </c>
      <c r="N425" s="165" t="s">
        <v>36</v>
      </c>
      <c r="O425" s="134">
        <v>0</v>
      </c>
      <c r="P425" s="134">
        <f>O425*H425</f>
        <v>0</v>
      </c>
      <c r="Q425" s="134">
        <v>0.17499999999999999</v>
      </c>
      <c r="R425" s="134">
        <f>Q425*H425</f>
        <v>0.50469999999999993</v>
      </c>
      <c r="S425" s="134">
        <v>0</v>
      </c>
      <c r="T425" s="135">
        <f>S425*H425</f>
        <v>0</v>
      </c>
      <c r="AR425" s="136" t="s">
        <v>155</v>
      </c>
      <c r="AT425" s="136" t="s">
        <v>252</v>
      </c>
      <c r="AU425" s="136" t="s">
        <v>81</v>
      </c>
      <c r="AY425" s="16" t="s">
        <v>120</v>
      </c>
      <c r="BE425" s="137">
        <f>IF(N425="základní",J425,0)</f>
        <v>0</v>
      </c>
      <c r="BF425" s="137">
        <f>IF(N425="snížená",J425,0)</f>
        <v>0</v>
      </c>
      <c r="BG425" s="137">
        <f>IF(N425="zákl. přenesená",J425,0)</f>
        <v>0</v>
      </c>
      <c r="BH425" s="137">
        <f>IF(N425="sníž. přenesená",J425,0)</f>
        <v>0</v>
      </c>
      <c r="BI425" s="137">
        <f>IF(N425="nulová",J425,0)</f>
        <v>0</v>
      </c>
      <c r="BJ425" s="16" t="s">
        <v>79</v>
      </c>
      <c r="BK425" s="137">
        <f>ROUND(I425*H425,2)</f>
        <v>0</v>
      </c>
      <c r="BL425" s="16" t="s">
        <v>126</v>
      </c>
      <c r="BM425" s="136" t="s">
        <v>603</v>
      </c>
    </row>
    <row r="426" spans="2:65" s="12" customFormat="1">
      <c r="B426" s="138"/>
      <c r="D426" s="139" t="s">
        <v>128</v>
      </c>
      <c r="E426" s="140" t="s">
        <v>1</v>
      </c>
      <c r="F426" s="141" t="s">
        <v>604</v>
      </c>
      <c r="H426" s="142">
        <v>2.8</v>
      </c>
      <c r="L426" s="138"/>
      <c r="M426" s="143"/>
      <c r="T426" s="144"/>
      <c r="AT426" s="140" t="s">
        <v>128</v>
      </c>
      <c r="AU426" s="140" t="s">
        <v>81</v>
      </c>
      <c r="AV426" s="12" t="s">
        <v>81</v>
      </c>
      <c r="AW426" s="12" t="s">
        <v>28</v>
      </c>
      <c r="AX426" s="12" t="s">
        <v>79</v>
      </c>
      <c r="AY426" s="140" t="s">
        <v>120</v>
      </c>
    </row>
    <row r="427" spans="2:65" s="12" customFormat="1">
      <c r="B427" s="138"/>
      <c r="D427" s="139" t="s">
        <v>128</v>
      </c>
      <c r="F427" s="141" t="s">
        <v>605</v>
      </c>
      <c r="H427" s="142">
        <v>2.8839999999999999</v>
      </c>
      <c r="L427" s="138"/>
      <c r="M427" s="143"/>
      <c r="T427" s="144"/>
      <c r="AT427" s="140" t="s">
        <v>128</v>
      </c>
      <c r="AU427" s="140" t="s">
        <v>81</v>
      </c>
      <c r="AV427" s="12" t="s">
        <v>81</v>
      </c>
      <c r="AW427" s="12" t="s">
        <v>3</v>
      </c>
      <c r="AX427" s="12" t="s">
        <v>79</v>
      </c>
      <c r="AY427" s="140" t="s">
        <v>120</v>
      </c>
    </row>
    <row r="428" spans="2:65" s="1" customFormat="1" ht="21.75" customHeight="1">
      <c r="B428" s="124"/>
      <c r="C428" s="156" t="s">
        <v>606</v>
      </c>
      <c r="D428" s="156" t="s">
        <v>252</v>
      </c>
      <c r="E428" s="157" t="s">
        <v>587</v>
      </c>
      <c r="F428" s="158" t="s">
        <v>588</v>
      </c>
      <c r="G428" s="159" t="s">
        <v>125</v>
      </c>
      <c r="H428" s="160">
        <v>7.21</v>
      </c>
      <c r="I428" s="161"/>
      <c r="J428" s="161">
        <f>ROUND(I428*H428,2)</f>
        <v>0</v>
      </c>
      <c r="K428" s="162"/>
      <c r="L428" s="163"/>
      <c r="M428" s="164" t="s">
        <v>1</v>
      </c>
      <c r="N428" s="165" t="s">
        <v>36</v>
      </c>
      <c r="O428" s="134">
        <v>0</v>
      </c>
      <c r="P428" s="134">
        <f>O428*H428</f>
        <v>0</v>
      </c>
      <c r="Q428" s="134">
        <v>0.17599999999999999</v>
      </c>
      <c r="R428" s="134">
        <f>Q428*H428</f>
        <v>1.2689599999999999</v>
      </c>
      <c r="S428" s="134">
        <v>0</v>
      </c>
      <c r="T428" s="135">
        <f>S428*H428</f>
        <v>0</v>
      </c>
      <c r="AR428" s="136" t="s">
        <v>155</v>
      </c>
      <c r="AT428" s="136" t="s">
        <v>252</v>
      </c>
      <c r="AU428" s="136" t="s">
        <v>81</v>
      </c>
      <c r="AY428" s="16" t="s">
        <v>120</v>
      </c>
      <c r="BE428" s="137">
        <f>IF(N428="základní",J428,0)</f>
        <v>0</v>
      </c>
      <c r="BF428" s="137">
        <f>IF(N428="snížená",J428,0)</f>
        <v>0</v>
      </c>
      <c r="BG428" s="137">
        <f>IF(N428="zákl. přenesená",J428,0)</f>
        <v>0</v>
      </c>
      <c r="BH428" s="137">
        <f>IF(N428="sníž. přenesená",J428,0)</f>
        <v>0</v>
      </c>
      <c r="BI428" s="137">
        <f>IF(N428="nulová",J428,0)</f>
        <v>0</v>
      </c>
      <c r="BJ428" s="16" t="s">
        <v>79</v>
      </c>
      <c r="BK428" s="137">
        <f>ROUND(I428*H428,2)</f>
        <v>0</v>
      </c>
      <c r="BL428" s="16" t="s">
        <v>126</v>
      </c>
      <c r="BM428" s="136" t="s">
        <v>607</v>
      </c>
    </row>
    <row r="429" spans="2:65" s="13" customFormat="1">
      <c r="B429" s="145"/>
      <c r="D429" s="139" t="s">
        <v>128</v>
      </c>
      <c r="E429" s="146" t="s">
        <v>1</v>
      </c>
      <c r="F429" s="147" t="s">
        <v>608</v>
      </c>
      <c r="H429" s="146" t="s">
        <v>1</v>
      </c>
      <c r="L429" s="145"/>
      <c r="M429" s="148"/>
      <c r="T429" s="149"/>
      <c r="AT429" s="146" t="s">
        <v>128</v>
      </c>
      <c r="AU429" s="146" t="s">
        <v>81</v>
      </c>
      <c r="AV429" s="13" t="s">
        <v>79</v>
      </c>
      <c r="AW429" s="13" t="s">
        <v>28</v>
      </c>
      <c r="AX429" s="13" t="s">
        <v>71</v>
      </c>
      <c r="AY429" s="146" t="s">
        <v>120</v>
      </c>
    </row>
    <row r="430" spans="2:65" s="12" customFormat="1">
      <c r="B430" s="138"/>
      <c r="D430" s="139" t="s">
        <v>128</v>
      </c>
      <c r="E430" s="140" t="s">
        <v>1</v>
      </c>
      <c r="F430" s="141" t="s">
        <v>609</v>
      </c>
      <c r="H430" s="142">
        <v>7</v>
      </c>
      <c r="L430" s="138"/>
      <c r="M430" s="143"/>
      <c r="T430" s="144"/>
      <c r="AT430" s="140" t="s">
        <v>128</v>
      </c>
      <c r="AU430" s="140" t="s">
        <v>81</v>
      </c>
      <c r="AV430" s="12" t="s">
        <v>81</v>
      </c>
      <c r="AW430" s="12" t="s">
        <v>28</v>
      </c>
      <c r="AX430" s="12" t="s">
        <v>79</v>
      </c>
      <c r="AY430" s="140" t="s">
        <v>120</v>
      </c>
    </row>
    <row r="431" spans="2:65" s="12" customFormat="1">
      <c r="B431" s="138"/>
      <c r="D431" s="139" t="s">
        <v>128</v>
      </c>
      <c r="F431" s="141" t="s">
        <v>610</v>
      </c>
      <c r="H431" s="142">
        <v>7.21</v>
      </c>
      <c r="L431" s="138"/>
      <c r="M431" s="143"/>
      <c r="T431" s="144"/>
      <c r="AT431" s="140" t="s">
        <v>128</v>
      </c>
      <c r="AU431" s="140" t="s">
        <v>81</v>
      </c>
      <c r="AV431" s="12" t="s">
        <v>81</v>
      </c>
      <c r="AW431" s="12" t="s">
        <v>3</v>
      </c>
      <c r="AX431" s="12" t="s">
        <v>79</v>
      </c>
      <c r="AY431" s="140" t="s">
        <v>120</v>
      </c>
    </row>
    <row r="432" spans="2:65" s="1" customFormat="1" ht="33" customHeight="1">
      <c r="B432" s="124"/>
      <c r="C432" s="125" t="s">
        <v>611</v>
      </c>
      <c r="D432" s="125" t="s">
        <v>122</v>
      </c>
      <c r="E432" s="126" t="s">
        <v>612</v>
      </c>
      <c r="F432" s="127" t="s">
        <v>613</v>
      </c>
      <c r="G432" s="128" t="s">
        <v>125</v>
      </c>
      <c r="H432" s="129">
        <v>36.799999999999997</v>
      </c>
      <c r="I432" s="130"/>
      <c r="J432" s="130">
        <f>ROUND(I432*H432,2)</f>
        <v>0</v>
      </c>
      <c r="K432" s="131"/>
      <c r="L432" s="28"/>
      <c r="M432" s="132" t="s">
        <v>1</v>
      </c>
      <c r="N432" s="133" t="s">
        <v>36</v>
      </c>
      <c r="O432" s="134">
        <v>5.5E-2</v>
      </c>
      <c r="P432" s="134">
        <f>O432*H432</f>
        <v>2.024</v>
      </c>
      <c r="Q432" s="134">
        <v>0</v>
      </c>
      <c r="R432" s="134">
        <f>Q432*H432</f>
        <v>0</v>
      </c>
      <c r="S432" s="134">
        <v>0</v>
      </c>
      <c r="T432" s="135">
        <f>S432*H432</f>
        <v>0</v>
      </c>
      <c r="AR432" s="136" t="s">
        <v>126</v>
      </c>
      <c r="AT432" s="136" t="s">
        <v>122</v>
      </c>
      <c r="AU432" s="136" t="s">
        <v>81</v>
      </c>
      <c r="AY432" s="16" t="s">
        <v>120</v>
      </c>
      <c r="BE432" s="137">
        <f>IF(N432="základní",J432,0)</f>
        <v>0</v>
      </c>
      <c r="BF432" s="137">
        <f>IF(N432="snížená",J432,0)</f>
        <v>0</v>
      </c>
      <c r="BG432" s="137">
        <f>IF(N432="zákl. přenesená",J432,0)</f>
        <v>0</v>
      </c>
      <c r="BH432" s="137">
        <f>IF(N432="sníž. přenesená",J432,0)</f>
        <v>0</v>
      </c>
      <c r="BI432" s="137">
        <f>IF(N432="nulová",J432,0)</f>
        <v>0</v>
      </c>
      <c r="BJ432" s="16" t="s">
        <v>79</v>
      </c>
      <c r="BK432" s="137">
        <f>ROUND(I432*H432,2)</f>
        <v>0</v>
      </c>
      <c r="BL432" s="16" t="s">
        <v>126</v>
      </c>
      <c r="BM432" s="136" t="s">
        <v>614</v>
      </c>
    </row>
    <row r="433" spans="2:65" s="12" customFormat="1">
      <c r="B433" s="138"/>
      <c r="D433" s="139" t="s">
        <v>128</v>
      </c>
      <c r="E433" s="140" t="s">
        <v>1</v>
      </c>
      <c r="F433" s="141" t="s">
        <v>615</v>
      </c>
      <c r="H433" s="142">
        <v>27</v>
      </c>
      <c r="L433" s="138"/>
      <c r="M433" s="143"/>
      <c r="T433" s="144"/>
      <c r="AT433" s="140" t="s">
        <v>128</v>
      </c>
      <c r="AU433" s="140" t="s">
        <v>81</v>
      </c>
      <c r="AV433" s="12" t="s">
        <v>81</v>
      </c>
      <c r="AW433" s="12" t="s">
        <v>28</v>
      </c>
      <c r="AX433" s="12" t="s">
        <v>71</v>
      </c>
      <c r="AY433" s="140" t="s">
        <v>120</v>
      </c>
    </row>
    <row r="434" spans="2:65" s="12" customFormat="1">
      <c r="B434" s="138"/>
      <c r="D434" s="139" t="s">
        <v>128</v>
      </c>
      <c r="E434" s="140" t="s">
        <v>1</v>
      </c>
      <c r="F434" s="141" t="s">
        <v>616</v>
      </c>
      <c r="H434" s="142">
        <v>9.8000000000000007</v>
      </c>
      <c r="L434" s="138"/>
      <c r="M434" s="143"/>
      <c r="T434" s="144"/>
      <c r="AT434" s="140" t="s">
        <v>128</v>
      </c>
      <c r="AU434" s="140" t="s">
        <v>81</v>
      </c>
      <c r="AV434" s="12" t="s">
        <v>81</v>
      </c>
      <c r="AW434" s="12" t="s">
        <v>28</v>
      </c>
      <c r="AX434" s="12" t="s">
        <v>71</v>
      </c>
      <c r="AY434" s="140" t="s">
        <v>120</v>
      </c>
    </row>
    <row r="435" spans="2:65" s="14" customFormat="1">
      <c r="B435" s="150"/>
      <c r="D435" s="139" t="s">
        <v>128</v>
      </c>
      <c r="E435" s="151" t="s">
        <v>1</v>
      </c>
      <c r="F435" s="152" t="s">
        <v>189</v>
      </c>
      <c r="H435" s="153">
        <v>36.799999999999997</v>
      </c>
      <c r="L435" s="150"/>
      <c r="M435" s="154"/>
      <c r="T435" s="155"/>
      <c r="AT435" s="151" t="s">
        <v>128</v>
      </c>
      <c r="AU435" s="151" t="s">
        <v>81</v>
      </c>
      <c r="AV435" s="14" t="s">
        <v>126</v>
      </c>
      <c r="AW435" s="14" t="s">
        <v>28</v>
      </c>
      <c r="AX435" s="14" t="s">
        <v>79</v>
      </c>
      <c r="AY435" s="151" t="s">
        <v>120</v>
      </c>
    </row>
    <row r="436" spans="2:65" s="1" customFormat="1" ht="66.75" customHeight="1">
      <c r="B436" s="124"/>
      <c r="C436" s="125" t="s">
        <v>617</v>
      </c>
      <c r="D436" s="125" t="s">
        <v>122</v>
      </c>
      <c r="E436" s="126" t="s">
        <v>618</v>
      </c>
      <c r="F436" s="127" t="s">
        <v>619</v>
      </c>
      <c r="G436" s="128" t="s">
        <v>125</v>
      </c>
      <c r="H436" s="129">
        <v>130</v>
      </c>
      <c r="I436" s="130"/>
      <c r="J436" s="130">
        <f>ROUND(I436*H436,2)</f>
        <v>0</v>
      </c>
      <c r="K436" s="131"/>
      <c r="L436" s="28"/>
      <c r="M436" s="132" t="s">
        <v>1</v>
      </c>
      <c r="N436" s="133" t="s">
        <v>36</v>
      </c>
      <c r="O436" s="134">
        <v>0.44</v>
      </c>
      <c r="P436" s="134">
        <f>O436*H436</f>
        <v>57.2</v>
      </c>
      <c r="Q436" s="134">
        <v>9.8000000000000004E-2</v>
      </c>
      <c r="R436" s="134">
        <f>Q436*H436</f>
        <v>12.74</v>
      </c>
      <c r="S436" s="134">
        <v>0</v>
      </c>
      <c r="T436" s="135">
        <f>S436*H436</f>
        <v>0</v>
      </c>
      <c r="AR436" s="136" t="s">
        <v>126</v>
      </c>
      <c r="AT436" s="136" t="s">
        <v>122</v>
      </c>
      <c r="AU436" s="136" t="s">
        <v>81</v>
      </c>
      <c r="AY436" s="16" t="s">
        <v>120</v>
      </c>
      <c r="BE436" s="137">
        <f>IF(N436="základní",J436,0)</f>
        <v>0</v>
      </c>
      <c r="BF436" s="137">
        <f>IF(N436="snížená",J436,0)</f>
        <v>0</v>
      </c>
      <c r="BG436" s="137">
        <f>IF(N436="zákl. přenesená",J436,0)</f>
        <v>0</v>
      </c>
      <c r="BH436" s="137">
        <f>IF(N436="sníž. přenesená",J436,0)</f>
        <v>0</v>
      </c>
      <c r="BI436" s="137">
        <f>IF(N436="nulová",J436,0)</f>
        <v>0</v>
      </c>
      <c r="BJ436" s="16" t="s">
        <v>79</v>
      </c>
      <c r="BK436" s="137">
        <f>ROUND(I436*H436,2)</f>
        <v>0</v>
      </c>
      <c r="BL436" s="16" t="s">
        <v>126</v>
      </c>
      <c r="BM436" s="136" t="s">
        <v>620</v>
      </c>
    </row>
    <row r="437" spans="2:65" s="13" customFormat="1">
      <c r="B437" s="145"/>
      <c r="D437" s="139" t="s">
        <v>128</v>
      </c>
      <c r="E437" s="146" t="s">
        <v>1</v>
      </c>
      <c r="F437" s="147" t="s">
        <v>315</v>
      </c>
      <c r="H437" s="146" t="s">
        <v>1</v>
      </c>
      <c r="L437" s="145"/>
      <c r="M437" s="148"/>
      <c r="T437" s="149"/>
      <c r="AT437" s="146" t="s">
        <v>128</v>
      </c>
      <c r="AU437" s="146" t="s">
        <v>81</v>
      </c>
      <c r="AV437" s="13" t="s">
        <v>79</v>
      </c>
      <c r="AW437" s="13" t="s">
        <v>28</v>
      </c>
      <c r="AX437" s="13" t="s">
        <v>71</v>
      </c>
      <c r="AY437" s="146" t="s">
        <v>120</v>
      </c>
    </row>
    <row r="438" spans="2:65" s="13" customFormat="1">
      <c r="B438" s="145"/>
      <c r="D438" s="139" t="s">
        <v>128</v>
      </c>
      <c r="E438" s="146" t="s">
        <v>1</v>
      </c>
      <c r="F438" s="147" t="s">
        <v>574</v>
      </c>
      <c r="H438" s="146" t="s">
        <v>1</v>
      </c>
      <c r="L438" s="145"/>
      <c r="M438" s="148"/>
      <c r="T438" s="149"/>
      <c r="AT438" s="146" t="s">
        <v>128</v>
      </c>
      <c r="AU438" s="146" t="s">
        <v>81</v>
      </c>
      <c r="AV438" s="13" t="s">
        <v>79</v>
      </c>
      <c r="AW438" s="13" t="s">
        <v>28</v>
      </c>
      <c r="AX438" s="13" t="s">
        <v>71</v>
      </c>
      <c r="AY438" s="146" t="s">
        <v>120</v>
      </c>
    </row>
    <row r="439" spans="2:65" s="12" customFormat="1">
      <c r="B439" s="138"/>
      <c r="D439" s="139" t="s">
        <v>128</v>
      </c>
      <c r="E439" s="140" t="s">
        <v>1</v>
      </c>
      <c r="F439" s="141" t="s">
        <v>621</v>
      </c>
      <c r="H439" s="142">
        <v>130</v>
      </c>
      <c r="L439" s="138"/>
      <c r="M439" s="143"/>
      <c r="T439" s="144"/>
      <c r="AT439" s="140" t="s">
        <v>128</v>
      </c>
      <c r="AU439" s="140" t="s">
        <v>81</v>
      </c>
      <c r="AV439" s="12" t="s">
        <v>81</v>
      </c>
      <c r="AW439" s="12" t="s">
        <v>28</v>
      </c>
      <c r="AX439" s="12" t="s">
        <v>79</v>
      </c>
      <c r="AY439" s="140" t="s">
        <v>120</v>
      </c>
    </row>
    <row r="440" spans="2:65" s="1" customFormat="1" ht="24.25" customHeight="1">
      <c r="B440" s="124"/>
      <c r="C440" s="156" t="s">
        <v>622</v>
      </c>
      <c r="D440" s="156" t="s">
        <v>252</v>
      </c>
      <c r="E440" s="157" t="s">
        <v>623</v>
      </c>
      <c r="F440" s="158" t="s">
        <v>624</v>
      </c>
      <c r="G440" s="159" t="s">
        <v>125</v>
      </c>
      <c r="H440" s="160">
        <v>132.6</v>
      </c>
      <c r="I440" s="161"/>
      <c r="J440" s="161">
        <f>ROUND(I440*H440,2)</f>
        <v>0</v>
      </c>
      <c r="K440" s="162"/>
      <c r="L440" s="163"/>
      <c r="M440" s="164" t="s">
        <v>1</v>
      </c>
      <c r="N440" s="165" t="s">
        <v>36</v>
      </c>
      <c r="O440" s="134">
        <v>0</v>
      </c>
      <c r="P440" s="134">
        <f>O440*H440</f>
        <v>0</v>
      </c>
      <c r="Q440" s="134">
        <v>0.14499999999999999</v>
      </c>
      <c r="R440" s="134">
        <f>Q440*H440</f>
        <v>19.226999999999997</v>
      </c>
      <c r="S440" s="134">
        <v>0</v>
      </c>
      <c r="T440" s="135">
        <f>S440*H440</f>
        <v>0</v>
      </c>
      <c r="AR440" s="136" t="s">
        <v>155</v>
      </c>
      <c r="AT440" s="136" t="s">
        <v>252</v>
      </c>
      <c r="AU440" s="136" t="s">
        <v>81</v>
      </c>
      <c r="AY440" s="16" t="s">
        <v>120</v>
      </c>
      <c r="BE440" s="137">
        <f>IF(N440="základní",J440,0)</f>
        <v>0</v>
      </c>
      <c r="BF440" s="137">
        <f>IF(N440="snížená",J440,0)</f>
        <v>0</v>
      </c>
      <c r="BG440" s="137">
        <f>IF(N440="zákl. přenesená",J440,0)</f>
        <v>0</v>
      </c>
      <c r="BH440" s="137">
        <f>IF(N440="sníž. přenesená",J440,0)</f>
        <v>0</v>
      </c>
      <c r="BI440" s="137">
        <f>IF(N440="nulová",J440,0)</f>
        <v>0</v>
      </c>
      <c r="BJ440" s="16" t="s">
        <v>79</v>
      </c>
      <c r="BK440" s="137">
        <f>ROUND(I440*H440,2)</f>
        <v>0</v>
      </c>
      <c r="BL440" s="16" t="s">
        <v>126</v>
      </c>
      <c r="BM440" s="136" t="s">
        <v>625</v>
      </c>
    </row>
    <row r="441" spans="2:65" s="12" customFormat="1">
      <c r="B441" s="138"/>
      <c r="D441" s="139" t="s">
        <v>128</v>
      </c>
      <c r="F441" s="141" t="s">
        <v>626</v>
      </c>
      <c r="H441" s="142">
        <v>132.6</v>
      </c>
      <c r="L441" s="138"/>
      <c r="M441" s="143"/>
      <c r="T441" s="144"/>
      <c r="AT441" s="140" t="s">
        <v>128</v>
      </c>
      <c r="AU441" s="140" t="s">
        <v>81</v>
      </c>
      <c r="AV441" s="12" t="s">
        <v>81</v>
      </c>
      <c r="AW441" s="12" t="s">
        <v>3</v>
      </c>
      <c r="AX441" s="12" t="s">
        <v>79</v>
      </c>
      <c r="AY441" s="140" t="s">
        <v>120</v>
      </c>
    </row>
    <row r="442" spans="2:65" s="1" customFormat="1" ht="21.75" customHeight="1">
      <c r="B442" s="124"/>
      <c r="C442" s="125" t="s">
        <v>627</v>
      </c>
      <c r="D442" s="125" t="s">
        <v>122</v>
      </c>
      <c r="E442" s="126" t="s">
        <v>628</v>
      </c>
      <c r="F442" s="127" t="s">
        <v>629</v>
      </c>
      <c r="G442" s="128" t="s">
        <v>152</v>
      </c>
      <c r="H442" s="129">
        <v>55</v>
      </c>
      <c r="I442" s="130"/>
      <c r="J442" s="130">
        <f>ROUND(I442*H442,2)</f>
        <v>0</v>
      </c>
      <c r="K442" s="131"/>
      <c r="L442" s="28"/>
      <c r="M442" s="132" t="s">
        <v>1</v>
      </c>
      <c r="N442" s="133" t="s">
        <v>36</v>
      </c>
      <c r="O442" s="134">
        <v>4.5999999999999999E-2</v>
      </c>
      <c r="P442" s="134">
        <f>O442*H442</f>
        <v>2.5299999999999998</v>
      </c>
      <c r="Q442" s="134">
        <v>3.5999999999999999E-3</v>
      </c>
      <c r="R442" s="134">
        <f>Q442*H442</f>
        <v>0.19799999999999998</v>
      </c>
      <c r="S442" s="134">
        <v>0</v>
      </c>
      <c r="T442" s="135">
        <f>S442*H442</f>
        <v>0</v>
      </c>
      <c r="AR442" s="136" t="s">
        <v>126</v>
      </c>
      <c r="AT442" s="136" t="s">
        <v>122</v>
      </c>
      <c r="AU442" s="136" t="s">
        <v>81</v>
      </c>
      <c r="AY442" s="16" t="s">
        <v>120</v>
      </c>
      <c r="BE442" s="137">
        <f>IF(N442="základní",J442,0)</f>
        <v>0</v>
      </c>
      <c r="BF442" s="137">
        <f>IF(N442="snížená",J442,0)</f>
        <v>0</v>
      </c>
      <c r="BG442" s="137">
        <f>IF(N442="zákl. přenesená",J442,0)</f>
        <v>0</v>
      </c>
      <c r="BH442" s="137">
        <f>IF(N442="sníž. přenesená",J442,0)</f>
        <v>0</v>
      </c>
      <c r="BI442" s="137">
        <f>IF(N442="nulová",J442,0)</f>
        <v>0</v>
      </c>
      <c r="BJ442" s="16" t="s">
        <v>79</v>
      </c>
      <c r="BK442" s="137">
        <f>ROUND(I442*H442,2)</f>
        <v>0</v>
      </c>
      <c r="BL442" s="16" t="s">
        <v>126</v>
      </c>
      <c r="BM442" s="136" t="s">
        <v>630</v>
      </c>
    </row>
    <row r="443" spans="2:65" s="13" customFormat="1">
      <c r="B443" s="145"/>
      <c r="D443" s="139" t="s">
        <v>128</v>
      </c>
      <c r="E443" s="146" t="s">
        <v>1</v>
      </c>
      <c r="F443" s="147" t="s">
        <v>440</v>
      </c>
      <c r="H443" s="146" t="s">
        <v>1</v>
      </c>
      <c r="L443" s="145"/>
      <c r="M443" s="148"/>
      <c r="T443" s="149"/>
      <c r="AT443" s="146" t="s">
        <v>128</v>
      </c>
      <c r="AU443" s="146" t="s">
        <v>81</v>
      </c>
      <c r="AV443" s="13" t="s">
        <v>79</v>
      </c>
      <c r="AW443" s="13" t="s">
        <v>28</v>
      </c>
      <c r="AX443" s="13" t="s">
        <v>71</v>
      </c>
      <c r="AY443" s="146" t="s">
        <v>120</v>
      </c>
    </row>
    <row r="444" spans="2:65" s="12" customFormat="1">
      <c r="B444" s="138"/>
      <c r="D444" s="139" t="s">
        <v>128</v>
      </c>
      <c r="E444" s="140" t="s">
        <v>1</v>
      </c>
      <c r="F444" s="141" t="s">
        <v>631</v>
      </c>
      <c r="H444" s="142">
        <v>55</v>
      </c>
      <c r="L444" s="138"/>
      <c r="M444" s="143"/>
      <c r="T444" s="144"/>
      <c r="AT444" s="140" t="s">
        <v>128</v>
      </c>
      <c r="AU444" s="140" t="s">
        <v>81</v>
      </c>
      <c r="AV444" s="12" t="s">
        <v>81</v>
      </c>
      <c r="AW444" s="12" t="s">
        <v>28</v>
      </c>
      <c r="AX444" s="12" t="s">
        <v>79</v>
      </c>
      <c r="AY444" s="140" t="s">
        <v>120</v>
      </c>
    </row>
    <row r="445" spans="2:65" s="11" customFormat="1" ht="22.95" customHeight="1">
      <c r="B445" s="113"/>
      <c r="D445" s="114" t="s">
        <v>70</v>
      </c>
      <c r="E445" s="122" t="s">
        <v>155</v>
      </c>
      <c r="F445" s="122" t="s">
        <v>632</v>
      </c>
      <c r="J445" s="123">
        <f>BK445</f>
        <v>0</v>
      </c>
      <c r="L445" s="113"/>
      <c r="M445" s="117"/>
      <c r="P445" s="118">
        <f>SUM(P446:P508)</f>
        <v>57.705539999999999</v>
      </c>
      <c r="R445" s="118">
        <f>SUM(R446:R508)</f>
        <v>5.0505760000000004</v>
      </c>
      <c r="T445" s="119">
        <f>SUM(T446:T508)</f>
        <v>2.1776</v>
      </c>
      <c r="AR445" s="114" t="s">
        <v>79</v>
      </c>
      <c r="AT445" s="120" t="s">
        <v>70</v>
      </c>
      <c r="AU445" s="120" t="s">
        <v>79</v>
      </c>
      <c r="AY445" s="114" t="s">
        <v>120</v>
      </c>
      <c r="BK445" s="121">
        <f>SUM(BK446:BK508)</f>
        <v>0</v>
      </c>
    </row>
    <row r="446" spans="2:65" s="1" customFormat="1" ht="24.25" customHeight="1">
      <c r="B446" s="124"/>
      <c r="C446" s="125" t="s">
        <v>633</v>
      </c>
      <c r="D446" s="125" t="s">
        <v>122</v>
      </c>
      <c r="E446" s="126" t="s">
        <v>634</v>
      </c>
      <c r="F446" s="127" t="s">
        <v>635</v>
      </c>
      <c r="G446" s="128" t="s">
        <v>152</v>
      </c>
      <c r="H446" s="129">
        <v>2</v>
      </c>
      <c r="I446" s="130"/>
      <c r="J446" s="130">
        <f>ROUND(I446*H446,2)</f>
        <v>0</v>
      </c>
      <c r="K446" s="131"/>
      <c r="L446" s="28"/>
      <c r="M446" s="132" t="s">
        <v>1</v>
      </c>
      <c r="N446" s="133" t="s">
        <v>36</v>
      </c>
      <c r="O446" s="134">
        <v>0.20699999999999999</v>
      </c>
      <c r="P446" s="134">
        <f>O446*H446</f>
        <v>0.41399999999999998</v>
      </c>
      <c r="Q446" s="134">
        <v>1.4400000000000001E-3</v>
      </c>
      <c r="R446" s="134">
        <f>Q446*H446</f>
        <v>2.8800000000000002E-3</v>
      </c>
      <c r="S446" s="134">
        <v>0</v>
      </c>
      <c r="T446" s="135">
        <f>S446*H446</f>
        <v>0</v>
      </c>
      <c r="AR446" s="136" t="s">
        <v>126</v>
      </c>
      <c r="AT446" s="136" t="s">
        <v>122</v>
      </c>
      <c r="AU446" s="136" t="s">
        <v>81</v>
      </c>
      <c r="AY446" s="16" t="s">
        <v>120</v>
      </c>
      <c r="BE446" s="137">
        <f>IF(N446="základní",J446,0)</f>
        <v>0</v>
      </c>
      <c r="BF446" s="137">
        <f>IF(N446="snížená",J446,0)</f>
        <v>0</v>
      </c>
      <c r="BG446" s="137">
        <f>IF(N446="zákl. přenesená",J446,0)</f>
        <v>0</v>
      </c>
      <c r="BH446" s="137">
        <f>IF(N446="sníž. přenesená",J446,0)</f>
        <v>0</v>
      </c>
      <c r="BI446" s="137">
        <f>IF(N446="nulová",J446,0)</f>
        <v>0</v>
      </c>
      <c r="BJ446" s="16" t="s">
        <v>79</v>
      </c>
      <c r="BK446" s="137">
        <f>ROUND(I446*H446,2)</f>
        <v>0</v>
      </c>
      <c r="BL446" s="16" t="s">
        <v>126</v>
      </c>
      <c r="BM446" s="136" t="s">
        <v>636</v>
      </c>
    </row>
    <row r="447" spans="2:65" s="13" customFormat="1">
      <c r="B447" s="145"/>
      <c r="D447" s="139" t="s">
        <v>128</v>
      </c>
      <c r="E447" s="146" t="s">
        <v>1</v>
      </c>
      <c r="F447" s="147" t="s">
        <v>637</v>
      </c>
      <c r="H447" s="146" t="s">
        <v>1</v>
      </c>
      <c r="L447" s="145"/>
      <c r="M447" s="148"/>
      <c r="T447" s="149"/>
      <c r="AT447" s="146" t="s">
        <v>128</v>
      </c>
      <c r="AU447" s="146" t="s">
        <v>81</v>
      </c>
      <c r="AV447" s="13" t="s">
        <v>79</v>
      </c>
      <c r="AW447" s="13" t="s">
        <v>28</v>
      </c>
      <c r="AX447" s="13" t="s">
        <v>71</v>
      </c>
      <c r="AY447" s="146" t="s">
        <v>120</v>
      </c>
    </row>
    <row r="448" spans="2:65" s="12" customFormat="1">
      <c r="B448" s="138"/>
      <c r="D448" s="139" t="s">
        <v>128</v>
      </c>
      <c r="E448" s="140" t="s">
        <v>1</v>
      </c>
      <c r="F448" s="141" t="s">
        <v>638</v>
      </c>
      <c r="H448" s="142">
        <v>2</v>
      </c>
      <c r="L448" s="138"/>
      <c r="M448" s="143"/>
      <c r="T448" s="144"/>
      <c r="AT448" s="140" t="s">
        <v>128</v>
      </c>
      <c r="AU448" s="140" t="s">
        <v>81</v>
      </c>
      <c r="AV448" s="12" t="s">
        <v>81</v>
      </c>
      <c r="AW448" s="12" t="s">
        <v>28</v>
      </c>
      <c r="AX448" s="12" t="s">
        <v>79</v>
      </c>
      <c r="AY448" s="140" t="s">
        <v>120</v>
      </c>
    </row>
    <row r="449" spans="2:65" s="1" customFormat="1" ht="24.25" customHeight="1">
      <c r="B449" s="124"/>
      <c r="C449" s="125" t="s">
        <v>639</v>
      </c>
      <c r="D449" s="125" t="s">
        <v>122</v>
      </c>
      <c r="E449" s="126" t="s">
        <v>640</v>
      </c>
      <c r="F449" s="127" t="s">
        <v>641</v>
      </c>
      <c r="G449" s="128" t="s">
        <v>152</v>
      </c>
      <c r="H449" s="129">
        <v>14.6</v>
      </c>
      <c r="I449" s="130"/>
      <c r="J449" s="130">
        <f>ROUND(I449*H449,2)</f>
        <v>0</v>
      </c>
      <c r="K449" s="131"/>
      <c r="L449" s="28"/>
      <c r="M449" s="132" t="s">
        <v>1</v>
      </c>
      <c r="N449" s="133" t="s">
        <v>36</v>
      </c>
      <c r="O449" s="134">
        <v>0.29199999999999998</v>
      </c>
      <c r="P449" s="134">
        <f>O449*H449</f>
        <v>4.2631999999999994</v>
      </c>
      <c r="Q449" s="134">
        <v>2.48E-3</v>
      </c>
      <c r="R449" s="134">
        <f>Q449*H449</f>
        <v>3.6207999999999997E-2</v>
      </c>
      <c r="S449" s="134">
        <v>0</v>
      </c>
      <c r="T449" s="135">
        <f>S449*H449</f>
        <v>0</v>
      </c>
      <c r="AR449" s="136" t="s">
        <v>126</v>
      </c>
      <c r="AT449" s="136" t="s">
        <v>122</v>
      </c>
      <c r="AU449" s="136" t="s">
        <v>81</v>
      </c>
      <c r="AY449" s="16" t="s">
        <v>120</v>
      </c>
      <c r="BE449" s="137">
        <f>IF(N449="základní",J449,0)</f>
        <v>0</v>
      </c>
      <c r="BF449" s="137">
        <f>IF(N449="snížená",J449,0)</f>
        <v>0</v>
      </c>
      <c r="BG449" s="137">
        <f>IF(N449="zákl. přenesená",J449,0)</f>
        <v>0</v>
      </c>
      <c r="BH449" s="137">
        <f>IF(N449="sníž. přenesená",J449,0)</f>
        <v>0</v>
      </c>
      <c r="BI449" s="137">
        <f>IF(N449="nulová",J449,0)</f>
        <v>0</v>
      </c>
      <c r="BJ449" s="16" t="s">
        <v>79</v>
      </c>
      <c r="BK449" s="137">
        <f>ROUND(I449*H449,2)</f>
        <v>0</v>
      </c>
      <c r="BL449" s="16" t="s">
        <v>126</v>
      </c>
      <c r="BM449" s="136" t="s">
        <v>642</v>
      </c>
    </row>
    <row r="450" spans="2:65" s="12" customFormat="1">
      <c r="B450" s="138"/>
      <c r="D450" s="139" t="s">
        <v>128</v>
      </c>
      <c r="E450" s="140" t="s">
        <v>1</v>
      </c>
      <c r="F450" s="141" t="s">
        <v>643</v>
      </c>
      <c r="H450" s="142">
        <v>14.6</v>
      </c>
      <c r="L450" s="138"/>
      <c r="M450" s="143"/>
      <c r="T450" s="144"/>
      <c r="AT450" s="140" t="s">
        <v>128</v>
      </c>
      <c r="AU450" s="140" t="s">
        <v>81</v>
      </c>
      <c r="AV450" s="12" t="s">
        <v>81</v>
      </c>
      <c r="AW450" s="12" t="s">
        <v>28</v>
      </c>
      <c r="AX450" s="12" t="s">
        <v>79</v>
      </c>
      <c r="AY450" s="140" t="s">
        <v>120</v>
      </c>
    </row>
    <row r="451" spans="2:65" s="1" customFormat="1" ht="24.25" customHeight="1">
      <c r="B451" s="124"/>
      <c r="C451" s="125" t="s">
        <v>644</v>
      </c>
      <c r="D451" s="125" t="s">
        <v>122</v>
      </c>
      <c r="E451" s="126" t="s">
        <v>645</v>
      </c>
      <c r="F451" s="127" t="s">
        <v>646</v>
      </c>
      <c r="G451" s="128" t="s">
        <v>152</v>
      </c>
      <c r="H451" s="129">
        <v>11.2</v>
      </c>
      <c r="I451" s="130"/>
      <c r="J451" s="130">
        <f>ROUND(I451*H451,2)</f>
        <v>0</v>
      </c>
      <c r="K451" s="131"/>
      <c r="L451" s="28"/>
      <c r="M451" s="132" t="s">
        <v>1</v>
      </c>
      <c r="N451" s="133" t="s">
        <v>36</v>
      </c>
      <c r="O451" s="134">
        <v>0.36</v>
      </c>
      <c r="P451" s="134">
        <f>O451*H451</f>
        <v>4.032</v>
      </c>
      <c r="Q451" s="134">
        <v>4.5539999999999997E-2</v>
      </c>
      <c r="R451" s="134">
        <f>Q451*H451</f>
        <v>0.51004799999999995</v>
      </c>
      <c r="S451" s="134">
        <v>0</v>
      </c>
      <c r="T451" s="135">
        <f>S451*H451</f>
        <v>0</v>
      </c>
      <c r="AR451" s="136" t="s">
        <v>126</v>
      </c>
      <c r="AT451" s="136" t="s">
        <v>122</v>
      </c>
      <c r="AU451" s="136" t="s">
        <v>81</v>
      </c>
      <c r="AY451" s="16" t="s">
        <v>120</v>
      </c>
      <c r="BE451" s="137">
        <f>IF(N451="základní",J451,0)</f>
        <v>0</v>
      </c>
      <c r="BF451" s="137">
        <f>IF(N451="snížená",J451,0)</f>
        <v>0</v>
      </c>
      <c r="BG451" s="137">
        <f>IF(N451="zákl. přenesená",J451,0)</f>
        <v>0</v>
      </c>
      <c r="BH451" s="137">
        <f>IF(N451="sníž. přenesená",J451,0)</f>
        <v>0</v>
      </c>
      <c r="BI451" s="137">
        <f>IF(N451="nulová",J451,0)</f>
        <v>0</v>
      </c>
      <c r="BJ451" s="16" t="s">
        <v>79</v>
      </c>
      <c r="BK451" s="137">
        <f>ROUND(I451*H451,2)</f>
        <v>0</v>
      </c>
      <c r="BL451" s="16" t="s">
        <v>126</v>
      </c>
      <c r="BM451" s="136" t="s">
        <v>647</v>
      </c>
    </row>
    <row r="452" spans="2:65" s="13" customFormat="1">
      <c r="B452" s="145"/>
      <c r="D452" s="139" t="s">
        <v>128</v>
      </c>
      <c r="E452" s="146" t="s">
        <v>1</v>
      </c>
      <c r="F452" s="147" t="s">
        <v>648</v>
      </c>
      <c r="H452" s="146" t="s">
        <v>1</v>
      </c>
      <c r="L452" s="145"/>
      <c r="M452" s="148"/>
      <c r="T452" s="149"/>
      <c r="AT452" s="146" t="s">
        <v>128</v>
      </c>
      <c r="AU452" s="146" t="s">
        <v>81</v>
      </c>
      <c r="AV452" s="13" t="s">
        <v>79</v>
      </c>
      <c r="AW452" s="13" t="s">
        <v>28</v>
      </c>
      <c r="AX452" s="13" t="s">
        <v>71</v>
      </c>
      <c r="AY452" s="146" t="s">
        <v>120</v>
      </c>
    </row>
    <row r="453" spans="2:65" s="12" customFormat="1">
      <c r="B453" s="138"/>
      <c r="D453" s="139" t="s">
        <v>128</v>
      </c>
      <c r="E453" s="140" t="s">
        <v>1</v>
      </c>
      <c r="F453" s="141" t="s">
        <v>649</v>
      </c>
      <c r="H453" s="142">
        <v>11.2</v>
      </c>
      <c r="L453" s="138"/>
      <c r="M453" s="143"/>
      <c r="T453" s="144"/>
      <c r="AT453" s="140" t="s">
        <v>128</v>
      </c>
      <c r="AU453" s="140" t="s">
        <v>81</v>
      </c>
      <c r="AV453" s="12" t="s">
        <v>81</v>
      </c>
      <c r="AW453" s="12" t="s">
        <v>28</v>
      </c>
      <c r="AX453" s="12" t="s">
        <v>79</v>
      </c>
      <c r="AY453" s="140" t="s">
        <v>120</v>
      </c>
    </row>
    <row r="454" spans="2:65" s="1" customFormat="1" ht="33" customHeight="1">
      <c r="B454" s="124"/>
      <c r="C454" s="125" t="s">
        <v>650</v>
      </c>
      <c r="D454" s="125" t="s">
        <v>122</v>
      </c>
      <c r="E454" s="126" t="s">
        <v>651</v>
      </c>
      <c r="F454" s="127" t="s">
        <v>652</v>
      </c>
      <c r="G454" s="128" t="s">
        <v>386</v>
      </c>
      <c r="H454" s="129">
        <v>4</v>
      </c>
      <c r="I454" s="130"/>
      <c r="J454" s="130">
        <f>ROUND(I454*H454,2)</f>
        <v>0</v>
      </c>
      <c r="K454" s="131"/>
      <c r="L454" s="28"/>
      <c r="M454" s="132" t="s">
        <v>1</v>
      </c>
      <c r="N454" s="133" t="s">
        <v>36</v>
      </c>
      <c r="O454" s="134">
        <v>0.621</v>
      </c>
      <c r="P454" s="134">
        <f>O454*H454</f>
        <v>2.484</v>
      </c>
      <c r="Q454" s="134">
        <v>0</v>
      </c>
      <c r="R454" s="134">
        <f>Q454*H454</f>
        <v>0</v>
      </c>
      <c r="S454" s="134">
        <v>0</v>
      </c>
      <c r="T454" s="135">
        <f>S454*H454</f>
        <v>0</v>
      </c>
      <c r="AR454" s="136" t="s">
        <v>126</v>
      </c>
      <c r="AT454" s="136" t="s">
        <v>122</v>
      </c>
      <c r="AU454" s="136" t="s">
        <v>81</v>
      </c>
      <c r="AY454" s="16" t="s">
        <v>120</v>
      </c>
      <c r="BE454" s="137">
        <f>IF(N454="základní",J454,0)</f>
        <v>0</v>
      </c>
      <c r="BF454" s="137">
        <f>IF(N454="snížená",J454,0)</f>
        <v>0</v>
      </c>
      <c r="BG454" s="137">
        <f>IF(N454="zákl. přenesená",J454,0)</f>
        <v>0</v>
      </c>
      <c r="BH454" s="137">
        <f>IF(N454="sníž. přenesená",J454,0)</f>
        <v>0</v>
      </c>
      <c r="BI454" s="137">
        <f>IF(N454="nulová",J454,0)</f>
        <v>0</v>
      </c>
      <c r="BJ454" s="16" t="s">
        <v>79</v>
      </c>
      <c r="BK454" s="137">
        <f>ROUND(I454*H454,2)</f>
        <v>0</v>
      </c>
      <c r="BL454" s="16" t="s">
        <v>126</v>
      </c>
      <c r="BM454" s="136" t="s">
        <v>653</v>
      </c>
    </row>
    <row r="455" spans="2:65" s="1" customFormat="1" ht="16.5" customHeight="1">
      <c r="B455" s="124"/>
      <c r="C455" s="156" t="s">
        <v>654</v>
      </c>
      <c r="D455" s="156" t="s">
        <v>252</v>
      </c>
      <c r="E455" s="157" t="s">
        <v>655</v>
      </c>
      <c r="F455" s="158" t="s">
        <v>656</v>
      </c>
      <c r="G455" s="159" t="s">
        <v>386</v>
      </c>
      <c r="H455" s="160">
        <v>4</v>
      </c>
      <c r="I455" s="161"/>
      <c r="J455" s="161">
        <f>ROUND(I455*H455,2)</f>
        <v>0</v>
      </c>
      <c r="K455" s="162"/>
      <c r="L455" s="163"/>
      <c r="M455" s="164" t="s">
        <v>1</v>
      </c>
      <c r="N455" s="165" t="s">
        <v>36</v>
      </c>
      <c r="O455" s="134">
        <v>0</v>
      </c>
      <c r="P455" s="134">
        <f>O455*H455</f>
        <v>0</v>
      </c>
      <c r="Q455" s="134">
        <v>4.4999999999999999E-4</v>
      </c>
      <c r="R455" s="134">
        <f>Q455*H455</f>
        <v>1.8E-3</v>
      </c>
      <c r="S455" s="134">
        <v>0</v>
      </c>
      <c r="T455" s="135">
        <f>S455*H455</f>
        <v>0</v>
      </c>
      <c r="AR455" s="136" t="s">
        <v>155</v>
      </c>
      <c r="AT455" s="136" t="s">
        <v>252</v>
      </c>
      <c r="AU455" s="136" t="s">
        <v>81</v>
      </c>
      <c r="AY455" s="16" t="s">
        <v>120</v>
      </c>
      <c r="BE455" s="137">
        <f>IF(N455="základní",J455,0)</f>
        <v>0</v>
      </c>
      <c r="BF455" s="137">
        <f>IF(N455="snížená",J455,0)</f>
        <v>0</v>
      </c>
      <c r="BG455" s="137">
        <f>IF(N455="zákl. přenesená",J455,0)</f>
        <v>0</v>
      </c>
      <c r="BH455" s="137">
        <f>IF(N455="sníž. přenesená",J455,0)</f>
        <v>0</v>
      </c>
      <c r="BI455" s="137">
        <f>IF(N455="nulová",J455,0)</f>
        <v>0</v>
      </c>
      <c r="BJ455" s="16" t="s">
        <v>79</v>
      </c>
      <c r="BK455" s="137">
        <f>ROUND(I455*H455,2)</f>
        <v>0</v>
      </c>
      <c r="BL455" s="16" t="s">
        <v>126</v>
      </c>
      <c r="BM455" s="136" t="s">
        <v>657</v>
      </c>
    </row>
    <row r="456" spans="2:65" s="12" customFormat="1">
      <c r="B456" s="138"/>
      <c r="D456" s="139" t="s">
        <v>128</v>
      </c>
      <c r="E456" s="140" t="s">
        <v>1</v>
      </c>
      <c r="F456" s="141" t="s">
        <v>658</v>
      </c>
      <c r="H456" s="142">
        <v>4</v>
      </c>
      <c r="L456" s="138"/>
      <c r="M456" s="143"/>
      <c r="T456" s="144"/>
      <c r="AT456" s="140" t="s">
        <v>128</v>
      </c>
      <c r="AU456" s="140" t="s">
        <v>81</v>
      </c>
      <c r="AV456" s="12" t="s">
        <v>81</v>
      </c>
      <c r="AW456" s="12" t="s">
        <v>28</v>
      </c>
      <c r="AX456" s="12" t="s">
        <v>79</v>
      </c>
      <c r="AY456" s="140" t="s">
        <v>120</v>
      </c>
    </row>
    <row r="457" spans="2:65" s="1" customFormat="1" ht="33" customHeight="1">
      <c r="B457" s="124"/>
      <c r="C457" s="125" t="s">
        <v>659</v>
      </c>
      <c r="D457" s="125" t="s">
        <v>122</v>
      </c>
      <c r="E457" s="126" t="s">
        <v>660</v>
      </c>
      <c r="F457" s="127" t="s">
        <v>661</v>
      </c>
      <c r="G457" s="128" t="s">
        <v>386</v>
      </c>
      <c r="H457" s="129">
        <v>2</v>
      </c>
      <c r="I457" s="130"/>
      <c r="J457" s="130">
        <f t="shared" ref="J457:J463" si="0">ROUND(I457*H457,2)</f>
        <v>0</v>
      </c>
      <c r="K457" s="131"/>
      <c r="L457" s="28"/>
      <c r="M457" s="132" t="s">
        <v>1</v>
      </c>
      <c r="N457" s="133" t="s">
        <v>36</v>
      </c>
      <c r="O457" s="134">
        <v>0.68300000000000005</v>
      </c>
      <c r="P457" s="134">
        <f t="shared" ref="P457:P463" si="1">O457*H457</f>
        <v>1.3660000000000001</v>
      </c>
      <c r="Q457" s="134">
        <v>0</v>
      </c>
      <c r="R457" s="134">
        <f t="shared" ref="R457:R463" si="2">Q457*H457</f>
        <v>0</v>
      </c>
      <c r="S457" s="134">
        <v>0</v>
      </c>
      <c r="T457" s="135">
        <f t="shared" ref="T457:T463" si="3">S457*H457</f>
        <v>0</v>
      </c>
      <c r="AR457" s="136" t="s">
        <v>126</v>
      </c>
      <c r="AT457" s="136" t="s">
        <v>122</v>
      </c>
      <c r="AU457" s="136" t="s">
        <v>81</v>
      </c>
      <c r="AY457" s="16" t="s">
        <v>120</v>
      </c>
      <c r="BE457" s="137">
        <f t="shared" ref="BE457:BE463" si="4">IF(N457="základní",J457,0)</f>
        <v>0</v>
      </c>
      <c r="BF457" s="137">
        <f t="shared" ref="BF457:BF463" si="5">IF(N457="snížená",J457,0)</f>
        <v>0</v>
      </c>
      <c r="BG457" s="137">
        <f t="shared" ref="BG457:BG463" si="6">IF(N457="zákl. přenesená",J457,0)</f>
        <v>0</v>
      </c>
      <c r="BH457" s="137">
        <f t="shared" ref="BH457:BH463" si="7">IF(N457="sníž. přenesená",J457,0)</f>
        <v>0</v>
      </c>
      <c r="BI457" s="137">
        <f t="shared" ref="BI457:BI463" si="8">IF(N457="nulová",J457,0)</f>
        <v>0</v>
      </c>
      <c r="BJ457" s="16" t="s">
        <v>79</v>
      </c>
      <c r="BK457" s="137">
        <f t="shared" ref="BK457:BK463" si="9">ROUND(I457*H457,2)</f>
        <v>0</v>
      </c>
      <c r="BL457" s="16" t="s">
        <v>126</v>
      </c>
      <c r="BM457" s="136" t="s">
        <v>662</v>
      </c>
    </row>
    <row r="458" spans="2:65" s="1" customFormat="1" ht="16.5" customHeight="1">
      <c r="B458" s="124"/>
      <c r="C458" s="156" t="s">
        <v>663</v>
      </c>
      <c r="D458" s="156" t="s">
        <v>252</v>
      </c>
      <c r="E458" s="157" t="s">
        <v>664</v>
      </c>
      <c r="F458" s="158" t="s">
        <v>665</v>
      </c>
      <c r="G458" s="159" t="s">
        <v>386</v>
      </c>
      <c r="H458" s="160">
        <v>2</v>
      </c>
      <c r="I458" s="161"/>
      <c r="J458" s="161">
        <f t="shared" si="0"/>
        <v>0</v>
      </c>
      <c r="K458" s="162"/>
      <c r="L458" s="163"/>
      <c r="M458" s="164" t="s">
        <v>1</v>
      </c>
      <c r="N458" s="165" t="s">
        <v>36</v>
      </c>
      <c r="O458" s="134">
        <v>0</v>
      </c>
      <c r="P458" s="134">
        <f t="shared" si="1"/>
        <v>0</v>
      </c>
      <c r="Q458" s="134">
        <v>4.0999999999999999E-4</v>
      </c>
      <c r="R458" s="134">
        <f t="shared" si="2"/>
        <v>8.1999999999999998E-4</v>
      </c>
      <c r="S458" s="134">
        <v>0</v>
      </c>
      <c r="T458" s="135">
        <f t="shared" si="3"/>
        <v>0</v>
      </c>
      <c r="AR458" s="136" t="s">
        <v>155</v>
      </c>
      <c r="AT458" s="136" t="s">
        <v>252</v>
      </c>
      <c r="AU458" s="136" t="s">
        <v>81</v>
      </c>
      <c r="AY458" s="16" t="s">
        <v>120</v>
      </c>
      <c r="BE458" s="137">
        <f t="shared" si="4"/>
        <v>0</v>
      </c>
      <c r="BF458" s="137">
        <f t="shared" si="5"/>
        <v>0</v>
      </c>
      <c r="BG458" s="137">
        <f t="shared" si="6"/>
        <v>0</v>
      </c>
      <c r="BH458" s="137">
        <f t="shared" si="7"/>
        <v>0</v>
      </c>
      <c r="BI458" s="137">
        <f t="shared" si="8"/>
        <v>0</v>
      </c>
      <c r="BJ458" s="16" t="s">
        <v>79</v>
      </c>
      <c r="BK458" s="137">
        <f t="shared" si="9"/>
        <v>0</v>
      </c>
      <c r="BL458" s="16" t="s">
        <v>126</v>
      </c>
      <c r="BM458" s="136" t="s">
        <v>666</v>
      </c>
    </row>
    <row r="459" spans="2:65" s="1" customFormat="1" ht="33" customHeight="1">
      <c r="B459" s="124"/>
      <c r="C459" s="125" t="s">
        <v>667</v>
      </c>
      <c r="D459" s="125" t="s">
        <v>122</v>
      </c>
      <c r="E459" s="126" t="s">
        <v>660</v>
      </c>
      <c r="F459" s="127" t="s">
        <v>661</v>
      </c>
      <c r="G459" s="128" t="s">
        <v>386</v>
      </c>
      <c r="H459" s="129">
        <v>6</v>
      </c>
      <c r="I459" s="130"/>
      <c r="J459" s="130">
        <f t="shared" si="0"/>
        <v>0</v>
      </c>
      <c r="K459" s="131"/>
      <c r="L459" s="28"/>
      <c r="M459" s="132" t="s">
        <v>1</v>
      </c>
      <c r="N459" s="133" t="s">
        <v>36</v>
      </c>
      <c r="O459" s="134">
        <v>0.68300000000000005</v>
      </c>
      <c r="P459" s="134">
        <f t="shared" si="1"/>
        <v>4.0980000000000008</v>
      </c>
      <c r="Q459" s="134">
        <v>0</v>
      </c>
      <c r="R459" s="134">
        <f t="shared" si="2"/>
        <v>0</v>
      </c>
      <c r="S459" s="134">
        <v>0</v>
      </c>
      <c r="T459" s="135">
        <f t="shared" si="3"/>
        <v>0</v>
      </c>
      <c r="AR459" s="136" t="s">
        <v>126</v>
      </c>
      <c r="AT459" s="136" t="s">
        <v>122</v>
      </c>
      <c r="AU459" s="136" t="s">
        <v>81</v>
      </c>
      <c r="AY459" s="16" t="s">
        <v>120</v>
      </c>
      <c r="BE459" s="137">
        <f t="shared" si="4"/>
        <v>0</v>
      </c>
      <c r="BF459" s="137">
        <f t="shared" si="5"/>
        <v>0</v>
      </c>
      <c r="BG459" s="137">
        <f t="shared" si="6"/>
        <v>0</v>
      </c>
      <c r="BH459" s="137">
        <f t="shared" si="7"/>
        <v>0</v>
      </c>
      <c r="BI459" s="137">
        <f t="shared" si="8"/>
        <v>0</v>
      </c>
      <c r="BJ459" s="16" t="s">
        <v>79</v>
      </c>
      <c r="BK459" s="137">
        <f t="shared" si="9"/>
        <v>0</v>
      </c>
      <c r="BL459" s="16" t="s">
        <v>126</v>
      </c>
      <c r="BM459" s="136" t="s">
        <v>668</v>
      </c>
    </row>
    <row r="460" spans="2:65" s="1" customFormat="1" ht="16.5" customHeight="1">
      <c r="B460" s="124"/>
      <c r="C460" s="156" t="s">
        <v>669</v>
      </c>
      <c r="D460" s="156" t="s">
        <v>252</v>
      </c>
      <c r="E460" s="157" t="s">
        <v>670</v>
      </c>
      <c r="F460" s="158" t="s">
        <v>671</v>
      </c>
      <c r="G460" s="159" t="s">
        <v>386</v>
      </c>
      <c r="H460" s="160">
        <v>4</v>
      </c>
      <c r="I460" s="161"/>
      <c r="J460" s="161">
        <f t="shared" si="0"/>
        <v>0</v>
      </c>
      <c r="K460" s="162"/>
      <c r="L460" s="163"/>
      <c r="M460" s="164" t="s">
        <v>1</v>
      </c>
      <c r="N460" s="165" t="s">
        <v>36</v>
      </c>
      <c r="O460" s="134">
        <v>0</v>
      </c>
      <c r="P460" s="134">
        <f t="shared" si="1"/>
        <v>0</v>
      </c>
      <c r="Q460" s="134">
        <v>5.4000000000000001E-4</v>
      </c>
      <c r="R460" s="134">
        <f t="shared" si="2"/>
        <v>2.16E-3</v>
      </c>
      <c r="S460" s="134">
        <v>0</v>
      </c>
      <c r="T460" s="135">
        <f t="shared" si="3"/>
        <v>0</v>
      </c>
      <c r="AR460" s="136" t="s">
        <v>155</v>
      </c>
      <c r="AT460" s="136" t="s">
        <v>252</v>
      </c>
      <c r="AU460" s="136" t="s">
        <v>81</v>
      </c>
      <c r="AY460" s="16" t="s">
        <v>120</v>
      </c>
      <c r="BE460" s="137">
        <f t="shared" si="4"/>
        <v>0</v>
      </c>
      <c r="BF460" s="137">
        <f t="shared" si="5"/>
        <v>0</v>
      </c>
      <c r="BG460" s="137">
        <f t="shared" si="6"/>
        <v>0</v>
      </c>
      <c r="BH460" s="137">
        <f t="shared" si="7"/>
        <v>0</v>
      </c>
      <c r="BI460" s="137">
        <f t="shared" si="8"/>
        <v>0</v>
      </c>
      <c r="BJ460" s="16" t="s">
        <v>79</v>
      </c>
      <c r="BK460" s="137">
        <f t="shared" si="9"/>
        <v>0</v>
      </c>
      <c r="BL460" s="16" t="s">
        <v>126</v>
      </c>
      <c r="BM460" s="136" t="s">
        <v>672</v>
      </c>
    </row>
    <row r="461" spans="2:65" s="1" customFormat="1" ht="16.5" customHeight="1">
      <c r="B461" s="124"/>
      <c r="C461" s="156" t="s">
        <v>673</v>
      </c>
      <c r="D461" s="156" t="s">
        <v>252</v>
      </c>
      <c r="E461" s="157" t="s">
        <v>674</v>
      </c>
      <c r="F461" s="158" t="s">
        <v>675</v>
      </c>
      <c r="G461" s="159" t="s">
        <v>386</v>
      </c>
      <c r="H461" s="160">
        <v>1</v>
      </c>
      <c r="I461" s="161"/>
      <c r="J461" s="161">
        <f t="shared" si="0"/>
        <v>0</v>
      </c>
      <c r="K461" s="162"/>
      <c r="L461" s="163"/>
      <c r="M461" s="164" t="s">
        <v>1</v>
      </c>
      <c r="N461" s="165" t="s">
        <v>36</v>
      </c>
      <c r="O461" s="134">
        <v>0</v>
      </c>
      <c r="P461" s="134">
        <f t="shared" si="1"/>
        <v>0</v>
      </c>
      <c r="Q461" s="134">
        <v>6.4000000000000005E-4</v>
      </c>
      <c r="R461" s="134">
        <f t="shared" si="2"/>
        <v>6.4000000000000005E-4</v>
      </c>
      <c r="S461" s="134">
        <v>0</v>
      </c>
      <c r="T461" s="135">
        <f t="shared" si="3"/>
        <v>0</v>
      </c>
      <c r="AR461" s="136" t="s">
        <v>155</v>
      </c>
      <c r="AT461" s="136" t="s">
        <v>252</v>
      </c>
      <c r="AU461" s="136" t="s">
        <v>81</v>
      </c>
      <c r="AY461" s="16" t="s">
        <v>120</v>
      </c>
      <c r="BE461" s="137">
        <f t="shared" si="4"/>
        <v>0</v>
      </c>
      <c r="BF461" s="137">
        <f t="shared" si="5"/>
        <v>0</v>
      </c>
      <c r="BG461" s="137">
        <f t="shared" si="6"/>
        <v>0</v>
      </c>
      <c r="BH461" s="137">
        <f t="shared" si="7"/>
        <v>0</v>
      </c>
      <c r="BI461" s="137">
        <f t="shared" si="8"/>
        <v>0</v>
      </c>
      <c r="BJ461" s="16" t="s">
        <v>79</v>
      </c>
      <c r="BK461" s="137">
        <f t="shared" si="9"/>
        <v>0</v>
      </c>
      <c r="BL461" s="16" t="s">
        <v>126</v>
      </c>
      <c r="BM461" s="136" t="s">
        <v>676</v>
      </c>
    </row>
    <row r="462" spans="2:65" s="1" customFormat="1" ht="16.5" customHeight="1">
      <c r="B462" s="124"/>
      <c r="C462" s="156" t="s">
        <v>677</v>
      </c>
      <c r="D462" s="156" t="s">
        <v>252</v>
      </c>
      <c r="E462" s="157" t="s">
        <v>678</v>
      </c>
      <c r="F462" s="158" t="s">
        <v>679</v>
      </c>
      <c r="G462" s="159" t="s">
        <v>386</v>
      </c>
      <c r="H462" s="160">
        <v>1</v>
      </c>
      <c r="I462" s="161"/>
      <c r="J462" s="161">
        <f t="shared" si="0"/>
        <v>0</v>
      </c>
      <c r="K462" s="162"/>
      <c r="L462" s="163"/>
      <c r="M462" s="164" t="s">
        <v>1</v>
      </c>
      <c r="N462" s="165" t="s">
        <v>36</v>
      </c>
      <c r="O462" s="134">
        <v>0</v>
      </c>
      <c r="P462" s="134">
        <f t="shared" si="1"/>
        <v>0</v>
      </c>
      <c r="Q462" s="134">
        <v>6.4999999999999997E-4</v>
      </c>
      <c r="R462" s="134">
        <f t="shared" si="2"/>
        <v>6.4999999999999997E-4</v>
      </c>
      <c r="S462" s="134">
        <v>0</v>
      </c>
      <c r="T462" s="135">
        <f t="shared" si="3"/>
        <v>0</v>
      </c>
      <c r="AR462" s="136" t="s">
        <v>155</v>
      </c>
      <c r="AT462" s="136" t="s">
        <v>252</v>
      </c>
      <c r="AU462" s="136" t="s">
        <v>81</v>
      </c>
      <c r="AY462" s="16" t="s">
        <v>120</v>
      </c>
      <c r="BE462" s="137">
        <f t="shared" si="4"/>
        <v>0</v>
      </c>
      <c r="BF462" s="137">
        <f t="shared" si="5"/>
        <v>0</v>
      </c>
      <c r="BG462" s="137">
        <f t="shared" si="6"/>
        <v>0</v>
      </c>
      <c r="BH462" s="137">
        <f t="shared" si="7"/>
        <v>0</v>
      </c>
      <c r="BI462" s="137">
        <f t="shared" si="8"/>
        <v>0</v>
      </c>
      <c r="BJ462" s="16" t="s">
        <v>79</v>
      </c>
      <c r="BK462" s="137">
        <f t="shared" si="9"/>
        <v>0</v>
      </c>
      <c r="BL462" s="16" t="s">
        <v>126</v>
      </c>
      <c r="BM462" s="136" t="s">
        <v>680</v>
      </c>
    </row>
    <row r="463" spans="2:65" s="1" customFormat="1" ht="33" customHeight="1">
      <c r="B463" s="124"/>
      <c r="C463" s="125" t="s">
        <v>681</v>
      </c>
      <c r="D463" s="125" t="s">
        <v>122</v>
      </c>
      <c r="E463" s="126" t="s">
        <v>682</v>
      </c>
      <c r="F463" s="127" t="s">
        <v>683</v>
      </c>
      <c r="G463" s="128" t="s">
        <v>386</v>
      </c>
      <c r="H463" s="129">
        <v>2</v>
      </c>
      <c r="I463" s="130"/>
      <c r="J463" s="130">
        <f t="shared" si="0"/>
        <v>0</v>
      </c>
      <c r="K463" s="131"/>
      <c r="L463" s="28"/>
      <c r="M463" s="132" t="s">
        <v>1</v>
      </c>
      <c r="N463" s="133" t="s">
        <v>36</v>
      </c>
      <c r="O463" s="134">
        <v>1.1319999999999999</v>
      </c>
      <c r="P463" s="134">
        <f t="shared" si="1"/>
        <v>2.2639999999999998</v>
      </c>
      <c r="Q463" s="134">
        <v>1.0000000000000001E-5</v>
      </c>
      <c r="R463" s="134">
        <f t="shared" si="2"/>
        <v>2.0000000000000002E-5</v>
      </c>
      <c r="S463" s="134">
        <v>0</v>
      </c>
      <c r="T463" s="135">
        <f t="shared" si="3"/>
        <v>0</v>
      </c>
      <c r="AR463" s="136" t="s">
        <v>126</v>
      </c>
      <c r="AT463" s="136" t="s">
        <v>122</v>
      </c>
      <c r="AU463" s="136" t="s">
        <v>81</v>
      </c>
      <c r="AY463" s="16" t="s">
        <v>120</v>
      </c>
      <c r="BE463" s="137">
        <f t="shared" si="4"/>
        <v>0</v>
      </c>
      <c r="BF463" s="137">
        <f t="shared" si="5"/>
        <v>0</v>
      </c>
      <c r="BG463" s="137">
        <f t="shared" si="6"/>
        <v>0</v>
      </c>
      <c r="BH463" s="137">
        <f t="shared" si="7"/>
        <v>0</v>
      </c>
      <c r="BI463" s="137">
        <f t="shared" si="8"/>
        <v>0</v>
      </c>
      <c r="BJ463" s="16" t="s">
        <v>79</v>
      </c>
      <c r="BK463" s="137">
        <f t="shared" si="9"/>
        <v>0</v>
      </c>
      <c r="BL463" s="16" t="s">
        <v>126</v>
      </c>
      <c r="BM463" s="136" t="s">
        <v>684</v>
      </c>
    </row>
    <row r="464" spans="2:65" s="12" customFormat="1">
      <c r="B464" s="138"/>
      <c r="D464" s="139" t="s">
        <v>128</v>
      </c>
      <c r="E464" s="140" t="s">
        <v>1</v>
      </c>
      <c r="F464" s="141" t="s">
        <v>685</v>
      </c>
      <c r="H464" s="142">
        <v>2</v>
      </c>
      <c r="L464" s="138"/>
      <c r="M464" s="143"/>
      <c r="T464" s="144"/>
      <c r="AT464" s="140" t="s">
        <v>128</v>
      </c>
      <c r="AU464" s="140" t="s">
        <v>81</v>
      </c>
      <c r="AV464" s="12" t="s">
        <v>81</v>
      </c>
      <c r="AW464" s="12" t="s">
        <v>28</v>
      </c>
      <c r="AX464" s="12" t="s">
        <v>79</v>
      </c>
      <c r="AY464" s="140" t="s">
        <v>120</v>
      </c>
    </row>
    <row r="465" spans="2:65" s="1" customFormat="1" ht="24.25" customHeight="1">
      <c r="B465" s="124"/>
      <c r="C465" s="156" t="s">
        <v>686</v>
      </c>
      <c r="D465" s="156" t="s">
        <v>252</v>
      </c>
      <c r="E465" s="157" t="s">
        <v>687</v>
      </c>
      <c r="F465" s="158" t="s">
        <v>688</v>
      </c>
      <c r="G465" s="159" t="s">
        <v>386</v>
      </c>
      <c r="H465" s="160">
        <v>2</v>
      </c>
      <c r="I465" s="161"/>
      <c r="J465" s="161">
        <f>ROUND(I465*H465,2)</f>
        <v>0</v>
      </c>
      <c r="K465" s="162"/>
      <c r="L465" s="163"/>
      <c r="M465" s="164" t="s">
        <v>1</v>
      </c>
      <c r="N465" s="165" t="s">
        <v>36</v>
      </c>
      <c r="O465" s="134">
        <v>0</v>
      </c>
      <c r="P465" s="134">
        <f>O465*H465</f>
        <v>0</v>
      </c>
      <c r="Q465" s="134">
        <v>1E-3</v>
      </c>
      <c r="R465" s="134">
        <f>Q465*H465</f>
        <v>2E-3</v>
      </c>
      <c r="S465" s="134">
        <v>0</v>
      </c>
      <c r="T465" s="135">
        <f>S465*H465</f>
        <v>0</v>
      </c>
      <c r="AR465" s="136" t="s">
        <v>155</v>
      </c>
      <c r="AT465" s="136" t="s">
        <v>252</v>
      </c>
      <c r="AU465" s="136" t="s">
        <v>81</v>
      </c>
      <c r="AY465" s="16" t="s">
        <v>120</v>
      </c>
      <c r="BE465" s="137">
        <f>IF(N465="základní",J465,0)</f>
        <v>0</v>
      </c>
      <c r="BF465" s="137">
        <f>IF(N465="snížená",J465,0)</f>
        <v>0</v>
      </c>
      <c r="BG465" s="137">
        <f>IF(N465="zákl. přenesená",J465,0)</f>
        <v>0</v>
      </c>
      <c r="BH465" s="137">
        <f>IF(N465="sníž. přenesená",J465,0)</f>
        <v>0</v>
      </c>
      <c r="BI465" s="137">
        <f>IF(N465="nulová",J465,0)</f>
        <v>0</v>
      </c>
      <c r="BJ465" s="16" t="s">
        <v>79</v>
      </c>
      <c r="BK465" s="137">
        <f>ROUND(I465*H465,2)</f>
        <v>0</v>
      </c>
      <c r="BL465" s="16" t="s">
        <v>126</v>
      </c>
      <c r="BM465" s="136" t="s">
        <v>689</v>
      </c>
    </row>
    <row r="466" spans="2:65" s="1" customFormat="1" ht="24.25" customHeight="1">
      <c r="B466" s="124"/>
      <c r="C466" s="125" t="s">
        <v>690</v>
      </c>
      <c r="D466" s="125" t="s">
        <v>122</v>
      </c>
      <c r="E466" s="126" t="s">
        <v>691</v>
      </c>
      <c r="F466" s="127" t="s">
        <v>692</v>
      </c>
      <c r="G466" s="128" t="s">
        <v>171</v>
      </c>
      <c r="H466" s="129">
        <v>0.63</v>
      </c>
      <c r="I466" s="130"/>
      <c r="J466" s="130">
        <f>ROUND(I466*H466,2)</f>
        <v>0</v>
      </c>
      <c r="K466" s="131"/>
      <c r="L466" s="28"/>
      <c r="M466" s="132" t="s">
        <v>1</v>
      </c>
      <c r="N466" s="133" t="s">
        <v>36</v>
      </c>
      <c r="O466" s="134">
        <v>10.757999999999999</v>
      </c>
      <c r="P466" s="134">
        <f>O466*H466</f>
        <v>6.7775399999999992</v>
      </c>
      <c r="Q466" s="134">
        <v>0</v>
      </c>
      <c r="R466" s="134">
        <f>Q466*H466</f>
        <v>0</v>
      </c>
      <c r="S466" s="134">
        <v>1.92</v>
      </c>
      <c r="T466" s="135">
        <f>S466*H466</f>
        <v>1.2096</v>
      </c>
      <c r="AR466" s="136" t="s">
        <v>126</v>
      </c>
      <c r="AT466" s="136" t="s">
        <v>122</v>
      </c>
      <c r="AU466" s="136" t="s">
        <v>81</v>
      </c>
      <c r="AY466" s="16" t="s">
        <v>120</v>
      </c>
      <c r="BE466" s="137">
        <f>IF(N466="základní",J466,0)</f>
        <v>0</v>
      </c>
      <c r="BF466" s="137">
        <f>IF(N466="snížená",J466,0)</f>
        <v>0</v>
      </c>
      <c r="BG466" s="137">
        <f>IF(N466="zákl. přenesená",J466,0)</f>
        <v>0</v>
      </c>
      <c r="BH466" s="137">
        <f>IF(N466="sníž. přenesená",J466,0)</f>
        <v>0</v>
      </c>
      <c r="BI466" s="137">
        <f>IF(N466="nulová",J466,0)</f>
        <v>0</v>
      </c>
      <c r="BJ466" s="16" t="s">
        <v>79</v>
      </c>
      <c r="BK466" s="137">
        <f>ROUND(I466*H466,2)</f>
        <v>0</v>
      </c>
      <c r="BL466" s="16" t="s">
        <v>126</v>
      </c>
      <c r="BM466" s="136" t="s">
        <v>693</v>
      </c>
    </row>
    <row r="467" spans="2:65" s="13" customFormat="1">
      <c r="B467" s="145"/>
      <c r="D467" s="139" t="s">
        <v>128</v>
      </c>
      <c r="E467" s="146" t="s">
        <v>1</v>
      </c>
      <c r="F467" s="147" t="s">
        <v>694</v>
      </c>
      <c r="H467" s="146" t="s">
        <v>1</v>
      </c>
      <c r="L467" s="145"/>
      <c r="M467" s="148"/>
      <c r="T467" s="149"/>
      <c r="AT467" s="146" t="s">
        <v>128</v>
      </c>
      <c r="AU467" s="146" t="s">
        <v>81</v>
      </c>
      <c r="AV467" s="13" t="s">
        <v>79</v>
      </c>
      <c r="AW467" s="13" t="s">
        <v>28</v>
      </c>
      <c r="AX467" s="13" t="s">
        <v>71</v>
      </c>
      <c r="AY467" s="146" t="s">
        <v>120</v>
      </c>
    </row>
    <row r="468" spans="2:65" s="13" customFormat="1">
      <c r="B468" s="145"/>
      <c r="D468" s="139" t="s">
        <v>128</v>
      </c>
      <c r="E468" s="146" t="s">
        <v>1</v>
      </c>
      <c r="F468" s="147" t="s">
        <v>695</v>
      </c>
      <c r="H468" s="146" t="s">
        <v>1</v>
      </c>
      <c r="L468" s="145"/>
      <c r="M468" s="148"/>
      <c r="T468" s="149"/>
      <c r="AT468" s="146" t="s">
        <v>128</v>
      </c>
      <c r="AU468" s="146" t="s">
        <v>81</v>
      </c>
      <c r="AV468" s="13" t="s">
        <v>79</v>
      </c>
      <c r="AW468" s="13" t="s">
        <v>28</v>
      </c>
      <c r="AX468" s="13" t="s">
        <v>71</v>
      </c>
      <c r="AY468" s="146" t="s">
        <v>120</v>
      </c>
    </row>
    <row r="469" spans="2:65" s="12" customFormat="1">
      <c r="B469" s="138"/>
      <c r="D469" s="139" t="s">
        <v>128</v>
      </c>
      <c r="E469" s="140" t="s">
        <v>1</v>
      </c>
      <c r="F469" s="141" t="s">
        <v>696</v>
      </c>
      <c r="H469" s="142">
        <v>1.8109999999999999</v>
      </c>
      <c r="L469" s="138"/>
      <c r="M469" s="143"/>
      <c r="T469" s="144"/>
      <c r="AT469" s="140" t="s">
        <v>128</v>
      </c>
      <c r="AU469" s="140" t="s">
        <v>81</v>
      </c>
      <c r="AV469" s="12" t="s">
        <v>81</v>
      </c>
      <c r="AW469" s="12" t="s">
        <v>28</v>
      </c>
      <c r="AX469" s="12" t="s">
        <v>71</v>
      </c>
      <c r="AY469" s="140" t="s">
        <v>120</v>
      </c>
    </row>
    <row r="470" spans="2:65" s="12" customFormat="1">
      <c r="B470" s="138"/>
      <c r="D470" s="139" t="s">
        <v>128</v>
      </c>
      <c r="E470" s="140" t="s">
        <v>1</v>
      </c>
      <c r="F470" s="141" t="s">
        <v>697</v>
      </c>
      <c r="H470" s="142">
        <v>-1.181</v>
      </c>
      <c r="L470" s="138"/>
      <c r="M470" s="143"/>
      <c r="T470" s="144"/>
      <c r="AT470" s="140" t="s">
        <v>128</v>
      </c>
      <c r="AU470" s="140" t="s">
        <v>81</v>
      </c>
      <c r="AV470" s="12" t="s">
        <v>81</v>
      </c>
      <c r="AW470" s="12" t="s">
        <v>28</v>
      </c>
      <c r="AX470" s="12" t="s">
        <v>71</v>
      </c>
      <c r="AY470" s="140" t="s">
        <v>120</v>
      </c>
    </row>
    <row r="471" spans="2:65" s="14" customFormat="1">
      <c r="B471" s="150"/>
      <c r="D471" s="139" t="s">
        <v>128</v>
      </c>
      <c r="E471" s="151" t="s">
        <v>1</v>
      </c>
      <c r="F471" s="152" t="s">
        <v>189</v>
      </c>
      <c r="H471" s="153">
        <v>0.62999999999999989</v>
      </c>
      <c r="L471" s="150"/>
      <c r="M471" s="154"/>
      <c r="T471" s="155"/>
      <c r="AT471" s="151" t="s">
        <v>128</v>
      </c>
      <c r="AU471" s="151" t="s">
        <v>81</v>
      </c>
      <c r="AV471" s="14" t="s">
        <v>126</v>
      </c>
      <c r="AW471" s="14" t="s">
        <v>28</v>
      </c>
      <c r="AX471" s="14" t="s">
        <v>79</v>
      </c>
      <c r="AY471" s="151" t="s">
        <v>120</v>
      </c>
    </row>
    <row r="472" spans="2:65" s="1" customFormat="1" ht="24.25" customHeight="1">
      <c r="B472" s="124"/>
      <c r="C472" s="125" t="s">
        <v>698</v>
      </c>
      <c r="D472" s="125" t="s">
        <v>122</v>
      </c>
      <c r="E472" s="126" t="s">
        <v>699</v>
      </c>
      <c r="F472" s="127" t="s">
        <v>700</v>
      </c>
      <c r="G472" s="128" t="s">
        <v>171</v>
      </c>
      <c r="H472" s="129">
        <v>0.4</v>
      </c>
      <c r="I472" s="130"/>
      <c r="J472" s="130">
        <f>ROUND(I472*H472,2)</f>
        <v>0</v>
      </c>
      <c r="K472" s="131"/>
      <c r="L472" s="28"/>
      <c r="M472" s="132" t="s">
        <v>1</v>
      </c>
      <c r="N472" s="133" t="s">
        <v>36</v>
      </c>
      <c r="O472" s="134">
        <v>2.177</v>
      </c>
      <c r="P472" s="134">
        <f>O472*H472</f>
        <v>0.87080000000000002</v>
      </c>
      <c r="Q472" s="134">
        <v>0</v>
      </c>
      <c r="R472" s="134">
        <f>Q472*H472</f>
        <v>0</v>
      </c>
      <c r="S472" s="134">
        <v>1.92</v>
      </c>
      <c r="T472" s="135">
        <f>S472*H472</f>
        <v>0.76800000000000002</v>
      </c>
      <c r="AR472" s="136" t="s">
        <v>126</v>
      </c>
      <c r="AT472" s="136" t="s">
        <v>122</v>
      </c>
      <c r="AU472" s="136" t="s">
        <v>81</v>
      </c>
      <c r="AY472" s="16" t="s">
        <v>120</v>
      </c>
      <c r="BE472" s="137">
        <f>IF(N472="základní",J472,0)</f>
        <v>0</v>
      </c>
      <c r="BF472" s="137">
        <f>IF(N472="snížená",J472,0)</f>
        <v>0</v>
      </c>
      <c r="BG472" s="137">
        <f>IF(N472="zákl. přenesená",J472,0)</f>
        <v>0</v>
      </c>
      <c r="BH472" s="137">
        <f>IF(N472="sníž. přenesená",J472,0)</f>
        <v>0</v>
      </c>
      <c r="BI472" s="137">
        <f>IF(N472="nulová",J472,0)</f>
        <v>0</v>
      </c>
      <c r="BJ472" s="16" t="s">
        <v>79</v>
      </c>
      <c r="BK472" s="137">
        <f>ROUND(I472*H472,2)</f>
        <v>0</v>
      </c>
      <c r="BL472" s="16" t="s">
        <v>126</v>
      </c>
      <c r="BM472" s="136" t="s">
        <v>701</v>
      </c>
    </row>
    <row r="473" spans="2:65" s="13" customFormat="1">
      <c r="B473" s="145"/>
      <c r="D473" s="139" t="s">
        <v>128</v>
      </c>
      <c r="E473" s="146" t="s">
        <v>1</v>
      </c>
      <c r="F473" s="147" t="s">
        <v>702</v>
      </c>
      <c r="H473" s="146" t="s">
        <v>1</v>
      </c>
      <c r="L473" s="145"/>
      <c r="M473" s="148"/>
      <c r="T473" s="149"/>
      <c r="AT473" s="146" t="s">
        <v>128</v>
      </c>
      <c r="AU473" s="146" t="s">
        <v>81</v>
      </c>
      <c r="AV473" s="13" t="s">
        <v>79</v>
      </c>
      <c r="AW473" s="13" t="s">
        <v>28</v>
      </c>
      <c r="AX473" s="13" t="s">
        <v>71</v>
      </c>
      <c r="AY473" s="146" t="s">
        <v>120</v>
      </c>
    </row>
    <row r="474" spans="2:65" s="12" customFormat="1">
      <c r="B474" s="138"/>
      <c r="D474" s="139" t="s">
        <v>128</v>
      </c>
      <c r="E474" s="140" t="s">
        <v>1</v>
      </c>
      <c r="F474" s="141" t="s">
        <v>703</v>
      </c>
      <c r="H474" s="142">
        <v>0.4</v>
      </c>
      <c r="L474" s="138"/>
      <c r="M474" s="143"/>
      <c r="T474" s="144"/>
      <c r="AT474" s="140" t="s">
        <v>128</v>
      </c>
      <c r="AU474" s="140" t="s">
        <v>81</v>
      </c>
      <c r="AV474" s="12" t="s">
        <v>81</v>
      </c>
      <c r="AW474" s="12" t="s">
        <v>28</v>
      </c>
      <c r="AX474" s="12" t="s">
        <v>79</v>
      </c>
      <c r="AY474" s="140" t="s">
        <v>120</v>
      </c>
    </row>
    <row r="475" spans="2:65" s="1" customFormat="1" ht="24.25" customHeight="1">
      <c r="B475" s="124"/>
      <c r="C475" s="125" t="s">
        <v>704</v>
      </c>
      <c r="D475" s="125" t="s">
        <v>122</v>
      </c>
      <c r="E475" s="126" t="s">
        <v>705</v>
      </c>
      <c r="F475" s="127" t="s">
        <v>706</v>
      </c>
      <c r="G475" s="128" t="s">
        <v>386</v>
      </c>
      <c r="H475" s="129">
        <v>1</v>
      </c>
      <c r="I475" s="130"/>
      <c r="J475" s="130">
        <f>ROUND(I475*H475,2)</f>
        <v>0</v>
      </c>
      <c r="K475" s="131"/>
      <c r="L475" s="28"/>
      <c r="M475" s="132" t="s">
        <v>1</v>
      </c>
      <c r="N475" s="133" t="s">
        <v>36</v>
      </c>
      <c r="O475" s="134">
        <v>2.2029999999999998</v>
      </c>
      <c r="P475" s="134">
        <f>O475*H475</f>
        <v>2.2029999999999998</v>
      </c>
      <c r="Q475" s="134">
        <v>9.8899999999999995E-3</v>
      </c>
      <c r="R475" s="134">
        <f>Q475*H475</f>
        <v>9.8899999999999995E-3</v>
      </c>
      <c r="S475" s="134">
        <v>0</v>
      </c>
      <c r="T475" s="135">
        <f>S475*H475</f>
        <v>0</v>
      </c>
      <c r="AR475" s="136" t="s">
        <v>126</v>
      </c>
      <c r="AT475" s="136" t="s">
        <v>122</v>
      </c>
      <c r="AU475" s="136" t="s">
        <v>81</v>
      </c>
      <c r="AY475" s="16" t="s">
        <v>120</v>
      </c>
      <c r="BE475" s="137">
        <f>IF(N475="základní",J475,0)</f>
        <v>0</v>
      </c>
      <c r="BF475" s="137">
        <f>IF(N475="snížená",J475,0)</f>
        <v>0</v>
      </c>
      <c r="BG475" s="137">
        <f>IF(N475="zákl. přenesená",J475,0)</f>
        <v>0</v>
      </c>
      <c r="BH475" s="137">
        <f>IF(N475="sníž. přenesená",J475,0)</f>
        <v>0</v>
      </c>
      <c r="BI475" s="137">
        <f>IF(N475="nulová",J475,0)</f>
        <v>0</v>
      </c>
      <c r="BJ475" s="16" t="s">
        <v>79</v>
      </c>
      <c r="BK475" s="137">
        <f>ROUND(I475*H475,2)</f>
        <v>0</v>
      </c>
      <c r="BL475" s="16" t="s">
        <v>126</v>
      </c>
      <c r="BM475" s="136" t="s">
        <v>707</v>
      </c>
    </row>
    <row r="476" spans="2:65" s="13" customFormat="1">
      <c r="B476" s="145"/>
      <c r="D476" s="139" t="s">
        <v>128</v>
      </c>
      <c r="E476" s="146" t="s">
        <v>1</v>
      </c>
      <c r="F476" s="147" t="s">
        <v>694</v>
      </c>
      <c r="H476" s="146" t="s">
        <v>1</v>
      </c>
      <c r="L476" s="145"/>
      <c r="M476" s="148"/>
      <c r="T476" s="149"/>
      <c r="AT476" s="146" t="s">
        <v>128</v>
      </c>
      <c r="AU476" s="146" t="s">
        <v>81</v>
      </c>
      <c r="AV476" s="13" t="s">
        <v>79</v>
      </c>
      <c r="AW476" s="13" t="s">
        <v>28</v>
      </c>
      <c r="AX476" s="13" t="s">
        <v>71</v>
      </c>
      <c r="AY476" s="146" t="s">
        <v>120</v>
      </c>
    </row>
    <row r="477" spans="2:65" s="13" customFormat="1">
      <c r="B477" s="145"/>
      <c r="D477" s="139" t="s">
        <v>128</v>
      </c>
      <c r="E477" s="146" t="s">
        <v>1</v>
      </c>
      <c r="F477" s="147" t="s">
        <v>695</v>
      </c>
      <c r="H477" s="146" t="s">
        <v>1</v>
      </c>
      <c r="L477" s="145"/>
      <c r="M477" s="148"/>
      <c r="T477" s="149"/>
      <c r="AT477" s="146" t="s">
        <v>128</v>
      </c>
      <c r="AU477" s="146" t="s">
        <v>81</v>
      </c>
      <c r="AV477" s="13" t="s">
        <v>79</v>
      </c>
      <c r="AW477" s="13" t="s">
        <v>28</v>
      </c>
      <c r="AX477" s="13" t="s">
        <v>71</v>
      </c>
      <c r="AY477" s="146" t="s">
        <v>120</v>
      </c>
    </row>
    <row r="478" spans="2:65" s="12" customFormat="1">
      <c r="B478" s="138"/>
      <c r="D478" s="139" t="s">
        <v>128</v>
      </c>
      <c r="E478" s="140" t="s">
        <v>1</v>
      </c>
      <c r="F478" s="141" t="s">
        <v>79</v>
      </c>
      <c r="H478" s="142">
        <v>1</v>
      </c>
      <c r="L478" s="138"/>
      <c r="M478" s="143"/>
      <c r="T478" s="144"/>
      <c r="AT478" s="140" t="s">
        <v>128</v>
      </c>
      <c r="AU478" s="140" t="s">
        <v>81</v>
      </c>
      <c r="AV478" s="12" t="s">
        <v>81</v>
      </c>
      <c r="AW478" s="12" t="s">
        <v>28</v>
      </c>
      <c r="AX478" s="12" t="s">
        <v>79</v>
      </c>
      <c r="AY478" s="140" t="s">
        <v>120</v>
      </c>
    </row>
    <row r="479" spans="2:65" s="1" customFormat="1" ht="16.5" customHeight="1">
      <c r="B479" s="124"/>
      <c r="C479" s="156" t="s">
        <v>708</v>
      </c>
      <c r="D479" s="156" t="s">
        <v>252</v>
      </c>
      <c r="E479" s="157" t="s">
        <v>709</v>
      </c>
      <c r="F479" s="158" t="s">
        <v>710</v>
      </c>
      <c r="G479" s="159" t="s">
        <v>386</v>
      </c>
      <c r="H479" s="160">
        <v>1</v>
      </c>
      <c r="I479" s="161"/>
      <c r="J479" s="161">
        <f>ROUND(I479*H479,2)</f>
        <v>0</v>
      </c>
      <c r="K479" s="162"/>
      <c r="L479" s="163"/>
      <c r="M479" s="164" t="s">
        <v>1</v>
      </c>
      <c r="N479" s="165" t="s">
        <v>36</v>
      </c>
      <c r="O479" s="134">
        <v>0</v>
      </c>
      <c r="P479" s="134">
        <f>O479*H479</f>
        <v>0</v>
      </c>
      <c r="Q479" s="134">
        <v>0.52600000000000002</v>
      </c>
      <c r="R479" s="134">
        <f>Q479*H479</f>
        <v>0.52600000000000002</v>
      </c>
      <c r="S479" s="134">
        <v>0</v>
      </c>
      <c r="T479" s="135">
        <f>S479*H479</f>
        <v>0</v>
      </c>
      <c r="AR479" s="136" t="s">
        <v>155</v>
      </c>
      <c r="AT479" s="136" t="s">
        <v>252</v>
      </c>
      <c r="AU479" s="136" t="s">
        <v>81</v>
      </c>
      <c r="AY479" s="16" t="s">
        <v>120</v>
      </c>
      <c r="BE479" s="137">
        <f>IF(N479="základní",J479,0)</f>
        <v>0</v>
      </c>
      <c r="BF479" s="137">
        <f>IF(N479="snížená",J479,0)</f>
        <v>0</v>
      </c>
      <c r="BG479" s="137">
        <f>IF(N479="zákl. přenesená",J479,0)</f>
        <v>0</v>
      </c>
      <c r="BH479" s="137">
        <f>IF(N479="sníž. přenesená",J479,0)</f>
        <v>0</v>
      </c>
      <c r="BI479" s="137">
        <f>IF(N479="nulová",J479,0)</f>
        <v>0</v>
      </c>
      <c r="BJ479" s="16" t="s">
        <v>79</v>
      </c>
      <c r="BK479" s="137">
        <f>ROUND(I479*H479,2)</f>
        <v>0</v>
      </c>
      <c r="BL479" s="16" t="s">
        <v>126</v>
      </c>
      <c r="BM479" s="136" t="s">
        <v>711</v>
      </c>
    </row>
    <row r="480" spans="2:65" s="1" customFormat="1" ht="24.25" customHeight="1">
      <c r="B480" s="124"/>
      <c r="C480" s="125" t="s">
        <v>712</v>
      </c>
      <c r="D480" s="125" t="s">
        <v>122</v>
      </c>
      <c r="E480" s="126" t="s">
        <v>713</v>
      </c>
      <c r="F480" s="127" t="s">
        <v>714</v>
      </c>
      <c r="G480" s="128" t="s">
        <v>386</v>
      </c>
      <c r="H480" s="129">
        <v>1</v>
      </c>
      <c r="I480" s="130"/>
      <c r="J480" s="130">
        <f>ROUND(I480*H480,2)</f>
        <v>0</v>
      </c>
      <c r="K480" s="131"/>
      <c r="L480" s="28"/>
      <c r="M480" s="132" t="s">
        <v>1</v>
      </c>
      <c r="N480" s="133" t="s">
        <v>36</v>
      </c>
      <c r="O480" s="134">
        <v>2.2029999999999998</v>
      </c>
      <c r="P480" s="134">
        <f>O480*H480</f>
        <v>2.2029999999999998</v>
      </c>
      <c r="Q480" s="134">
        <v>1.218E-2</v>
      </c>
      <c r="R480" s="134">
        <f>Q480*H480</f>
        <v>1.218E-2</v>
      </c>
      <c r="S480" s="134">
        <v>0</v>
      </c>
      <c r="T480" s="135">
        <f>S480*H480</f>
        <v>0</v>
      </c>
      <c r="AR480" s="136" t="s">
        <v>126</v>
      </c>
      <c r="AT480" s="136" t="s">
        <v>122</v>
      </c>
      <c r="AU480" s="136" t="s">
        <v>81</v>
      </c>
      <c r="AY480" s="16" t="s">
        <v>120</v>
      </c>
      <c r="BE480" s="137">
        <f>IF(N480="základní",J480,0)</f>
        <v>0</v>
      </c>
      <c r="BF480" s="137">
        <f>IF(N480="snížená",J480,0)</f>
        <v>0</v>
      </c>
      <c r="BG480" s="137">
        <f>IF(N480="zákl. přenesená",J480,0)</f>
        <v>0</v>
      </c>
      <c r="BH480" s="137">
        <f>IF(N480="sníž. přenesená",J480,0)</f>
        <v>0</v>
      </c>
      <c r="BI480" s="137">
        <f>IF(N480="nulová",J480,0)</f>
        <v>0</v>
      </c>
      <c r="BJ480" s="16" t="s">
        <v>79</v>
      </c>
      <c r="BK480" s="137">
        <f>ROUND(I480*H480,2)</f>
        <v>0</v>
      </c>
      <c r="BL480" s="16" t="s">
        <v>126</v>
      </c>
      <c r="BM480" s="136" t="s">
        <v>715</v>
      </c>
    </row>
    <row r="481" spans="2:65" s="13" customFormat="1">
      <c r="B481" s="145"/>
      <c r="D481" s="139" t="s">
        <v>128</v>
      </c>
      <c r="E481" s="146" t="s">
        <v>1</v>
      </c>
      <c r="F481" s="147" t="s">
        <v>694</v>
      </c>
      <c r="H481" s="146" t="s">
        <v>1</v>
      </c>
      <c r="L481" s="145"/>
      <c r="M481" s="148"/>
      <c r="T481" s="149"/>
      <c r="AT481" s="146" t="s">
        <v>128</v>
      </c>
      <c r="AU481" s="146" t="s">
        <v>81</v>
      </c>
      <c r="AV481" s="13" t="s">
        <v>79</v>
      </c>
      <c r="AW481" s="13" t="s">
        <v>28</v>
      </c>
      <c r="AX481" s="13" t="s">
        <v>71</v>
      </c>
      <c r="AY481" s="146" t="s">
        <v>120</v>
      </c>
    </row>
    <row r="482" spans="2:65" s="13" customFormat="1">
      <c r="B482" s="145"/>
      <c r="D482" s="139" t="s">
        <v>128</v>
      </c>
      <c r="E482" s="146" t="s">
        <v>1</v>
      </c>
      <c r="F482" s="147" t="s">
        <v>695</v>
      </c>
      <c r="H482" s="146" t="s">
        <v>1</v>
      </c>
      <c r="L482" s="145"/>
      <c r="M482" s="148"/>
      <c r="T482" s="149"/>
      <c r="AT482" s="146" t="s">
        <v>128</v>
      </c>
      <c r="AU482" s="146" t="s">
        <v>81</v>
      </c>
      <c r="AV482" s="13" t="s">
        <v>79</v>
      </c>
      <c r="AW482" s="13" t="s">
        <v>28</v>
      </c>
      <c r="AX482" s="13" t="s">
        <v>71</v>
      </c>
      <c r="AY482" s="146" t="s">
        <v>120</v>
      </c>
    </row>
    <row r="483" spans="2:65" s="12" customFormat="1">
      <c r="B483" s="138"/>
      <c r="D483" s="139" t="s">
        <v>128</v>
      </c>
      <c r="E483" s="140" t="s">
        <v>1</v>
      </c>
      <c r="F483" s="141" t="s">
        <v>79</v>
      </c>
      <c r="H483" s="142">
        <v>1</v>
      </c>
      <c r="L483" s="138"/>
      <c r="M483" s="143"/>
      <c r="T483" s="144"/>
      <c r="AT483" s="140" t="s">
        <v>128</v>
      </c>
      <c r="AU483" s="140" t="s">
        <v>81</v>
      </c>
      <c r="AV483" s="12" t="s">
        <v>81</v>
      </c>
      <c r="AW483" s="12" t="s">
        <v>28</v>
      </c>
      <c r="AX483" s="12" t="s">
        <v>79</v>
      </c>
      <c r="AY483" s="140" t="s">
        <v>120</v>
      </c>
    </row>
    <row r="484" spans="2:65" s="1" customFormat="1" ht="24.25" customHeight="1">
      <c r="B484" s="124"/>
      <c r="C484" s="156" t="s">
        <v>716</v>
      </c>
      <c r="D484" s="156" t="s">
        <v>252</v>
      </c>
      <c r="E484" s="157" t="s">
        <v>717</v>
      </c>
      <c r="F484" s="158" t="s">
        <v>718</v>
      </c>
      <c r="G484" s="159" t="s">
        <v>386</v>
      </c>
      <c r="H484" s="160">
        <v>1</v>
      </c>
      <c r="I484" s="161"/>
      <c r="J484" s="161">
        <f t="shared" ref="J484:J493" si="10">ROUND(I484*H484,2)</f>
        <v>0</v>
      </c>
      <c r="K484" s="162"/>
      <c r="L484" s="163"/>
      <c r="M484" s="164" t="s">
        <v>1</v>
      </c>
      <c r="N484" s="165" t="s">
        <v>36</v>
      </c>
      <c r="O484" s="134">
        <v>0</v>
      </c>
      <c r="P484" s="134">
        <f t="shared" ref="P484:P493" si="11">O484*H484</f>
        <v>0</v>
      </c>
      <c r="Q484" s="134">
        <v>0.58499999999999996</v>
      </c>
      <c r="R484" s="134">
        <f t="shared" ref="R484:R493" si="12">Q484*H484</f>
        <v>0.58499999999999996</v>
      </c>
      <c r="S484" s="134">
        <v>0</v>
      </c>
      <c r="T484" s="135">
        <f t="shared" ref="T484:T493" si="13">S484*H484</f>
        <v>0</v>
      </c>
      <c r="AR484" s="136" t="s">
        <v>155</v>
      </c>
      <c r="AT484" s="136" t="s">
        <v>252</v>
      </c>
      <c r="AU484" s="136" t="s">
        <v>81</v>
      </c>
      <c r="AY484" s="16" t="s">
        <v>120</v>
      </c>
      <c r="BE484" s="137">
        <f t="shared" ref="BE484:BE493" si="14">IF(N484="základní",J484,0)</f>
        <v>0</v>
      </c>
      <c r="BF484" s="137">
        <f t="shared" ref="BF484:BF493" si="15">IF(N484="snížená",J484,0)</f>
        <v>0</v>
      </c>
      <c r="BG484" s="137">
        <f t="shared" ref="BG484:BG493" si="16">IF(N484="zákl. přenesená",J484,0)</f>
        <v>0</v>
      </c>
      <c r="BH484" s="137">
        <f t="shared" ref="BH484:BH493" si="17">IF(N484="sníž. přenesená",J484,0)</f>
        <v>0</v>
      </c>
      <c r="BI484" s="137">
        <f t="shared" ref="BI484:BI493" si="18">IF(N484="nulová",J484,0)</f>
        <v>0</v>
      </c>
      <c r="BJ484" s="16" t="s">
        <v>79</v>
      </c>
      <c r="BK484" s="137">
        <f t="shared" ref="BK484:BK493" si="19">ROUND(I484*H484,2)</f>
        <v>0</v>
      </c>
      <c r="BL484" s="16" t="s">
        <v>126</v>
      </c>
      <c r="BM484" s="136" t="s">
        <v>719</v>
      </c>
    </row>
    <row r="485" spans="2:65" s="1" customFormat="1" ht="24.25" customHeight="1">
      <c r="B485" s="124"/>
      <c r="C485" s="125" t="s">
        <v>720</v>
      </c>
      <c r="D485" s="125" t="s">
        <v>122</v>
      </c>
      <c r="E485" s="126" t="s">
        <v>721</v>
      </c>
      <c r="F485" s="127" t="s">
        <v>722</v>
      </c>
      <c r="G485" s="128" t="s">
        <v>386</v>
      </c>
      <c r="H485" s="129">
        <v>2</v>
      </c>
      <c r="I485" s="130"/>
      <c r="J485" s="130">
        <f t="shared" si="10"/>
        <v>0</v>
      </c>
      <c r="K485" s="131"/>
      <c r="L485" s="28"/>
      <c r="M485" s="132" t="s">
        <v>1</v>
      </c>
      <c r="N485" s="133" t="s">
        <v>36</v>
      </c>
      <c r="O485" s="134">
        <v>2.11</v>
      </c>
      <c r="P485" s="134">
        <f t="shared" si="11"/>
        <v>4.22</v>
      </c>
      <c r="Q485" s="134">
        <v>0.12422</v>
      </c>
      <c r="R485" s="134">
        <f t="shared" si="12"/>
        <v>0.24843999999999999</v>
      </c>
      <c r="S485" s="134">
        <v>0</v>
      </c>
      <c r="T485" s="135">
        <f t="shared" si="13"/>
        <v>0</v>
      </c>
      <c r="AR485" s="136" t="s">
        <v>126</v>
      </c>
      <c r="AT485" s="136" t="s">
        <v>122</v>
      </c>
      <c r="AU485" s="136" t="s">
        <v>81</v>
      </c>
      <c r="AY485" s="16" t="s">
        <v>120</v>
      </c>
      <c r="BE485" s="137">
        <f t="shared" si="14"/>
        <v>0</v>
      </c>
      <c r="BF485" s="137">
        <f t="shared" si="15"/>
        <v>0</v>
      </c>
      <c r="BG485" s="137">
        <f t="shared" si="16"/>
        <v>0</v>
      </c>
      <c r="BH485" s="137">
        <f t="shared" si="17"/>
        <v>0</v>
      </c>
      <c r="BI485" s="137">
        <f t="shared" si="18"/>
        <v>0</v>
      </c>
      <c r="BJ485" s="16" t="s">
        <v>79</v>
      </c>
      <c r="BK485" s="137">
        <f t="shared" si="19"/>
        <v>0</v>
      </c>
      <c r="BL485" s="16" t="s">
        <v>126</v>
      </c>
      <c r="BM485" s="136" t="s">
        <v>723</v>
      </c>
    </row>
    <row r="486" spans="2:65" s="1" customFormat="1" ht="24.25" customHeight="1">
      <c r="B486" s="124"/>
      <c r="C486" s="156" t="s">
        <v>724</v>
      </c>
      <c r="D486" s="156" t="s">
        <v>252</v>
      </c>
      <c r="E486" s="157" t="s">
        <v>725</v>
      </c>
      <c r="F486" s="158" t="s">
        <v>726</v>
      </c>
      <c r="G486" s="159" t="s">
        <v>386</v>
      </c>
      <c r="H486" s="160">
        <v>2</v>
      </c>
      <c r="I486" s="161"/>
      <c r="J486" s="161">
        <f t="shared" si="10"/>
        <v>0</v>
      </c>
      <c r="K486" s="162"/>
      <c r="L486" s="163"/>
      <c r="M486" s="164" t="s">
        <v>1</v>
      </c>
      <c r="N486" s="165" t="s">
        <v>36</v>
      </c>
      <c r="O486" s="134">
        <v>0</v>
      </c>
      <c r="P486" s="134">
        <f t="shared" si="11"/>
        <v>0</v>
      </c>
      <c r="Q486" s="134">
        <v>7.1999999999999995E-2</v>
      </c>
      <c r="R486" s="134">
        <f t="shared" si="12"/>
        <v>0.14399999999999999</v>
      </c>
      <c r="S486" s="134">
        <v>0</v>
      </c>
      <c r="T486" s="135">
        <f t="shared" si="13"/>
        <v>0</v>
      </c>
      <c r="AR486" s="136" t="s">
        <v>155</v>
      </c>
      <c r="AT486" s="136" t="s">
        <v>252</v>
      </c>
      <c r="AU486" s="136" t="s">
        <v>81</v>
      </c>
      <c r="AY486" s="16" t="s">
        <v>120</v>
      </c>
      <c r="BE486" s="137">
        <f t="shared" si="14"/>
        <v>0</v>
      </c>
      <c r="BF486" s="137">
        <f t="shared" si="15"/>
        <v>0</v>
      </c>
      <c r="BG486" s="137">
        <f t="shared" si="16"/>
        <v>0</v>
      </c>
      <c r="BH486" s="137">
        <f t="shared" si="17"/>
        <v>0</v>
      </c>
      <c r="BI486" s="137">
        <f t="shared" si="18"/>
        <v>0</v>
      </c>
      <c r="BJ486" s="16" t="s">
        <v>79</v>
      </c>
      <c r="BK486" s="137">
        <f t="shared" si="19"/>
        <v>0</v>
      </c>
      <c r="BL486" s="16" t="s">
        <v>126</v>
      </c>
      <c r="BM486" s="136" t="s">
        <v>727</v>
      </c>
    </row>
    <row r="487" spans="2:65" s="1" customFormat="1" ht="24.25" customHeight="1">
      <c r="B487" s="124"/>
      <c r="C487" s="125" t="s">
        <v>728</v>
      </c>
      <c r="D487" s="125" t="s">
        <v>122</v>
      </c>
      <c r="E487" s="126" t="s">
        <v>729</v>
      </c>
      <c r="F487" s="127" t="s">
        <v>730</v>
      </c>
      <c r="G487" s="128" t="s">
        <v>386</v>
      </c>
      <c r="H487" s="129">
        <v>2</v>
      </c>
      <c r="I487" s="130"/>
      <c r="J487" s="130">
        <f t="shared" si="10"/>
        <v>0</v>
      </c>
      <c r="K487" s="131"/>
      <c r="L487" s="28"/>
      <c r="M487" s="132" t="s">
        <v>1</v>
      </c>
      <c r="N487" s="133" t="s">
        <v>36</v>
      </c>
      <c r="O487" s="134">
        <v>1.131</v>
      </c>
      <c r="P487" s="134">
        <f t="shared" si="11"/>
        <v>2.262</v>
      </c>
      <c r="Q487" s="134">
        <v>2.972E-2</v>
      </c>
      <c r="R487" s="134">
        <f t="shared" si="12"/>
        <v>5.944E-2</v>
      </c>
      <c r="S487" s="134">
        <v>0</v>
      </c>
      <c r="T487" s="135">
        <f t="shared" si="13"/>
        <v>0</v>
      </c>
      <c r="AR487" s="136" t="s">
        <v>126</v>
      </c>
      <c r="AT487" s="136" t="s">
        <v>122</v>
      </c>
      <c r="AU487" s="136" t="s">
        <v>81</v>
      </c>
      <c r="AY487" s="16" t="s">
        <v>120</v>
      </c>
      <c r="BE487" s="137">
        <f t="shared" si="14"/>
        <v>0</v>
      </c>
      <c r="BF487" s="137">
        <f t="shared" si="15"/>
        <v>0</v>
      </c>
      <c r="BG487" s="137">
        <f t="shared" si="16"/>
        <v>0</v>
      </c>
      <c r="BH487" s="137">
        <f t="shared" si="17"/>
        <v>0</v>
      </c>
      <c r="BI487" s="137">
        <f t="shared" si="18"/>
        <v>0</v>
      </c>
      <c r="BJ487" s="16" t="s">
        <v>79</v>
      </c>
      <c r="BK487" s="137">
        <f t="shared" si="19"/>
        <v>0</v>
      </c>
      <c r="BL487" s="16" t="s">
        <v>126</v>
      </c>
      <c r="BM487" s="136" t="s">
        <v>731</v>
      </c>
    </row>
    <row r="488" spans="2:65" s="1" customFormat="1" ht="21.75" customHeight="1">
      <c r="B488" s="124"/>
      <c r="C488" s="156" t="s">
        <v>732</v>
      </c>
      <c r="D488" s="156" t="s">
        <v>252</v>
      </c>
      <c r="E488" s="157" t="s">
        <v>733</v>
      </c>
      <c r="F488" s="158" t="s">
        <v>734</v>
      </c>
      <c r="G488" s="159" t="s">
        <v>386</v>
      </c>
      <c r="H488" s="160">
        <v>2</v>
      </c>
      <c r="I488" s="161"/>
      <c r="J488" s="161">
        <f t="shared" si="10"/>
        <v>0</v>
      </c>
      <c r="K488" s="162"/>
      <c r="L488" s="163"/>
      <c r="M488" s="164" t="s">
        <v>1</v>
      </c>
      <c r="N488" s="165" t="s">
        <v>36</v>
      </c>
      <c r="O488" s="134">
        <v>0</v>
      </c>
      <c r="P488" s="134">
        <f t="shared" si="11"/>
        <v>0</v>
      </c>
      <c r="Q488" s="134">
        <v>0.04</v>
      </c>
      <c r="R488" s="134">
        <f t="shared" si="12"/>
        <v>0.08</v>
      </c>
      <c r="S488" s="134">
        <v>0</v>
      </c>
      <c r="T488" s="135">
        <f t="shared" si="13"/>
        <v>0</v>
      </c>
      <c r="AR488" s="136" t="s">
        <v>155</v>
      </c>
      <c r="AT488" s="136" t="s">
        <v>252</v>
      </c>
      <c r="AU488" s="136" t="s">
        <v>81</v>
      </c>
      <c r="AY488" s="16" t="s">
        <v>120</v>
      </c>
      <c r="BE488" s="137">
        <f t="shared" si="14"/>
        <v>0</v>
      </c>
      <c r="BF488" s="137">
        <f t="shared" si="15"/>
        <v>0</v>
      </c>
      <c r="BG488" s="137">
        <f t="shared" si="16"/>
        <v>0</v>
      </c>
      <c r="BH488" s="137">
        <f t="shared" si="17"/>
        <v>0</v>
      </c>
      <c r="BI488" s="137">
        <f t="shared" si="18"/>
        <v>0</v>
      </c>
      <c r="BJ488" s="16" t="s">
        <v>79</v>
      </c>
      <c r="BK488" s="137">
        <f t="shared" si="19"/>
        <v>0</v>
      </c>
      <c r="BL488" s="16" t="s">
        <v>126</v>
      </c>
      <c r="BM488" s="136" t="s">
        <v>735</v>
      </c>
    </row>
    <row r="489" spans="2:65" s="1" customFormat="1" ht="24.25" customHeight="1">
      <c r="B489" s="124"/>
      <c r="C489" s="125" t="s">
        <v>736</v>
      </c>
      <c r="D489" s="125" t="s">
        <v>122</v>
      </c>
      <c r="E489" s="126" t="s">
        <v>737</v>
      </c>
      <c r="F489" s="127" t="s">
        <v>738</v>
      </c>
      <c r="G489" s="128" t="s">
        <v>386</v>
      </c>
      <c r="H489" s="129">
        <v>2</v>
      </c>
      <c r="I489" s="130"/>
      <c r="J489" s="130">
        <f t="shared" si="10"/>
        <v>0</v>
      </c>
      <c r="K489" s="131"/>
      <c r="L489" s="28"/>
      <c r="M489" s="132" t="s">
        <v>1</v>
      </c>
      <c r="N489" s="133" t="s">
        <v>36</v>
      </c>
      <c r="O489" s="134">
        <v>1.998</v>
      </c>
      <c r="P489" s="134">
        <f t="shared" si="11"/>
        <v>3.996</v>
      </c>
      <c r="Q489" s="134">
        <v>2.972E-2</v>
      </c>
      <c r="R489" s="134">
        <f t="shared" si="12"/>
        <v>5.944E-2</v>
      </c>
      <c r="S489" s="134">
        <v>0</v>
      </c>
      <c r="T489" s="135">
        <f t="shared" si="13"/>
        <v>0</v>
      </c>
      <c r="AR489" s="136" t="s">
        <v>126</v>
      </c>
      <c r="AT489" s="136" t="s">
        <v>122</v>
      </c>
      <c r="AU489" s="136" t="s">
        <v>81</v>
      </c>
      <c r="AY489" s="16" t="s">
        <v>120</v>
      </c>
      <c r="BE489" s="137">
        <f t="shared" si="14"/>
        <v>0</v>
      </c>
      <c r="BF489" s="137">
        <f t="shared" si="15"/>
        <v>0</v>
      </c>
      <c r="BG489" s="137">
        <f t="shared" si="16"/>
        <v>0</v>
      </c>
      <c r="BH489" s="137">
        <f t="shared" si="17"/>
        <v>0</v>
      </c>
      <c r="BI489" s="137">
        <f t="shared" si="18"/>
        <v>0</v>
      </c>
      <c r="BJ489" s="16" t="s">
        <v>79</v>
      </c>
      <c r="BK489" s="137">
        <f t="shared" si="19"/>
        <v>0</v>
      </c>
      <c r="BL489" s="16" t="s">
        <v>126</v>
      </c>
      <c r="BM489" s="136" t="s">
        <v>739</v>
      </c>
    </row>
    <row r="490" spans="2:65" s="1" customFormat="1" ht="21.75" customHeight="1">
      <c r="B490" s="124"/>
      <c r="C490" s="156" t="s">
        <v>740</v>
      </c>
      <c r="D490" s="156" t="s">
        <v>252</v>
      </c>
      <c r="E490" s="157" t="s">
        <v>741</v>
      </c>
      <c r="F490" s="158" t="s">
        <v>742</v>
      </c>
      <c r="G490" s="159" t="s">
        <v>386</v>
      </c>
      <c r="H490" s="160">
        <v>2</v>
      </c>
      <c r="I490" s="161"/>
      <c r="J490" s="161">
        <f t="shared" si="10"/>
        <v>0</v>
      </c>
      <c r="K490" s="162"/>
      <c r="L490" s="163"/>
      <c r="M490" s="164" t="s">
        <v>1</v>
      </c>
      <c r="N490" s="165" t="s">
        <v>36</v>
      </c>
      <c r="O490" s="134">
        <v>0</v>
      </c>
      <c r="P490" s="134">
        <f t="shared" si="11"/>
        <v>0</v>
      </c>
      <c r="Q490" s="134">
        <v>0.111</v>
      </c>
      <c r="R490" s="134">
        <f t="shared" si="12"/>
        <v>0.222</v>
      </c>
      <c r="S490" s="134">
        <v>0</v>
      </c>
      <c r="T490" s="135">
        <f t="shared" si="13"/>
        <v>0</v>
      </c>
      <c r="AR490" s="136" t="s">
        <v>155</v>
      </c>
      <c r="AT490" s="136" t="s">
        <v>252</v>
      </c>
      <c r="AU490" s="136" t="s">
        <v>81</v>
      </c>
      <c r="AY490" s="16" t="s">
        <v>120</v>
      </c>
      <c r="BE490" s="137">
        <f t="shared" si="14"/>
        <v>0</v>
      </c>
      <c r="BF490" s="137">
        <f t="shared" si="15"/>
        <v>0</v>
      </c>
      <c r="BG490" s="137">
        <f t="shared" si="16"/>
        <v>0</v>
      </c>
      <c r="BH490" s="137">
        <f t="shared" si="17"/>
        <v>0</v>
      </c>
      <c r="BI490" s="137">
        <f t="shared" si="18"/>
        <v>0</v>
      </c>
      <c r="BJ490" s="16" t="s">
        <v>79</v>
      </c>
      <c r="BK490" s="137">
        <f t="shared" si="19"/>
        <v>0</v>
      </c>
      <c r="BL490" s="16" t="s">
        <v>126</v>
      </c>
      <c r="BM490" s="136" t="s">
        <v>743</v>
      </c>
    </row>
    <row r="491" spans="2:65" s="1" customFormat="1" ht="24.25" customHeight="1">
      <c r="B491" s="124"/>
      <c r="C491" s="125" t="s">
        <v>744</v>
      </c>
      <c r="D491" s="125" t="s">
        <v>122</v>
      </c>
      <c r="E491" s="126" t="s">
        <v>745</v>
      </c>
      <c r="F491" s="127" t="s">
        <v>746</v>
      </c>
      <c r="G491" s="128" t="s">
        <v>386</v>
      </c>
      <c r="H491" s="129">
        <v>2</v>
      </c>
      <c r="I491" s="130"/>
      <c r="J491" s="130">
        <f t="shared" si="10"/>
        <v>0</v>
      </c>
      <c r="K491" s="131"/>
      <c r="L491" s="28"/>
      <c r="M491" s="132" t="s">
        <v>1</v>
      </c>
      <c r="N491" s="133" t="s">
        <v>36</v>
      </c>
      <c r="O491" s="134">
        <v>2.1</v>
      </c>
      <c r="P491" s="134">
        <f t="shared" si="11"/>
        <v>4.2</v>
      </c>
      <c r="Q491" s="134">
        <v>2.972E-2</v>
      </c>
      <c r="R491" s="134">
        <f t="shared" si="12"/>
        <v>5.944E-2</v>
      </c>
      <c r="S491" s="134">
        <v>0</v>
      </c>
      <c r="T491" s="135">
        <f t="shared" si="13"/>
        <v>0</v>
      </c>
      <c r="AR491" s="136" t="s">
        <v>126</v>
      </c>
      <c r="AT491" s="136" t="s">
        <v>122</v>
      </c>
      <c r="AU491" s="136" t="s">
        <v>81</v>
      </c>
      <c r="AY491" s="16" t="s">
        <v>120</v>
      </c>
      <c r="BE491" s="137">
        <f t="shared" si="14"/>
        <v>0</v>
      </c>
      <c r="BF491" s="137">
        <f t="shared" si="15"/>
        <v>0</v>
      </c>
      <c r="BG491" s="137">
        <f t="shared" si="16"/>
        <v>0</v>
      </c>
      <c r="BH491" s="137">
        <f t="shared" si="17"/>
        <v>0</v>
      </c>
      <c r="BI491" s="137">
        <f t="shared" si="18"/>
        <v>0</v>
      </c>
      <c r="BJ491" s="16" t="s">
        <v>79</v>
      </c>
      <c r="BK491" s="137">
        <f t="shared" si="19"/>
        <v>0</v>
      </c>
      <c r="BL491" s="16" t="s">
        <v>126</v>
      </c>
      <c r="BM491" s="136" t="s">
        <v>747</v>
      </c>
    </row>
    <row r="492" spans="2:65" s="1" customFormat="1" ht="33" customHeight="1">
      <c r="B492" s="124"/>
      <c r="C492" s="156" t="s">
        <v>748</v>
      </c>
      <c r="D492" s="156" t="s">
        <v>252</v>
      </c>
      <c r="E492" s="157" t="s">
        <v>749</v>
      </c>
      <c r="F492" s="158" t="s">
        <v>750</v>
      </c>
      <c r="G492" s="159" t="s">
        <v>386</v>
      </c>
      <c r="H492" s="160">
        <v>2</v>
      </c>
      <c r="I492" s="161"/>
      <c r="J492" s="161">
        <f t="shared" si="10"/>
        <v>0</v>
      </c>
      <c r="K492" s="162"/>
      <c r="L492" s="163"/>
      <c r="M492" s="164" t="s">
        <v>1</v>
      </c>
      <c r="N492" s="165" t="s">
        <v>36</v>
      </c>
      <c r="O492" s="134">
        <v>0</v>
      </c>
      <c r="P492" s="134">
        <f t="shared" si="11"/>
        <v>0</v>
      </c>
      <c r="Q492" s="134">
        <v>0.29799999999999999</v>
      </c>
      <c r="R492" s="134">
        <f t="shared" si="12"/>
        <v>0.59599999999999997</v>
      </c>
      <c r="S492" s="134">
        <v>0</v>
      </c>
      <c r="T492" s="135">
        <f t="shared" si="13"/>
        <v>0</v>
      </c>
      <c r="AR492" s="136" t="s">
        <v>155</v>
      </c>
      <c r="AT492" s="136" t="s">
        <v>252</v>
      </c>
      <c r="AU492" s="136" t="s">
        <v>81</v>
      </c>
      <c r="AY492" s="16" t="s">
        <v>120</v>
      </c>
      <c r="BE492" s="137">
        <f t="shared" si="14"/>
        <v>0</v>
      </c>
      <c r="BF492" s="137">
        <f t="shared" si="15"/>
        <v>0</v>
      </c>
      <c r="BG492" s="137">
        <f t="shared" si="16"/>
        <v>0</v>
      </c>
      <c r="BH492" s="137">
        <f t="shared" si="17"/>
        <v>0</v>
      </c>
      <c r="BI492" s="137">
        <f t="shared" si="18"/>
        <v>0</v>
      </c>
      <c r="BJ492" s="16" t="s">
        <v>79</v>
      </c>
      <c r="BK492" s="137">
        <f t="shared" si="19"/>
        <v>0</v>
      </c>
      <c r="BL492" s="16" t="s">
        <v>126</v>
      </c>
      <c r="BM492" s="136" t="s">
        <v>751</v>
      </c>
    </row>
    <row r="493" spans="2:65" s="1" customFormat="1" ht="24.25" customHeight="1">
      <c r="B493" s="124"/>
      <c r="C493" s="125" t="s">
        <v>752</v>
      </c>
      <c r="D493" s="125" t="s">
        <v>122</v>
      </c>
      <c r="E493" s="126" t="s">
        <v>753</v>
      </c>
      <c r="F493" s="127" t="s">
        <v>754</v>
      </c>
      <c r="G493" s="128" t="s">
        <v>386</v>
      </c>
      <c r="H493" s="129">
        <v>1</v>
      </c>
      <c r="I493" s="130"/>
      <c r="J493" s="130">
        <f t="shared" si="10"/>
        <v>0</v>
      </c>
      <c r="K493" s="131"/>
      <c r="L493" s="28"/>
      <c r="M493" s="132" t="s">
        <v>1</v>
      </c>
      <c r="N493" s="133" t="s">
        <v>36</v>
      </c>
      <c r="O493" s="134">
        <v>1.694</v>
      </c>
      <c r="P493" s="134">
        <f t="shared" si="11"/>
        <v>1.694</v>
      </c>
      <c r="Q493" s="134">
        <v>0.21734000000000001</v>
      </c>
      <c r="R493" s="134">
        <f t="shared" si="12"/>
        <v>0.21734000000000001</v>
      </c>
      <c r="S493" s="134">
        <v>0</v>
      </c>
      <c r="T493" s="135">
        <f t="shared" si="13"/>
        <v>0</v>
      </c>
      <c r="AR493" s="136" t="s">
        <v>126</v>
      </c>
      <c r="AT493" s="136" t="s">
        <v>122</v>
      </c>
      <c r="AU493" s="136" t="s">
        <v>81</v>
      </c>
      <c r="AY493" s="16" t="s">
        <v>120</v>
      </c>
      <c r="BE493" s="137">
        <f t="shared" si="14"/>
        <v>0</v>
      </c>
      <c r="BF493" s="137">
        <f t="shared" si="15"/>
        <v>0</v>
      </c>
      <c r="BG493" s="137">
        <f t="shared" si="16"/>
        <v>0</v>
      </c>
      <c r="BH493" s="137">
        <f t="shared" si="17"/>
        <v>0</v>
      </c>
      <c r="BI493" s="137">
        <f t="shared" si="18"/>
        <v>0</v>
      </c>
      <c r="BJ493" s="16" t="s">
        <v>79</v>
      </c>
      <c r="BK493" s="137">
        <f t="shared" si="19"/>
        <v>0</v>
      </c>
      <c r="BL493" s="16" t="s">
        <v>126</v>
      </c>
      <c r="BM493" s="136" t="s">
        <v>755</v>
      </c>
    </row>
    <row r="494" spans="2:65" s="13" customFormat="1">
      <c r="B494" s="145"/>
      <c r="D494" s="139" t="s">
        <v>128</v>
      </c>
      <c r="E494" s="146" t="s">
        <v>1</v>
      </c>
      <c r="F494" s="147" t="s">
        <v>694</v>
      </c>
      <c r="H494" s="146" t="s">
        <v>1</v>
      </c>
      <c r="L494" s="145"/>
      <c r="M494" s="148"/>
      <c r="T494" s="149"/>
      <c r="AT494" s="146" t="s">
        <v>128</v>
      </c>
      <c r="AU494" s="146" t="s">
        <v>81</v>
      </c>
      <c r="AV494" s="13" t="s">
        <v>79</v>
      </c>
      <c r="AW494" s="13" t="s">
        <v>28</v>
      </c>
      <c r="AX494" s="13" t="s">
        <v>71</v>
      </c>
      <c r="AY494" s="146" t="s">
        <v>120</v>
      </c>
    </row>
    <row r="495" spans="2:65" s="13" customFormat="1">
      <c r="B495" s="145"/>
      <c r="D495" s="139" t="s">
        <v>128</v>
      </c>
      <c r="E495" s="146" t="s">
        <v>1</v>
      </c>
      <c r="F495" s="147" t="s">
        <v>695</v>
      </c>
      <c r="H495" s="146" t="s">
        <v>1</v>
      </c>
      <c r="L495" s="145"/>
      <c r="M495" s="148"/>
      <c r="T495" s="149"/>
      <c r="AT495" s="146" t="s">
        <v>128</v>
      </c>
      <c r="AU495" s="146" t="s">
        <v>81</v>
      </c>
      <c r="AV495" s="13" t="s">
        <v>79</v>
      </c>
      <c r="AW495" s="13" t="s">
        <v>28</v>
      </c>
      <c r="AX495" s="13" t="s">
        <v>71</v>
      </c>
      <c r="AY495" s="146" t="s">
        <v>120</v>
      </c>
    </row>
    <row r="496" spans="2:65" s="12" customFormat="1">
      <c r="B496" s="138"/>
      <c r="D496" s="139" t="s">
        <v>128</v>
      </c>
      <c r="E496" s="140" t="s">
        <v>1</v>
      </c>
      <c r="F496" s="141" t="s">
        <v>79</v>
      </c>
      <c r="H496" s="142">
        <v>1</v>
      </c>
      <c r="L496" s="138"/>
      <c r="M496" s="143"/>
      <c r="T496" s="144"/>
      <c r="AT496" s="140" t="s">
        <v>128</v>
      </c>
      <c r="AU496" s="140" t="s">
        <v>81</v>
      </c>
      <c r="AV496" s="12" t="s">
        <v>81</v>
      </c>
      <c r="AW496" s="12" t="s">
        <v>28</v>
      </c>
      <c r="AX496" s="12" t="s">
        <v>79</v>
      </c>
      <c r="AY496" s="140" t="s">
        <v>120</v>
      </c>
    </row>
    <row r="497" spans="2:65" s="1" customFormat="1" ht="24.25" customHeight="1">
      <c r="B497" s="124"/>
      <c r="C497" s="156" t="s">
        <v>756</v>
      </c>
      <c r="D497" s="156" t="s">
        <v>252</v>
      </c>
      <c r="E497" s="157" t="s">
        <v>757</v>
      </c>
      <c r="F497" s="158" t="s">
        <v>758</v>
      </c>
      <c r="G497" s="159" t="s">
        <v>386</v>
      </c>
      <c r="H497" s="160">
        <v>1</v>
      </c>
      <c r="I497" s="161"/>
      <c r="J497" s="161">
        <f>ROUND(I497*H497,2)</f>
        <v>0</v>
      </c>
      <c r="K497" s="162"/>
      <c r="L497" s="163"/>
      <c r="M497" s="164" t="s">
        <v>1</v>
      </c>
      <c r="N497" s="165" t="s">
        <v>36</v>
      </c>
      <c r="O497" s="134">
        <v>0</v>
      </c>
      <c r="P497" s="134">
        <f>O497*H497</f>
        <v>0</v>
      </c>
      <c r="Q497" s="134">
        <v>5.4600000000000003E-2</v>
      </c>
      <c r="R497" s="134">
        <f>Q497*H497</f>
        <v>5.4600000000000003E-2</v>
      </c>
      <c r="S497" s="134">
        <v>0</v>
      </c>
      <c r="T497" s="135">
        <f>S497*H497</f>
        <v>0</v>
      </c>
      <c r="AR497" s="136" t="s">
        <v>155</v>
      </c>
      <c r="AT497" s="136" t="s">
        <v>252</v>
      </c>
      <c r="AU497" s="136" t="s">
        <v>81</v>
      </c>
      <c r="AY497" s="16" t="s">
        <v>120</v>
      </c>
      <c r="BE497" s="137">
        <f>IF(N497="základní",J497,0)</f>
        <v>0</v>
      </c>
      <c r="BF497" s="137">
        <f>IF(N497="snížená",J497,0)</f>
        <v>0</v>
      </c>
      <c r="BG497" s="137">
        <f>IF(N497="zákl. přenesená",J497,0)</f>
        <v>0</v>
      </c>
      <c r="BH497" s="137">
        <f>IF(N497="sníž. přenesená",J497,0)</f>
        <v>0</v>
      </c>
      <c r="BI497" s="137">
        <f>IF(N497="nulová",J497,0)</f>
        <v>0</v>
      </c>
      <c r="BJ497" s="16" t="s">
        <v>79</v>
      </c>
      <c r="BK497" s="137">
        <f>ROUND(I497*H497,2)</f>
        <v>0</v>
      </c>
      <c r="BL497" s="16" t="s">
        <v>126</v>
      </c>
      <c r="BM497" s="136" t="s">
        <v>759</v>
      </c>
    </row>
    <row r="498" spans="2:65" s="1" customFormat="1" ht="24.25" customHeight="1">
      <c r="B498" s="124"/>
      <c r="C498" s="125" t="s">
        <v>760</v>
      </c>
      <c r="D498" s="125" t="s">
        <v>122</v>
      </c>
      <c r="E498" s="126" t="s">
        <v>761</v>
      </c>
      <c r="F498" s="127" t="s">
        <v>762</v>
      </c>
      <c r="G498" s="128" t="s">
        <v>386</v>
      </c>
      <c r="H498" s="129">
        <v>2</v>
      </c>
      <c r="I498" s="130"/>
      <c r="J498" s="130">
        <f>ROUND(I498*H498,2)</f>
        <v>0</v>
      </c>
      <c r="K498" s="131"/>
      <c r="L498" s="28"/>
      <c r="M498" s="132" t="s">
        <v>1</v>
      </c>
      <c r="N498" s="133" t="s">
        <v>36</v>
      </c>
      <c r="O498" s="134">
        <v>2.0640000000000001</v>
      </c>
      <c r="P498" s="134">
        <f>O498*H498</f>
        <v>4.1280000000000001</v>
      </c>
      <c r="Q498" s="134">
        <v>0.21734000000000001</v>
      </c>
      <c r="R498" s="134">
        <f>Q498*H498</f>
        <v>0.43468000000000001</v>
      </c>
      <c r="S498" s="134">
        <v>0</v>
      </c>
      <c r="T498" s="135">
        <f>S498*H498</f>
        <v>0</v>
      </c>
      <c r="AR498" s="136" t="s">
        <v>126</v>
      </c>
      <c r="AT498" s="136" t="s">
        <v>122</v>
      </c>
      <c r="AU498" s="136" t="s">
        <v>81</v>
      </c>
      <c r="AY498" s="16" t="s">
        <v>120</v>
      </c>
      <c r="BE498" s="137">
        <f>IF(N498="základní",J498,0)</f>
        <v>0</v>
      </c>
      <c r="BF498" s="137">
        <f>IF(N498="snížená",J498,0)</f>
        <v>0</v>
      </c>
      <c r="BG498" s="137">
        <f>IF(N498="zákl. přenesená",J498,0)</f>
        <v>0</v>
      </c>
      <c r="BH498" s="137">
        <f>IF(N498="sníž. přenesená",J498,0)</f>
        <v>0</v>
      </c>
      <c r="BI498" s="137">
        <f>IF(N498="nulová",J498,0)</f>
        <v>0</v>
      </c>
      <c r="BJ498" s="16" t="s">
        <v>79</v>
      </c>
      <c r="BK498" s="137">
        <f>ROUND(I498*H498,2)</f>
        <v>0</v>
      </c>
      <c r="BL498" s="16" t="s">
        <v>126</v>
      </c>
      <c r="BM498" s="136" t="s">
        <v>763</v>
      </c>
    </row>
    <row r="499" spans="2:65" s="1" customFormat="1" ht="21.75" customHeight="1">
      <c r="B499" s="124"/>
      <c r="C499" s="156" t="s">
        <v>764</v>
      </c>
      <c r="D499" s="156" t="s">
        <v>252</v>
      </c>
      <c r="E499" s="157" t="s">
        <v>765</v>
      </c>
      <c r="F499" s="158" t="s">
        <v>766</v>
      </c>
      <c r="G499" s="159" t="s">
        <v>386</v>
      </c>
      <c r="H499" s="160">
        <v>2</v>
      </c>
      <c r="I499" s="161"/>
      <c r="J499" s="161">
        <f>ROUND(I499*H499,2)</f>
        <v>0</v>
      </c>
      <c r="K499" s="162"/>
      <c r="L499" s="163"/>
      <c r="M499" s="164" t="s">
        <v>1</v>
      </c>
      <c r="N499" s="165" t="s">
        <v>36</v>
      </c>
      <c r="O499" s="134">
        <v>0</v>
      </c>
      <c r="P499" s="134">
        <f>O499*H499</f>
        <v>0</v>
      </c>
      <c r="Q499" s="134">
        <v>8.5000000000000006E-3</v>
      </c>
      <c r="R499" s="134">
        <f>Q499*H499</f>
        <v>1.7000000000000001E-2</v>
      </c>
      <c r="S499" s="134">
        <v>0</v>
      </c>
      <c r="T499" s="135">
        <f>S499*H499</f>
        <v>0</v>
      </c>
      <c r="AR499" s="136" t="s">
        <v>155</v>
      </c>
      <c r="AT499" s="136" t="s">
        <v>252</v>
      </c>
      <c r="AU499" s="136" t="s">
        <v>81</v>
      </c>
      <c r="AY499" s="16" t="s">
        <v>120</v>
      </c>
      <c r="BE499" s="137">
        <f>IF(N499="základní",J499,0)</f>
        <v>0</v>
      </c>
      <c r="BF499" s="137">
        <f>IF(N499="snížená",J499,0)</f>
        <v>0</v>
      </c>
      <c r="BG499" s="137">
        <f>IF(N499="zákl. přenesená",J499,0)</f>
        <v>0</v>
      </c>
      <c r="BH499" s="137">
        <f>IF(N499="sníž. přenesená",J499,0)</f>
        <v>0</v>
      </c>
      <c r="BI499" s="137">
        <f>IF(N499="nulová",J499,0)</f>
        <v>0</v>
      </c>
      <c r="BJ499" s="16" t="s">
        <v>79</v>
      </c>
      <c r="BK499" s="137">
        <f>ROUND(I499*H499,2)</f>
        <v>0</v>
      </c>
      <c r="BL499" s="16" t="s">
        <v>126</v>
      </c>
      <c r="BM499" s="136" t="s">
        <v>767</v>
      </c>
    </row>
    <row r="500" spans="2:65" s="1" customFormat="1" ht="24.25" customHeight="1">
      <c r="B500" s="124"/>
      <c r="C500" s="156" t="s">
        <v>768</v>
      </c>
      <c r="D500" s="156" t="s">
        <v>252</v>
      </c>
      <c r="E500" s="157" t="s">
        <v>769</v>
      </c>
      <c r="F500" s="158" t="s">
        <v>770</v>
      </c>
      <c r="G500" s="159" t="s">
        <v>386</v>
      </c>
      <c r="H500" s="160">
        <v>2</v>
      </c>
      <c r="I500" s="161"/>
      <c r="J500" s="161">
        <f>ROUND(I500*H500,2)</f>
        <v>0</v>
      </c>
      <c r="K500" s="162"/>
      <c r="L500" s="163"/>
      <c r="M500" s="164" t="s">
        <v>1</v>
      </c>
      <c r="N500" s="165" t="s">
        <v>36</v>
      </c>
      <c r="O500" s="134">
        <v>0</v>
      </c>
      <c r="P500" s="134">
        <f>O500*H500</f>
        <v>0</v>
      </c>
      <c r="Q500" s="134">
        <v>0.108</v>
      </c>
      <c r="R500" s="134">
        <f>Q500*H500</f>
        <v>0.216</v>
      </c>
      <c r="S500" s="134">
        <v>0</v>
      </c>
      <c r="T500" s="135">
        <f>S500*H500</f>
        <v>0</v>
      </c>
      <c r="AR500" s="136" t="s">
        <v>155</v>
      </c>
      <c r="AT500" s="136" t="s">
        <v>252</v>
      </c>
      <c r="AU500" s="136" t="s">
        <v>81</v>
      </c>
      <c r="AY500" s="16" t="s">
        <v>120</v>
      </c>
      <c r="BE500" s="137">
        <f>IF(N500="základní",J500,0)</f>
        <v>0</v>
      </c>
      <c r="BF500" s="137">
        <f>IF(N500="snížená",J500,0)</f>
        <v>0</v>
      </c>
      <c r="BG500" s="137">
        <f>IF(N500="zákl. přenesená",J500,0)</f>
        <v>0</v>
      </c>
      <c r="BH500" s="137">
        <f>IF(N500="sníž. přenesená",J500,0)</f>
        <v>0</v>
      </c>
      <c r="BI500" s="137">
        <f>IF(N500="nulová",J500,0)</f>
        <v>0</v>
      </c>
      <c r="BJ500" s="16" t="s">
        <v>79</v>
      </c>
      <c r="BK500" s="137">
        <f>ROUND(I500*H500,2)</f>
        <v>0</v>
      </c>
      <c r="BL500" s="16" t="s">
        <v>126</v>
      </c>
      <c r="BM500" s="136" t="s">
        <v>771</v>
      </c>
    </row>
    <row r="501" spans="2:65" s="1" customFormat="1" ht="24.25" customHeight="1">
      <c r="B501" s="124"/>
      <c r="C501" s="125" t="s">
        <v>772</v>
      </c>
      <c r="D501" s="125" t="s">
        <v>122</v>
      </c>
      <c r="E501" s="126" t="s">
        <v>773</v>
      </c>
      <c r="F501" s="127" t="s">
        <v>774</v>
      </c>
      <c r="G501" s="128" t="s">
        <v>386</v>
      </c>
      <c r="H501" s="129">
        <v>1</v>
      </c>
      <c r="I501" s="130"/>
      <c r="J501" s="130">
        <f>ROUND(I501*H501,2)</f>
        <v>0</v>
      </c>
      <c r="K501" s="131"/>
      <c r="L501" s="28"/>
      <c r="M501" s="132" t="s">
        <v>1</v>
      </c>
      <c r="N501" s="133" t="s">
        <v>36</v>
      </c>
      <c r="O501" s="134">
        <v>0.47</v>
      </c>
      <c r="P501" s="134">
        <f>O501*H501</f>
        <v>0.47</v>
      </c>
      <c r="Q501" s="134">
        <v>0</v>
      </c>
      <c r="R501" s="134">
        <f>Q501*H501</f>
        <v>0</v>
      </c>
      <c r="S501" s="134">
        <v>0.2</v>
      </c>
      <c r="T501" s="135">
        <f>S501*H501</f>
        <v>0.2</v>
      </c>
      <c r="AR501" s="136" t="s">
        <v>126</v>
      </c>
      <c r="AT501" s="136" t="s">
        <v>122</v>
      </c>
      <c r="AU501" s="136" t="s">
        <v>81</v>
      </c>
      <c r="AY501" s="16" t="s">
        <v>120</v>
      </c>
      <c r="BE501" s="137">
        <f>IF(N501="základní",J501,0)</f>
        <v>0</v>
      </c>
      <c r="BF501" s="137">
        <f>IF(N501="snížená",J501,0)</f>
        <v>0</v>
      </c>
      <c r="BG501" s="137">
        <f>IF(N501="zákl. přenesená",J501,0)</f>
        <v>0</v>
      </c>
      <c r="BH501" s="137">
        <f>IF(N501="sníž. přenesená",J501,0)</f>
        <v>0</v>
      </c>
      <c r="BI501" s="137">
        <f>IF(N501="nulová",J501,0)</f>
        <v>0</v>
      </c>
      <c r="BJ501" s="16" t="s">
        <v>79</v>
      </c>
      <c r="BK501" s="137">
        <f>ROUND(I501*H501,2)</f>
        <v>0</v>
      </c>
      <c r="BL501" s="16" t="s">
        <v>126</v>
      </c>
      <c r="BM501" s="136" t="s">
        <v>775</v>
      </c>
    </row>
    <row r="502" spans="2:65" s="13" customFormat="1">
      <c r="B502" s="145"/>
      <c r="D502" s="139" t="s">
        <v>128</v>
      </c>
      <c r="E502" s="146" t="s">
        <v>1</v>
      </c>
      <c r="F502" s="147" t="s">
        <v>694</v>
      </c>
      <c r="H502" s="146" t="s">
        <v>1</v>
      </c>
      <c r="L502" s="145"/>
      <c r="M502" s="148"/>
      <c r="T502" s="149"/>
      <c r="AT502" s="146" t="s">
        <v>128</v>
      </c>
      <c r="AU502" s="146" t="s">
        <v>81</v>
      </c>
      <c r="AV502" s="13" t="s">
        <v>79</v>
      </c>
      <c r="AW502" s="13" t="s">
        <v>28</v>
      </c>
      <c r="AX502" s="13" t="s">
        <v>71</v>
      </c>
      <c r="AY502" s="146" t="s">
        <v>120</v>
      </c>
    </row>
    <row r="503" spans="2:65" s="13" customFormat="1">
      <c r="B503" s="145"/>
      <c r="D503" s="139" t="s">
        <v>128</v>
      </c>
      <c r="E503" s="146" t="s">
        <v>1</v>
      </c>
      <c r="F503" s="147" t="s">
        <v>695</v>
      </c>
      <c r="H503" s="146" t="s">
        <v>1</v>
      </c>
      <c r="L503" s="145"/>
      <c r="M503" s="148"/>
      <c r="T503" s="149"/>
      <c r="AT503" s="146" t="s">
        <v>128</v>
      </c>
      <c r="AU503" s="146" t="s">
        <v>81</v>
      </c>
      <c r="AV503" s="13" t="s">
        <v>79</v>
      </c>
      <c r="AW503" s="13" t="s">
        <v>28</v>
      </c>
      <c r="AX503" s="13" t="s">
        <v>71</v>
      </c>
      <c r="AY503" s="146" t="s">
        <v>120</v>
      </c>
    </row>
    <row r="504" spans="2:65" s="12" customFormat="1">
      <c r="B504" s="138"/>
      <c r="D504" s="139" t="s">
        <v>128</v>
      </c>
      <c r="E504" s="140" t="s">
        <v>1</v>
      </c>
      <c r="F504" s="141" t="s">
        <v>79</v>
      </c>
      <c r="H504" s="142">
        <v>1</v>
      </c>
      <c r="L504" s="138"/>
      <c r="M504" s="143"/>
      <c r="T504" s="144"/>
      <c r="AT504" s="140" t="s">
        <v>128</v>
      </c>
      <c r="AU504" s="140" t="s">
        <v>81</v>
      </c>
      <c r="AV504" s="12" t="s">
        <v>81</v>
      </c>
      <c r="AW504" s="12" t="s">
        <v>28</v>
      </c>
      <c r="AX504" s="12" t="s">
        <v>79</v>
      </c>
      <c r="AY504" s="140" t="s">
        <v>120</v>
      </c>
    </row>
    <row r="505" spans="2:65" s="1" customFormat="1" ht="24.25" customHeight="1">
      <c r="B505" s="124"/>
      <c r="C505" s="125" t="s">
        <v>776</v>
      </c>
      <c r="D505" s="125" t="s">
        <v>122</v>
      </c>
      <c r="E505" s="126" t="s">
        <v>777</v>
      </c>
      <c r="F505" s="127" t="s">
        <v>778</v>
      </c>
      <c r="G505" s="128" t="s">
        <v>386</v>
      </c>
      <c r="H505" s="129">
        <v>1</v>
      </c>
      <c r="I505" s="130"/>
      <c r="J505" s="130">
        <f>ROUND(I505*H505,2)</f>
        <v>0</v>
      </c>
      <c r="K505" s="131"/>
      <c r="L505" s="28"/>
      <c r="M505" s="132" t="s">
        <v>1</v>
      </c>
      <c r="N505" s="133" t="s">
        <v>36</v>
      </c>
      <c r="O505" s="134">
        <v>2.6579999999999999</v>
      </c>
      <c r="P505" s="134">
        <f>O505*H505</f>
        <v>2.6579999999999999</v>
      </c>
      <c r="Q505" s="134">
        <v>0.32973999999999998</v>
      </c>
      <c r="R505" s="134">
        <f>Q505*H505</f>
        <v>0.32973999999999998</v>
      </c>
      <c r="S505" s="134">
        <v>0</v>
      </c>
      <c r="T505" s="135">
        <f>S505*H505</f>
        <v>0</v>
      </c>
      <c r="AR505" s="136" t="s">
        <v>126</v>
      </c>
      <c r="AT505" s="136" t="s">
        <v>122</v>
      </c>
      <c r="AU505" s="136" t="s">
        <v>81</v>
      </c>
      <c r="AY505" s="16" t="s">
        <v>120</v>
      </c>
      <c r="BE505" s="137">
        <f>IF(N505="základní",J505,0)</f>
        <v>0</v>
      </c>
      <c r="BF505" s="137">
        <f>IF(N505="snížená",J505,0)</f>
        <v>0</v>
      </c>
      <c r="BG505" s="137">
        <f>IF(N505="zákl. přenesená",J505,0)</f>
        <v>0</v>
      </c>
      <c r="BH505" s="137">
        <f>IF(N505="sníž. přenesená",J505,0)</f>
        <v>0</v>
      </c>
      <c r="BI505" s="137">
        <f>IF(N505="nulová",J505,0)</f>
        <v>0</v>
      </c>
      <c r="BJ505" s="16" t="s">
        <v>79</v>
      </c>
      <c r="BK505" s="137">
        <f>ROUND(I505*H505,2)</f>
        <v>0</v>
      </c>
      <c r="BL505" s="16" t="s">
        <v>126</v>
      </c>
      <c r="BM505" s="136" t="s">
        <v>779</v>
      </c>
    </row>
    <row r="506" spans="2:65" s="1" customFormat="1" ht="33" customHeight="1">
      <c r="B506" s="124"/>
      <c r="C506" s="125" t="s">
        <v>780</v>
      </c>
      <c r="D506" s="125" t="s">
        <v>122</v>
      </c>
      <c r="E506" s="126" t="s">
        <v>781</v>
      </c>
      <c r="F506" s="127" t="s">
        <v>782</v>
      </c>
      <c r="G506" s="128" t="s">
        <v>386</v>
      </c>
      <c r="H506" s="129">
        <v>2</v>
      </c>
      <c r="I506" s="130"/>
      <c r="J506" s="130">
        <f>ROUND(I506*H506,2)</f>
        <v>0</v>
      </c>
      <c r="K506" s="131"/>
      <c r="L506" s="28"/>
      <c r="M506" s="132" t="s">
        <v>1</v>
      </c>
      <c r="N506" s="133" t="s">
        <v>36</v>
      </c>
      <c r="O506" s="134">
        <v>1.5509999999999999</v>
      </c>
      <c r="P506" s="134">
        <f>O506*H506</f>
        <v>3.1019999999999999</v>
      </c>
      <c r="Q506" s="134">
        <v>0.31108000000000002</v>
      </c>
      <c r="R506" s="134">
        <f>Q506*H506</f>
        <v>0.62216000000000005</v>
      </c>
      <c r="S506" s="134">
        <v>0</v>
      </c>
      <c r="T506" s="135">
        <f>S506*H506</f>
        <v>0</v>
      </c>
      <c r="AR506" s="136" t="s">
        <v>126</v>
      </c>
      <c r="AT506" s="136" t="s">
        <v>122</v>
      </c>
      <c r="AU506" s="136" t="s">
        <v>81</v>
      </c>
      <c r="AY506" s="16" t="s">
        <v>120</v>
      </c>
      <c r="BE506" s="137">
        <f>IF(N506="základní",J506,0)</f>
        <v>0</v>
      </c>
      <c r="BF506" s="137">
        <f>IF(N506="snížená",J506,0)</f>
        <v>0</v>
      </c>
      <c r="BG506" s="137">
        <f>IF(N506="zákl. přenesená",J506,0)</f>
        <v>0</v>
      </c>
      <c r="BH506" s="137">
        <f>IF(N506="sníž. přenesená",J506,0)</f>
        <v>0</v>
      </c>
      <c r="BI506" s="137">
        <f>IF(N506="nulová",J506,0)</f>
        <v>0</v>
      </c>
      <c r="BJ506" s="16" t="s">
        <v>79</v>
      </c>
      <c r="BK506" s="137">
        <f>ROUND(I506*H506,2)</f>
        <v>0</v>
      </c>
      <c r="BL506" s="16" t="s">
        <v>126</v>
      </c>
      <c r="BM506" s="136" t="s">
        <v>783</v>
      </c>
    </row>
    <row r="507" spans="2:65" s="1" customFormat="1" ht="16.5" customHeight="1">
      <c r="B507" s="124"/>
      <c r="C507" s="125" t="s">
        <v>784</v>
      </c>
      <c r="D507" s="125" t="s">
        <v>122</v>
      </c>
      <c r="E507" s="126" t="s">
        <v>785</v>
      </c>
      <c r="F507" s="127" t="s">
        <v>786</v>
      </c>
      <c r="G507" s="128" t="s">
        <v>386</v>
      </c>
      <c r="H507" s="129">
        <v>2</v>
      </c>
      <c r="I507" s="130"/>
      <c r="J507" s="130">
        <f>ROUND(I507*H507,2)</f>
        <v>0</v>
      </c>
      <c r="K507" s="131"/>
      <c r="L507" s="28"/>
      <c r="M507" s="132" t="s">
        <v>1</v>
      </c>
      <c r="N507" s="133" t="s">
        <v>36</v>
      </c>
      <c r="O507" s="134">
        <v>0</v>
      </c>
      <c r="P507" s="134">
        <f>O507*H507</f>
        <v>0</v>
      </c>
      <c r="Q507" s="134">
        <v>0</v>
      </c>
      <c r="R507" s="134">
        <f>Q507*H507</f>
        <v>0</v>
      </c>
      <c r="S507" s="134">
        <v>0</v>
      </c>
      <c r="T507" s="135">
        <f>S507*H507</f>
        <v>0</v>
      </c>
      <c r="AR507" s="136" t="s">
        <v>126</v>
      </c>
      <c r="AT507" s="136" t="s">
        <v>122</v>
      </c>
      <c r="AU507" s="136" t="s">
        <v>81</v>
      </c>
      <c r="AY507" s="16" t="s">
        <v>120</v>
      </c>
      <c r="BE507" s="137">
        <f>IF(N507="základní",J507,0)</f>
        <v>0</v>
      </c>
      <c r="BF507" s="137">
        <f>IF(N507="snížená",J507,0)</f>
        <v>0</v>
      </c>
      <c r="BG507" s="137">
        <f>IF(N507="zákl. přenesená",J507,0)</f>
        <v>0</v>
      </c>
      <c r="BH507" s="137">
        <f>IF(N507="sníž. přenesená",J507,0)</f>
        <v>0</v>
      </c>
      <c r="BI507" s="137">
        <f>IF(N507="nulová",J507,0)</f>
        <v>0</v>
      </c>
      <c r="BJ507" s="16" t="s">
        <v>79</v>
      </c>
      <c r="BK507" s="137">
        <f>ROUND(I507*H507,2)</f>
        <v>0</v>
      </c>
      <c r="BL507" s="16" t="s">
        <v>126</v>
      </c>
      <c r="BM507" s="136" t="s">
        <v>787</v>
      </c>
    </row>
    <row r="508" spans="2:65" s="12" customFormat="1">
      <c r="B508" s="138"/>
      <c r="D508" s="139" t="s">
        <v>128</v>
      </c>
      <c r="E508" s="140" t="s">
        <v>1</v>
      </c>
      <c r="F508" s="141" t="s">
        <v>788</v>
      </c>
      <c r="H508" s="142">
        <v>2</v>
      </c>
      <c r="L508" s="138"/>
      <c r="M508" s="143"/>
      <c r="T508" s="144"/>
      <c r="AT508" s="140" t="s">
        <v>128</v>
      </c>
      <c r="AU508" s="140" t="s">
        <v>81</v>
      </c>
      <c r="AV508" s="12" t="s">
        <v>81</v>
      </c>
      <c r="AW508" s="12" t="s">
        <v>28</v>
      </c>
      <c r="AX508" s="12" t="s">
        <v>79</v>
      </c>
      <c r="AY508" s="140" t="s">
        <v>120</v>
      </c>
    </row>
    <row r="509" spans="2:65" s="11" customFormat="1" ht="22.95" customHeight="1">
      <c r="B509" s="113"/>
      <c r="D509" s="114" t="s">
        <v>70</v>
      </c>
      <c r="E509" s="122" t="s">
        <v>160</v>
      </c>
      <c r="F509" s="122" t="s">
        <v>789</v>
      </c>
      <c r="J509" s="123">
        <f>BK509</f>
        <v>0</v>
      </c>
      <c r="L509" s="113"/>
      <c r="M509" s="117"/>
      <c r="P509" s="118">
        <f>SUM(P510:P599)</f>
        <v>305.5097139999998</v>
      </c>
      <c r="R509" s="118">
        <f>SUM(R510:R599)</f>
        <v>146.09675118000001</v>
      </c>
      <c r="T509" s="119">
        <f>SUM(T510:T599)</f>
        <v>1.4727000000000001</v>
      </c>
      <c r="AR509" s="114" t="s">
        <v>79</v>
      </c>
      <c r="AT509" s="120" t="s">
        <v>70</v>
      </c>
      <c r="AU509" s="120" t="s">
        <v>79</v>
      </c>
      <c r="AY509" s="114" t="s">
        <v>120</v>
      </c>
      <c r="BK509" s="121">
        <f>SUM(BK510:BK599)</f>
        <v>0</v>
      </c>
    </row>
    <row r="510" spans="2:65" s="1" customFormat="1" ht="24.25" customHeight="1">
      <c r="B510" s="124"/>
      <c r="C510" s="125" t="s">
        <v>790</v>
      </c>
      <c r="D510" s="125" t="s">
        <v>122</v>
      </c>
      <c r="E510" s="126" t="s">
        <v>791</v>
      </c>
      <c r="F510" s="127" t="s">
        <v>792</v>
      </c>
      <c r="G510" s="128" t="s">
        <v>386</v>
      </c>
      <c r="H510" s="129">
        <v>4</v>
      </c>
      <c r="I510" s="130"/>
      <c r="J510" s="130">
        <f>ROUND(I510*H510,2)</f>
        <v>0</v>
      </c>
      <c r="K510" s="131"/>
      <c r="L510" s="28"/>
      <c r="M510" s="132" t="s">
        <v>1</v>
      </c>
      <c r="N510" s="133" t="s">
        <v>36</v>
      </c>
      <c r="O510" s="134">
        <v>0.2</v>
      </c>
      <c r="P510" s="134">
        <f>O510*H510</f>
        <v>0.8</v>
      </c>
      <c r="Q510" s="134">
        <v>6.9999999999999999E-4</v>
      </c>
      <c r="R510" s="134">
        <f>Q510*H510</f>
        <v>2.8E-3</v>
      </c>
      <c r="S510" s="134">
        <v>0</v>
      </c>
      <c r="T510" s="135">
        <f>S510*H510</f>
        <v>0</v>
      </c>
      <c r="AR510" s="136" t="s">
        <v>126</v>
      </c>
      <c r="AT510" s="136" t="s">
        <v>122</v>
      </c>
      <c r="AU510" s="136" t="s">
        <v>81</v>
      </c>
      <c r="AY510" s="16" t="s">
        <v>120</v>
      </c>
      <c r="BE510" s="137">
        <f>IF(N510="základní",J510,0)</f>
        <v>0</v>
      </c>
      <c r="BF510" s="137">
        <f>IF(N510="snížená",J510,0)</f>
        <v>0</v>
      </c>
      <c r="BG510" s="137">
        <f>IF(N510="zákl. přenesená",J510,0)</f>
        <v>0</v>
      </c>
      <c r="BH510" s="137">
        <f>IF(N510="sníž. přenesená",J510,0)</f>
        <v>0</v>
      </c>
      <c r="BI510" s="137">
        <f>IF(N510="nulová",J510,0)</f>
        <v>0</v>
      </c>
      <c r="BJ510" s="16" t="s">
        <v>79</v>
      </c>
      <c r="BK510" s="137">
        <f>ROUND(I510*H510,2)</f>
        <v>0</v>
      </c>
      <c r="BL510" s="16" t="s">
        <v>126</v>
      </c>
      <c r="BM510" s="136" t="s">
        <v>793</v>
      </c>
    </row>
    <row r="511" spans="2:65" s="13" customFormat="1">
      <c r="B511" s="145"/>
      <c r="D511" s="139" t="s">
        <v>128</v>
      </c>
      <c r="E511" s="146" t="s">
        <v>1</v>
      </c>
      <c r="F511" s="147" t="s">
        <v>794</v>
      </c>
      <c r="H511" s="146" t="s">
        <v>1</v>
      </c>
      <c r="L511" s="145"/>
      <c r="M511" s="148"/>
      <c r="T511" s="149"/>
      <c r="AT511" s="146" t="s">
        <v>128</v>
      </c>
      <c r="AU511" s="146" t="s">
        <v>81</v>
      </c>
      <c r="AV511" s="13" t="s">
        <v>79</v>
      </c>
      <c r="AW511" s="13" t="s">
        <v>28</v>
      </c>
      <c r="AX511" s="13" t="s">
        <v>71</v>
      </c>
      <c r="AY511" s="146" t="s">
        <v>120</v>
      </c>
    </row>
    <row r="512" spans="2:65" s="13" customFormat="1">
      <c r="B512" s="145"/>
      <c r="D512" s="139" t="s">
        <v>128</v>
      </c>
      <c r="E512" s="146" t="s">
        <v>1</v>
      </c>
      <c r="F512" s="147" t="s">
        <v>795</v>
      </c>
      <c r="H512" s="146" t="s">
        <v>1</v>
      </c>
      <c r="L512" s="145"/>
      <c r="M512" s="148"/>
      <c r="T512" s="149"/>
      <c r="AT512" s="146" t="s">
        <v>128</v>
      </c>
      <c r="AU512" s="146" t="s">
        <v>81</v>
      </c>
      <c r="AV512" s="13" t="s">
        <v>79</v>
      </c>
      <c r="AW512" s="13" t="s">
        <v>28</v>
      </c>
      <c r="AX512" s="13" t="s">
        <v>71</v>
      </c>
      <c r="AY512" s="146" t="s">
        <v>120</v>
      </c>
    </row>
    <row r="513" spans="2:65" s="12" customFormat="1">
      <c r="B513" s="138"/>
      <c r="D513" s="139" t="s">
        <v>128</v>
      </c>
      <c r="E513" s="140" t="s">
        <v>1</v>
      </c>
      <c r="F513" s="141" t="s">
        <v>126</v>
      </c>
      <c r="H513" s="142">
        <v>4</v>
      </c>
      <c r="L513" s="138"/>
      <c r="M513" s="143"/>
      <c r="T513" s="144"/>
      <c r="AT513" s="140" t="s">
        <v>128</v>
      </c>
      <c r="AU513" s="140" t="s">
        <v>81</v>
      </c>
      <c r="AV513" s="12" t="s">
        <v>81</v>
      </c>
      <c r="AW513" s="12" t="s">
        <v>28</v>
      </c>
      <c r="AX513" s="12" t="s">
        <v>79</v>
      </c>
      <c r="AY513" s="140" t="s">
        <v>120</v>
      </c>
    </row>
    <row r="514" spans="2:65" s="1" customFormat="1" ht="24.25" customHeight="1">
      <c r="B514" s="124"/>
      <c r="C514" s="156" t="s">
        <v>796</v>
      </c>
      <c r="D514" s="156" t="s">
        <v>252</v>
      </c>
      <c r="E514" s="157" t="s">
        <v>797</v>
      </c>
      <c r="F514" s="158" t="s">
        <v>798</v>
      </c>
      <c r="G514" s="159" t="s">
        <v>386</v>
      </c>
      <c r="H514" s="160">
        <v>2</v>
      </c>
      <c r="I514" s="161"/>
      <c r="J514" s="161">
        <f>ROUND(I514*H514,2)</f>
        <v>0</v>
      </c>
      <c r="K514" s="162"/>
      <c r="L514" s="163"/>
      <c r="M514" s="164" t="s">
        <v>1</v>
      </c>
      <c r="N514" s="165" t="s">
        <v>36</v>
      </c>
      <c r="O514" s="134">
        <v>0</v>
      </c>
      <c r="P514" s="134">
        <f>O514*H514</f>
        <v>0</v>
      </c>
      <c r="Q514" s="134">
        <v>3.5000000000000001E-3</v>
      </c>
      <c r="R514" s="134">
        <f>Q514*H514</f>
        <v>7.0000000000000001E-3</v>
      </c>
      <c r="S514" s="134">
        <v>0</v>
      </c>
      <c r="T514" s="135">
        <f>S514*H514</f>
        <v>0</v>
      </c>
      <c r="AR514" s="136" t="s">
        <v>155</v>
      </c>
      <c r="AT514" s="136" t="s">
        <v>252</v>
      </c>
      <c r="AU514" s="136" t="s">
        <v>81</v>
      </c>
      <c r="AY514" s="16" t="s">
        <v>120</v>
      </c>
      <c r="BE514" s="137">
        <f>IF(N514="základní",J514,0)</f>
        <v>0</v>
      </c>
      <c r="BF514" s="137">
        <f>IF(N514="snížená",J514,0)</f>
        <v>0</v>
      </c>
      <c r="BG514" s="137">
        <f>IF(N514="zákl. přenesená",J514,0)</f>
        <v>0</v>
      </c>
      <c r="BH514" s="137">
        <f>IF(N514="sníž. přenesená",J514,0)</f>
        <v>0</v>
      </c>
      <c r="BI514" s="137">
        <f>IF(N514="nulová",J514,0)</f>
        <v>0</v>
      </c>
      <c r="BJ514" s="16" t="s">
        <v>79</v>
      </c>
      <c r="BK514" s="137">
        <f>ROUND(I514*H514,2)</f>
        <v>0</v>
      </c>
      <c r="BL514" s="16" t="s">
        <v>126</v>
      </c>
      <c r="BM514" s="136" t="s">
        <v>799</v>
      </c>
    </row>
    <row r="515" spans="2:65" s="1" customFormat="1" ht="24.25" customHeight="1">
      <c r="B515" s="124"/>
      <c r="C515" s="156" t="s">
        <v>800</v>
      </c>
      <c r="D515" s="156" t="s">
        <v>252</v>
      </c>
      <c r="E515" s="157" t="s">
        <v>801</v>
      </c>
      <c r="F515" s="158" t="s">
        <v>802</v>
      </c>
      <c r="G515" s="159" t="s">
        <v>386</v>
      </c>
      <c r="H515" s="160">
        <v>1</v>
      </c>
      <c r="I515" s="161"/>
      <c r="J515" s="161">
        <f>ROUND(I515*H515,2)</f>
        <v>0</v>
      </c>
      <c r="K515" s="162"/>
      <c r="L515" s="163"/>
      <c r="M515" s="164" t="s">
        <v>1</v>
      </c>
      <c r="N515" s="165" t="s">
        <v>36</v>
      </c>
      <c r="O515" s="134">
        <v>0</v>
      </c>
      <c r="P515" s="134">
        <f>O515*H515</f>
        <v>0</v>
      </c>
      <c r="Q515" s="134">
        <v>1.2999999999999999E-3</v>
      </c>
      <c r="R515" s="134">
        <f>Q515*H515</f>
        <v>1.2999999999999999E-3</v>
      </c>
      <c r="S515" s="134">
        <v>0</v>
      </c>
      <c r="T515" s="135">
        <f>S515*H515</f>
        <v>0</v>
      </c>
      <c r="AR515" s="136" t="s">
        <v>155</v>
      </c>
      <c r="AT515" s="136" t="s">
        <v>252</v>
      </c>
      <c r="AU515" s="136" t="s">
        <v>81</v>
      </c>
      <c r="AY515" s="16" t="s">
        <v>120</v>
      </c>
      <c r="BE515" s="137">
        <f>IF(N515="základní",J515,0)</f>
        <v>0</v>
      </c>
      <c r="BF515" s="137">
        <f>IF(N515="snížená",J515,0)</f>
        <v>0</v>
      </c>
      <c r="BG515" s="137">
        <f>IF(N515="zákl. přenesená",J515,0)</f>
        <v>0</v>
      </c>
      <c r="BH515" s="137">
        <f>IF(N515="sníž. přenesená",J515,0)</f>
        <v>0</v>
      </c>
      <c r="BI515" s="137">
        <f>IF(N515="nulová",J515,0)</f>
        <v>0</v>
      </c>
      <c r="BJ515" s="16" t="s">
        <v>79</v>
      </c>
      <c r="BK515" s="137">
        <f>ROUND(I515*H515,2)</f>
        <v>0</v>
      </c>
      <c r="BL515" s="16" t="s">
        <v>126</v>
      </c>
      <c r="BM515" s="136" t="s">
        <v>803</v>
      </c>
    </row>
    <row r="516" spans="2:65" s="1" customFormat="1" ht="24.25" customHeight="1">
      <c r="B516" s="124"/>
      <c r="C516" s="125" t="s">
        <v>804</v>
      </c>
      <c r="D516" s="125" t="s">
        <v>122</v>
      </c>
      <c r="E516" s="126" t="s">
        <v>805</v>
      </c>
      <c r="F516" s="127" t="s">
        <v>806</v>
      </c>
      <c r="G516" s="128" t="s">
        <v>386</v>
      </c>
      <c r="H516" s="129">
        <v>4</v>
      </c>
      <c r="I516" s="130"/>
      <c r="J516" s="130">
        <f>ROUND(I516*H516,2)</f>
        <v>0</v>
      </c>
      <c r="K516" s="131"/>
      <c r="L516" s="28"/>
      <c r="M516" s="132" t="s">
        <v>1</v>
      </c>
      <c r="N516" s="133" t="s">
        <v>36</v>
      </c>
      <c r="O516" s="134">
        <v>0.54900000000000004</v>
      </c>
      <c r="P516" s="134">
        <f>O516*H516</f>
        <v>2.1960000000000002</v>
      </c>
      <c r="Q516" s="134">
        <v>0.11276</v>
      </c>
      <c r="R516" s="134">
        <f>Q516*H516</f>
        <v>0.45104</v>
      </c>
      <c r="S516" s="134">
        <v>0</v>
      </c>
      <c r="T516" s="135">
        <f>S516*H516</f>
        <v>0</v>
      </c>
      <c r="AR516" s="136" t="s">
        <v>126</v>
      </c>
      <c r="AT516" s="136" t="s">
        <v>122</v>
      </c>
      <c r="AU516" s="136" t="s">
        <v>81</v>
      </c>
      <c r="AY516" s="16" t="s">
        <v>120</v>
      </c>
      <c r="BE516" s="137">
        <f>IF(N516="základní",J516,0)</f>
        <v>0</v>
      </c>
      <c r="BF516" s="137">
        <f>IF(N516="snížená",J516,0)</f>
        <v>0</v>
      </c>
      <c r="BG516" s="137">
        <f>IF(N516="zákl. přenesená",J516,0)</f>
        <v>0</v>
      </c>
      <c r="BH516" s="137">
        <f>IF(N516="sníž. přenesená",J516,0)</f>
        <v>0</v>
      </c>
      <c r="BI516" s="137">
        <f>IF(N516="nulová",J516,0)</f>
        <v>0</v>
      </c>
      <c r="BJ516" s="16" t="s">
        <v>79</v>
      </c>
      <c r="BK516" s="137">
        <f>ROUND(I516*H516,2)</f>
        <v>0</v>
      </c>
      <c r="BL516" s="16" t="s">
        <v>126</v>
      </c>
      <c r="BM516" s="136" t="s">
        <v>807</v>
      </c>
    </row>
    <row r="517" spans="2:65" s="1" customFormat="1" ht="21.75" customHeight="1">
      <c r="B517" s="124"/>
      <c r="C517" s="156" t="s">
        <v>808</v>
      </c>
      <c r="D517" s="156" t="s">
        <v>252</v>
      </c>
      <c r="E517" s="157" t="s">
        <v>809</v>
      </c>
      <c r="F517" s="158" t="s">
        <v>810</v>
      </c>
      <c r="G517" s="159" t="s">
        <v>386</v>
      </c>
      <c r="H517" s="160">
        <v>4</v>
      </c>
      <c r="I517" s="161"/>
      <c r="J517" s="161">
        <f>ROUND(I517*H517,2)</f>
        <v>0</v>
      </c>
      <c r="K517" s="162"/>
      <c r="L517" s="163"/>
      <c r="M517" s="164" t="s">
        <v>1</v>
      </c>
      <c r="N517" s="165" t="s">
        <v>36</v>
      </c>
      <c r="O517" s="134">
        <v>0</v>
      </c>
      <c r="P517" s="134">
        <f>O517*H517</f>
        <v>0</v>
      </c>
      <c r="Q517" s="134">
        <v>6.4999999999999997E-3</v>
      </c>
      <c r="R517" s="134">
        <f>Q517*H517</f>
        <v>2.5999999999999999E-2</v>
      </c>
      <c r="S517" s="134">
        <v>0</v>
      </c>
      <c r="T517" s="135">
        <f>S517*H517</f>
        <v>0</v>
      </c>
      <c r="AR517" s="136" t="s">
        <v>155</v>
      </c>
      <c r="AT517" s="136" t="s">
        <v>252</v>
      </c>
      <c r="AU517" s="136" t="s">
        <v>81</v>
      </c>
      <c r="AY517" s="16" t="s">
        <v>120</v>
      </c>
      <c r="BE517" s="137">
        <f>IF(N517="základní",J517,0)</f>
        <v>0</v>
      </c>
      <c r="BF517" s="137">
        <f>IF(N517="snížená",J517,0)</f>
        <v>0</v>
      </c>
      <c r="BG517" s="137">
        <f>IF(N517="zákl. přenesená",J517,0)</f>
        <v>0</v>
      </c>
      <c r="BH517" s="137">
        <f>IF(N517="sníž. přenesená",J517,0)</f>
        <v>0</v>
      </c>
      <c r="BI517" s="137">
        <f>IF(N517="nulová",J517,0)</f>
        <v>0</v>
      </c>
      <c r="BJ517" s="16" t="s">
        <v>79</v>
      </c>
      <c r="BK517" s="137">
        <f>ROUND(I517*H517,2)</f>
        <v>0</v>
      </c>
      <c r="BL517" s="16" t="s">
        <v>126</v>
      </c>
      <c r="BM517" s="136" t="s">
        <v>811</v>
      </c>
    </row>
    <row r="518" spans="2:65" s="1" customFormat="1" ht="24.25" customHeight="1">
      <c r="B518" s="124"/>
      <c r="C518" s="125" t="s">
        <v>812</v>
      </c>
      <c r="D518" s="125" t="s">
        <v>122</v>
      </c>
      <c r="E518" s="126" t="s">
        <v>813</v>
      </c>
      <c r="F518" s="127" t="s">
        <v>814</v>
      </c>
      <c r="G518" s="128" t="s">
        <v>125</v>
      </c>
      <c r="H518" s="129">
        <v>9</v>
      </c>
      <c r="I518" s="130"/>
      <c r="J518" s="130">
        <f>ROUND(I518*H518,2)</f>
        <v>0</v>
      </c>
      <c r="K518" s="131"/>
      <c r="L518" s="28"/>
      <c r="M518" s="132" t="s">
        <v>1</v>
      </c>
      <c r="N518" s="133" t="s">
        <v>36</v>
      </c>
      <c r="O518" s="134">
        <v>0.11799999999999999</v>
      </c>
      <c r="P518" s="134">
        <f>O518*H518</f>
        <v>1.0619999999999998</v>
      </c>
      <c r="Q518" s="134">
        <v>1.4499999999999999E-3</v>
      </c>
      <c r="R518" s="134">
        <f>Q518*H518</f>
        <v>1.3049999999999999E-2</v>
      </c>
      <c r="S518" s="134">
        <v>0</v>
      </c>
      <c r="T518" s="135">
        <f>S518*H518</f>
        <v>0</v>
      </c>
      <c r="AR518" s="136" t="s">
        <v>126</v>
      </c>
      <c r="AT518" s="136" t="s">
        <v>122</v>
      </c>
      <c r="AU518" s="136" t="s">
        <v>81</v>
      </c>
      <c r="AY518" s="16" t="s">
        <v>120</v>
      </c>
      <c r="BE518" s="137">
        <f>IF(N518="základní",J518,0)</f>
        <v>0</v>
      </c>
      <c r="BF518" s="137">
        <f>IF(N518="snížená",J518,0)</f>
        <v>0</v>
      </c>
      <c r="BG518" s="137">
        <f>IF(N518="zákl. přenesená",J518,0)</f>
        <v>0</v>
      </c>
      <c r="BH518" s="137">
        <f>IF(N518="sníž. přenesená",J518,0)</f>
        <v>0</v>
      </c>
      <c r="BI518" s="137">
        <f>IF(N518="nulová",J518,0)</f>
        <v>0</v>
      </c>
      <c r="BJ518" s="16" t="s">
        <v>79</v>
      </c>
      <c r="BK518" s="137">
        <f>ROUND(I518*H518,2)</f>
        <v>0</v>
      </c>
      <c r="BL518" s="16" t="s">
        <v>126</v>
      </c>
      <c r="BM518" s="136" t="s">
        <v>815</v>
      </c>
    </row>
    <row r="519" spans="2:65" s="12" customFormat="1">
      <c r="B519" s="138"/>
      <c r="D519" s="139" t="s">
        <v>128</v>
      </c>
      <c r="E519" s="140" t="s">
        <v>1</v>
      </c>
      <c r="F519" s="141" t="s">
        <v>816</v>
      </c>
      <c r="H519" s="142">
        <v>2</v>
      </c>
      <c r="L519" s="138"/>
      <c r="M519" s="143"/>
      <c r="T519" s="144"/>
      <c r="AT519" s="140" t="s">
        <v>128</v>
      </c>
      <c r="AU519" s="140" t="s">
        <v>81</v>
      </c>
      <c r="AV519" s="12" t="s">
        <v>81</v>
      </c>
      <c r="AW519" s="12" t="s">
        <v>28</v>
      </c>
      <c r="AX519" s="12" t="s">
        <v>71</v>
      </c>
      <c r="AY519" s="140" t="s">
        <v>120</v>
      </c>
    </row>
    <row r="520" spans="2:65" s="12" customFormat="1">
      <c r="B520" s="138"/>
      <c r="D520" s="139" t="s">
        <v>128</v>
      </c>
      <c r="E520" s="140" t="s">
        <v>1</v>
      </c>
      <c r="F520" s="141" t="s">
        <v>817</v>
      </c>
      <c r="H520" s="142">
        <v>7</v>
      </c>
      <c r="L520" s="138"/>
      <c r="M520" s="143"/>
      <c r="T520" s="144"/>
      <c r="AT520" s="140" t="s">
        <v>128</v>
      </c>
      <c r="AU520" s="140" t="s">
        <v>81</v>
      </c>
      <c r="AV520" s="12" t="s">
        <v>81</v>
      </c>
      <c r="AW520" s="12" t="s">
        <v>28</v>
      </c>
      <c r="AX520" s="12" t="s">
        <v>71</v>
      </c>
      <c r="AY520" s="140" t="s">
        <v>120</v>
      </c>
    </row>
    <row r="521" spans="2:65" s="14" customFormat="1">
      <c r="B521" s="150"/>
      <c r="D521" s="139" t="s">
        <v>128</v>
      </c>
      <c r="E521" s="151" t="s">
        <v>1</v>
      </c>
      <c r="F521" s="152" t="s">
        <v>189</v>
      </c>
      <c r="H521" s="153">
        <v>9</v>
      </c>
      <c r="L521" s="150"/>
      <c r="M521" s="154"/>
      <c r="T521" s="155"/>
      <c r="AT521" s="151" t="s">
        <v>128</v>
      </c>
      <c r="AU521" s="151" t="s">
        <v>81</v>
      </c>
      <c r="AV521" s="14" t="s">
        <v>126</v>
      </c>
      <c r="AW521" s="14" t="s">
        <v>28</v>
      </c>
      <c r="AX521" s="14" t="s">
        <v>79</v>
      </c>
      <c r="AY521" s="151" t="s">
        <v>120</v>
      </c>
    </row>
    <row r="522" spans="2:65" s="1" customFormat="1" ht="24.25" customHeight="1">
      <c r="B522" s="124"/>
      <c r="C522" s="125" t="s">
        <v>818</v>
      </c>
      <c r="D522" s="125" t="s">
        <v>122</v>
      </c>
      <c r="E522" s="126" t="s">
        <v>819</v>
      </c>
      <c r="F522" s="127" t="s">
        <v>820</v>
      </c>
      <c r="G522" s="128" t="s">
        <v>152</v>
      </c>
      <c r="H522" s="129">
        <v>15</v>
      </c>
      <c r="I522" s="130"/>
      <c r="J522" s="130">
        <f>ROUND(I522*H522,2)</f>
        <v>0</v>
      </c>
      <c r="K522" s="131"/>
      <c r="L522" s="28"/>
      <c r="M522" s="132" t="s">
        <v>1</v>
      </c>
      <c r="N522" s="133" t="s">
        <v>36</v>
      </c>
      <c r="O522" s="134">
        <v>3.0000000000000001E-3</v>
      </c>
      <c r="P522" s="134">
        <f>O522*H522</f>
        <v>4.4999999999999998E-2</v>
      </c>
      <c r="Q522" s="134">
        <v>3.3E-4</v>
      </c>
      <c r="R522" s="134">
        <f>Q522*H522</f>
        <v>4.9499999999999995E-3</v>
      </c>
      <c r="S522" s="134">
        <v>0</v>
      </c>
      <c r="T522" s="135">
        <f>S522*H522</f>
        <v>0</v>
      </c>
      <c r="AR522" s="136" t="s">
        <v>126</v>
      </c>
      <c r="AT522" s="136" t="s">
        <v>122</v>
      </c>
      <c r="AU522" s="136" t="s">
        <v>81</v>
      </c>
      <c r="AY522" s="16" t="s">
        <v>120</v>
      </c>
      <c r="BE522" s="137">
        <f>IF(N522="základní",J522,0)</f>
        <v>0</v>
      </c>
      <c r="BF522" s="137">
        <f>IF(N522="snížená",J522,0)</f>
        <v>0</v>
      </c>
      <c r="BG522" s="137">
        <f>IF(N522="zákl. přenesená",J522,0)</f>
        <v>0</v>
      </c>
      <c r="BH522" s="137">
        <f>IF(N522="sníž. přenesená",J522,0)</f>
        <v>0</v>
      </c>
      <c r="BI522" s="137">
        <f>IF(N522="nulová",J522,0)</f>
        <v>0</v>
      </c>
      <c r="BJ522" s="16" t="s">
        <v>79</v>
      </c>
      <c r="BK522" s="137">
        <f>ROUND(I522*H522,2)</f>
        <v>0</v>
      </c>
      <c r="BL522" s="16" t="s">
        <v>126</v>
      </c>
      <c r="BM522" s="136" t="s">
        <v>821</v>
      </c>
    </row>
    <row r="523" spans="2:65" s="1" customFormat="1" ht="16.5" customHeight="1">
      <c r="B523" s="124"/>
      <c r="C523" s="125" t="s">
        <v>822</v>
      </c>
      <c r="D523" s="125" t="s">
        <v>122</v>
      </c>
      <c r="E523" s="126" t="s">
        <v>823</v>
      </c>
      <c r="F523" s="127" t="s">
        <v>824</v>
      </c>
      <c r="G523" s="128" t="s">
        <v>152</v>
      </c>
      <c r="H523" s="129">
        <v>15</v>
      </c>
      <c r="I523" s="130"/>
      <c r="J523" s="130">
        <f>ROUND(I523*H523,2)</f>
        <v>0</v>
      </c>
      <c r="K523" s="131"/>
      <c r="L523" s="28"/>
      <c r="M523" s="132" t="s">
        <v>1</v>
      </c>
      <c r="N523" s="133" t="s">
        <v>36</v>
      </c>
      <c r="O523" s="134">
        <v>1.6E-2</v>
      </c>
      <c r="P523" s="134">
        <f>O523*H523</f>
        <v>0.24</v>
      </c>
      <c r="Q523" s="134">
        <v>0</v>
      </c>
      <c r="R523" s="134">
        <f>Q523*H523</f>
        <v>0</v>
      </c>
      <c r="S523" s="134">
        <v>0</v>
      </c>
      <c r="T523" s="135">
        <f>S523*H523</f>
        <v>0</v>
      </c>
      <c r="AR523" s="136" t="s">
        <v>126</v>
      </c>
      <c r="AT523" s="136" t="s">
        <v>122</v>
      </c>
      <c r="AU523" s="136" t="s">
        <v>81</v>
      </c>
      <c r="AY523" s="16" t="s">
        <v>120</v>
      </c>
      <c r="BE523" s="137">
        <f>IF(N523="základní",J523,0)</f>
        <v>0</v>
      </c>
      <c r="BF523" s="137">
        <f>IF(N523="snížená",J523,0)</f>
        <v>0</v>
      </c>
      <c r="BG523" s="137">
        <f>IF(N523="zákl. přenesená",J523,0)</f>
        <v>0</v>
      </c>
      <c r="BH523" s="137">
        <f>IF(N523="sníž. přenesená",J523,0)</f>
        <v>0</v>
      </c>
      <c r="BI523" s="137">
        <f>IF(N523="nulová",J523,0)</f>
        <v>0</v>
      </c>
      <c r="BJ523" s="16" t="s">
        <v>79</v>
      </c>
      <c r="BK523" s="137">
        <f>ROUND(I523*H523,2)</f>
        <v>0</v>
      </c>
      <c r="BL523" s="16" t="s">
        <v>126</v>
      </c>
      <c r="BM523" s="136" t="s">
        <v>825</v>
      </c>
    </row>
    <row r="524" spans="2:65" s="1" customFormat="1" ht="16.5" customHeight="1">
      <c r="B524" s="124"/>
      <c r="C524" s="125" t="s">
        <v>826</v>
      </c>
      <c r="D524" s="125" t="s">
        <v>122</v>
      </c>
      <c r="E524" s="126" t="s">
        <v>827</v>
      </c>
      <c r="F524" s="127" t="s">
        <v>828</v>
      </c>
      <c r="G524" s="128" t="s">
        <v>125</v>
      </c>
      <c r="H524" s="129">
        <v>9</v>
      </c>
      <c r="I524" s="130"/>
      <c r="J524" s="130">
        <f>ROUND(I524*H524,2)</f>
        <v>0</v>
      </c>
      <c r="K524" s="131"/>
      <c r="L524" s="28"/>
      <c r="M524" s="132" t="s">
        <v>1</v>
      </c>
      <c r="N524" s="133" t="s">
        <v>36</v>
      </c>
      <c r="O524" s="134">
        <v>8.3000000000000004E-2</v>
      </c>
      <c r="P524" s="134">
        <f>O524*H524</f>
        <v>0.747</v>
      </c>
      <c r="Q524" s="134">
        <v>1.0000000000000001E-5</v>
      </c>
      <c r="R524" s="134">
        <f>Q524*H524</f>
        <v>9.0000000000000006E-5</v>
      </c>
      <c r="S524" s="134">
        <v>0</v>
      </c>
      <c r="T524" s="135">
        <f>S524*H524</f>
        <v>0</v>
      </c>
      <c r="AR524" s="136" t="s">
        <v>126</v>
      </c>
      <c r="AT524" s="136" t="s">
        <v>122</v>
      </c>
      <c r="AU524" s="136" t="s">
        <v>81</v>
      </c>
      <c r="AY524" s="16" t="s">
        <v>120</v>
      </c>
      <c r="BE524" s="137">
        <f>IF(N524="základní",J524,0)</f>
        <v>0</v>
      </c>
      <c r="BF524" s="137">
        <f>IF(N524="snížená",J524,0)</f>
        <v>0</v>
      </c>
      <c r="BG524" s="137">
        <f>IF(N524="zákl. přenesená",J524,0)</f>
        <v>0</v>
      </c>
      <c r="BH524" s="137">
        <f>IF(N524="sníž. přenesená",J524,0)</f>
        <v>0</v>
      </c>
      <c r="BI524" s="137">
        <f>IF(N524="nulová",J524,0)</f>
        <v>0</v>
      </c>
      <c r="BJ524" s="16" t="s">
        <v>79</v>
      </c>
      <c r="BK524" s="137">
        <f>ROUND(I524*H524,2)</f>
        <v>0</v>
      </c>
      <c r="BL524" s="16" t="s">
        <v>126</v>
      </c>
      <c r="BM524" s="136" t="s">
        <v>829</v>
      </c>
    </row>
    <row r="525" spans="2:65" s="1" customFormat="1" ht="24.25" customHeight="1">
      <c r="B525" s="124"/>
      <c r="C525" s="125" t="s">
        <v>830</v>
      </c>
      <c r="D525" s="125" t="s">
        <v>122</v>
      </c>
      <c r="E525" s="126" t="s">
        <v>831</v>
      </c>
      <c r="F525" s="127" t="s">
        <v>832</v>
      </c>
      <c r="G525" s="128" t="s">
        <v>152</v>
      </c>
      <c r="H525" s="129">
        <v>20</v>
      </c>
      <c r="I525" s="130"/>
      <c r="J525" s="130">
        <f>ROUND(I525*H525,2)</f>
        <v>0</v>
      </c>
      <c r="K525" s="131"/>
      <c r="L525" s="28"/>
      <c r="M525" s="132" t="s">
        <v>1</v>
      </c>
      <c r="N525" s="133" t="s">
        <v>36</v>
      </c>
      <c r="O525" s="134">
        <v>8.5000000000000006E-2</v>
      </c>
      <c r="P525" s="134">
        <f>O525*H525</f>
        <v>1.7000000000000002</v>
      </c>
      <c r="Q525" s="134">
        <v>7.1900000000000006E-2</v>
      </c>
      <c r="R525" s="134">
        <f>Q525*H525</f>
        <v>1.4380000000000002</v>
      </c>
      <c r="S525" s="134">
        <v>0</v>
      </c>
      <c r="T525" s="135">
        <f>S525*H525</f>
        <v>0</v>
      </c>
      <c r="AR525" s="136" t="s">
        <v>126</v>
      </c>
      <c r="AT525" s="136" t="s">
        <v>122</v>
      </c>
      <c r="AU525" s="136" t="s">
        <v>81</v>
      </c>
      <c r="AY525" s="16" t="s">
        <v>120</v>
      </c>
      <c r="BE525" s="137">
        <f>IF(N525="základní",J525,0)</f>
        <v>0</v>
      </c>
      <c r="BF525" s="137">
        <f>IF(N525="snížená",J525,0)</f>
        <v>0</v>
      </c>
      <c r="BG525" s="137">
        <f>IF(N525="zákl. přenesená",J525,0)</f>
        <v>0</v>
      </c>
      <c r="BH525" s="137">
        <f>IF(N525="sníž. přenesená",J525,0)</f>
        <v>0</v>
      </c>
      <c r="BI525" s="137">
        <f>IF(N525="nulová",J525,0)</f>
        <v>0</v>
      </c>
      <c r="BJ525" s="16" t="s">
        <v>79</v>
      </c>
      <c r="BK525" s="137">
        <f>ROUND(I525*H525,2)</f>
        <v>0</v>
      </c>
      <c r="BL525" s="16" t="s">
        <v>126</v>
      </c>
      <c r="BM525" s="136" t="s">
        <v>833</v>
      </c>
    </row>
    <row r="526" spans="2:65" s="1" customFormat="1" ht="16.5" customHeight="1">
      <c r="B526" s="124"/>
      <c r="C526" s="156" t="s">
        <v>834</v>
      </c>
      <c r="D526" s="156" t="s">
        <v>252</v>
      </c>
      <c r="E526" s="157" t="s">
        <v>835</v>
      </c>
      <c r="F526" s="158" t="s">
        <v>836</v>
      </c>
      <c r="G526" s="159" t="s">
        <v>125</v>
      </c>
      <c r="H526" s="160">
        <v>2</v>
      </c>
      <c r="I526" s="161"/>
      <c r="J526" s="161">
        <f>ROUND(I526*H526,2)</f>
        <v>0</v>
      </c>
      <c r="K526" s="162"/>
      <c r="L526" s="163"/>
      <c r="M526" s="164" t="s">
        <v>1</v>
      </c>
      <c r="N526" s="165" t="s">
        <v>36</v>
      </c>
      <c r="O526" s="134">
        <v>0</v>
      </c>
      <c r="P526" s="134">
        <f>O526*H526</f>
        <v>0</v>
      </c>
      <c r="Q526" s="134">
        <v>0.222</v>
      </c>
      <c r="R526" s="134">
        <f>Q526*H526</f>
        <v>0.44400000000000001</v>
      </c>
      <c r="S526" s="134">
        <v>0</v>
      </c>
      <c r="T526" s="135">
        <f>S526*H526</f>
        <v>0</v>
      </c>
      <c r="AR526" s="136" t="s">
        <v>155</v>
      </c>
      <c r="AT526" s="136" t="s">
        <v>252</v>
      </c>
      <c r="AU526" s="136" t="s">
        <v>81</v>
      </c>
      <c r="AY526" s="16" t="s">
        <v>120</v>
      </c>
      <c r="BE526" s="137">
        <f>IF(N526="základní",J526,0)</f>
        <v>0</v>
      </c>
      <c r="BF526" s="137">
        <f>IF(N526="snížená",J526,0)</f>
        <v>0</v>
      </c>
      <c r="BG526" s="137">
        <f>IF(N526="zákl. přenesená",J526,0)</f>
        <v>0</v>
      </c>
      <c r="BH526" s="137">
        <f>IF(N526="sníž. přenesená",J526,0)</f>
        <v>0</v>
      </c>
      <c r="BI526" s="137">
        <f>IF(N526="nulová",J526,0)</f>
        <v>0</v>
      </c>
      <c r="BJ526" s="16" t="s">
        <v>79</v>
      </c>
      <c r="BK526" s="137">
        <f>ROUND(I526*H526,2)</f>
        <v>0</v>
      </c>
      <c r="BL526" s="16" t="s">
        <v>126</v>
      </c>
      <c r="BM526" s="136" t="s">
        <v>837</v>
      </c>
    </row>
    <row r="527" spans="2:65" s="12" customFormat="1">
      <c r="B527" s="138"/>
      <c r="D527" s="139" t="s">
        <v>128</v>
      </c>
      <c r="F527" s="141" t="s">
        <v>838</v>
      </c>
      <c r="H527" s="142">
        <v>2</v>
      </c>
      <c r="L527" s="138"/>
      <c r="M527" s="143"/>
      <c r="T527" s="144"/>
      <c r="AT527" s="140" t="s">
        <v>128</v>
      </c>
      <c r="AU527" s="140" t="s">
        <v>81</v>
      </c>
      <c r="AV527" s="12" t="s">
        <v>81</v>
      </c>
      <c r="AW527" s="12" t="s">
        <v>3</v>
      </c>
      <c r="AX527" s="12" t="s">
        <v>79</v>
      </c>
      <c r="AY527" s="140" t="s">
        <v>120</v>
      </c>
    </row>
    <row r="528" spans="2:65" s="1" customFormat="1" ht="33" customHeight="1">
      <c r="B528" s="124"/>
      <c r="C528" s="125" t="s">
        <v>839</v>
      </c>
      <c r="D528" s="125" t="s">
        <v>122</v>
      </c>
      <c r="E528" s="126" t="s">
        <v>840</v>
      </c>
      <c r="F528" s="127" t="s">
        <v>841</v>
      </c>
      <c r="G528" s="128" t="s">
        <v>152</v>
      </c>
      <c r="H528" s="129">
        <v>276.77999999999997</v>
      </c>
      <c r="I528" s="130"/>
      <c r="J528" s="130">
        <f>ROUND(I528*H528,2)</f>
        <v>0</v>
      </c>
      <c r="K528" s="131"/>
      <c r="L528" s="28"/>
      <c r="M528" s="132" t="s">
        <v>1</v>
      </c>
      <c r="N528" s="133" t="s">
        <v>36</v>
      </c>
      <c r="O528" s="134">
        <v>0.26800000000000002</v>
      </c>
      <c r="P528" s="134">
        <f>O528*H528</f>
        <v>74.177039999999991</v>
      </c>
      <c r="Q528" s="134">
        <v>0.15540000000000001</v>
      </c>
      <c r="R528" s="134">
        <f>Q528*H528</f>
        <v>43.011612</v>
      </c>
      <c r="S528" s="134">
        <v>0</v>
      </c>
      <c r="T528" s="135">
        <f>S528*H528</f>
        <v>0</v>
      </c>
      <c r="AR528" s="136" t="s">
        <v>126</v>
      </c>
      <c r="AT528" s="136" t="s">
        <v>122</v>
      </c>
      <c r="AU528" s="136" t="s">
        <v>81</v>
      </c>
      <c r="AY528" s="16" t="s">
        <v>120</v>
      </c>
      <c r="BE528" s="137">
        <f>IF(N528="základní",J528,0)</f>
        <v>0</v>
      </c>
      <c r="BF528" s="137">
        <f>IF(N528="snížená",J528,0)</f>
        <v>0</v>
      </c>
      <c r="BG528" s="137">
        <f>IF(N528="zákl. přenesená",J528,0)</f>
        <v>0</v>
      </c>
      <c r="BH528" s="137">
        <f>IF(N528="sníž. přenesená",J528,0)</f>
        <v>0</v>
      </c>
      <c r="BI528" s="137">
        <f>IF(N528="nulová",J528,0)</f>
        <v>0</v>
      </c>
      <c r="BJ528" s="16" t="s">
        <v>79</v>
      </c>
      <c r="BK528" s="137">
        <f>ROUND(I528*H528,2)</f>
        <v>0</v>
      </c>
      <c r="BL528" s="16" t="s">
        <v>126</v>
      </c>
      <c r="BM528" s="136" t="s">
        <v>842</v>
      </c>
    </row>
    <row r="529" spans="2:65" s="13" customFormat="1">
      <c r="B529" s="145"/>
      <c r="D529" s="139" t="s">
        <v>128</v>
      </c>
      <c r="E529" s="146" t="s">
        <v>1</v>
      </c>
      <c r="F529" s="147" t="s">
        <v>843</v>
      </c>
      <c r="H529" s="146" t="s">
        <v>1</v>
      </c>
      <c r="L529" s="145"/>
      <c r="M529" s="148"/>
      <c r="T529" s="149"/>
      <c r="AT529" s="146" t="s">
        <v>128</v>
      </c>
      <c r="AU529" s="146" t="s">
        <v>81</v>
      </c>
      <c r="AV529" s="13" t="s">
        <v>79</v>
      </c>
      <c r="AW529" s="13" t="s">
        <v>28</v>
      </c>
      <c r="AX529" s="13" t="s">
        <v>71</v>
      </c>
      <c r="AY529" s="146" t="s">
        <v>120</v>
      </c>
    </row>
    <row r="530" spans="2:65" s="12" customFormat="1">
      <c r="B530" s="138"/>
      <c r="D530" s="139" t="s">
        <v>128</v>
      </c>
      <c r="E530" s="140" t="s">
        <v>1</v>
      </c>
      <c r="F530" s="141" t="s">
        <v>844</v>
      </c>
      <c r="H530" s="142">
        <v>276.77999999999997</v>
      </c>
      <c r="L530" s="138"/>
      <c r="M530" s="143"/>
      <c r="T530" s="144"/>
      <c r="AT530" s="140" t="s">
        <v>128</v>
      </c>
      <c r="AU530" s="140" t="s">
        <v>81</v>
      </c>
      <c r="AV530" s="12" t="s">
        <v>81</v>
      </c>
      <c r="AW530" s="12" t="s">
        <v>28</v>
      </c>
      <c r="AX530" s="12" t="s">
        <v>79</v>
      </c>
      <c r="AY530" s="140" t="s">
        <v>120</v>
      </c>
    </row>
    <row r="531" spans="2:65" s="1" customFormat="1" ht="16.5" customHeight="1">
      <c r="B531" s="124"/>
      <c r="C531" s="156" t="s">
        <v>845</v>
      </c>
      <c r="D531" s="156" t="s">
        <v>252</v>
      </c>
      <c r="E531" s="157" t="s">
        <v>846</v>
      </c>
      <c r="F531" s="158" t="s">
        <v>847</v>
      </c>
      <c r="G531" s="159" t="s">
        <v>152</v>
      </c>
      <c r="H531" s="160">
        <v>116.28</v>
      </c>
      <c r="I531" s="161"/>
      <c r="J531" s="161">
        <f>ROUND(I531*H531,2)</f>
        <v>0</v>
      </c>
      <c r="K531" s="162"/>
      <c r="L531" s="163"/>
      <c r="M531" s="164" t="s">
        <v>1</v>
      </c>
      <c r="N531" s="165" t="s">
        <v>36</v>
      </c>
      <c r="O531" s="134">
        <v>0</v>
      </c>
      <c r="P531" s="134">
        <f>O531*H531</f>
        <v>0</v>
      </c>
      <c r="Q531" s="134">
        <v>0.08</v>
      </c>
      <c r="R531" s="134">
        <f>Q531*H531</f>
        <v>9.3024000000000004</v>
      </c>
      <c r="S531" s="134">
        <v>0</v>
      </c>
      <c r="T531" s="135">
        <f>S531*H531</f>
        <v>0</v>
      </c>
      <c r="AR531" s="136" t="s">
        <v>155</v>
      </c>
      <c r="AT531" s="136" t="s">
        <v>252</v>
      </c>
      <c r="AU531" s="136" t="s">
        <v>81</v>
      </c>
      <c r="AY531" s="16" t="s">
        <v>120</v>
      </c>
      <c r="BE531" s="137">
        <f>IF(N531="základní",J531,0)</f>
        <v>0</v>
      </c>
      <c r="BF531" s="137">
        <f>IF(N531="snížená",J531,0)</f>
        <v>0</v>
      </c>
      <c r="BG531" s="137">
        <f>IF(N531="zákl. přenesená",J531,0)</f>
        <v>0</v>
      </c>
      <c r="BH531" s="137">
        <f>IF(N531="sníž. přenesená",J531,0)</f>
        <v>0</v>
      </c>
      <c r="BI531" s="137">
        <f>IF(N531="nulová",J531,0)</f>
        <v>0</v>
      </c>
      <c r="BJ531" s="16" t="s">
        <v>79</v>
      </c>
      <c r="BK531" s="137">
        <f>ROUND(I531*H531,2)</f>
        <v>0</v>
      </c>
      <c r="BL531" s="16" t="s">
        <v>126</v>
      </c>
      <c r="BM531" s="136" t="s">
        <v>848</v>
      </c>
    </row>
    <row r="532" spans="2:65" s="12" customFormat="1">
      <c r="B532" s="138"/>
      <c r="D532" s="139" t="s">
        <v>128</v>
      </c>
      <c r="F532" s="141" t="s">
        <v>849</v>
      </c>
      <c r="H532" s="142">
        <v>116.28</v>
      </c>
      <c r="L532" s="138"/>
      <c r="M532" s="143"/>
      <c r="T532" s="144"/>
      <c r="AT532" s="140" t="s">
        <v>128</v>
      </c>
      <c r="AU532" s="140" t="s">
        <v>81</v>
      </c>
      <c r="AV532" s="12" t="s">
        <v>81</v>
      </c>
      <c r="AW532" s="12" t="s">
        <v>3</v>
      </c>
      <c r="AX532" s="12" t="s">
        <v>79</v>
      </c>
      <c r="AY532" s="140" t="s">
        <v>120</v>
      </c>
    </row>
    <row r="533" spans="2:65" s="1" customFormat="1" ht="16.5" customHeight="1">
      <c r="B533" s="124"/>
      <c r="C533" s="156" t="s">
        <v>850</v>
      </c>
      <c r="D533" s="156" t="s">
        <v>252</v>
      </c>
      <c r="E533" s="157" t="s">
        <v>851</v>
      </c>
      <c r="F533" s="158" t="s">
        <v>852</v>
      </c>
      <c r="G533" s="159" t="s">
        <v>152</v>
      </c>
      <c r="H533" s="160">
        <v>122</v>
      </c>
      <c r="I533" s="161"/>
      <c r="J533" s="161">
        <f>ROUND(I533*H533,2)</f>
        <v>0</v>
      </c>
      <c r="K533" s="162"/>
      <c r="L533" s="163"/>
      <c r="M533" s="164" t="s">
        <v>1</v>
      </c>
      <c r="N533" s="165" t="s">
        <v>36</v>
      </c>
      <c r="O533" s="134">
        <v>0</v>
      </c>
      <c r="P533" s="134">
        <f>O533*H533</f>
        <v>0</v>
      </c>
      <c r="Q533" s="134">
        <v>5.6120000000000003E-2</v>
      </c>
      <c r="R533" s="134">
        <f>Q533*H533</f>
        <v>6.8466400000000007</v>
      </c>
      <c r="S533" s="134">
        <v>0</v>
      </c>
      <c r="T533" s="135">
        <f>S533*H533</f>
        <v>0</v>
      </c>
      <c r="AR533" s="136" t="s">
        <v>155</v>
      </c>
      <c r="AT533" s="136" t="s">
        <v>252</v>
      </c>
      <c r="AU533" s="136" t="s">
        <v>81</v>
      </c>
      <c r="AY533" s="16" t="s">
        <v>120</v>
      </c>
      <c r="BE533" s="137">
        <f>IF(N533="základní",J533,0)</f>
        <v>0</v>
      </c>
      <c r="BF533" s="137">
        <f>IF(N533="snížená",J533,0)</f>
        <v>0</v>
      </c>
      <c r="BG533" s="137">
        <f>IF(N533="zákl. přenesená",J533,0)</f>
        <v>0</v>
      </c>
      <c r="BH533" s="137">
        <f>IF(N533="sníž. přenesená",J533,0)</f>
        <v>0</v>
      </c>
      <c r="BI533" s="137">
        <f>IF(N533="nulová",J533,0)</f>
        <v>0</v>
      </c>
      <c r="BJ533" s="16" t="s">
        <v>79</v>
      </c>
      <c r="BK533" s="137">
        <f>ROUND(I533*H533,2)</f>
        <v>0</v>
      </c>
      <c r="BL533" s="16" t="s">
        <v>126</v>
      </c>
      <c r="BM533" s="136" t="s">
        <v>853</v>
      </c>
    </row>
    <row r="534" spans="2:65" s="1" customFormat="1" ht="24.25" customHeight="1">
      <c r="B534" s="124"/>
      <c r="C534" s="156" t="s">
        <v>854</v>
      </c>
      <c r="D534" s="156" t="s">
        <v>252</v>
      </c>
      <c r="E534" s="157" t="s">
        <v>855</v>
      </c>
      <c r="F534" s="158" t="s">
        <v>856</v>
      </c>
      <c r="G534" s="159" t="s">
        <v>152</v>
      </c>
      <c r="H534" s="160">
        <v>2.04</v>
      </c>
      <c r="I534" s="161"/>
      <c r="J534" s="161">
        <f>ROUND(I534*H534,2)</f>
        <v>0</v>
      </c>
      <c r="K534" s="162"/>
      <c r="L534" s="163"/>
      <c r="M534" s="164" t="s">
        <v>1</v>
      </c>
      <c r="N534" s="165" t="s">
        <v>36</v>
      </c>
      <c r="O534" s="134">
        <v>0</v>
      </c>
      <c r="P534" s="134">
        <f>O534*H534</f>
        <v>0</v>
      </c>
      <c r="Q534" s="134">
        <v>6.5670000000000006E-2</v>
      </c>
      <c r="R534" s="134">
        <f>Q534*H534</f>
        <v>0.13396680000000002</v>
      </c>
      <c r="S534" s="134">
        <v>0</v>
      </c>
      <c r="T534" s="135">
        <f>S534*H534</f>
        <v>0</v>
      </c>
      <c r="AR534" s="136" t="s">
        <v>155</v>
      </c>
      <c r="AT534" s="136" t="s">
        <v>252</v>
      </c>
      <c r="AU534" s="136" t="s">
        <v>81</v>
      </c>
      <c r="AY534" s="16" t="s">
        <v>120</v>
      </c>
      <c r="BE534" s="137">
        <f>IF(N534="základní",J534,0)</f>
        <v>0</v>
      </c>
      <c r="BF534" s="137">
        <f>IF(N534="snížená",J534,0)</f>
        <v>0</v>
      </c>
      <c r="BG534" s="137">
        <f>IF(N534="zákl. přenesená",J534,0)</f>
        <v>0</v>
      </c>
      <c r="BH534" s="137">
        <f>IF(N534="sníž. přenesená",J534,0)</f>
        <v>0</v>
      </c>
      <c r="BI534" s="137">
        <f>IF(N534="nulová",J534,0)</f>
        <v>0</v>
      </c>
      <c r="BJ534" s="16" t="s">
        <v>79</v>
      </c>
      <c r="BK534" s="137">
        <f>ROUND(I534*H534,2)</f>
        <v>0</v>
      </c>
      <c r="BL534" s="16" t="s">
        <v>126</v>
      </c>
      <c r="BM534" s="136" t="s">
        <v>857</v>
      </c>
    </row>
    <row r="535" spans="2:65" s="12" customFormat="1">
      <c r="B535" s="138"/>
      <c r="D535" s="139" t="s">
        <v>128</v>
      </c>
      <c r="F535" s="141" t="s">
        <v>858</v>
      </c>
      <c r="H535" s="142">
        <v>2.04</v>
      </c>
      <c r="L535" s="138"/>
      <c r="M535" s="143"/>
      <c r="T535" s="144"/>
      <c r="AT535" s="140" t="s">
        <v>128</v>
      </c>
      <c r="AU535" s="140" t="s">
        <v>81</v>
      </c>
      <c r="AV535" s="12" t="s">
        <v>81</v>
      </c>
      <c r="AW535" s="12" t="s">
        <v>3</v>
      </c>
      <c r="AX535" s="12" t="s">
        <v>79</v>
      </c>
      <c r="AY535" s="140" t="s">
        <v>120</v>
      </c>
    </row>
    <row r="536" spans="2:65" s="1" customFormat="1" ht="24.25" customHeight="1">
      <c r="B536" s="124"/>
      <c r="C536" s="156" t="s">
        <v>859</v>
      </c>
      <c r="D536" s="156" t="s">
        <v>252</v>
      </c>
      <c r="E536" s="157" t="s">
        <v>860</v>
      </c>
      <c r="F536" s="158" t="s">
        <v>861</v>
      </c>
      <c r="G536" s="159" t="s">
        <v>152</v>
      </c>
      <c r="H536" s="160">
        <v>18.36</v>
      </c>
      <c r="I536" s="161"/>
      <c r="J536" s="161">
        <f>ROUND(I536*H536,2)</f>
        <v>0</v>
      </c>
      <c r="K536" s="162"/>
      <c r="L536" s="163"/>
      <c r="M536" s="164" t="s">
        <v>1</v>
      </c>
      <c r="N536" s="165" t="s">
        <v>36</v>
      </c>
      <c r="O536" s="134">
        <v>0</v>
      </c>
      <c r="P536" s="134">
        <f>O536*H536</f>
        <v>0</v>
      </c>
      <c r="Q536" s="134">
        <v>4.8300000000000003E-2</v>
      </c>
      <c r="R536" s="134">
        <f>Q536*H536</f>
        <v>0.88678800000000002</v>
      </c>
      <c r="S536" s="134">
        <v>0</v>
      </c>
      <c r="T536" s="135">
        <f>S536*H536</f>
        <v>0</v>
      </c>
      <c r="AR536" s="136" t="s">
        <v>155</v>
      </c>
      <c r="AT536" s="136" t="s">
        <v>252</v>
      </c>
      <c r="AU536" s="136" t="s">
        <v>81</v>
      </c>
      <c r="AY536" s="16" t="s">
        <v>120</v>
      </c>
      <c r="BE536" s="137">
        <f>IF(N536="základní",J536,0)</f>
        <v>0</v>
      </c>
      <c r="BF536" s="137">
        <f>IF(N536="snížená",J536,0)</f>
        <v>0</v>
      </c>
      <c r="BG536" s="137">
        <f>IF(N536="zákl. přenesená",J536,0)</f>
        <v>0</v>
      </c>
      <c r="BH536" s="137">
        <f>IF(N536="sníž. přenesená",J536,0)</f>
        <v>0</v>
      </c>
      <c r="BI536" s="137">
        <f>IF(N536="nulová",J536,0)</f>
        <v>0</v>
      </c>
      <c r="BJ536" s="16" t="s">
        <v>79</v>
      </c>
      <c r="BK536" s="137">
        <f>ROUND(I536*H536,2)</f>
        <v>0</v>
      </c>
      <c r="BL536" s="16" t="s">
        <v>126</v>
      </c>
      <c r="BM536" s="136" t="s">
        <v>862</v>
      </c>
    </row>
    <row r="537" spans="2:65" s="12" customFormat="1">
      <c r="B537" s="138"/>
      <c r="D537" s="139" t="s">
        <v>128</v>
      </c>
      <c r="F537" s="141" t="s">
        <v>863</v>
      </c>
      <c r="H537" s="142">
        <v>18.36</v>
      </c>
      <c r="L537" s="138"/>
      <c r="M537" s="143"/>
      <c r="T537" s="144"/>
      <c r="AT537" s="140" t="s">
        <v>128</v>
      </c>
      <c r="AU537" s="140" t="s">
        <v>81</v>
      </c>
      <c r="AV537" s="12" t="s">
        <v>81</v>
      </c>
      <c r="AW537" s="12" t="s">
        <v>3</v>
      </c>
      <c r="AX537" s="12" t="s">
        <v>79</v>
      </c>
      <c r="AY537" s="140" t="s">
        <v>120</v>
      </c>
    </row>
    <row r="538" spans="2:65" s="1" customFormat="1" ht="24.25" customHeight="1">
      <c r="B538" s="124"/>
      <c r="C538" s="156" t="s">
        <v>864</v>
      </c>
      <c r="D538" s="156" t="s">
        <v>252</v>
      </c>
      <c r="E538" s="157" t="s">
        <v>865</v>
      </c>
      <c r="F538" s="158" t="s">
        <v>866</v>
      </c>
      <c r="G538" s="159" t="s">
        <v>152</v>
      </c>
      <c r="H538" s="160">
        <v>0.71399999999999997</v>
      </c>
      <c r="I538" s="161"/>
      <c r="J538" s="161">
        <f>ROUND(I538*H538,2)</f>
        <v>0</v>
      </c>
      <c r="K538" s="162"/>
      <c r="L538" s="163"/>
      <c r="M538" s="164" t="s">
        <v>1</v>
      </c>
      <c r="N538" s="165" t="s">
        <v>36</v>
      </c>
      <c r="O538" s="134">
        <v>0</v>
      </c>
      <c r="P538" s="134">
        <f>O538*H538</f>
        <v>0</v>
      </c>
      <c r="Q538" s="134">
        <v>6.0999999999999999E-2</v>
      </c>
      <c r="R538" s="134">
        <f>Q538*H538</f>
        <v>4.3553999999999995E-2</v>
      </c>
      <c r="S538" s="134">
        <v>0</v>
      </c>
      <c r="T538" s="135">
        <f>S538*H538</f>
        <v>0</v>
      </c>
      <c r="AR538" s="136" t="s">
        <v>155</v>
      </c>
      <c r="AT538" s="136" t="s">
        <v>252</v>
      </c>
      <c r="AU538" s="136" t="s">
        <v>81</v>
      </c>
      <c r="AY538" s="16" t="s">
        <v>120</v>
      </c>
      <c r="BE538" s="137">
        <f>IF(N538="základní",J538,0)</f>
        <v>0</v>
      </c>
      <c r="BF538" s="137">
        <f>IF(N538="snížená",J538,0)</f>
        <v>0</v>
      </c>
      <c r="BG538" s="137">
        <f>IF(N538="zákl. přenesená",J538,0)</f>
        <v>0</v>
      </c>
      <c r="BH538" s="137">
        <f>IF(N538="sníž. přenesená",J538,0)</f>
        <v>0</v>
      </c>
      <c r="BI538" s="137">
        <f>IF(N538="nulová",J538,0)</f>
        <v>0</v>
      </c>
      <c r="BJ538" s="16" t="s">
        <v>79</v>
      </c>
      <c r="BK538" s="137">
        <f>ROUND(I538*H538,2)</f>
        <v>0</v>
      </c>
      <c r="BL538" s="16" t="s">
        <v>126</v>
      </c>
      <c r="BM538" s="136" t="s">
        <v>867</v>
      </c>
    </row>
    <row r="539" spans="2:65" s="12" customFormat="1">
      <c r="B539" s="138"/>
      <c r="D539" s="139" t="s">
        <v>128</v>
      </c>
      <c r="F539" s="141" t="s">
        <v>868</v>
      </c>
      <c r="H539" s="142">
        <v>0.71399999999999997</v>
      </c>
      <c r="L539" s="138"/>
      <c r="M539" s="143"/>
      <c r="T539" s="144"/>
      <c r="AT539" s="140" t="s">
        <v>128</v>
      </c>
      <c r="AU539" s="140" t="s">
        <v>81</v>
      </c>
      <c r="AV539" s="12" t="s">
        <v>81</v>
      </c>
      <c r="AW539" s="12" t="s">
        <v>3</v>
      </c>
      <c r="AX539" s="12" t="s">
        <v>79</v>
      </c>
      <c r="AY539" s="140" t="s">
        <v>120</v>
      </c>
    </row>
    <row r="540" spans="2:65" s="1" customFormat="1" ht="24.25" customHeight="1">
      <c r="B540" s="124"/>
      <c r="C540" s="156" t="s">
        <v>869</v>
      </c>
      <c r="D540" s="156" t="s">
        <v>252</v>
      </c>
      <c r="E540" s="157" t="s">
        <v>870</v>
      </c>
      <c r="F540" s="158" t="s">
        <v>871</v>
      </c>
      <c r="G540" s="159" t="s">
        <v>152</v>
      </c>
      <c r="H540" s="160">
        <v>6.4459999999999997</v>
      </c>
      <c r="I540" s="161"/>
      <c r="J540" s="161">
        <f>ROUND(I540*H540,2)</f>
        <v>0</v>
      </c>
      <c r="K540" s="162"/>
      <c r="L540" s="163"/>
      <c r="M540" s="164" t="s">
        <v>1</v>
      </c>
      <c r="N540" s="165" t="s">
        <v>36</v>
      </c>
      <c r="O540" s="134">
        <v>0</v>
      </c>
      <c r="P540" s="134">
        <f>O540*H540</f>
        <v>0</v>
      </c>
      <c r="Q540" s="134">
        <v>6.0999999999999999E-2</v>
      </c>
      <c r="R540" s="134">
        <f>Q540*H540</f>
        <v>0.393206</v>
      </c>
      <c r="S540" s="134">
        <v>0</v>
      </c>
      <c r="T540" s="135">
        <f>S540*H540</f>
        <v>0</v>
      </c>
      <c r="AR540" s="136" t="s">
        <v>155</v>
      </c>
      <c r="AT540" s="136" t="s">
        <v>252</v>
      </c>
      <c r="AU540" s="136" t="s">
        <v>81</v>
      </c>
      <c r="AY540" s="16" t="s">
        <v>120</v>
      </c>
      <c r="BE540" s="137">
        <f>IF(N540="základní",J540,0)</f>
        <v>0</v>
      </c>
      <c r="BF540" s="137">
        <f>IF(N540="snížená",J540,0)</f>
        <v>0</v>
      </c>
      <c r="BG540" s="137">
        <f>IF(N540="zákl. přenesená",J540,0)</f>
        <v>0</v>
      </c>
      <c r="BH540" s="137">
        <f>IF(N540="sníž. přenesená",J540,0)</f>
        <v>0</v>
      </c>
      <c r="BI540" s="137">
        <f>IF(N540="nulová",J540,0)</f>
        <v>0</v>
      </c>
      <c r="BJ540" s="16" t="s">
        <v>79</v>
      </c>
      <c r="BK540" s="137">
        <f>ROUND(I540*H540,2)</f>
        <v>0</v>
      </c>
      <c r="BL540" s="16" t="s">
        <v>126</v>
      </c>
      <c r="BM540" s="136" t="s">
        <v>872</v>
      </c>
    </row>
    <row r="541" spans="2:65" s="12" customFormat="1">
      <c r="B541" s="138"/>
      <c r="D541" s="139" t="s">
        <v>128</v>
      </c>
      <c r="E541" s="140" t="s">
        <v>1</v>
      </c>
      <c r="F541" s="141" t="s">
        <v>873</v>
      </c>
      <c r="H541" s="142">
        <v>6.32</v>
      </c>
      <c r="L541" s="138"/>
      <c r="M541" s="143"/>
      <c r="T541" s="144"/>
      <c r="AT541" s="140" t="s">
        <v>128</v>
      </c>
      <c r="AU541" s="140" t="s">
        <v>81</v>
      </c>
      <c r="AV541" s="12" t="s">
        <v>81</v>
      </c>
      <c r="AW541" s="12" t="s">
        <v>28</v>
      </c>
      <c r="AX541" s="12" t="s">
        <v>79</v>
      </c>
      <c r="AY541" s="140" t="s">
        <v>120</v>
      </c>
    </row>
    <row r="542" spans="2:65" s="12" customFormat="1">
      <c r="B542" s="138"/>
      <c r="D542" s="139" t="s">
        <v>128</v>
      </c>
      <c r="F542" s="141" t="s">
        <v>874</v>
      </c>
      <c r="H542" s="142">
        <v>6.4459999999999997</v>
      </c>
      <c r="L542" s="138"/>
      <c r="M542" s="143"/>
      <c r="T542" s="144"/>
      <c r="AT542" s="140" t="s">
        <v>128</v>
      </c>
      <c r="AU542" s="140" t="s">
        <v>81</v>
      </c>
      <c r="AV542" s="12" t="s">
        <v>81</v>
      </c>
      <c r="AW542" s="12" t="s">
        <v>3</v>
      </c>
      <c r="AX542" s="12" t="s">
        <v>79</v>
      </c>
      <c r="AY542" s="140" t="s">
        <v>120</v>
      </c>
    </row>
    <row r="543" spans="2:65" s="1" customFormat="1" ht="24.25" customHeight="1">
      <c r="B543" s="124"/>
      <c r="C543" s="156" t="s">
        <v>875</v>
      </c>
      <c r="D543" s="156" t="s">
        <v>252</v>
      </c>
      <c r="E543" s="157" t="s">
        <v>876</v>
      </c>
      <c r="F543" s="158" t="s">
        <v>877</v>
      </c>
      <c r="G543" s="159" t="s">
        <v>152</v>
      </c>
      <c r="H543" s="160">
        <v>12.811</v>
      </c>
      <c r="I543" s="161"/>
      <c r="J543" s="161">
        <f>ROUND(I543*H543,2)</f>
        <v>0</v>
      </c>
      <c r="K543" s="162"/>
      <c r="L543" s="163"/>
      <c r="M543" s="164" t="s">
        <v>1</v>
      </c>
      <c r="N543" s="165" t="s">
        <v>36</v>
      </c>
      <c r="O543" s="134">
        <v>0</v>
      </c>
      <c r="P543" s="134">
        <f>O543*H543</f>
        <v>0</v>
      </c>
      <c r="Q543" s="134">
        <v>6.0999999999999999E-2</v>
      </c>
      <c r="R543" s="134">
        <f>Q543*H543</f>
        <v>0.78147100000000003</v>
      </c>
      <c r="S543" s="134">
        <v>0</v>
      </c>
      <c r="T543" s="135">
        <f>S543*H543</f>
        <v>0</v>
      </c>
      <c r="AR543" s="136" t="s">
        <v>155</v>
      </c>
      <c r="AT543" s="136" t="s">
        <v>252</v>
      </c>
      <c r="AU543" s="136" t="s">
        <v>81</v>
      </c>
      <c r="AY543" s="16" t="s">
        <v>120</v>
      </c>
      <c r="BE543" s="137">
        <f>IF(N543="základní",J543,0)</f>
        <v>0</v>
      </c>
      <c r="BF543" s="137">
        <f>IF(N543="snížená",J543,0)</f>
        <v>0</v>
      </c>
      <c r="BG543" s="137">
        <f>IF(N543="zákl. přenesená",J543,0)</f>
        <v>0</v>
      </c>
      <c r="BH543" s="137">
        <f>IF(N543="sníž. přenesená",J543,0)</f>
        <v>0</v>
      </c>
      <c r="BI543" s="137">
        <f>IF(N543="nulová",J543,0)</f>
        <v>0</v>
      </c>
      <c r="BJ543" s="16" t="s">
        <v>79</v>
      </c>
      <c r="BK543" s="137">
        <f>ROUND(I543*H543,2)</f>
        <v>0</v>
      </c>
      <c r="BL543" s="16" t="s">
        <v>126</v>
      </c>
      <c r="BM543" s="136" t="s">
        <v>878</v>
      </c>
    </row>
    <row r="544" spans="2:65" s="12" customFormat="1">
      <c r="B544" s="138"/>
      <c r="D544" s="139" t="s">
        <v>128</v>
      </c>
      <c r="E544" s="140" t="s">
        <v>1</v>
      </c>
      <c r="F544" s="141" t="s">
        <v>879</v>
      </c>
      <c r="H544" s="142">
        <v>12.56</v>
      </c>
      <c r="L544" s="138"/>
      <c r="M544" s="143"/>
      <c r="T544" s="144"/>
      <c r="AT544" s="140" t="s">
        <v>128</v>
      </c>
      <c r="AU544" s="140" t="s">
        <v>81</v>
      </c>
      <c r="AV544" s="12" t="s">
        <v>81</v>
      </c>
      <c r="AW544" s="12" t="s">
        <v>28</v>
      </c>
      <c r="AX544" s="12" t="s">
        <v>79</v>
      </c>
      <c r="AY544" s="140" t="s">
        <v>120</v>
      </c>
    </row>
    <row r="545" spans="2:65" s="12" customFormat="1">
      <c r="B545" s="138"/>
      <c r="D545" s="139" t="s">
        <v>128</v>
      </c>
      <c r="F545" s="141" t="s">
        <v>880</v>
      </c>
      <c r="H545" s="142">
        <v>12.811</v>
      </c>
      <c r="L545" s="138"/>
      <c r="M545" s="143"/>
      <c r="T545" s="144"/>
      <c r="AT545" s="140" t="s">
        <v>128</v>
      </c>
      <c r="AU545" s="140" t="s">
        <v>81</v>
      </c>
      <c r="AV545" s="12" t="s">
        <v>81</v>
      </c>
      <c r="AW545" s="12" t="s">
        <v>3</v>
      </c>
      <c r="AX545" s="12" t="s">
        <v>79</v>
      </c>
      <c r="AY545" s="140" t="s">
        <v>120</v>
      </c>
    </row>
    <row r="546" spans="2:65" s="1" customFormat="1" ht="16.5" customHeight="1">
      <c r="B546" s="124"/>
      <c r="C546" s="156" t="s">
        <v>881</v>
      </c>
      <c r="D546" s="156" t="s">
        <v>252</v>
      </c>
      <c r="E546" s="157" t="s">
        <v>882</v>
      </c>
      <c r="F546" s="158" t="s">
        <v>883</v>
      </c>
      <c r="G546" s="159" t="s">
        <v>386</v>
      </c>
      <c r="H546" s="160">
        <v>8.16</v>
      </c>
      <c r="I546" s="161"/>
      <c r="J546" s="161">
        <f>ROUND(I546*H546,2)</f>
        <v>0</v>
      </c>
      <c r="K546" s="162"/>
      <c r="L546" s="163"/>
      <c r="M546" s="164" t="s">
        <v>1</v>
      </c>
      <c r="N546" s="165" t="s">
        <v>36</v>
      </c>
      <c r="O546" s="134">
        <v>0</v>
      </c>
      <c r="P546" s="134">
        <f>O546*H546</f>
        <v>0</v>
      </c>
      <c r="Q546" s="134">
        <v>6.0999999999999999E-2</v>
      </c>
      <c r="R546" s="134">
        <f>Q546*H546</f>
        <v>0.49775999999999998</v>
      </c>
      <c r="S546" s="134">
        <v>0</v>
      </c>
      <c r="T546" s="135">
        <f>S546*H546</f>
        <v>0</v>
      </c>
      <c r="AR546" s="136" t="s">
        <v>155</v>
      </c>
      <c r="AT546" s="136" t="s">
        <v>252</v>
      </c>
      <c r="AU546" s="136" t="s">
        <v>81</v>
      </c>
      <c r="AY546" s="16" t="s">
        <v>120</v>
      </c>
      <c r="BE546" s="137">
        <f>IF(N546="základní",J546,0)</f>
        <v>0</v>
      </c>
      <c r="BF546" s="137">
        <f>IF(N546="snížená",J546,0)</f>
        <v>0</v>
      </c>
      <c r="BG546" s="137">
        <f>IF(N546="zákl. přenesená",J546,0)</f>
        <v>0</v>
      </c>
      <c r="BH546" s="137">
        <f>IF(N546="sníž. přenesená",J546,0)</f>
        <v>0</v>
      </c>
      <c r="BI546" s="137">
        <f>IF(N546="nulová",J546,0)</f>
        <v>0</v>
      </c>
      <c r="BJ546" s="16" t="s">
        <v>79</v>
      </c>
      <c r="BK546" s="137">
        <f>ROUND(I546*H546,2)</f>
        <v>0</v>
      </c>
      <c r="BL546" s="16" t="s">
        <v>126</v>
      </c>
      <c r="BM546" s="136" t="s">
        <v>884</v>
      </c>
    </row>
    <row r="547" spans="2:65" s="12" customFormat="1">
      <c r="B547" s="138"/>
      <c r="D547" s="139" t="s">
        <v>128</v>
      </c>
      <c r="F547" s="141" t="s">
        <v>885</v>
      </c>
      <c r="H547" s="142">
        <v>8.16</v>
      </c>
      <c r="L547" s="138"/>
      <c r="M547" s="143"/>
      <c r="T547" s="144"/>
      <c r="AT547" s="140" t="s">
        <v>128</v>
      </c>
      <c r="AU547" s="140" t="s">
        <v>81</v>
      </c>
      <c r="AV547" s="12" t="s">
        <v>81</v>
      </c>
      <c r="AW547" s="12" t="s">
        <v>3</v>
      </c>
      <c r="AX547" s="12" t="s">
        <v>79</v>
      </c>
      <c r="AY547" s="140" t="s">
        <v>120</v>
      </c>
    </row>
    <row r="548" spans="2:65" s="1" customFormat="1" ht="33" customHeight="1">
      <c r="B548" s="124"/>
      <c r="C548" s="125" t="s">
        <v>886</v>
      </c>
      <c r="D548" s="125" t="s">
        <v>122</v>
      </c>
      <c r="E548" s="126" t="s">
        <v>887</v>
      </c>
      <c r="F548" s="127" t="s">
        <v>888</v>
      </c>
      <c r="G548" s="128" t="s">
        <v>152</v>
      </c>
      <c r="H548" s="129">
        <v>219.2</v>
      </c>
      <c r="I548" s="130"/>
      <c r="J548" s="130">
        <f>ROUND(I548*H548,2)</f>
        <v>0</v>
      </c>
      <c r="K548" s="131"/>
      <c r="L548" s="28"/>
      <c r="M548" s="132" t="s">
        <v>1</v>
      </c>
      <c r="N548" s="133" t="s">
        <v>36</v>
      </c>
      <c r="O548" s="134">
        <v>0.23899999999999999</v>
      </c>
      <c r="P548" s="134">
        <f>O548*H548</f>
        <v>52.388799999999996</v>
      </c>
      <c r="Q548" s="134">
        <v>0.1295</v>
      </c>
      <c r="R548" s="134">
        <f>Q548*H548</f>
        <v>28.386399999999998</v>
      </c>
      <c r="S548" s="134">
        <v>0</v>
      </c>
      <c r="T548" s="135">
        <f>S548*H548</f>
        <v>0</v>
      </c>
      <c r="AR548" s="136" t="s">
        <v>126</v>
      </c>
      <c r="AT548" s="136" t="s">
        <v>122</v>
      </c>
      <c r="AU548" s="136" t="s">
        <v>81</v>
      </c>
      <c r="AY548" s="16" t="s">
        <v>120</v>
      </c>
      <c r="BE548" s="137">
        <f>IF(N548="základní",J548,0)</f>
        <v>0</v>
      </c>
      <c r="BF548" s="137">
        <f>IF(N548="snížená",J548,0)</f>
        <v>0</v>
      </c>
      <c r="BG548" s="137">
        <f>IF(N548="zákl. přenesená",J548,0)</f>
        <v>0</v>
      </c>
      <c r="BH548" s="137">
        <f>IF(N548="sníž. přenesená",J548,0)</f>
        <v>0</v>
      </c>
      <c r="BI548" s="137">
        <f>IF(N548="nulová",J548,0)</f>
        <v>0</v>
      </c>
      <c r="BJ548" s="16" t="s">
        <v>79</v>
      </c>
      <c r="BK548" s="137">
        <f>ROUND(I548*H548,2)</f>
        <v>0</v>
      </c>
      <c r="BL548" s="16" t="s">
        <v>126</v>
      </c>
      <c r="BM548" s="136" t="s">
        <v>889</v>
      </c>
    </row>
    <row r="549" spans="2:65" s="13" customFormat="1">
      <c r="B549" s="145"/>
      <c r="D549" s="139" t="s">
        <v>128</v>
      </c>
      <c r="E549" s="146" t="s">
        <v>1</v>
      </c>
      <c r="F549" s="147" t="s">
        <v>843</v>
      </c>
      <c r="H549" s="146" t="s">
        <v>1</v>
      </c>
      <c r="L549" s="145"/>
      <c r="M549" s="148"/>
      <c r="T549" s="149"/>
      <c r="AT549" s="146" t="s">
        <v>128</v>
      </c>
      <c r="AU549" s="146" t="s">
        <v>81</v>
      </c>
      <c r="AV549" s="13" t="s">
        <v>79</v>
      </c>
      <c r="AW549" s="13" t="s">
        <v>28</v>
      </c>
      <c r="AX549" s="13" t="s">
        <v>71</v>
      </c>
      <c r="AY549" s="146" t="s">
        <v>120</v>
      </c>
    </row>
    <row r="550" spans="2:65" s="12" customFormat="1">
      <c r="B550" s="138"/>
      <c r="D550" s="139" t="s">
        <v>128</v>
      </c>
      <c r="E550" s="140" t="s">
        <v>1</v>
      </c>
      <c r="F550" s="141" t="s">
        <v>890</v>
      </c>
      <c r="H550" s="142">
        <v>219.2</v>
      </c>
      <c r="L550" s="138"/>
      <c r="M550" s="143"/>
      <c r="T550" s="144"/>
      <c r="AT550" s="140" t="s">
        <v>128</v>
      </c>
      <c r="AU550" s="140" t="s">
        <v>81</v>
      </c>
      <c r="AV550" s="12" t="s">
        <v>81</v>
      </c>
      <c r="AW550" s="12" t="s">
        <v>28</v>
      </c>
      <c r="AX550" s="12" t="s">
        <v>79</v>
      </c>
      <c r="AY550" s="140" t="s">
        <v>120</v>
      </c>
    </row>
    <row r="551" spans="2:65" s="1" customFormat="1" ht="16.5" customHeight="1">
      <c r="B551" s="124"/>
      <c r="C551" s="156" t="s">
        <v>891</v>
      </c>
      <c r="D551" s="156" t="s">
        <v>252</v>
      </c>
      <c r="E551" s="157" t="s">
        <v>892</v>
      </c>
      <c r="F551" s="158" t="s">
        <v>893</v>
      </c>
      <c r="G551" s="159" t="s">
        <v>152</v>
      </c>
      <c r="H551" s="160">
        <v>222.36</v>
      </c>
      <c r="I551" s="161"/>
      <c r="J551" s="161">
        <f>ROUND(I551*H551,2)</f>
        <v>0</v>
      </c>
      <c r="K551" s="162"/>
      <c r="L551" s="163"/>
      <c r="M551" s="164" t="s">
        <v>1</v>
      </c>
      <c r="N551" s="165" t="s">
        <v>36</v>
      </c>
      <c r="O551" s="134">
        <v>0</v>
      </c>
      <c r="P551" s="134">
        <f>O551*H551</f>
        <v>0</v>
      </c>
      <c r="Q551" s="134">
        <v>4.4999999999999998E-2</v>
      </c>
      <c r="R551" s="134">
        <f>Q551*H551</f>
        <v>10.0062</v>
      </c>
      <c r="S551" s="134">
        <v>0</v>
      </c>
      <c r="T551" s="135">
        <f>S551*H551</f>
        <v>0</v>
      </c>
      <c r="AR551" s="136" t="s">
        <v>155</v>
      </c>
      <c r="AT551" s="136" t="s">
        <v>252</v>
      </c>
      <c r="AU551" s="136" t="s">
        <v>81</v>
      </c>
      <c r="AY551" s="16" t="s">
        <v>120</v>
      </c>
      <c r="BE551" s="137">
        <f>IF(N551="základní",J551,0)</f>
        <v>0</v>
      </c>
      <c r="BF551" s="137">
        <f>IF(N551="snížená",J551,0)</f>
        <v>0</v>
      </c>
      <c r="BG551" s="137">
        <f>IF(N551="zákl. přenesená",J551,0)</f>
        <v>0</v>
      </c>
      <c r="BH551" s="137">
        <f>IF(N551="sníž. přenesená",J551,0)</f>
        <v>0</v>
      </c>
      <c r="BI551" s="137">
        <f>IF(N551="nulová",J551,0)</f>
        <v>0</v>
      </c>
      <c r="BJ551" s="16" t="s">
        <v>79</v>
      </c>
      <c r="BK551" s="137">
        <f>ROUND(I551*H551,2)</f>
        <v>0</v>
      </c>
      <c r="BL551" s="16" t="s">
        <v>126</v>
      </c>
      <c r="BM551" s="136" t="s">
        <v>894</v>
      </c>
    </row>
    <row r="552" spans="2:65" s="12" customFormat="1">
      <c r="B552" s="138"/>
      <c r="D552" s="139" t="s">
        <v>128</v>
      </c>
      <c r="F552" s="141" t="s">
        <v>895</v>
      </c>
      <c r="H552" s="142">
        <v>222.36</v>
      </c>
      <c r="L552" s="138"/>
      <c r="M552" s="143"/>
      <c r="T552" s="144"/>
      <c r="AT552" s="140" t="s">
        <v>128</v>
      </c>
      <c r="AU552" s="140" t="s">
        <v>81</v>
      </c>
      <c r="AV552" s="12" t="s">
        <v>81</v>
      </c>
      <c r="AW552" s="12" t="s">
        <v>3</v>
      </c>
      <c r="AX552" s="12" t="s">
        <v>79</v>
      </c>
      <c r="AY552" s="140" t="s">
        <v>120</v>
      </c>
    </row>
    <row r="553" spans="2:65" s="1" customFormat="1" ht="21.75" customHeight="1">
      <c r="B553" s="124"/>
      <c r="C553" s="156" t="s">
        <v>896</v>
      </c>
      <c r="D553" s="156" t="s">
        <v>252</v>
      </c>
      <c r="E553" s="157" t="s">
        <v>897</v>
      </c>
      <c r="F553" s="158" t="s">
        <v>898</v>
      </c>
      <c r="G553" s="159" t="s">
        <v>152</v>
      </c>
      <c r="H553" s="160">
        <v>1.224</v>
      </c>
      <c r="I553" s="161"/>
      <c r="J553" s="161">
        <f>ROUND(I553*H553,2)</f>
        <v>0</v>
      </c>
      <c r="K553" s="162"/>
      <c r="L553" s="163"/>
      <c r="M553" s="164" t="s">
        <v>1</v>
      </c>
      <c r="N553" s="165" t="s">
        <v>36</v>
      </c>
      <c r="O553" s="134">
        <v>0</v>
      </c>
      <c r="P553" s="134">
        <f>O553*H553</f>
        <v>0</v>
      </c>
      <c r="Q553" s="134">
        <v>0</v>
      </c>
      <c r="R553" s="134">
        <f>Q553*H553</f>
        <v>0</v>
      </c>
      <c r="S553" s="134">
        <v>0</v>
      </c>
      <c r="T553" s="135">
        <f>S553*H553</f>
        <v>0</v>
      </c>
      <c r="AR553" s="136" t="s">
        <v>155</v>
      </c>
      <c r="AT553" s="136" t="s">
        <v>252</v>
      </c>
      <c r="AU553" s="136" t="s">
        <v>81</v>
      </c>
      <c r="AY553" s="16" t="s">
        <v>120</v>
      </c>
      <c r="BE553" s="137">
        <f>IF(N553="základní",J553,0)</f>
        <v>0</v>
      </c>
      <c r="BF553" s="137">
        <f>IF(N553="snížená",J553,0)</f>
        <v>0</v>
      </c>
      <c r="BG553" s="137">
        <f>IF(N553="zákl. přenesená",J553,0)</f>
        <v>0</v>
      </c>
      <c r="BH553" s="137">
        <f>IF(N553="sníž. přenesená",J553,0)</f>
        <v>0</v>
      </c>
      <c r="BI553" s="137">
        <f>IF(N553="nulová",J553,0)</f>
        <v>0</v>
      </c>
      <c r="BJ553" s="16" t="s">
        <v>79</v>
      </c>
      <c r="BK553" s="137">
        <f>ROUND(I553*H553,2)</f>
        <v>0</v>
      </c>
      <c r="BL553" s="16" t="s">
        <v>126</v>
      </c>
      <c r="BM553" s="136" t="s">
        <v>899</v>
      </c>
    </row>
    <row r="554" spans="2:65" s="12" customFormat="1">
      <c r="B554" s="138"/>
      <c r="D554" s="139" t="s">
        <v>128</v>
      </c>
      <c r="F554" s="141" t="s">
        <v>900</v>
      </c>
      <c r="H554" s="142">
        <v>1.224</v>
      </c>
      <c r="L554" s="138"/>
      <c r="M554" s="143"/>
      <c r="T554" s="144"/>
      <c r="AT554" s="140" t="s">
        <v>128</v>
      </c>
      <c r="AU554" s="140" t="s">
        <v>81</v>
      </c>
      <c r="AV554" s="12" t="s">
        <v>81</v>
      </c>
      <c r="AW554" s="12" t="s">
        <v>3</v>
      </c>
      <c r="AX554" s="12" t="s">
        <v>79</v>
      </c>
      <c r="AY554" s="140" t="s">
        <v>120</v>
      </c>
    </row>
    <row r="555" spans="2:65" s="1" customFormat="1" ht="24.25" customHeight="1">
      <c r="B555" s="124"/>
      <c r="C555" s="125" t="s">
        <v>901</v>
      </c>
      <c r="D555" s="125" t="s">
        <v>122</v>
      </c>
      <c r="E555" s="126" t="s">
        <v>902</v>
      </c>
      <c r="F555" s="127" t="s">
        <v>903</v>
      </c>
      <c r="G555" s="128" t="s">
        <v>171</v>
      </c>
      <c r="H555" s="129">
        <v>17.646999999999998</v>
      </c>
      <c r="I555" s="130"/>
      <c r="J555" s="130">
        <f>ROUND(I555*H555,2)</f>
        <v>0</v>
      </c>
      <c r="K555" s="131"/>
      <c r="L555" s="28"/>
      <c r="M555" s="132" t="s">
        <v>1</v>
      </c>
      <c r="N555" s="133" t="s">
        <v>36</v>
      </c>
      <c r="O555" s="134">
        <v>1.4419999999999999</v>
      </c>
      <c r="P555" s="134">
        <f>O555*H555</f>
        <v>25.446973999999997</v>
      </c>
      <c r="Q555" s="134">
        <v>2.2563399999999998</v>
      </c>
      <c r="R555" s="134">
        <f>Q555*H555</f>
        <v>39.817631979999994</v>
      </c>
      <c r="S555" s="134">
        <v>0</v>
      </c>
      <c r="T555" s="135">
        <f>S555*H555</f>
        <v>0</v>
      </c>
      <c r="AR555" s="136" t="s">
        <v>126</v>
      </c>
      <c r="AT555" s="136" t="s">
        <v>122</v>
      </c>
      <c r="AU555" s="136" t="s">
        <v>81</v>
      </c>
      <c r="AY555" s="16" t="s">
        <v>120</v>
      </c>
      <c r="BE555" s="137">
        <f>IF(N555="základní",J555,0)</f>
        <v>0</v>
      </c>
      <c r="BF555" s="137">
        <f>IF(N555="snížená",J555,0)</f>
        <v>0</v>
      </c>
      <c r="BG555" s="137">
        <f>IF(N555="zákl. přenesená",J555,0)</f>
        <v>0</v>
      </c>
      <c r="BH555" s="137">
        <f>IF(N555="sníž. přenesená",J555,0)</f>
        <v>0</v>
      </c>
      <c r="BI555" s="137">
        <f>IF(N555="nulová",J555,0)</f>
        <v>0</v>
      </c>
      <c r="BJ555" s="16" t="s">
        <v>79</v>
      </c>
      <c r="BK555" s="137">
        <f>ROUND(I555*H555,2)</f>
        <v>0</v>
      </c>
      <c r="BL555" s="16" t="s">
        <v>126</v>
      </c>
      <c r="BM555" s="136" t="s">
        <v>904</v>
      </c>
    </row>
    <row r="556" spans="2:65" s="12" customFormat="1">
      <c r="B556" s="138"/>
      <c r="D556" s="139" t="s">
        <v>128</v>
      </c>
      <c r="E556" s="140" t="s">
        <v>1</v>
      </c>
      <c r="F556" s="141" t="s">
        <v>905</v>
      </c>
      <c r="H556" s="142">
        <v>6.5759999999999996</v>
      </c>
      <c r="L556" s="138"/>
      <c r="M556" s="143"/>
      <c r="T556" s="144"/>
      <c r="AT556" s="140" t="s">
        <v>128</v>
      </c>
      <c r="AU556" s="140" t="s">
        <v>81</v>
      </c>
      <c r="AV556" s="12" t="s">
        <v>81</v>
      </c>
      <c r="AW556" s="12" t="s">
        <v>28</v>
      </c>
      <c r="AX556" s="12" t="s">
        <v>71</v>
      </c>
      <c r="AY556" s="140" t="s">
        <v>120</v>
      </c>
    </row>
    <row r="557" spans="2:65" s="12" customFormat="1">
      <c r="B557" s="138"/>
      <c r="D557" s="139" t="s">
        <v>128</v>
      </c>
      <c r="E557" s="140" t="s">
        <v>1</v>
      </c>
      <c r="F557" s="141" t="s">
        <v>906</v>
      </c>
      <c r="H557" s="142">
        <v>11.071</v>
      </c>
      <c r="L557" s="138"/>
      <c r="M557" s="143"/>
      <c r="T557" s="144"/>
      <c r="AT557" s="140" t="s">
        <v>128</v>
      </c>
      <c r="AU557" s="140" t="s">
        <v>81</v>
      </c>
      <c r="AV557" s="12" t="s">
        <v>81</v>
      </c>
      <c r="AW557" s="12" t="s">
        <v>28</v>
      </c>
      <c r="AX557" s="12" t="s">
        <v>71</v>
      </c>
      <c r="AY557" s="140" t="s">
        <v>120</v>
      </c>
    </row>
    <row r="558" spans="2:65" s="14" customFormat="1">
      <c r="B558" s="150"/>
      <c r="D558" s="139" t="s">
        <v>128</v>
      </c>
      <c r="E558" s="151" t="s">
        <v>1</v>
      </c>
      <c r="F558" s="152" t="s">
        <v>189</v>
      </c>
      <c r="H558" s="153">
        <v>17.646999999999998</v>
      </c>
      <c r="L558" s="150"/>
      <c r="M558" s="154"/>
      <c r="T558" s="155"/>
      <c r="AT558" s="151" t="s">
        <v>128</v>
      </c>
      <c r="AU558" s="151" t="s">
        <v>81</v>
      </c>
      <c r="AV558" s="14" t="s">
        <v>126</v>
      </c>
      <c r="AW558" s="14" t="s">
        <v>28</v>
      </c>
      <c r="AX558" s="14" t="s">
        <v>79</v>
      </c>
      <c r="AY558" s="151" t="s">
        <v>120</v>
      </c>
    </row>
    <row r="559" spans="2:65" s="1" customFormat="1" ht="24.25" customHeight="1">
      <c r="B559" s="124"/>
      <c r="C559" s="125" t="s">
        <v>907</v>
      </c>
      <c r="D559" s="125" t="s">
        <v>122</v>
      </c>
      <c r="E559" s="126" t="s">
        <v>908</v>
      </c>
      <c r="F559" s="127" t="s">
        <v>909</v>
      </c>
      <c r="G559" s="128" t="s">
        <v>125</v>
      </c>
      <c r="H559" s="129">
        <v>112</v>
      </c>
      <c r="I559" s="130"/>
      <c r="J559" s="130">
        <f>ROUND(I559*H559,2)</f>
        <v>0</v>
      </c>
      <c r="K559" s="131"/>
      <c r="L559" s="28"/>
      <c r="M559" s="132" t="s">
        <v>1</v>
      </c>
      <c r="N559" s="133" t="s">
        <v>36</v>
      </c>
      <c r="O559" s="134">
        <v>0.08</v>
      </c>
      <c r="P559" s="134">
        <f>O559*H559</f>
        <v>8.9600000000000009</v>
      </c>
      <c r="Q559" s="134">
        <v>4.6999999999999999E-4</v>
      </c>
      <c r="R559" s="134">
        <f>Q559*H559</f>
        <v>5.2639999999999999E-2</v>
      </c>
      <c r="S559" s="134">
        <v>0</v>
      </c>
      <c r="T559" s="135">
        <f>S559*H559</f>
        <v>0</v>
      </c>
      <c r="AR559" s="136" t="s">
        <v>126</v>
      </c>
      <c r="AT559" s="136" t="s">
        <v>122</v>
      </c>
      <c r="AU559" s="136" t="s">
        <v>81</v>
      </c>
      <c r="AY559" s="16" t="s">
        <v>120</v>
      </c>
      <c r="BE559" s="137">
        <f>IF(N559="základní",J559,0)</f>
        <v>0</v>
      </c>
      <c r="BF559" s="137">
        <f>IF(N559="snížená",J559,0)</f>
        <v>0</v>
      </c>
      <c r="BG559" s="137">
        <f>IF(N559="zákl. přenesená",J559,0)</f>
        <v>0</v>
      </c>
      <c r="BH559" s="137">
        <f>IF(N559="sníž. přenesená",J559,0)</f>
        <v>0</v>
      </c>
      <c r="BI559" s="137">
        <f>IF(N559="nulová",J559,0)</f>
        <v>0</v>
      </c>
      <c r="BJ559" s="16" t="s">
        <v>79</v>
      </c>
      <c r="BK559" s="137">
        <f>ROUND(I559*H559,2)</f>
        <v>0</v>
      </c>
      <c r="BL559" s="16" t="s">
        <v>126</v>
      </c>
      <c r="BM559" s="136" t="s">
        <v>910</v>
      </c>
    </row>
    <row r="560" spans="2:65" s="13" customFormat="1">
      <c r="B560" s="145"/>
      <c r="D560" s="139" t="s">
        <v>128</v>
      </c>
      <c r="E560" s="146" t="s">
        <v>1</v>
      </c>
      <c r="F560" s="147" t="s">
        <v>248</v>
      </c>
      <c r="H560" s="146" t="s">
        <v>1</v>
      </c>
      <c r="L560" s="145"/>
      <c r="M560" s="148"/>
      <c r="T560" s="149"/>
      <c r="AT560" s="146" t="s">
        <v>128</v>
      </c>
      <c r="AU560" s="146" t="s">
        <v>81</v>
      </c>
      <c r="AV560" s="13" t="s">
        <v>79</v>
      </c>
      <c r="AW560" s="13" t="s">
        <v>28</v>
      </c>
      <c r="AX560" s="13" t="s">
        <v>71</v>
      </c>
      <c r="AY560" s="146" t="s">
        <v>120</v>
      </c>
    </row>
    <row r="561" spans="2:65" s="12" customFormat="1">
      <c r="B561" s="138"/>
      <c r="D561" s="139" t="s">
        <v>128</v>
      </c>
      <c r="E561" s="140" t="s">
        <v>1</v>
      </c>
      <c r="F561" s="141" t="s">
        <v>911</v>
      </c>
      <c r="H561" s="142">
        <v>112</v>
      </c>
      <c r="L561" s="138"/>
      <c r="M561" s="143"/>
      <c r="T561" s="144"/>
      <c r="AT561" s="140" t="s">
        <v>128</v>
      </c>
      <c r="AU561" s="140" t="s">
        <v>81</v>
      </c>
      <c r="AV561" s="12" t="s">
        <v>81</v>
      </c>
      <c r="AW561" s="12" t="s">
        <v>28</v>
      </c>
      <c r="AX561" s="12" t="s">
        <v>79</v>
      </c>
      <c r="AY561" s="140" t="s">
        <v>120</v>
      </c>
    </row>
    <row r="562" spans="2:65" s="1" customFormat="1" ht="24.25" customHeight="1">
      <c r="B562" s="124"/>
      <c r="C562" s="125" t="s">
        <v>912</v>
      </c>
      <c r="D562" s="125" t="s">
        <v>122</v>
      </c>
      <c r="E562" s="126" t="s">
        <v>913</v>
      </c>
      <c r="F562" s="127" t="s">
        <v>914</v>
      </c>
      <c r="G562" s="128" t="s">
        <v>125</v>
      </c>
      <c r="H562" s="129">
        <v>1063.06</v>
      </c>
      <c r="I562" s="130"/>
      <c r="J562" s="130">
        <f>ROUND(I562*H562,2)</f>
        <v>0</v>
      </c>
      <c r="K562" s="131"/>
      <c r="L562" s="28"/>
      <c r="M562" s="132" t="s">
        <v>1</v>
      </c>
      <c r="N562" s="133" t="s">
        <v>36</v>
      </c>
      <c r="O562" s="134">
        <v>0.08</v>
      </c>
      <c r="P562" s="134">
        <f>O562*H562</f>
        <v>85.044799999999995</v>
      </c>
      <c r="Q562" s="134">
        <v>6.8999999999999997E-4</v>
      </c>
      <c r="R562" s="134">
        <f>Q562*H562</f>
        <v>0.73351139999999992</v>
      </c>
      <c r="S562" s="134">
        <v>0</v>
      </c>
      <c r="T562" s="135">
        <f>S562*H562</f>
        <v>0</v>
      </c>
      <c r="AR562" s="136" t="s">
        <v>126</v>
      </c>
      <c r="AT562" s="136" t="s">
        <v>122</v>
      </c>
      <c r="AU562" s="136" t="s">
        <v>81</v>
      </c>
      <c r="AY562" s="16" t="s">
        <v>120</v>
      </c>
      <c r="BE562" s="137">
        <f>IF(N562="základní",J562,0)</f>
        <v>0</v>
      </c>
      <c r="BF562" s="137">
        <f>IF(N562="snížená",J562,0)</f>
        <v>0</v>
      </c>
      <c r="BG562" s="137">
        <f>IF(N562="zákl. přenesená",J562,0)</f>
        <v>0</v>
      </c>
      <c r="BH562" s="137">
        <f>IF(N562="sníž. přenesená",J562,0)</f>
        <v>0</v>
      </c>
      <c r="BI562" s="137">
        <f>IF(N562="nulová",J562,0)</f>
        <v>0</v>
      </c>
      <c r="BJ562" s="16" t="s">
        <v>79</v>
      </c>
      <c r="BK562" s="137">
        <f>ROUND(I562*H562,2)</f>
        <v>0</v>
      </c>
      <c r="BL562" s="16" t="s">
        <v>126</v>
      </c>
      <c r="BM562" s="136" t="s">
        <v>915</v>
      </c>
    </row>
    <row r="563" spans="2:65" s="1" customFormat="1" ht="24.25" customHeight="1">
      <c r="B563" s="124"/>
      <c r="C563" s="125" t="s">
        <v>916</v>
      </c>
      <c r="D563" s="125" t="s">
        <v>122</v>
      </c>
      <c r="E563" s="126" t="s">
        <v>917</v>
      </c>
      <c r="F563" s="127" t="s">
        <v>918</v>
      </c>
      <c r="G563" s="128" t="s">
        <v>152</v>
      </c>
      <c r="H563" s="129">
        <v>55</v>
      </c>
      <c r="I563" s="130"/>
      <c r="J563" s="130">
        <f>ROUND(I563*H563,2)</f>
        <v>0</v>
      </c>
      <c r="K563" s="131"/>
      <c r="L563" s="28"/>
      <c r="M563" s="132" t="s">
        <v>1</v>
      </c>
      <c r="N563" s="133" t="s">
        <v>36</v>
      </c>
      <c r="O563" s="134">
        <v>6.7000000000000004E-2</v>
      </c>
      <c r="P563" s="134">
        <f>O563*H563</f>
        <v>3.6850000000000001</v>
      </c>
      <c r="Q563" s="134">
        <v>0</v>
      </c>
      <c r="R563" s="134">
        <f>Q563*H563</f>
        <v>0</v>
      </c>
      <c r="S563" s="134">
        <v>0</v>
      </c>
      <c r="T563" s="135">
        <f>S563*H563</f>
        <v>0</v>
      </c>
      <c r="AR563" s="136" t="s">
        <v>126</v>
      </c>
      <c r="AT563" s="136" t="s">
        <v>122</v>
      </c>
      <c r="AU563" s="136" t="s">
        <v>81</v>
      </c>
      <c r="AY563" s="16" t="s">
        <v>120</v>
      </c>
      <c r="BE563" s="137">
        <f>IF(N563="základní",J563,0)</f>
        <v>0</v>
      </c>
      <c r="BF563" s="137">
        <f>IF(N563="snížená",J563,0)</f>
        <v>0</v>
      </c>
      <c r="BG563" s="137">
        <f>IF(N563="zákl. přenesená",J563,0)</f>
        <v>0</v>
      </c>
      <c r="BH563" s="137">
        <f>IF(N563="sníž. přenesená",J563,0)</f>
        <v>0</v>
      </c>
      <c r="BI563" s="137">
        <f>IF(N563="nulová",J563,0)</f>
        <v>0</v>
      </c>
      <c r="BJ563" s="16" t="s">
        <v>79</v>
      </c>
      <c r="BK563" s="137">
        <f>ROUND(I563*H563,2)</f>
        <v>0</v>
      </c>
      <c r="BL563" s="16" t="s">
        <v>126</v>
      </c>
      <c r="BM563" s="136" t="s">
        <v>919</v>
      </c>
    </row>
    <row r="564" spans="2:65" s="1" customFormat="1" ht="16.5" customHeight="1">
      <c r="B564" s="124"/>
      <c r="C564" s="125" t="s">
        <v>920</v>
      </c>
      <c r="D564" s="125" t="s">
        <v>122</v>
      </c>
      <c r="E564" s="126" t="s">
        <v>921</v>
      </c>
      <c r="F564" s="127" t="s">
        <v>922</v>
      </c>
      <c r="G564" s="128" t="s">
        <v>152</v>
      </c>
      <c r="H564" s="129">
        <v>59</v>
      </c>
      <c r="I564" s="130"/>
      <c r="J564" s="130">
        <f>ROUND(I564*H564,2)</f>
        <v>0</v>
      </c>
      <c r="K564" s="131"/>
      <c r="L564" s="28"/>
      <c r="M564" s="132" t="s">
        <v>1</v>
      </c>
      <c r="N564" s="133" t="s">
        <v>36</v>
      </c>
      <c r="O564" s="134">
        <v>0.155</v>
      </c>
      <c r="P564" s="134">
        <f>O564*H564</f>
        <v>9.1449999999999996</v>
      </c>
      <c r="Q564" s="134">
        <v>0</v>
      </c>
      <c r="R564" s="134">
        <f>Q564*H564</f>
        <v>0</v>
      </c>
      <c r="S564" s="134">
        <v>0</v>
      </c>
      <c r="T564" s="135">
        <f>S564*H564</f>
        <v>0</v>
      </c>
      <c r="AR564" s="136" t="s">
        <v>126</v>
      </c>
      <c r="AT564" s="136" t="s">
        <v>122</v>
      </c>
      <c r="AU564" s="136" t="s">
        <v>81</v>
      </c>
      <c r="AY564" s="16" t="s">
        <v>120</v>
      </c>
      <c r="BE564" s="137">
        <f>IF(N564="základní",J564,0)</f>
        <v>0</v>
      </c>
      <c r="BF564" s="137">
        <f>IF(N564="snížená",J564,0)</f>
        <v>0</v>
      </c>
      <c r="BG564" s="137">
        <f>IF(N564="zákl. přenesená",J564,0)</f>
        <v>0</v>
      </c>
      <c r="BH564" s="137">
        <f>IF(N564="sníž. přenesená",J564,0)</f>
        <v>0</v>
      </c>
      <c r="BI564" s="137">
        <f>IF(N564="nulová",J564,0)</f>
        <v>0</v>
      </c>
      <c r="BJ564" s="16" t="s">
        <v>79</v>
      </c>
      <c r="BK564" s="137">
        <f>ROUND(I564*H564,2)</f>
        <v>0</v>
      </c>
      <c r="BL564" s="16" t="s">
        <v>126</v>
      </c>
      <c r="BM564" s="136" t="s">
        <v>923</v>
      </c>
    </row>
    <row r="565" spans="2:65" s="12" customFormat="1">
      <c r="B565" s="138"/>
      <c r="D565" s="139" t="s">
        <v>128</v>
      </c>
      <c r="E565" s="140" t="s">
        <v>1</v>
      </c>
      <c r="F565" s="141" t="s">
        <v>924</v>
      </c>
      <c r="H565" s="142">
        <v>59</v>
      </c>
      <c r="L565" s="138"/>
      <c r="M565" s="143"/>
      <c r="T565" s="144"/>
      <c r="AT565" s="140" t="s">
        <v>128</v>
      </c>
      <c r="AU565" s="140" t="s">
        <v>81</v>
      </c>
      <c r="AV565" s="12" t="s">
        <v>81</v>
      </c>
      <c r="AW565" s="12" t="s">
        <v>28</v>
      </c>
      <c r="AX565" s="12" t="s">
        <v>79</v>
      </c>
      <c r="AY565" s="140" t="s">
        <v>120</v>
      </c>
    </row>
    <row r="566" spans="2:65" s="1" customFormat="1" ht="24.25" customHeight="1">
      <c r="B566" s="124"/>
      <c r="C566" s="125" t="s">
        <v>925</v>
      </c>
      <c r="D566" s="125" t="s">
        <v>122</v>
      </c>
      <c r="E566" s="126" t="s">
        <v>926</v>
      </c>
      <c r="F566" s="127" t="s">
        <v>927</v>
      </c>
      <c r="G566" s="128" t="s">
        <v>152</v>
      </c>
      <c r="H566" s="129">
        <v>17</v>
      </c>
      <c r="I566" s="130"/>
      <c r="J566" s="130">
        <f>ROUND(I566*H566,2)</f>
        <v>0</v>
      </c>
      <c r="K566" s="131"/>
      <c r="L566" s="28"/>
      <c r="M566" s="132" t="s">
        <v>1</v>
      </c>
      <c r="N566" s="133" t="s">
        <v>36</v>
      </c>
      <c r="O566" s="134">
        <v>0.47899999999999998</v>
      </c>
      <c r="P566" s="134">
        <f>O566*H566</f>
        <v>8.1429999999999989</v>
      </c>
      <c r="Q566" s="134">
        <v>8.0000000000000007E-5</v>
      </c>
      <c r="R566" s="134">
        <f>Q566*H566</f>
        <v>1.3600000000000001E-3</v>
      </c>
      <c r="S566" s="134">
        <v>0</v>
      </c>
      <c r="T566" s="135">
        <f>S566*H566</f>
        <v>0</v>
      </c>
      <c r="AR566" s="136" t="s">
        <v>126</v>
      </c>
      <c r="AT566" s="136" t="s">
        <v>122</v>
      </c>
      <c r="AU566" s="136" t="s">
        <v>81</v>
      </c>
      <c r="AY566" s="16" t="s">
        <v>120</v>
      </c>
      <c r="BE566" s="137">
        <f>IF(N566="základní",J566,0)</f>
        <v>0</v>
      </c>
      <c r="BF566" s="137">
        <f>IF(N566="snížená",J566,0)</f>
        <v>0</v>
      </c>
      <c r="BG566" s="137">
        <f>IF(N566="zákl. přenesená",J566,0)</f>
        <v>0</v>
      </c>
      <c r="BH566" s="137">
        <f>IF(N566="sníž. přenesená",J566,0)</f>
        <v>0</v>
      </c>
      <c r="BI566" s="137">
        <f>IF(N566="nulová",J566,0)</f>
        <v>0</v>
      </c>
      <c r="BJ566" s="16" t="s">
        <v>79</v>
      </c>
      <c r="BK566" s="137">
        <f>ROUND(I566*H566,2)</f>
        <v>0</v>
      </c>
      <c r="BL566" s="16" t="s">
        <v>126</v>
      </c>
      <c r="BM566" s="136" t="s">
        <v>928</v>
      </c>
    </row>
    <row r="567" spans="2:65" s="1" customFormat="1" ht="33" customHeight="1">
      <c r="B567" s="124"/>
      <c r="C567" s="125" t="s">
        <v>929</v>
      </c>
      <c r="D567" s="125" t="s">
        <v>122</v>
      </c>
      <c r="E567" s="126" t="s">
        <v>930</v>
      </c>
      <c r="F567" s="127" t="s">
        <v>931</v>
      </c>
      <c r="G567" s="128" t="s">
        <v>152</v>
      </c>
      <c r="H567" s="129">
        <v>11</v>
      </c>
      <c r="I567" s="130"/>
      <c r="J567" s="130">
        <f>ROUND(I567*H567,2)</f>
        <v>0</v>
      </c>
      <c r="K567" s="131"/>
      <c r="L567" s="28"/>
      <c r="M567" s="132" t="s">
        <v>1</v>
      </c>
      <c r="N567" s="133" t="s">
        <v>36</v>
      </c>
      <c r="O567" s="134">
        <v>0.94</v>
      </c>
      <c r="P567" s="134">
        <f>O567*H567</f>
        <v>10.34</v>
      </c>
      <c r="Q567" s="134">
        <v>0.25564999999999999</v>
      </c>
      <c r="R567" s="134">
        <f>Q567*H567</f>
        <v>2.8121499999999999</v>
      </c>
      <c r="S567" s="134">
        <v>0</v>
      </c>
      <c r="T567" s="135">
        <f>S567*H567</f>
        <v>0</v>
      </c>
      <c r="AR567" s="136" t="s">
        <v>126</v>
      </c>
      <c r="AT567" s="136" t="s">
        <v>122</v>
      </c>
      <c r="AU567" s="136" t="s">
        <v>81</v>
      </c>
      <c r="AY567" s="16" t="s">
        <v>120</v>
      </c>
      <c r="BE567" s="137">
        <f>IF(N567="základní",J567,0)</f>
        <v>0</v>
      </c>
      <c r="BF567" s="137">
        <f>IF(N567="snížená",J567,0)</f>
        <v>0</v>
      </c>
      <c r="BG567" s="137">
        <f>IF(N567="zákl. přenesená",J567,0)</f>
        <v>0</v>
      </c>
      <c r="BH567" s="137">
        <f>IF(N567="sníž. přenesená",J567,0)</f>
        <v>0</v>
      </c>
      <c r="BI567" s="137">
        <f>IF(N567="nulová",J567,0)</f>
        <v>0</v>
      </c>
      <c r="BJ567" s="16" t="s">
        <v>79</v>
      </c>
      <c r="BK567" s="137">
        <f>ROUND(I567*H567,2)</f>
        <v>0</v>
      </c>
      <c r="BL567" s="16" t="s">
        <v>126</v>
      </c>
      <c r="BM567" s="136" t="s">
        <v>932</v>
      </c>
    </row>
    <row r="568" spans="2:65" s="13" customFormat="1">
      <c r="B568" s="145"/>
      <c r="D568" s="139" t="s">
        <v>128</v>
      </c>
      <c r="E568" s="146" t="s">
        <v>1</v>
      </c>
      <c r="F568" s="147" t="s">
        <v>933</v>
      </c>
      <c r="H568" s="146" t="s">
        <v>1</v>
      </c>
      <c r="L568" s="145"/>
      <c r="M568" s="148"/>
      <c r="T568" s="149"/>
      <c r="AT568" s="146" t="s">
        <v>128</v>
      </c>
      <c r="AU568" s="146" t="s">
        <v>81</v>
      </c>
      <c r="AV568" s="13" t="s">
        <v>79</v>
      </c>
      <c r="AW568" s="13" t="s">
        <v>28</v>
      </c>
      <c r="AX568" s="13" t="s">
        <v>71</v>
      </c>
      <c r="AY568" s="146" t="s">
        <v>120</v>
      </c>
    </row>
    <row r="569" spans="2:65" s="12" customFormat="1">
      <c r="B569" s="138"/>
      <c r="D569" s="139" t="s">
        <v>128</v>
      </c>
      <c r="E569" s="140" t="s">
        <v>1</v>
      </c>
      <c r="F569" s="141" t="s">
        <v>934</v>
      </c>
      <c r="H569" s="142">
        <v>11</v>
      </c>
      <c r="L569" s="138"/>
      <c r="M569" s="143"/>
      <c r="T569" s="144"/>
      <c r="AT569" s="140" t="s">
        <v>128</v>
      </c>
      <c r="AU569" s="140" t="s">
        <v>81</v>
      </c>
      <c r="AV569" s="12" t="s">
        <v>81</v>
      </c>
      <c r="AW569" s="12" t="s">
        <v>28</v>
      </c>
      <c r="AX569" s="12" t="s">
        <v>79</v>
      </c>
      <c r="AY569" s="140" t="s">
        <v>120</v>
      </c>
    </row>
    <row r="570" spans="2:65" s="13" customFormat="1">
      <c r="B570" s="145"/>
      <c r="D570" s="139" t="s">
        <v>128</v>
      </c>
      <c r="E570" s="146" t="s">
        <v>1</v>
      </c>
      <c r="F570" s="147" t="s">
        <v>935</v>
      </c>
      <c r="H570" s="146" t="s">
        <v>1</v>
      </c>
      <c r="L570" s="145"/>
      <c r="M570" s="148"/>
      <c r="T570" s="149"/>
      <c r="AT570" s="146" t="s">
        <v>128</v>
      </c>
      <c r="AU570" s="146" t="s">
        <v>81</v>
      </c>
      <c r="AV570" s="13" t="s">
        <v>79</v>
      </c>
      <c r="AW570" s="13" t="s">
        <v>28</v>
      </c>
      <c r="AX570" s="13" t="s">
        <v>71</v>
      </c>
      <c r="AY570" s="146" t="s">
        <v>120</v>
      </c>
    </row>
    <row r="571" spans="2:65" s="13" customFormat="1">
      <c r="B571" s="145"/>
      <c r="D571" s="139" t="s">
        <v>128</v>
      </c>
      <c r="E571" s="146" t="s">
        <v>1</v>
      </c>
      <c r="F571" s="147" t="s">
        <v>936</v>
      </c>
      <c r="H571" s="146" t="s">
        <v>1</v>
      </c>
      <c r="L571" s="145"/>
      <c r="M571" s="148"/>
      <c r="T571" s="149"/>
      <c r="AT571" s="146" t="s">
        <v>128</v>
      </c>
      <c r="AU571" s="146" t="s">
        <v>81</v>
      </c>
      <c r="AV571" s="13" t="s">
        <v>79</v>
      </c>
      <c r="AW571" s="13" t="s">
        <v>28</v>
      </c>
      <c r="AX571" s="13" t="s">
        <v>71</v>
      </c>
      <c r="AY571" s="146" t="s">
        <v>120</v>
      </c>
    </row>
    <row r="572" spans="2:65" s="13" customFormat="1">
      <c r="B572" s="145"/>
      <c r="D572" s="139" t="s">
        <v>128</v>
      </c>
      <c r="E572" s="146" t="s">
        <v>1</v>
      </c>
      <c r="F572" s="147" t="s">
        <v>937</v>
      </c>
      <c r="H572" s="146" t="s">
        <v>1</v>
      </c>
      <c r="L572" s="145"/>
      <c r="M572" s="148"/>
      <c r="T572" s="149"/>
      <c r="AT572" s="146" t="s">
        <v>128</v>
      </c>
      <c r="AU572" s="146" t="s">
        <v>81</v>
      </c>
      <c r="AV572" s="13" t="s">
        <v>79</v>
      </c>
      <c r="AW572" s="13" t="s">
        <v>28</v>
      </c>
      <c r="AX572" s="13" t="s">
        <v>71</v>
      </c>
      <c r="AY572" s="146" t="s">
        <v>120</v>
      </c>
    </row>
    <row r="573" spans="2:65" s="13" customFormat="1">
      <c r="B573" s="145"/>
      <c r="D573" s="139" t="s">
        <v>128</v>
      </c>
      <c r="E573" s="146" t="s">
        <v>1</v>
      </c>
      <c r="F573" s="147" t="s">
        <v>938</v>
      </c>
      <c r="H573" s="146" t="s">
        <v>1</v>
      </c>
      <c r="L573" s="145"/>
      <c r="M573" s="148"/>
      <c r="T573" s="149"/>
      <c r="AT573" s="146" t="s">
        <v>128</v>
      </c>
      <c r="AU573" s="146" t="s">
        <v>81</v>
      </c>
      <c r="AV573" s="13" t="s">
        <v>79</v>
      </c>
      <c r="AW573" s="13" t="s">
        <v>28</v>
      </c>
      <c r="AX573" s="13" t="s">
        <v>71</v>
      </c>
      <c r="AY573" s="146" t="s">
        <v>120</v>
      </c>
    </row>
    <row r="574" spans="2:65" s="13" customFormat="1">
      <c r="B574" s="145"/>
      <c r="D574" s="139" t="s">
        <v>128</v>
      </c>
      <c r="E574" s="146" t="s">
        <v>1</v>
      </c>
      <c r="F574" s="147" t="s">
        <v>939</v>
      </c>
      <c r="H574" s="146" t="s">
        <v>1</v>
      </c>
      <c r="L574" s="145"/>
      <c r="M574" s="148"/>
      <c r="T574" s="149"/>
      <c r="AT574" s="146" t="s">
        <v>128</v>
      </c>
      <c r="AU574" s="146" t="s">
        <v>81</v>
      </c>
      <c r="AV574" s="13" t="s">
        <v>79</v>
      </c>
      <c r="AW574" s="13" t="s">
        <v>28</v>
      </c>
      <c r="AX574" s="13" t="s">
        <v>71</v>
      </c>
      <c r="AY574" s="146" t="s">
        <v>120</v>
      </c>
    </row>
    <row r="575" spans="2:65" s="1" customFormat="1" ht="24.25" customHeight="1">
      <c r="B575" s="124"/>
      <c r="C575" s="125" t="s">
        <v>940</v>
      </c>
      <c r="D575" s="125" t="s">
        <v>122</v>
      </c>
      <c r="E575" s="126" t="s">
        <v>941</v>
      </c>
      <c r="F575" s="127" t="s">
        <v>942</v>
      </c>
      <c r="G575" s="128" t="s">
        <v>386</v>
      </c>
      <c r="H575" s="129">
        <v>1</v>
      </c>
      <c r="I575" s="130"/>
      <c r="J575" s="130">
        <f>ROUND(I575*H575,2)</f>
        <v>0</v>
      </c>
      <c r="K575" s="131"/>
      <c r="L575" s="28"/>
      <c r="M575" s="132" t="s">
        <v>1</v>
      </c>
      <c r="N575" s="133" t="s">
        <v>36</v>
      </c>
      <c r="O575" s="134">
        <v>0.17399999999999999</v>
      </c>
      <c r="P575" s="134">
        <f>O575*H575</f>
        <v>0.17399999999999999</v>
      </c>
      <c r="Q575" s="134">
        <v>0</v>
      </c>
      <c r="R575" s="134">
        <f>Q575*H575</f>
        <v>0</v>
      </c>
      <c r="S575" s="134">
        <v>4.0000000000000001E-3</v>
      </c>
      <c r="T575" s="135">
        <f>S575*H575</f>
        <v>4.0000000000000001E-3</v>
      </c>
      <c r="AR575" s="136" t="s">
        <v>126</v>
      </c>
      <c r="AT575" s="136" t="s">
        <v>122</v>
      </c>
      <c r="AU575" s="136" t="s">
        <v>81</v>
      </c>
      <c r="AY575" s="16" t="s">
        <v>120</v>
      </c>
      <c r="BE575" s="137">
        <f>IF(N575="základní",J575,0)</f>
        <v>0</v>
      </c>
      <c r="BF575" s="137">
        <f>IF(N575="snížená",J575,0)</f>
        <v>0</v>
      </c>
      <c r="BG575" s="137">
        <f>IF(N575="zákl. přenesená",J575,0)</f>
        <v>0</v>
      </c>
      <c r="BH575" s="137">
        <f>IF(N575="sníž. přenesená",J575,0)</f>
        <v>0</v>
      </c>
      <c r="BI575" s="137">
        <f>IF(N575="nulová",J575,0)</f>
        <v>0</v>
      </c>
      <c r="BJ575" s="16" t="s">
        <v>79</v>
      </c>
      <c r="BK575" s="137">
        <f>ROUND(I575*H575,2)</f>
        <v>0</v>
      </c>
      <c r="BL575" s="16" t="s">
        <v>126</v>
      </c>
      <c r="BM575" s="136" t="s">
        <v>943</v>
      </c>
    </row>
    <row r="576" spans="2:65" s="12" customFormat="1">
      <c r="B576" s="138"/>
      <c r="D576" s="139" t="s">
        <v>128</v>
      </c>
      <c r="E576" s="140" t="s">
        <v>1</v>
      </c>
      <c r="F576" s="141" t="s">
        <v>944</v>
      </c>
      <c r="H576" s="142">
        <v>1</v>
      </c>
      <c r="L576" s="138"/>
      <c r="M576" s="143"/>
      <c r="T576" s="144"/>
      <c r="AT576" s="140" t="s">
        <v>128</v>
      </c>
      <c r="AU576" s="140" t="s">
        <v>81</v>
      </c>
      <c r="AV576" s="12" t="s">
        <v>81</v>
      </c>
      <c r="AW576" s="12" t="s">
        <v>28</v>
      </c>
      <c r="AX576" s="12" t="s">
        <v>79</v>
      </c>
      <c r="AY576" s="140" t="s">
        <v>120</v>
      </c>
    </row>
    <row r="577" spans="2:65" s="1" customFormat="1" ht="24.25" customHeight="1">
      <c r="B577" s="124"/>
      <c r="C577" s="125" t="s">
        <v>945</v>
      </c>
      <c r="D577" s="125" t="s">
        <v>122</v>
      </c>
      <c r="E577" s="126" t="s">
        <v>946</v>
      </c>
      <c r="F577" s="127" t="s">
        <v>947</v>
      </c>
      <c r="G577" s="128" t="s">
        <v>152</v>
      </c>
      <c r="H577" s="129">
        <v>39</v>
      </c>
      <c r="I577" s="130"/>
      <c r="J577" s="130">
        <f>ROUND(I577*H577,2)</f>
        <v>0</v>
      </c>
      <c r="K577" s="131"/>
      <c r="L577" s="28"/>
      <c r="M577" s="132" t="s">
        <v>1</v>
      </c>
      <c r="N577" s="133" t="s">
        <v>36</v>
      </c>
      <c r="O577" s="134">
        <v>0.14000000000000001</v>
      </c>
      <c r="P577" s="134">
        <f>O577*H577</f>
        <v>5.4600000000000009</v>
      </c>
      <c r="Q577" s="134">
        <v>0</v>
      </c>
      <c r="R577" s="134">
        <f>Q577*H577</f>
        <v>0</v>
      </c>
      <c r="S577" s="134">
        <v>0</v>
      </c>
      <c r="T577" s="135">
        <f>S577*H577</f>
        <v>0</v>
      </c>
      <c r="AR577" s="136" t="s">
        <v>126</v>
      </c>
      <c r="AT577" s="136" t="s">
        <v>122</v>
      </c>
      <c r="AU577" s="136" t="s">
        <v>81</v>
      </c>
      <c r="AY577" s="16" t="s">
        <v>120</v>
      </c>
      <c r="BE577" s="137">
        <f>IF(N577="základní",J577,0)</f>
        <v>0</v>
      </c>
      <c r="BF577" s="137">
        <f>IF(N577="snížená",J577,0)</f>
        <v>0</v>
      </c>
      <c r="BG577" s="137">
        <f>IF(N577="zákl. přenesená",J577,0)</f>
        <v>0</v>
      </c>
      <c r="BH577" s="137">
        <f>IF(N577="sníž. přenesená",J577,0)</f>
        <v>0</v>
      </c>
      <c r="BI577" s="137">
        <f>IF(N577="nulová",J577,0)</f>
        <v>0</v>
      </c>
      <c r="BJ577" s="16" t="s">
        <v>79</v>
      </c>
      <c r="BK577" s="137">
        <f>ROUND(I577*H577,2)</f>
        <v>0</v>
      </c>
      <c r="BL577" s="16" t="s">
        <v>126</v>
      </c>
      <c r="BM577" s="136" t="s">
        <v>948</v>
      </c>
    </row>
    <row r="578" spans="2:65" s="1" customFormat="1" ht="24.25" customHeight="1">
      <c r="B578" s="124"/>
      <c r="C578" s="125" t="s">
        <v>949</v>
      </c>
      <c r="D578" s="125" t="s">
        <v>122</v>
      </c>
      <c r="E578" s="126" t="s">
        <v>950</v>
      </c>
      <c r="F578" s="127" t="s">
        <v>951</v>
      </c>
      <c r="G578" s="128" t="s">
        <v>125</v>
      </c>
      <c r="H578" s="129">
        <v>9.6</v>
      </c>
      <c r="I578" s="130"/>
      <c r="J578" s="130">
        <f>ROUND(I578*H578,2)</f>
        <v>0</v>
      </c>
      <c r="K578" s="131"/>
      <c r="L578" s="28"/>
      <c r="M578" s="132" t="s">
        <v>1</v>
      </c>
      <c r="N578" s="133" t="s">
        <v>36</v>
      </c>
      <c r="O578" s="134">
        <v>0.76600000000000001</v>
      </c>
      <c r="P578" s="134">
        <f>O578*H578</f>
        <v>7.3536000000000001</v>
      </c>
      <c r="Q578" s="134">
        <v>0</v>
      </c>
      <c r="R578" s="134">
        <f>Q578*H578</f>
        <v>0</v>
      </c>
      <c r="S578" s="134">
        <v>0</v>
      </c>
      <c r="T578" s="135">
        <f>S578*H578</f>
        <v>0</v>
      </c>
      <c r="AR578" s="136" t="s">
        <v>126</v>
      </c>
      <c r="AT578" s="136" t="s">
        <v>122</v>
      </c>
      <c r="AU578" s="136" t="s">
        <v>81</v>
      </c>
      <c r="AY578" s="16" t="s">
        <v>120</v>
      </c>
      <c r="BE578" s="137">
        <f>IF(N578="základní",J578,0)</f>
        <v>0</v>
      </c>
      <c r="BF578" s="137">
        <f>IF(N578="snížená",J578,0)</f>
        <v>0</v>
      </c>
      <c r="BG578" s="137">
        <f>IF(N578="zákl. přenesená",J578,0)</f>
        <v>0</v>
      </c>
      <c r="BH578" s="137">
        <f>IF(N578="sníž. přenesená",J578,0)</f>
        <v>0</v>
      </c>
      <c r="BI578" s="137">
        <f>IF(N578="nulová",J578,0)</f>
        <v>0</v>
      </c>
      <c r="BJ578" s="16" t="s">
        <v>79</v>
      </c>
      <c r="BK578" s="137">
        <f>ROUND(I578*H578,2)</f>
        <v>0</v>
      </c>
      <c r="BL578" s="16" t="s">
        <v>126</v>
      </c>
      <c r="BM578" s="136" t="s">
        <v>952</v>
      </c>
    </row>
    <row r="579" spans="2:65" s="1" customFormat="1" ht="16.5" customHeight="1">
      <c r="B579" s="124"/>
      <c r="C579" s="125" t="s">
        <v>953</v>
      </c>
      <c r="D579" s="125" t="s">
        <v>122</v>
      </c>
      <c r="E579" s="126" t="s">
        <v>954</v>
      </c>
      <c r="F579" s="127" t="s">
        <v>955</v>
      </c>
      <c r="G579" s="128" t="s">
        <v>386</v>
      </c>
      <c r="H579" s="129">
        <v>2</v>
      </c>
      <c r="I579" s="130"/>
      <c r="J579" s="130">
        <f>ROUND(I579*H579,2)</f>
        <v>0</v>
      </c>
      <c r="K579" s="131"/>
      <c r="L579" s="28"/>
      <c r="M579" s="132" t="s">
        <v>1</v>
      </c>
      <c r="N579" s="133" t="s">
        <v>36</v>
      </c>
      <c r="O579" s="134">
        <v>0</v>
      </c>
      <c r="P579" s="134">
        <f>O579*H579</f>
        <v>0</v>
      </c>
      <c r="Q579" s="134">
        <v>0</v>
      </c>
      <c r="R579" s="134">
        <f>Q579*H579</f>
        <v>0</v>
      </c>
      <c r="S579" s="134">
        <v>0</v>
      </c>
      <c r="T579" s="135">
        <f>S579*H579</f>
        <v>0</v>
      </c>
      <c r="AR579" s="136" t="s">
        <v>126</v>
      </c>
      <c r="AT579" s="136" t="s">
        <v>122</v>
      </c>
      <c r="AU579" s="136" t="s">
        <v>81</v>
      </c>
      <c r="AY579" s="16" t="s">
        <v>120</v>
      </c>
      <c r="BE579" s="137">
        <f>IF(N579="základní",J579,0)</f>
        <v>0</v>
      </c>
      <c r="BF579" s="137">
        <f>IF(N579="snížená",J579,0)</f>
        <v>0</v>
      </c>
      <c r="BG579" s="137">
        <f>IF(N579="zákl. přenesená",J579,0)</f>
        <v>0</v>
      </c>
      <c r="BH579" s="137">
        <f>IF(N579="sníž. přenesená",J579,0)</f>
        <v>0</v>
      </c>
      <c r="BI579" s="137">
        <f>IF(N579="nulová",J579,0)</f>
        <v>0</v>
      </c>
      <c r="BJ579" s="16" t="s">
        <v>79</v>
      </c>
      <c r="BK579" s="137">
        <f>ROUND(I579*H579,2)</f>
        <v>0</v>
      </c>
      <c r="BL579" s="16" t="s">
        <v>126</v>
      </c>
      <c r="BM579" s="136" t="s">
        <v>956</v>
      </c>
    </row>
    <row r="580" spans="2:65" s="13" customFormat="1">
      <c r="B580" s="145"/>
      <c r="D580" s="139" t="s">
        <v>128</v>
      </c>
      <c r="E580" s="146" t="s">
        <v>1</v>
      </c>
      <c r="F580" s="147" t="s">
        <v>933</v>
      </c>
      <c r="H580" s="146" t="s">
        <v>1</v>
      </c>
      <c r="L580" s="145"/>
      <c r="M580" s="148"/>
      <c r="T580" s="149"/>
      <c r="AT580" s="146" t="s">
        <v>128</v>
      </c>
      <c r="AU580" s="146" t="s">
        <v>81</v>
      </c>
      <c r="AV580" s="13" t="s">
        <v>79</v>
      </c>
      <c r="AW580" s="13" t="s">
        <v>28</v>
      </c>
      <c r="AX580" s="13" t="s">
        <v>71</v>
      </c>
      <c r="AY580" s="146" t="s">
        <v>120</v>
      </c>
    </row>
    <row r="581" spans="2:65" s="12" customFormat="1">
      <c r="B581" s="138"/>
      <c r="D581" s="139" t="s">
        <v>128</v>
      </c>
      <c r="E581" s="140" t="s">
        <v>1</v>
      </c>
      <c r="F581" s="141" t="s">
        <v>957</v>
      </c>
      <c r="H581" s="142">
        <v>2</v>
      </c>
      <c r="L581" s="138"/>
      <c r="M581" s="143"/>
      <c r="T581" s="144"/>
      <c r="AT581" s="140" t="s">
        <v>128</v>
      </c>
      <c r="AU581" s="140" t="s">
        <v>81</v>
      </c>
      <c r="AV581" s="12" t="s">
        <v>81</v>
      </c>
      <c r="AW581" s="12" t="s">
        <v>28</v>
      </c>
      <c r="AX581" s="12" t="s">
        <v>79</v>
      </c>
      <c r="AY581" s="140" t="s">
        <v>120</v>
      </c>
    </row>
    <row r="582" spans="2:65" s="1" customFormat="1" ht="16.5" customHeight="1">
      <c r="B582" s="124"/>
      <c r="C582" s="125" t="s">
        <v>958</v>
      </c>
      <c r="D582" s="125" t="s">
        <v>122</v>
      </c>
      <c r="E582" s="126" t="s">
        <v>959</v>
      </c>
      <c r="F582" s="127" t="s">
        <v>960</v>
      </c>
      <c r="G582" s="128" t="s">
        <v>152</v>
      </c>
      <c r="H582" s="129">
        <v>6</v>
      </c>
      <c r="I582" s="130"/>
      <c r="J582" s="130">
        <f>ROUND(I582*H582,2)</f>
        <v>0</v>
      </c>
      <c r="K582" s="131"/>
      <c r="L582" s="28"/>
      <c r="M582" s="132" t="s">
        <v>1</v>
      </c>
      <c r="N582" s="133" t="s">
        <v>36</v>
      </c>
      <c r="O582" s="134">
        <v>0.26900000000000002</v>
      </c>
      <c r="P582" s="134">
        <f>O582*H582</f>
        <v>1.6140000000000001</v>
      </c>
      <c r="Q582" s="134">
        <v>9.0000000000000006E-5</v>
      </c>
      <c r="R582" s="134">
        <f>Q582*H582</f>
        <v>5.4000000000000001E-4</v>
      </c>
      <c r="S582" s="134">
        <v>0</v>
      </c>
      <c r="T582" s="135">
        <f>S582*H582</f>
        <v>0</v>
      </c>
      <c r="AR582" s="136" t="s">
        <v>126</v>
      </c>
      <c r="AT582" s="136" t="s">
        <v>122</v>
      </c>
      <c r="AU582" s="136" t="s">
        <v>81</v>
      </c>
      <c r="AY582" s="16" t="s">
        <v>120</v>
      </c>
      <c r="BE582" s="137">
        <f>IF(N582="základní",J582,0)</f>
        <v>0</v>
      </c>
      <c r="BF582" s="137">
        <f>IF(N582="snížená",J582,0)</f>
        <v>0</v>
      </c>
      <c r="BG582" s="137">
        <f>IF(N582="zákl. přenesená",J582,0)</f>
        <v>0</v>
      </c>
      <c r="BH582" s="137">
        <f>IF(N582="sníž. přenesená",J582,0)</f>
        <v>0</v>
      </c>
      <c r="BI582" s="137">
        <f>IF(N582="nulová",J582,0)</f>
        <v>0</v>
      </c>
      <c r="BJ582" s="16" t="s">
        <v>79</v>
      </c>
      <c r="BK582" s="137">
        <f>ROUND(I582*H582,2)</f>
        <v>0</v>
      </c>
      <c r="BL582" s="16" t="s">
        <v>126</v>
      </c>
      <c r="BM582" s="136" t="s">
        <v>961</v>
      </c>
    </row>
    <row r="583" spans="2:65" s="13" customFormat="1">
      <c r="B583" s="145"/>
      <c r="D583" s="139" t="s">
        <v>128</v>
      </c>
      <c r="E583" s="146" t="s">
        <v>1</v>
      </c>
      <c r="F583" s="147" t="s">
        <v>962</v>
      </c>
      <c r="H583" s="146" t="s">
        <v>1</v>
      </c>
      <c r="L583" s="145"/>
      <c r="M583" s="148"/>
      <c r="T583" s="149"/>
      <c r="AT583" s="146" t="s">
        <v>128</v>
      </c>
      <c r="AU583" s="146" t="s">
        <v>81</v>
      </c>
      <c r="AV583" s="13" t="s">
        <v>79</v>
      </c>
      <c r="AW583" s="13" t="s">
        <v>28</v>
      </c>
      <c r="AX583" s="13" t="s">
        <v>71</v>
      </c>
      <c r="AY583" s="146" t="s">
        <v>120</v>
      </c>
    </row>
    <row r="584" spans="2:65" s="12" customFormat="1">
      <c r="B584" s="138"/>
      <c r="D584" s="139" t="s">
        <v>128</v>
      </c>
      <c r="E584" s="140" t="s">
        <v>1</v>
      </c>
      <c r="F584" s="141" t="s">
        <v>963</v>
      </c>
      <c r="H584" s="142">
        <v>6</v>
      </c>
      <c r="L584" s="138"/>
      <c r="M584" s="143"/>
      <c r="T584" s="144"/>
      <c r="AT584" s="140" t="s">
        <v>128</v>
      </c>
      <c r="AU584" s="140" t="s">
        <v>81</v>
      </c>
      <c r="AV584" s="12" t="s">
        <v>81</v>
      </c>
      <c r="AW584" s="12" t="s">
        <v>28</v>
      </c>
      <c r="AX584" s="12" t="s">
        <v>79</v>
      </c>
      <c r="AY584" s="140" t="s">
        <v>120</v>
      </c>
    </row>
    <row r="585" spans="2:65" s="1" customFormat="1" ht="16.5" customHeight="1">
      <c r="B585" s="124"/>
      <c r="C585" s="125" t="s">
        <v>964</v>
      </c>
      <c r="D585" s="125" t="s">
        <v>122</v>
      </c>
      <c r="E585" s="126" t="s">
        <v>965</v>
      </c>
      <c r="F585" s="127" t="s">
        <v>966</v>
      </c>
      <c r="G585" s="128" t="s">
        <v>125</v>
      </c>
      <c r="H585" s="129">
        <v>48.5</v>
      </c>
      <c r="I585" s="130"/>
      <c r="J585" s="130">
        <f>ROUND(I585*H585,2)</f>
        <v>0</v>
      </c>
      <c r="K585" s="131"/>
      <c r="L585" s="28"/>
      <c r="M585" s="132" t="s">
        <v>1</v>
      </c>
      <c r="N585" s="133" t="s">
        <v>36</v>
      </c>
      <c r="O585" s="134">
        <v>1.2999999999999999E-2</v>
      </c>
      <c r="P585" s="134">
        <f>O585*H585</f>
        <v>0.63049999999999995</v>
      </c>
      <c r="Q585" s="134">
        <v>0</v>
      </c>
      <c r="R585" s="134">
        <f>Q585*H585</f>
        <v>0</v>
      </c>
      <c r="S585" s="134">
        <v>0.01</v>
      </c>
      <c r="T585" s="135">
        <f>S585*H585</f>
        <v>0.48499999999999999</v>
      </c>
      <c r="AR585" s="136" t="s">
        <v>126</v>
      </c>
      <c r="AT585" s="136" t="s">
        <v>122</v>
      </c>
      <c r="AU585" s="136" t="s">
        <v>81</v>
      </c>
      <c r="AY585" s="16" t="s">
        <v>120</v>
      </c>
      <c r="BE585" s="137">
        <f>IF(N585="základní",J585,0)</f>
        <v>0</v>
      </c>
      <c r="BF585" s="137">
        <f>IF(N585="snížená",J585,0)</f>
        <v>0</v>
      </c>
      <c r="BG585" s="137">
        <f>IF(N585="zákl. přenesená",J585,0)</f>
        <v>0</v>
      </c>
      <c r="BH585" s="137">
        <f>IF(N585="sníž. přenesená",J585,0)</f>
        <v>0</v>
      </c>
      <c r="BI585" s="137">
        <f>IF(N585="nulová",J585,0)</f>
        <v>0</v>
      </c>
      <c r="BJ585" s="16" t="s">
        <v>79</v>
      </c>
      <c r="BK585" s="137">
        <f>ROUND(I585*H585,2)</f>
        <v>0</v>
      </c>
      <c r="BL585" s="16" t="s">
        <v>126</v>
      </c>
      <c r="BM585" s="136" t="s">
        <v>967</v>
      </c>
    </row>
    <row r="586" spans="2:65" s="1" customFormat="1" ht="24.25" customHeight="1">
      <c r="B586" s="124"/>
      <c r="C586" s="125" t="s">
        <v>968</v>
      </c>
      <c r="D586" s="125" t="s">
        <v>122</v>
      </c>
      <c r="E586" s="126" t="s">
        <v>969</v>
      </c>
      <c r="F586" s="127" t="s">
        <v>970</v>
      </c>
      <c r="G586" s="128" t="s">
        <v>125</v>
      </c>
      <c r="H586" s="129">
        <v>48.5</v>
      </c>
      <c r="I586" s="130"/>
      <c r="J586" s="130">
        <f>ROUND(I586*H586,2)</f>
        <v>0</v>
      </c>
      <c r="K586" s="131"/>
      <c r="L586" s="28"/>
      <c r="M586" s="132" t="s">
        <v>1</v>
      </c>
      <c r="N586" s="133" t="s">
        <v>36</v>
      </c>
      <c r="O586" s="134">
        <v>2.1999999999999999E-2</v>
      </c>
      <c r="P586" s="134">
        <f>O586*H586</f>
        <v>1.0669999999999999</v>
      </c>
      <c r="Q586" s="134">
        <v>0</v>
      </c>
      <c r="R586" s="134">
        <f>Q586*H586</f>
        <v>0</v>
      </c>
      <c r="S586" s="134">
        <v>0.02</v>
      </c>
      <c r="T586" s="135">
        <f>S586*H586</f>
        <v>0.97</v>
      </c>
      <c r="AR586" s="136" t="s">
        <v>126</v>
      </c>
      <c r="AT586" s="136" t="s">
        <v>122</v>
      </c>
      <c r="AU586" s="136" t="s">
        <v>81</v>
      </c>
      <c r="AY586" s="16" t="s">
        <v>120</v>
      </c>
      <c r="BE586" s="137">
        <f>IF(N586="základní",J586,0)</f>
        <v>0</v>
      </c>
      <c r="BF586" s="137">
        <f>IF(N586="snížená",J586,0)</f>
        <v>0</v>
      </c>
      <c r="BG586" s="137">
        <f>IF(N586="zákl. přenesená",J586,0)</f>
        <v>0</v>
      </c>
      <c r="BH586" s="137">
        <f>IF(N586="sníž. přenesená",J586,0)</f>
        <v>0</v>
      </c>
      <c r="BI586" s="137">
        <f>IF(N586="nulová",J586,0)</f>
        <v>0</v>
      </c>
      <c r="BJ586" s="16" t="s">
        <v>79</v>
      </c>
      <c r="BK586" s="137">
        <f>ROUND(I586*H586,2)</f>
        <v>0</v>
      </c>
      <c r="BL586" s="16" t="s">
        <v>126</v>
      </c>
      <c r="BM586" s="136" t="s">
        <v>971</v>
      </c>
    </row>
    <row r="587" spans="2:65" s="1" customFormat="1" ht="24.25" customHeight="1">
      <c r="B587" s="124"/>
      <c r="C587" s="125" t="s">
        <v>972</v>
      </c>
      <c r="D587" s="125" t="s">
        <v>122</v>
      </c>
      <c r="E587" s="126" t="s">
        <v>973</v>
      </c>
      <c r="F587" s="127" t="s">
        <v>974</v>
      </c>
      <c r="G587" s="128" t="s">
        <v>152</v>
      </c>
      <c r="H587" s="129">
        <v>0.1</v>
      </c>
      <c r="I587" s="130"/>
      <c r="J587" s="130">
        <f>ROUND(I587*H587,2)</f>
        <v>0</v>
      </c>
      <c r="K587" s="131"/>
      <c r="L587" s="28"/>
      <c r="M587" s="132" t="s">
        <v>1</v>
      </c>
      <c r="N587" s="133" t="s">
        <v>36</v>
      </c>
      <c r="O587" s="134">
        <v>1.7</v>
      </c>
      <c r="P587" s="134">
        <f>O587*H587</f>
        <v>0.17</v>
      </c>
      <c r="Q587" s="134">
        <v>1.32E-3</v>
      </c>
      <c r="R587" s="134">
        <f>Q587*H587</f>
        <v>1.3200000000000001E-4</v>
      </c>
      <c r="S587" s="134">
        <v>2.5000000000000001E-2</v>
      </c>
      <c r="T587" s="135">
        <f>S587*H587</f>
        <v>2.5000000000000005E-3</v>
      </c>
      <c r="AR587" s="136" t="s">
        <v>126</v>
      </c>
      <c r="AT587" s="136" t="s">
        <v>122</v>
      </c>
      <c r="AU587" s="136" t="s">
        <v>81</v>
      </c>
      <c r="AY587" s="16" t="s">
        <v>120</v>
      </c>
      <c r="BE587" s="137">
        <f>IF(N587="základní",J587,0)</f>
        <v>0</v>
      </c>
      <c r="BF587" s="137">
        <f>IF(N587="snížená",J587,0)</f>
        <v>0</v>
      </c>
      <c r="BG587" s="137">
        <f>IF(N587="zákl. přenesená",J587,0)</f>
        <v>0</v>
      </c>
      <c r="BH587" s="137">
        <f>IF(N587="sníž. přenesená",J587,0)</f>
        <v>0</v>
      </c>
      <c r="BI587" s="137">
        <f>IF(N587="nulová",J587,0)</f>
        <v>0</v>
      </c>
      <c r="BJ587" s="16" t="s">
        <v>79</v>
      </c>
      <c r="BK587" s="137">
        <f>ROUND(I587*H587,2)</f>
        <v>0</v>
      </c>
      <c r="BL587" s="16" t="s">
        <v>126</v>
      </c>
      <c r="BM587" s="136" t="s">
        <v>975</v>
      </c>
    </row>
    <row r="588" spans="2:65" s="13" customFormat="1">
      <c r="B588" s="145"/>
      <c r="D588" s="139" t="s">
        <v>128</v>
      </c>
      <c r="E588" s="146" t="s">
        <v>1</v>
      </c>
      <c r="F588" s="147" t="s">
        <v>976</v>
      </c>
      <c r="H588" s="146" t="s">
        <v>1</v>
      </c>
      <c r="L588" s="145"/>
      <c r="M588" s="148"/>
      <c r="T588" s="149"/>
      <c r="AT588" s="146" t="s">
        <v>128</v>
      </c>
      <c r="AU588" s="146" t="s">
        <v>81</v>
      </c>
      <c r="AV588" s="13" t="s">
        <v>79</v>
      </c>
      <c r="AW588" s="13" t="s">
        <v>28</v>
      </c>
      <c r="AX588" s="13" t="s">
        <v>71</v>
      </c>
      <c r="AY588" s="146" t="s">
        <v>120</v>
      </c>
    </row>
    <row r="589" spans="2:65" s="12" customFormat="1">
      <c r="B589" s="138"/>
      <c r="D589" s="139" t="s">
        <v>128</v>
      </c>
      <c r="E589" s="140" t="s">
        <v>1</v>
      </c>
      <c r="F589" s="141" t="s">
        <v>977</v>
      </c>
      <c r="H589" s="142">
        <v>0.1</v>
      </c>
      <c r="L589" s="138"/>
      <c r="M589" s="143"/>
      <c r="T589" s="144"/>
      <c r="AT589" s="140" t="s">
        <v>128</v>
      </c>
      <c r="AU589" s="140" t="s">
        <v>81</v>
      </c>
      <c r="AV589" s="12" t="s">
        <v>81</v>
      </c>
      <c r="AW589" s="12" t="s">
        <v>28</v>
      </c>
      <c r="AX589" s="12" t="s">
        <v>79</v>
      </c>
      <c r="AY589" s="140" t="s">
        <v>120</v>
      </c>
    </row>
    <row r="590" spans="2:65" s="1" customFormat="1" ht="24.25" customHeight="1">
      <c r="B590" s="124"/>
      <c r="C590" s="125" t="s">
        <v>978</v>
      </c>
      <c r="D590" s="125" t="s">
        <v>122</v>
      </c>
      <c r="E590" s="126" t="s">
        <v>979</v>
      </c>
      <c r="F590" s="127" t="s">
        <v>980</v>
      </c>
      <c r="G590" s="128" t="s">
        <v>152</v>
      </c>
      <c r="H590" s="129">
        <v>0.2</v>
      </c>
      <c r="I590" s="130"/>
      <c r="J590" s="130">
        <f>ROUND(I590*H590,2)</f>
        <v>0</v>
      </c>
      <c r="K590" s="131"/>
      <c r="L590" s="28"/>
      <c r="M590" s="132" t="s">
        <v>1</v>
      </c>
      <c r="N590" s="133" t="s">
        <v>36</v>
      </c>
      <c r="O590" s="134">
        <v>2.6</v>
      </c>
      <c r="P590" s="134">
        <f>O590*H590</f>
        <v>0.52</v>
      </c>
      <c r="Q590" s="134">
        <v>2.7899999999999999E-3</v>
      </c>
      <c r="R590" s="134">
        <f>Q590*H590</f>
        <v>5.5800000000000001E-4</v>
      </c>
      <c r="S590" s="134">
        <v>5.6000000000000001E-2</v>
      </c>
      <c r="T590" s="135">
        <f>S590*H590</f>
        <v>1.1200000000000002E-2</v>
      </c>
      <c r="AR590" s="136" t="s">
        <v>126</v>
      </c>
      <c r="AT590" s="136" t="s">
        <v>122</v>
      </c>
      <c r="AU590" s="136" t="s">
        <v>81</v>
      </c>
      <c r="AY590" s="16" t="s">
        <v>120</v>
      </c>
      <c r="BE590" s="137">
        <f>IF(N590="základní",J590,0)</f>
        <v>0</v>
      </c>
      <c r="BF590" s="137">
        <f>IF(N590="snížená",J590,0)</f>
        <v>0</v>
      </c>
      <c r="BG590" s="137">
        <f>IF(N590="zákl. přenesená",J590,0)</f>
        <v>0</v>
      </c>
      <c r="BH590" s="137">
        <f>IF(N590="sníž. přenesená",J590,0)</f>
        <v>0</v>
      </c>
      <c r="BI590" s="137">
        <f>IF(N590="nulová",J590,0)</f>
        <v>0</v>
      </c>
      <c r="BJ590" s="16" t="s">
        <v>79</v>
      </c>
      <c r="BK590" s="137">
        <f>ROUND(I590*H590,2)</f>
        <v>0</v>
      </c>
      <c r="BL590" s="16" t="s">
        <v>126</v>
      </c>
      <c r="BM590" s="136" t="s">
        <v>981</v>
      </c>
    </row>
    <row r="591" spans="2:65" s="13" customFormat="1">
      <c r="B591" s="145"/>
      <c r="D591" s="139" t="s">
        <v>128</v>
      </c>
      <c r="E591" s="146" t="s">
        <v>1</v>
      </c>
      <c r="F591" s="147" t="s">
        <v>982</v>
      </c>
      <c r="H591" s="146" t="s">
        <v>1</v>
      </c>
      <c r="L591" s="145"/>
      <c r="M591" s="148"/>
      <c r="T591" s="149"/>
      <c r="AT591" s="146" t="s">
        <v>128</v>
      </c>
      <c r="AU591" s="146" t="s">
        <v>81</v>
      </c>
      <c r="AV591" s="13" t="s">
        <v>79</v>
      </c>
      <c r="AW591" s="13" t="s">
        <v>28</v>
      </c>
      <c r="AX591" s="13" t="s">
        <v>71</v>
      </c>
      <c r="AY591" s="146" t="s">
        <v>120</v>
      </c>
    </row>
    <row r="592" spans="2:65" s="12" customFormat="1">
      <c r="B592" s="138"/>
      <c r="D592" s="139" t="s">
        <v>128</v>
      </c>
      <c r="E592" s="140" t="s">
        <v>1</v>
      </c>
      <c r="F592" s="141" t="s">
        <v>983</v>
      </c>
      <c r="H592" s="142">
        <v>0.2</v>
      </c>
      <c r="L592" s="138"/>
      <c r="M592" s="143"/>
      <c r="T592" s="144"/>
      <c r="AT592" s="140" t="s">
        <v>128</v>
      </c>
      <c r="AU592" s="140" t="s">
        <v>81</v>
      </c>
      <c r="AV592" s="12" t="s">
        <v>81</v>
      </c>
      <c r="AW592" s="12" t="s">
        <v>28</v>
      </c>
      <c r="AX592" s="12" t="s">
        <v>79</v>
      </c>
      <c r="AY592" s="140" t="s">
        <v>120</v>
      </c>
    </row>
    <row r="593" spans="2:65" s="1" customFormat="1" ht="24.25" customHeight="1">
      <c r="B593" s="124"/>
      <c r="C593" s="125" t="s">
        <v>984</v>
      </c>
      <c r="D593" s="125" t="s">
        <v>122</v>
      </c>
      <c r="E593" s="126" t="s">
        <v>985</v>
      </c>
      <c r="F593" s="127" t="s">
        <v>986</v>
      </c>
      <c r="G593" s="128" t="s">
        <v>125</v>
      </c>
      <c r="H593" s="129">
        <v>20</v>
      </c>
      <c r="I593" s="130"/>
      <c r="J593" s="130">
        <f>ROUND(I593*H593,2)</f>
        <v>0</v>
      </c>
      <c r="K593" s="131"/>
      <c r="L593" s="28"/>
      <c r="M593" s="132" t="s">
        <v>1</v>
      </c>
      <c r="N593" s="133" t="s">
        <v>36</v>
      </c>
      <c r="O593" s="134">
        <v>0.22</v>
      </c>
      <c r="P593" s="134">
        <f>O593*H593</f>
        <v>4.4000000000000004</v>
      </c>
      <c r="Q593" s="134">
        <v>0</v>
      </c>
      <c r="R593" s="134">
        <f>Q593*H593</f>
        <v>0</v>
      </c>
      <c r="S593" s="134">
        <v>0</v>
      </c>
      <c r="T593" s="135">
        <f>S593*H593</f>
        <v>0</v>
      </c>
      <c r="AR593" s="136" t="s">
        <v>126</v>
      </c>
      <c r="AT593" s="136" t="s">
        <v>122</v>
      </c>
      <c r="AU593" s="136" t="s">
        <v>81</v>
      </c>
      <c r="AY593" s="16" t="s">
        <v>120</v>
      </c>
      <c r="BE593" s="137">
        <f>IF(N593="základní",J593,0)</f>
        <v>0</v>
      </c>
      <c r="BF593" s="137">
        <f>IF(N593="snížená",J593,0)</f>
        <v>0</v>
      </c>
      <c r="BG593" s="137">
        <f>IF(N593="zákl. přenesená",J593,0)</f>
        <v>0</v>
      </c>
      <c r="BH593" s="137">
        <f>IF(N593="sníž. přenesená",J593,0)</f>
        <v>0</v>
      </c>
      <c r="BI593" s="137">
        <f>IF(N593="nulová",J593,0)</f>
        <v>0</v>
      </c>
      <c r="BJ593" s="16" t="s">
        <v>79</v>
      </c>
      <c r="BK593" s="137">
        <f>ROUND(I593*H593,2)</f>
        <v>0</v>
      </c>
      <c r="BL593" s="16" t="s">
        <v>126</v>
      </c>
      <c r="BM593" s="136" t="s">
        <v>987</v>
      </c>
    </row>
    <row r="594" spans="2:65" s="13" customFormat="1">
      <c r="B594" s="145"/>
      <c r="D594" s="139" t="s">
        <v>128</v>
      </c>
      <c r="E594" s="146" t="s">
        <v>1</v>
      </c>
      <c r="F594" s="147" t="s">
        <v>563</v>
      </c>
      <c r="H594" s="146" t="s">
        <v>1</v>
      </c>
      <c r="L594" s="145"/>
      <c r="M594" s="148"/>
      <c r="T594" s="149"/>
      <c r="AT594" s="146" t="s">
        <v>128</v>
      </c>
      <c r="AU594" s="146" t="s">
        <v>81</v>
      </c>
      <c r="AV594" s="13" t="s">
        <v>79</v>
      </c>
      <c r="AW594" s="13" t="s">
        <v>28</v>
      </c>
      <c r="AX594" s="13" t="s">
        <v>71</v>
      </c>
      <c r="AY594" s="146" t="s">
        <v>120</v>
      </c>
    </row>
    <row r="595" spans="2:65" s="12" customFormat="1">
      <c r="B595" s="138"/>
      <c r="D595" s="139" t="s">
        <v>128</v>
      </c>
      <c r="E595" s="140" t="s">
        <v>1</v>
      </c>
      <c r="F595" s="141" t="s">
        <v>564</v>
      </c>
      <c r="H595" s="142">
        <v>20</v>
      </c>
      <c r="L595" s="138"/>
      <c r="M595" s="143"/>
      <c r="T595" s="144"/>
      <c r="AT595" s="140" t="s">
        <v>128</v>
      </c>
      <c r="AU595" s="140" t="s">
        <v>81</v>
      </c>
      <c r="AV595" s="12" t="s">
        <v>81</v>
      </c>
      <c r="AW595" s="12" t="s">
        <v>28</v>
      </c>
      <c r="AX595" s="12" t="s">
        <v>79</v>
      </c>
      <c r="AY595" s="140" t="s">
        <v>120</v>
      </c>
    </row>
    <row r="596" spans="2:65" s="1" customFormat="1" ht="24.25" customHeight="1">
      <c r="B596" s="124"/>
      <c r="C596" s="125" t="s">
        <v>988</v>
      </c>
      <c r="D596" s="125" t="s">
        <v>122</v>
      </c>
      <c r="E596" s="126" t="s">
        <v>989</v>
      </c>
      <c r="F596" s="127" t="s">
        <v>990</v>
      </c>
      <c r="G596" s="128" t="s">
        <v>386</v>
      </c>
      <c r="H596" s="129">
        <v>1</v>
      </c>
      <c r="I596" s="130"/>
      <c r="J596" s="130">
        <f>ROUND(I596*H596,2)</f>
        <v>0</v>
      </c>
      <c r="K596" s="131"/>
      <c r="L596" s="28"/>
      <c r="M596" s="132" t="s">
        <v>1</v>
      </c>
      <c r="N596" s="133" t="s">
        <v>36</v>
      </c>
      <c r="O596" s="134">
        <v>0</v>
      </c>
      <c r="P596" s="134">
        <f>O596*H596</f>
        <v>0</v>
      </c>
      <c r="Q596" s="134">
        <v>0</v>
      </c>
      <c r="R596" s="134">
        <f>Q596*H596</f>
        <v>0</v>
      </c>
      <c r="S596" s="134">
        <v>0</v>
      </c>
      <c r="T596" s="135">
        <f>S596*H596</f>
        <v>0</v>
      </c>
      <c r="AR596" s="136" t="s">
        <v>126</v>
      </c>
      <c r="AT596" s="136" t="s">
        <v>122</v>
      </c>
      <c r="AU596" s="136" t="s">
        <v>81</v>
      </c>
      <c r="AY596" s="16" t="s">
        <v>120</v>
      </c>
      <c r="BE596" s="137">
        <f>IF(N596="základní",J596,0)</f>
        <v>0</v>
      </c>
      <c r="BF596" s="137">
        <f>IF(N596="snížená",J596,0)</f>
        <v>0</v>
      </c>
      <c r="BG596" s="137">
        <f>IF(N596="zákl. přenesená",J596,0)</f>
        <v>0</v>
      </c>
      <c r="BH596" s="137">
        <f>IF(N596="sníž. přenesená",J596,0)</f>
        <v>0</v>
      </c>
      <c r="BI596" s="137">
        <f>IF(N596="nulová",J596,0)</f>
        <v>0</v>
      </c>
      <c r="BJ596" s="16" t="s">
        <v>79</v>
      </c>
      <c r="BK596" s="137">
        <f>ROUND(I596*H596,2)</f>
        <v>0</v>
      </c>
      <c r="BL596" s="16" t="s">
        <v>126</v>
      </c>
      <c r="BM596" s="136" t="s">
        <v>991</v>
      </c>
    </row>
    <row r="597" spans="2:65" s="1" customFormat="1" ht="24.25" customHeight="1">
      <c r="B597" s="124"/>
      <c r="C597" s="125" t="s">
        <v>992</v>
      </c>
      <c r="D597" s="125" t="s">
        <v>122</v>
      </c>
      <c r="E597" s="126" t="s">
        <v>993</v>
      </c>
      <c r="F597" s="127" t="s">
        <v>994</v>
      </c>
      <c r="G597" s="128" t="s">
        <v>995</v>
      </c>
      <c r="H597" s="129">
        <v>1</v>
      </c>
      <c r="I597" s="130"/>
      <c r="J597" s="130">
        <f>ROUND(I597*H597,2)</f>
        <v>0</v>
      </c>
      <c r="K597" s="131"/>
      <c r="L597" s="28"/>
      <c r="M597" s="132" t="s">
        <v>1</v>
      </c>
      <c r="N597" s="133" t="s">
        <v>36</v>
      </c>
      <c r="O597" s="134">
        <v>0</v>
      </c>
      <c r="P597" s="134">
        <f>O597*H597</f>
        <v>0</v>
      </c>
      <c r="Q597" s="134">
        <v>0</v>
      </c>
      <c r="R597" s="134">
        <f>Q597*H597</f>
        <v>0</v>
      </c>
      <c r="S597" s="134">
        <v>0</v>
      </c>
      <c r="T597" s="135">
        <f>S597*H597</f>
        <v>0</v>
      </c>
      <c r="AR597" s="136" t="s">
        <v>126</v>
      </c>
      <c r="AT597" s="136" t="s">
        <v>122</v>
      </c>
      <c r="AU597" s="136" t="s">
        <v>81</v>
      </c>
      <c r="AY597" s="16" t="s">
        <v>120</v>
      </c>
      <c r="BE597" s="137">
        <f>IF(N597="základní",J597,0)</f>
        <v>0</v>
      </c>
      <c r="BF597" s="137">
        <f>IF(N597="snížená",J597,0)</f>
        <v>0</v>
      </c>
      <c r="BG597" s="137">
        <f>IF(N597="zákl. přenesená",J597,0)</f>
        <v>0</v>
      </c>
      <c r="BH597" s="137">
        <f>IF(N597="sníž. přenesená",J597,0)</f>
        <v>0</v>
      </c>
      <c r="BI597" s="137">
        <f>IF(N597="nulová",J597,0)</f>
        <v>0</v>
      </c>
      <c r="BJ597" s="16" t="s">
        <v>79</v>
      </c>
      <c r="BK597" s="137">
        <f>ROUND(I597*H597,2)</f>
        <v>0</v>
      </c>
      <c r="BL597" s="16" t="s">
        <v>126</v>
      </c>
      <c r="BM597" s="136" t="s">
        <v>996</v>
      </c>
    </row>
    <row r="598" spans="2:65" s="1" customFormat="1" ht="16.5" customHeight="1">
      <c r="B598" s="124"/>
      <c r="C598" s="125" t="s">
        <v>997</v>
      </c>
      <c r="D598" s="125" t="s">
        <v>122</v>
      </c>
      <c r="E598" s="126" t="s">
        <v>998</v>
      </c>
      <c r="F598" s="127" t="s">
        <v>999</v>
      </c>
      <c r="G598" s="128" t="s">
        <v>386</v>
      </c>
      <c r="H598" s="129">
        <v>14</v>
      </c>
      <c r="I598" s="130"/>
      <c r="J598" s="130">
        <f>ROUND(I598*H598,2)</f>
        <v>0</v>
      </c>
      <c r="K598" s="131"/>
      <c r="L598" s="28"/>
      <c r="M598" s="132" t="s">
        <v>1</v>
      </c>
      <c r="N598" s="133" t="s">
        <v>36</v>
      </c>
      <c r="O598" s="134">
        <v>0</v>
      </c>
      <c r="P598" s="134">
        <f>O598*H598</f>
        <v>0</v>
      </c>
      <c r="Q598" s="134">
        <v>0</v>
      </c>
      <c r="R598" s="134">
        <f>Q598*H598</f>
        <v>0</v>
      </c>
      <c r="S598" s="134">
        <v>0</v>
      </c>
      <c r="T598" s="135">
        <f>S598*H598</f>
        <v>0</v>
      </c>
      <c r="AR598" s="136" t="s">
        <v>126</v>
      </c>
      <c r="AT598" s="136" t="s">
        <v>122</v>
      </c>
      <c r="AU598" s="136" t="s">
        <v>81</v>
      </c>
      <c r="AY598" s="16" t="s">
        <v>120</v>
      </c>
      <c r="BE598" s="137">
        <f>IF(N598="základní",J598,0)</f>
        <v>0</v>
      </c>
      <c r="BF598" s="137">
        <f>IF(N598="snížená",J598,0)</f>
        <v>0</v>
      </c>
      <c r="BG598" s="137">
        <f>IF(N598="zákl. přenesená",J598,0)</f>
        <v>0</v>
      </c>
      <c r="BH598" s="137">
        <f>IF(N598="sníž. přenesená",J598,0)</f>
        <v>0</v>
      </c>
      <c r="BI598" s="137">
        <f>IF(N598="nulová",J598,0)</f>
        <v>0</v>
      </c>
      <c r="BJ598" s="16" t="s">
        <v>79</v>
      </c>
      <c r="BK598" s="137">
        <f>ROUND(I598*H598,2)</f>
        <v>0</v>
      </c>
      <c r="BL598" s="16" t="s">
        <v>126</v>
      </c>
      <c r="BM598" s="136" t="s">
        <v>1000</v>
      </c>
    </row>
    <row r="599" spans="2:65" s="12" customFormat="1">
      <c r="B599" s="138"/>
      <c r="D599" s="139" t="s">
        <v>128</v>
      </c>
      <c r="E599" s="140" t="s">
        <v>1</v>
      </c>
      <c r="F599" s="141" t="s">
        <v>1001</v>
      </c>
      <c r="H599" s="142">
        <v>14</v>
      </c>
      <c r="L599" s="138"/>
      <c r="M599" s="143"/>
      <c r="T599" s="144"/>
      <c r="AT599" s="140" t="s">
        <v>128</v>
      </c>
      <c r="AU599" s="140" t="s">
        <v>81</v>
      </c>
      <c r="AV599" s="12" t="s">
        <v>81</v>
      </c>
      <c r="AW599" s="12" t="s">
        <v>28</v>
      </c>
      <c r="AX599" s="12" t="s">
        <v>79</v>
      </c>
      <c r="AY599" s="140" t="s">
        <v>120</v>
      </c>
    </row>
    <row r="600" spans="2:65" s="11" customFormat="1" ht="22.95" customHeight="1">
      <c r="B600" s="113"/>
      <c r="D600" s="114" t="s">
        <v>70</v>
      </c>
      <c r="E600" s="122" t="s">
        <v>1002</v>
      </c>
      <c r="F600" s="122" t="s">
        <v>1003</v>
      </c>
      <c r="J600" s="123">
        <f>BK600</f>
        <v>0</v>
      </c>
      <c r="L600" s="113"/>
      <c r="M600" s="117"/>
      <c r="P600" s="118">
        <f>SUM(P601:P606)</f>
        <v>9.0709440000000008</v>
      </c>
      <c r="R600" s="118">
        <f>SUM(R601:R606)</f>
        <v>0</v>
      </c>
      <c r="T600" s="119">
        <f>SUM(T601:T606)</f>
        <v>0</v>
      </c>
      <c r="AR600" s="114" t="s">
        <v>79</v>
      </c>
      <c r="AT600" s="120" t="s">
        <v>70</v>
      </c>
      <c r="AU600" s="120" t="s">
        <v>79</v>
      </c>
      <c r="AY600" s="114" t="s">
        <v>120</v>
      </c>
      <c r="BK600" s="121">
        <f>SUM(BK601:BK606)</f>
        <v>0</v>
      </c>
    </row>
    <row r="601" spans="2:65" s="1" customFormat="1" ht="21.75" customHeight="1">
      <c r="B601" s="124"/>
      <c r="C601" s="125" t="s">
        <v>1004</v>
      </c>
      <c r="D601" s="125" t="s">
        <v>122</v>
      </c>
      <c r="E601" s="126" t="s">
        <v>1005</v>
      </c>
      <c r="F601" s="127" t="s">
        <v>1006</v>
      </c>
      <c r="G601" s="128" t="s">
        <v>255</v>
      </c>
      <c r="H601" s="129">
        <v>188.97800000000001</v>
      </c>
      <c r="I601" s="130"/>
      <c r="J601" s="130">
        <f>ROUND(I601*H601,2)</f>
        <v>0</v>
      </c>
      <c r="K601" s="131"/>
      <c r="L601" s="28"/>
      <c r="M601" s="132" t="s">
        <v>1</v>
      </c>
      <c r="N601" s="133" t="s">
        <v>36</v>
      </c>
      <c r="O601" s="134">
        <v>0.03</v>
      </c>
      <c r="P601" s="134">
        <f>O601*H601</f>
        <v>5.66934</v>
      </c>
      <c r="Q601" s="134">
        <v>0</v>
      </c>
      <c r="R601" s="134">
        <f>Q601*H601</f>
        <v>0</v>
      </c>
      <c r="S601" s="134">
        <v>0</v>
      </c>
      <c r="T601" s="135">
        <f>S601*H601</f>
        <v>0</v>
      </c>
      <c r="AR601" s="136" t="s">
        <v>126</v>
      </c>
      <c r="AT601" s="136" t="s">
        <v>122</v>
      </c>
      <c r="AU601" s="136" t="s">
        <v>81</v>
      </c>
      <c r="AY601" s="16" t="s">
        <v>120</v>
      </c>
      <c r="BE601" s="137">
        <f>IF(N601="základní",J601,0)</f>
        <v>0</v>
      </c>
      <c r="BF601" s="137">
        <f>IF(N601="snížená",J601,0)</f>
        <v>0</v>
      </c>
      <c r="BG601" s="137">
        <f>IF(N601="zákl. přenesená",J601,0)</f>
        <v>0</v>
      </c>
      <c r="BH601" s="137">
        <f>IF(N601="sníž. přenesená",J601,0)</f>
        <v>0</v>
      </c>
      <c r="BI601" s="137">
        <f>IF(N601="nulová",J601,0)</f>
        <v>0</v>
      </c>
      <c r="BJ601" s="16" t="s">
        <v>79</v>
      </c>
      <c r="BK601" s="137">
        <f>ROUND(I601*H601,2)</f>
        <v>0</v>
      </c>
      <c r="BL601" s="16" t="s">
        <v>126</v>
      </c>
      <c r="BM601" s="136" t="s">
        <v>1007</v>
      </c>
    </row>
    <row r="602" spans="2:65" s="1" customFormat="1" ht="24.25" customHeight="1">
      <c r="B602" s="124"/>
      <c r="C602" s="125" t="s">
        <v>1008</v>
      </c>
      <c r="D602" s="125" t="s">
        <v>122</v>
      </c>
      <c r="E602" s="126" t="s">
        <v>1009</v>
      </c>
      <c r="F602" s="127" t="s">
        <v>1010</v>
      </c>
      <c r="G602" s="128" t="s">
        <v>255</v>
      </c>
      <c r="H602" s="129">
        <v>1700.8019999999999</v>
      </c>
      <c r="I602" s="130"/>
      <c r="J602" s="130">
        <f>ROUND(I602*H602,2)</f>
        <v>0</v>
      </c>
      <c r="K602" s="131"/>
      <c r="L602" s="28"/>
      <c r="M602" s="132" t="s">
        <v>1</v>
      </c>
      <c r="N602" s="133" t="s">
        <v>36</v>
      </c>
      <c r="O602" s="134">
        <v>2E-3</v>
      </c>
      <c r="P602" s="134">
        <f>O602*H602</f>
        <v>3.4016039999999998</v>
      </c>
      <c r="Q602" s="134">
        <v>0</v>
      </c>
      <c r="R602" s="134">
        <f>Q602*H602</f>
        <v>0</v>
      </c>
      <c r="S602" s="134">
        <v>0</v>
      </c>
      <c r="T602" s="135">
        <f>S602*H602</f>
        <v>0</v>
      </c>
      <c r="AR602" s="136" t="s">
        <v>126</v>
      </c>
      <c r="AT602" s="136" t="s">
        <v>122</v>
      </c>
      <c r="AU602" s="136" t="s">
        <v>81</v>
      </c>
      <c r="AY602" s="16" t="s">
        <v>120</v>
      </c>
      <c r="BE602" s="137">
        <f>IF(N602="základní",J602,0)</f>
        <v>0</v>
      </c>
      <c r="BF602" s="137">
        <f>IF(N602="snížená",J602,0)</f>
        <v>0</v>
      </c>
      <c r="BG602" s="137">
        <f>IF(N602="zákl. přenesená",J602,0)</f>
        <v>0</v>
      </c>
      <c r="BH602" s="137">
        <f>IF(N602="sníž. přenesená",J602,0)</f>
        <v>0</v>
      </c>
      <c r="BI602" s="137">
        <f>IF(N602="nulová",J602,0)</f>
        <v>0</v>
      </c>
      <c r="BJ602" s="16" t="s">
        <v>79</v>
      </c>
      <c r="BK602" s="137">
        <f>ROUND(I602*H602,2)</f>
        <v>0</v>
      </c>
      <c r="BL602" s="16" t="s">
        <v>126</v>
      </c>
      <c r="BM602" s="136" t="s">
        <v>1011</v>
      </c>
    </row>
    <row r="603" spans="2:65" s="12" customFormat="1">
      <c r="B603" s="138"/>
      <c r="D603" s="139" t="s">
        <v>128</v>
      </c>
      <c r="F603" s="141" t="s">
        <v>1012</v>
      </c>
      <c r="H603" s="142">
        <v>1700.8019999999999</v>
      </c>
      <c r="L603" s="138"/>
      <c r="M603" s="143"/>
      <c r="T603" s="144"/>
      <c r="AT603" s="140" t="s">
        <v>128</v>
      </c>
      <c r="AU603" s="140" t="s">
        <v>81</v>
      </c>
      <c r="AV603" s="12" t="s">
        <v>81</v>
      </c>
      <c r="AW603" s="12" t="s">
        <v>3</v>
      </c>
      <c r="AX603" s="12" t="s">
        <v>79</v>
      </c>
      <c r="AY603" s="140" t="s">
        <v>120</v>
      </c>
    </row>
    <row r="604" spans="2:65" s="1" customFormat="1" ht="33" customHeight="1">
      <c r="B604" s="124"/>
      <c r="C604" s="125" t="s">
        <v>1013</v>
      </c>
      <c r="D604" s="125" t="s">
        <v>122</v>
      </c>
      <c r="E604" s="126" t="s">
        <v>1014</v>
      </c>
      <c r="F604" s="127" t="s">
        <v>1015</v>
      </c>
      <c r="G604" s="128" t="s">
        <v>255</v>
      </c>
      <c r="H604" s="129">
        <v>51.798000000000002</v>
      </c>
      <c r="I604" s="130"/>
      <c r="J604" s="130">
        <f>ROUND(I604*H604,2)</f>
        <v>0</v>
      </c>
      <c r="K604" s="131"/>
      <c r="L604" s="28"/>
      <c r="M604" s="132" t="s">
        <v>1</v>
      </c>
      <c r="N604" s="133" t="s">
        <v>36</v>
      </c>
      <c r="O604" s="134">
        <v>0</v>
      </c>
      <c r="P604" s="134">
        <f>O604*H604</f>
        <v>0</v>
      </c>
      <c r="Q604" s="134">
        <v>0</v>
      </c>
      <c r="R604" s="134">
        <f>Q604*H604</f>
        <v>0</v>
      </c>
      <c r="S604" s="134">
        <v>0</v>
      </c>
      <c r="T604" s="135">
        <f>S604*H604</f>
        <v>0</v>
      </c>
      <c r="AR604" s="136" t="s">
        <v>126</v>
      </c>
      <c r="AT604" s="136" t="s">
        <v>122</v>
      </c>
      <c r="AU604" s="136" t="s">
        <v>81</v>
      </c>
      <c r="AY604" s="16" t="s">
        <v>120</v>
      </c>
      <c r="BE604" s="137">
        <f>IF(N604="základní",J604,0)</f>
        <v>0</v>
      </c>
      <c r="BF604" s="137">
        <f>IF(N604="snížená",J604,0)</f>
        <v>0</v>
      </c>
      <c r="BG604" s="137">
        <f>IF(N604="zákl. přenesená",J604,0)</f>
        <v>0</v>
      </c>
      <c r="BH604" s="137">
        <f>IF(N604="sníž. přenesená",J604,0)</f>
        <v>0</v>
      </c>
      <c r="BI604" s="137">
        <f>IF(N604="nulová",J604,0)</f>
        <v>0</v>
      </c>
      <c r="BJ604" s="16" t="s">
        <v>79</v>
      </c>
      <c r="BK604" s="137">
        <f>ROUND(I604*H604,2)</f>
        <v>0</v>
      </c>
      <c r="BL604" s="16" t="s">
        <v>126</v>
      </c>
      <c r="BM604" s="136" t="s">
        <v>1016</v>
      </c>
    </row>
    <row r="605" spans="2:65" s="1" customFormat="1" ht="37.950000000000003" customHeight="1">
      <c r="B605" s="124"/>
      <c r="C605" s="125" t="s">
        <v>1017</v>
      </c>
      <c r="D605" s="125" t="s">
        <v>122</v>
      </c>
      <c r="E605" s="126" t="s">
        <v>1018</v>
      </c>
      <c r="F605" s="127" t="s">
        <v>1019</v>
      </c>
      <c r="G605" s="128" t="s">
        <v>255</v>
      </c>
      <c r="H605" s="129">
        <v>132.18</v>
      </c>
      <c r="I605" s="130"/>
      <c r="J605" s="130">
        <f>ROUND(I605*H605,2)</f>
        <v>0</v>
      </c>
      <c r="K605" s="131"/>
      <c r="L605" s="28"/>
      <c r="M605" s="132" t="s">
        <v>1</v>
      </c>
      <c r="N605" s="133" t="s">
        <v>36</v>
      </c>
      <c r="O605" s="134">
        <v>0</v>
      </c>
      <c r="P605" s="134">
        <f>O605*H605</f>
        <v>0</v>
      </c>
      <c r="Q605" s="134">
        <v>0</v>
      </c>
      <c r="R605" s="134">
        <f>Q605*H605</f>
        <v>0</v>
      </c>
      <c r="S605" s="134">
        <v>0</v>
      </c>
      <c r="T605" s="135">
        <f>S605*H605</f>
        <v>0</v>
      </c>
      <c r="AR605" s="136" t="s">
        <v>126</v>
      </c>
      <c r="AT605" s="136" t="s">
        <v>122</v>
      </c>
      <c r="AU605" s="136" t="s">
        <v>81</v>
      </c>
      <c r="AY605" s="16" t="s">
        <v>120</v>
      </c>
      <c r="BE605" s="137">
        <f>IF(N605="základní",J605,0)</f>
        <v>0</v>
      </c>
      <c r="BF605" s="137">
        <f>IF(N605="snížená",J605,0)</f>
        <v>0</v>
      </c>
      <c r="BG605" s="137">
        <f>IF(N605="zákl. přenesená",J605,0)</f>
        <v>0</v>
      </c>
      <c r="BH605" s="137">
        <f>IF(N605="sníž. přenesená",J605,0)</f>
        <v>0</v>
      </c>
      <c r="BI605" s="137">
        <f>IF(N605="nulová",J605,0)</f>
        <v>0</v>
      </c>
      <c r="BJ605" s="16" t="s">
        <v>79</v>
      </c>
      <c r="BK605" s="137">
        <f>ROUND(I605*H605,2)</f>
        <v>0</v>
      </c>
      <c r="BL605" s="16" t="s">
        <v>126</v>
      </c>
      <c r="BM605" s="136" t="s">
        <v>1020</v>
      </c>
    </row>
    <row r="606" spans="2:65" s="1" customFormat="1" ht="37.950000000000003" customHeight="1">
      <c r="B606" s="124"/>
      <c r="C606" s="125" t="s">
        <v>1021</v>
      </c>
      <c r="D606" s="125" t="s">
        <v>122</v>
      </c>
      <c r="E606" s="126" t="s">
        <v>1022</v>
      </c>
      <c r="F606" s="127" t="s">
        <v>1023</v>
      </c>
      <c r="G606" s="128" t="s">
        <v>255</v>
      </c>
      <c r="H606" s="129">
        <v>5</v>
      </c>
      <c r="I606" s="130"/>
      <c r="J606" s="130">
        <f>ROUND(I606*H606,2)</f>
        <v>0</v>
      </c>
      <c r="K606" s="131"/>
      <c r="L606" s="28"/>
      <c r="M606" s="132" t="s">
        <v>1</v>
      </c>
      <c r="N606" s="133" t="s">
        <v>36</v>
      </c>
      <c r="O606" s="134">
        <v>0</v>
      </c>
      <c r="P606" s="134">
        <f>O606*H606</f>
        <v>0</v>
      </c>
      <c r="Q606" s="134">
        <v>0</v>
      </c>
      <c r="R606" s="134">
        <f>Q606*H606</f>
        <v>0</v>
      </c>
      <c r="S606" s="134">
        <v>0</v>
      </c>
      <c r="T606" s="135">
        <f>S606*H606</f>
        <v>0</v>
      </c>
      <c r="AR606" s="136" t="s">
        <v>126</v>
      </c>
      <c r="AT606" s="136" t="s">
        <v>122</v>
      </c>
      <c r="AU606" s="136" t="s">
        <v>81</v>
      </c>
      <c r="AY606" s="16" t="s">
        <v>120</v>
      </c>
      <c r="BE606" s="137">
        <f>IF(N606="základní",J606,0)</f>
        <v>0</v>
      </c>
      <c r="BF606" s="137">
        <f>IF(N606="snížená",J606,0)</f>
        <v>0</v>
      </c>
      <c r="BG606" s="137">
        <f>IF(N606="zákl. přenesená",J606,0)</f>
        <v>0</v>
      </c>
      <c r="BH606" s="137">
        <f>IF(N606="sníž. přenesená",J606,0)</f>
        <v>0</v>
      </c>
      <c r="BI606" s="137">
        <f>IF(N606="nulová",J606,0)</f>
        <v>0</v>
      </c>
      <c r="BJ606" s="16" t="s">
        <v>79</v>
      </c>
      <c r="BK606" s="137">
        <f>ROUND(I606*H606,2)</f>
        <v>0</v>
      </c>
      <c r="BL606" s="16" t="s">
        <v>126</v>
      </c>
      <c r="BM606" s="136" t="s">
        <v>1024</v>
      </c>
    </row>
    <row r="607" spans="2:65" s="11" customFormat="1" ht="22.95" customHeight="1">
      <c r="B607" s="113"/>
      <c r="D607" s="114" t="s">
        <v>70</v>
      </c>
      <c r="E607" s="122" t="s">
        <v>1025</v>
      </c>
      <c r="F607" s="122" t="s">
        <v>1026</v>
      </c>
      <c r="J607" s="123">
        <f>BK607</f>
        <v>0</v>
      </c>
      <c r="L607" s="113"/>
      <c r="M607" s="117"/>
      <c r="P607" s="118">
        <f>P608</f>
        <v>210.71648400000004</v>
      </c>
      <c r="R607" s="118">
        <f>R608</f>
        <v>0</v>
      </c>
      <c r="T607" s="119">
        <f>T608</f>
        <v>0</v>
      </c>
      <c r="AR607" s="114" t="s">
        <v>79</v>
      </c>
      <c r="AT607" s="120" t="s">
        <v>70</v>
      </c>
      <c r="AU607" s="120" t="s">
        <v>79</v>
      </c>
      <c r="AY607" s="114" t="s">
        <v>120</v>
      </c>
      <c r="BK607" s="121">
        <f>BK608</f>
        <v>0</v>
      </c>
    </row>
    <row r="608" spans="2:65" s="1" customFormat="1" ht="24.25" customHeight="1">
      <c r="B608" s="124"/>
      <c r="C608" s="125" t="s">
        <v>1027</v>
      </c>
      <c r="D608" s="125" t="s">
        <v>122</v>
      </c>
      <c r="E608" s="126" t="s">
        <v>1028</v>
      </c>
      <c r="F608" s="127" t="s">
        <v>1029</v>
      </c>
      <c r="G608" s="128" t="s">
        <v>255</v>
      </c>
      <c r="H608" s="129">
        <v>530.77200000000005</v>
      </c>
      <c r="I608" s="130"/>
      <c r="J608" s="130">
        <f>ROUND(I608*H608,2)</f>
        <v>0</v>
      </c>
      <c r="K608" s="131"/>
      <c r="L608" s="28"/>
      <c r="M608" s="132" t="s">
        <v>1</v>
      </c>
      <c r="N608" s="133" t="s">
        <v>36</v>
      </c>
      <c r="O608" s="134">
        <v>0.39700000000000002</v>
      </c>
      <c r="P608" s="134">
        <f>O608*H608</f>
        <v>210.71648400000004</v>
      </c>
      <c r="Q608" s="134">
        <v>0</v>
      </c>
      <c r="R608" s="134">
        <f>Q608*H608</f>
        <v>0</v>
      </c>
      <c r="S608" s="134">
        <v>0</v>
      </c>
      <c r="T608" s="135">
        <f>S608*H608</f>
        <v>0</v>
      </c>
      <c r="AR608" s="136" t="s">
        <v>126</v>
      </c>
      <c r="AT608" s="136" t="s">
        <v>122</v>
      </c>
      <c r="AU608" s="136" t="s">
        <v>81</v>
      </c>
      <c r="AY608" s="16" t="s">
        <v>120</v>
      </c>
      <c r="BE608" s="137">
        <f>IF(N608="základní",J608,0)</f>
        <v>0</v>
      </c>
      <c r="BF608" s="137">
        <f>IF(N608="snížená",J608,0)</f>
        <v>0</v>
      </c>
      <c r="BG608" s="137">
        <f>IF(N608="zákl. přenesená",J608,0)</f>
        <v>0</v>
      </c>
      <c r="BH608" s="137">
        <f>IF(N608="sníž. přenesená",J608,0)</f>
        <v>0</v>
      </c>
      <c r="BI608" s="137">
        <f>IF(N608="nulová",J608,0)</f>
        <v>0</v>
      </c>
      <c r="BJ608" s="16" t="s">
        <v>79</v>
      </c>
      <c r="BK608" s="137">
        <f>ROUND(I608*H608,2)</f>
        <v>0</v>
      </c>
      <c r="BL608" s="16" t="s">
        <v>126</v>
      </c>
      <c r="BM608" s="136" t="s">
        <v>1030</v>
      </c>
    </row>
    <row r="609" spans="2:65" s="11" customFormat="1" ht="25.95" customHeight="1">
      <c r="B609" s="113"/>
      <c r="D609" s="114" t="s">
        <v>70</v>
      </c>
      <c r="E609" s="115" t="s">
        <v>1031</v>
      </c>
      <c r="F609" s="115" t="s">
        <v>1032</v>
      </c>
      <c r="J609" s="116">
        <f>BK609</f>
        <v>0</v>
      </c>
      <c r="L609" s="113"/>
      <c r="M609" s="117"/>
      <c r="P609" s="118">
        <f>P610</f>
        <v>2.1812000000000002E-2</v>
      </c>
      <c r="R609" s="118">
        <f>R610</f>
        <v>5.7400000000000001E-6</v>
      </c>
      <c r="T609" s="119">
        <f>T610</f>
        <v>0</v>
      </c>
      <c r="AR609" s="114" t="s">
        <v>81</v>
      </c>
      <c r="AT609" s="120" t="s">
        <v>70</v>
      </c>
      <c r="AU609" s="120" t="s">
        <v>71</v>
      </c>
      <c r="AY609" s="114" t="s">
        <v>120</v>
      </c>
      <c r="BK609" s="121">
        <f>BK610</f>
        <v>0</v>
      </c>
    </row>
    <row r="610" spans="2:65" s="11" customFormat="1" ht="22.95" customHeight="1">
      <c r="B610" s="113"/>
      <c r="D610" s="114" t="s">
        <v>70</v>
      </c>
      <c r="E610" s="122" t="s">
        <v>1033</v>
      </c>
      <c r="F610" s="122" t="s">
        <v>1034</v>
      </c>
      <c r="J610" s="123">
        <f>BK610</f>
        <v>0</v>
      </c>
      <c r="L610" s="113"/>
      <c r="M610" s="117"/>
      <c r="P610" s="118">
        <f>SUM(P611:P612)</f>
        <v>2.1812000000000002E-2</v>
      </c>
      <c r="R610" s="118">
        <f>SUM(R611:R612)</f>
        <v>5.7400000000000001E-6</v>
      </c>
      <c r="T610" s="119">
        <f>SUM(T611:T612)</f>
        <v>0</v>
      </c>
      <c r="AR610" s="114" t="s">
        <v>81</v>
      </c>
      <c r="AT610" s="120" t="s">
        <v>70</v>
      </c>
      <c r="AU610" s="120" t="s">
        <v>79</v>
      </c>
      <c r="AY610" s="114" t="s">
        <v>120</v>
      </c>
      <c r="BK610" s="121">
        <f>SUM(BK611:BK612)</f>
        <v>0</v>
      </c>
    </row>
    <row r="611" spans="2:65" s="1" customFormat="1" ht="21.75" customHeight="1">
      <c r="B611" s="124"/>
      <c r="C611" s="125" t="s">
        <v>1035</v>
      </c>
      <c r="D611" s="125" t="s">
        <v>122</v>
      </c>
      <c r="E611" s="126" t="s">
        <v>1036</v>
      </c>
      <c r="F611" s="127" t="s">
        <v>1037</v>
      </c>
      <c r="G611" s="128" t="s">
        <v>1038</v>
      </c>
      <c r="H611" s="129">
        <v>8.2000000000000003E-2</v>
      </c>
      <c r="I611" s="130"/>
      <c r="J611" s="130">
        <f>ROUND(I611*H611,2)</f>
        <v>0</v>
      </c>
      <c r="K611" s="131"/>
      <c r="L611" s="28"/>
      <c r="M611" s="132" t="s">
        <v>1</v>
      </c>
      <c r="N611" s="133" t="s">
        <v>36</v>
      </c>
      <c r="O611" s="134">
        <v>0.26600000000000001</v>
      </c>
      <c r="P611" s="134">
        <f>O611*H611</f>
        <v>2.1812000000000002E-2</v>
      </c>
      <c r="Q611" s="134">
        <v>6.9999999999999994E-5</v>
      </c>
      <c r="R611" s="134">
        <f>Q611*H611</f>
        <v>5.7400000000000001E-6</v>
      </c>
      <c r="S611" s="134">
        <v>0</v>
      </c>
      <c r="T611" s="135">
        <f>S611*H611</f>
        <v>0</v>
      </c>
      <c r="AR611" s="136" t="s">
        <v>201</v>
      </c>
      <c r="AT611" s="136" t="s">
        <v>122</v>
      </c>
      <c r="AU611" s="136" t="s">
        <v>81</v>
      </c>
      <c r="AY611" s="16" t="s">
        <v>120</v>
      </c>
      <c r="BE611" s="137">
        <f>IF(N611="základní",J611,0)</f>
        <v>0</v>
      </c>
      <c r="BF611" s="137">
        <f>IF(N611="snížená",J611,0)</f>
        <v>0</v>
      </c>
      <c r="BG611" s="137">
        <f>IF(N611="zákl. přenesená",J611,0)</f>
        <v>0</v>
      </c>
      <c r="BH611" s="137">
        <f>IF(N611="sníž. přenesená",J611,0)</f>
        <v>0</v>
      </c>
      <c r="BI611" s="137">
        <f>IF(N611="nulová",J611,0)</f>
        <v>0</v>
      </c>
      <c r="BJ611" s="16" t="s">
        <v>79</v>
      </c>
      <c r="BK611" s="137">
        <f>ROUND(I611*H611,2)</f>
        <v>0</v>
      </c>
      <c r="BL611" s="16" t="s">
        <v>201</v>
      </c>
      <c r="BM611" s="136" t="s">
        <v>1039</v>
      </c>
    </row>
    <row r="612" spans="2:65" s="1" customFormat="1" ht="24.25" customHeight="1">
      <c r="B612" s="124"/>
      <c r="C612" s="125" t="s">
        <v>1040</v>
      </c>
      <c r="D612" s="125" t="s">
        <v>122</v>
      </c>
      <c r="E612" s="126" t="s">
        <v>1041</v>
      </c>
      <c r="F612" s="127" t="s">
        <v>1042</v>
      </c>
      <c r="G612" s="128" t="s">
        <v>1038</v>
      </c>
      <c r="H612" s="129">
        <v>212.7</v>
      </c>
      <c r="I612" s="130"/>
      <c r="J612" s="130">
        <f>ROUND(I612*H612,2)</f>
        <v>0</v>
      </c>
      <c r="K612" s="131"/>
      <c r="L612" s="28"/>
      <c r="M612" s="132" t="s">
        <v>1</v>
      </c>
      <c r="N612" s="133" t="s">
        <v>36</v>
      </c>
      <c r="O612" s="134">
        <v>0</v>
      </c>
      <c r="P612" s="134">
        <f>O612*H612</f>
        <v>0</v>
      </c>
      <c r="Q612" s="134">
        <v>0</v>
      </c>
      <c r="R612" s="134">
        <f>Q612*H612</f>
        <v>0</v>
      </c>
      <c r="S612" s="134">
        <v>0</v>
      </c>
      <c r="T612" s="135">
        <f>S612*H612</f>
        <v>0</v>
      </c>
      <c r="AR612" s="136" t="s">
        <v>201</v>
      </c>
      <c r="AT612" s="136" t="s">
        <v>122</v>
      </c>
      <c r="AU612" s="136" t="s">
        <v>81</v>
      </c>
      <c r="AY612" s="16" t="s">
        <v>120</v>
      </c>
      <c r="BE612" s="137">
        <f>IF(N612="základní",J612,0)</f>
        <v>0</v>
      </c>
      <c r="BF612" s="137">
        <f>IF(N612="snížená",J612,0)</f>
        <v>0</v>
      </c>
      <c r="BG612" s="137">
        <f>IF(N612="zákl. přenesená",J612,0)</f>
        <v>0</v>
      </c>
      <c r="BH612" s="137">
        <f>IF(N612="sníž. přenesená",J612,0)</f>
        <v>0</v>
      </c>
      <c r="BI612" s="137">
        <f>IF(N612="nulová",J612,0)</f>
        <v>0</v>
      </c>
      <c r="BJ612" s="16" t="s">
        <v>79</v>
      </c>
      <c r="BK612" s="137">
        <f>ROUND(I612*H612,2)</f>
        <v>0</v>
      </c>
      <c r="BL612" s="16" t="s">
        <v>201</v>
      </c>
      <c r="BM612" s="136" t="s">
        <v>1043</v>
      </c>
    </row>
    <row r="613" spans="2:65" s="11" customFormat="1" ht="25.95" customHeight="1">
      <c r="B613" s="113"/>
      <c r="D613" s="114" t="s">
        <v>70</v>
      </c>
      <c r="E613" s="115" t="s">
        <v>252</v>
      </c>
      <c r="F613" s="115" t="s">
        <v>1044</v>
      </c>
      <c r="J613" s="116">
        <f>BK613</f>
        <v>0</v>
      </c>
      <c r="L613" s="113"/>
      <c r="M613" s="117"/>
      <c r="P613" s="118">
        <f>P614</f>
        <v>6.24</v>
      </c>
      <c r="R613" s="118">
        <f>R614</f>
        <v>8.1119999999999998E-2</v>
      </c>
      <c r="T613" s="119">
        <f>T614</f>
        <v>0</v>
      </c>
      <c r="AR613" s="114" t="s">
        <v>134</v>
      </c>
      <c r="AT613" s="120" t="s">
        <v>70</v>
      </c>
      <c r="AU613" s="120" t="s">
        <v>71</v>
      </c>
      <c r="AY613" s="114" t="s">
        <v>120</v>
      </c>
      <c r="BK613" s="121">
        <f>BK614</f>
        <v>0</v>
      </c>
    </row>
    <row r="614" spans="2:65" s="11" customFormat="1" ht="22.95" customHeight="1">
      <c r="B614" s="113"/>
      <c r="D614" s="114" t="s">
        <v>70</v>
      </c>
      <c r="E614" s="122" t="s">
        <v>1045</v>
      </c>
      <c r="F614" s="122" t="s">
        <v>1046</v>
      </c>
      <c r="J614" s="123">
        <f>BK614</f>
        <v>0</v>
      </c>
      <c r="L614" s="113"/>
      <c r="M614" s="117"/>
      <c r="P614" s="118">
        <f>SUM(P615:P621)</f>
        <v>6.24</v>
      </c>
      <c r="R614" s="118">
        <f>SUM(R615:R621)</f>
        <v>8.1119999999999998E-2</v>
      </c>
      <c r="T614" s="119">
        <f>SUM(T615:T621)</f>
        <v>0</v>
      </c>
      <c r="AR614" s="114" t="s">
        <v>134</v>
      </c>
      <c r="AT614" s="120" t="s">
        <v>70</v>
      </c>
      <c r="AU614" s="120" t="s">
        <v>79</v>
      </c>
      <c r="AY614" s="114" t="s">
        <v>120</v>
      </c>
      <c r="BK614" s="121">
        <f>SUM(BK615:BK621)</f>
        <v>0</v>
      </c>
    </row>
    <row r="615" spans="2:65" s="1" customFormat="1" ht="24.25" customHeight="1">
      <c r="B615" s="124"/>
      <c r="C615" s="125" t="s">
        <v>1047</v>
      </c>
      <c r="D615" s="125" t="s">
        <v>122</v>
      </c>
      <c r="E615" s="126" t="s">
        <v>1048</v>
      </c>
      <c r="F615" s="127" t="s">
        <v>1049</v>
      </c>
      <c r="G615" s="128" t="s">
        <v>152</v>
      </c>
      <c r="H615" s="129">
        <v>39</v>
      </c>
      <c r="I615" s="130"/>
      <c r="J615" s="130">
        <f>ROUND(I615*H615,2)</f>
        <v>0</v>
      </c>
      <c r="K615" s="131"/>
      <c r="L615" s="28"/>
      <c r="M615" s="132" t="s">
        <v>1</v>
      </c>
      <c r="N615" s="133" t="s">
        <v>36</v>
      </c>
      <c r="O615" s="134">
        <v>0.16</v>
      </c>
      <c r="P615" s="134">
        <f>O615*H615</f>
        <v>6.24</v>
      </c>
      <c r="Q615" s="134">
        <v>0</v>
      </c>
      <c r="R615" s="134">
        <f>Q615*H615</f>
        <v>0</v>
      </c>
      <c r="S615" s="134">
        <v>0</v>
      </c>
      <c r="T615" s="135">
        <f>S615*H615</f>
        <v>0</v>
      </c>
      <c r="AR615" s="136" t="s">
        <v>470</v>
      </c>
      <c r="AT615" s="136" t="s">
        <v>122</v>
      </c>
      <c r="AU615" s="136" t="s">
        <v>81</v>
      </c>
      <c r="AY615" s="16" t="s">
        <v>120</v>
      </c>
      <c r="BE615" s="137">
        <f>IF(N615="základní",J615,0)</f>
        <v>0</v>
      </c>
      <c r="BF615" s="137">
        <f>IF(N615="snížená",J615,0)</f>
        <v>0</v>
      </c>
      <c r="BG615" s="137">
        <f>IF(N615="zákl. přenesená",J615,0)</f>
        <v>0</v>
      </c>
      <c r="BH615" s="137">
        <f>IF(N615="sníž. přenesená",J615,0)</f>
        <v>0</v>
      </c>
      <c r="BI615" s="137">
        <f>IF(N615="nulová",J615,0)</f>
        <v>0</v>
      </c>
      <c r="BJ615" s="16" t="s">
        <v>79</v>
      </c>
      <c r="BK615" s="137">
        <f>ROUND(I615*H615,2)</f>
        <v>0</v>
      </c>
      <c r="BL615" s="16" t="s">
        <v>470</v>
      </c>
      <c r="BM615" s="136" t="s">
        <v>1050</v>
      </c>
    </row>
    <row r="616" spans="2:65" s="12" customFormat="1" ht="20.6">
      <c r="B616" s="138"/>
      <c r="D616" s="139" t="s">
        <v>128</v>
      </c>
      <c r="E616" s="140" t="s">
        <v>1</v>
      </c>
      <c r="F616" s="141" t="s">
        <v>1051</v>
      </c>
      <c r="H616" s="142">
        <v>13</v>
      </c>
      <c r="L616" s="138"/>
      <c r="M616" s="143"/>
      <c r="T616" s="144"/>
      <c r="AT616" s="140" t="s">
        <v>128</v>
      </c>
      <c r="AU616" s="140" t="s">
        <v>81</v>
      </c>
      <c r="AV616" s="12" t="s">
        <v>81</v>
      </c>
      <c r="AW616" s="12" t="s">
        <v>28</v>
      </c>
      <c r="AX616" s="12" t="s">
        <v>71</v>
      </c>
      <c r="AY616" s="140" t="s">
        <v>120</v>
      </c>
    </row>
    <row r="617" spans="2:65" s="12" customFormat="1" ht="20.6">
      <c r="B617" s="138"/>
      <c r="D617" s="139" t="s">
        <v>128</v>
      </c>
      <c r="E617" s="140" t="s">
        <v>1</v>
      </c>
      <c r="F617" s="141" t="s">
        <v>1052</v>
      </c>
      <c r="H617" s="142">
        <v>13</v>
      </c>
      <c r="L617" s="138"/>
      <c r="M617" s="143"/>
      <c r="T617" s="144"/>
      <c r="AT617" s="140" t="s">
        <v>128</v>
      </c>
      <c r="AU617" s="140" t="s">
        <v>81</v>
      </c>
      <c r="AV617" s="12" t="s">
        <v>81</v>
      </c>
      <c r="AW617" s="12" t="s">
        <v>28</v>
      </c>
      <c r="AX617" s="12" t="s">
        <v>71</v>
      </c>
      <c r="AY617" s="140" t="s">
        <v>120</v>
      </c>
    </row>
    <row r="618" spans="2:65" s="12" customFormat="1" ht="20.6">
      <c r="B618" s="138"/>
      <c r="D618" s="139" t="s">
        <v>128</v>
      </c>
      <c r="E618" s="140" t="s">
        <v>1</v>
      </c>
      <c r="F618" s="141" t="s">
        <v>1053</v>
      </c>
      <c r="H618" s="142">
        <v>13</v>
      </c>
      <c r="L618" s="138"/>
      <c r="M618" s="143"/>
      <c r="T618" s="144"/>
      <c r="AT618" s="140" t="s">
        <v>128</v>
      </c>
      <c r="AU618" s="140" t="s">
        <v>81</v>
      </c>
      <c r="AV618" s="12" t="s">
        <v>81</v>
      </c>
      <c r="AW618" s="12" t="s">
        <v>28</v>
      </c>
      <c r="AX618" s="12" t="s">
        <v>71</v>
      </c>
      <c r="AY618" s="140" t="s">
        <v>120</v>
      </c>
    </row>
    <row r="619" spans="2:65" s="14" customFormat="1">
      <c r="B619" s="150"/>
      <c r="D619" s="139" t="s">
        <v>128</v>
      </c>
      <c r="E619" s="151" t="s">
        <v>1</v>
      </c>
      <c r="F619" s="152" t="s">
        <v>189</v>
      </c>
      <c r="H619" s="153">
        <v>39</v>
      </c>
      <c r="L619" s="150"/>
      <c r="M619" s="154"/>
      <c r="T619" s="155"/>
      <c r="AT619" s="151" t="s">
        <v>128</v>
      </c>
      <c r="AU619" s="151" t="s">
        <v>81</v>
      </c>
      <c r="AV619" s="14" t="s">
        <v>126</v>
      </c>
      <c r="AW619" s="14" t="s">
        <v>28</v>
      </c>
      <c r="AX619" s="14" t="s">
        <v>79</v>
      </c>
      <c r="AY619" s="151" t="s">
        <v>120</v>
      </c>
    </row>
    <row r="620" spans="2:65" s="1" customFormat="1" ht="16.5" customHeight="1">
      <c r="B620" s="124"/>
      <c r="C620" s="156" t="s">
        <v>1054</v>
      </c>
      <c r="D620" s="156" t="s">
        <v>252</v>
      </c>
      <c r="E620" s="157" t="s">
        <v>1055</v>
      </c>
      <c r="F620" s="158" t="s">
        <v>1056</v>
      </c>
      <c r="G620" s="159" t="s">
        <v>152</v>
      </c>
      <c r="H620" s="160">
        <v>39</v>
      </c>
      <c r="I620" s="161"/>
      <c r="J620" s="161">
        <f>ROUND(I620*H620,2)</f>
        <v>0</v>
      </c>
      <c r="K620" s="162"/>
      <c r="L620" s="163"/>
      <c r="M620" s="164" t="s">
        <v>1</v>
      </c>
      <c r="N620" s="165" t="s">
        <v>36</v>
      </c>
      <c r="O620" s="134">
        <v>0</v>
      </c>
      <c r="P620" s="134">
        <f>O620*H620</f>
        <v>0</v>
      </c>
      <c r="Q620" s="134">
        <v>2.0799999999999998E-3</v>
      </c>
      <c r="R620" s="134">
        <f>Q620*H620</f>
        <v>8.1119999999999998E-2</v>
      </c>
      <c r="S620" s="134">
        <v>0</v>
      </c>
      <c r="T620" s="135">
        <f>S620*H620</f>
        <v>0</v>
      </c>
      <c r="AR620" s="136" t="s">
        <v>780</v>
      </c>
      <c r="AT620" s="136" t="s">
        <v>252</v>
      </c>
      <c r="AU620" s="136" t="s">
        <v>81</v>
      </c>
      <c r="AY620" s="16" t="s">
        <v>120</v>
      </c>
      <c r="BE620" s="137">
        <f>IF(N620="základní",J620,0)</f>
        <v>0</v>
      </c>
      <c r="BF620" s="137">
        <f>IF(N620="snížená",J620,0)</f>
        <v>0</v>
      </c>
      <c r="BG620" s="137">
        <f>IF(N620="zákl. přenesená",J620,0)</f>
        <v>0</v>
      </c>
      <c r="BH620" s="137">
        <f>IF(N620="sníž. přenesená",J620,0)</f>
        <v>0</v>
      </c>
      <c r="BI620" s="137">
        <f>IF(N620="nulová",J620,0)</f>
        <v>0</v>
      </c>
      <c r="BJ620" s="16" t="s">
        <v>79</v>
      </c>
      <c r="BK620" s="137">
        <f>ROUND(I620*H620,2)</f>
        <v>0</v>
      </c>
      <c r="BL620" s="16" t="s">
        <v>780</v>
      </c>
      <c r="BM620" s="136" t="s">
        <v>1057</v>
      </c>
    </row>
    <row r="621" spans="2:65" s="1" customFormat="1" ht="16.5" customHeight="1">
      <c r="B621" s="124"/>
      <c r="C621" s="125" t="s">
        <v>1058</v>
      </c>
      <c r="D621" s="125" t="s">
        <v>122</v>
      </c>
      <c r="E621" s="126" t="s">
        <v>1059</v>
      </c>
      <c r="F621" s="127" t="s">
        <v>1060</v>
      </c>
      <c r="G621" s="128" t="s">
        <v>386</v>
      </c>
      <c r="H621" s="129">
        <v>12</v>
      </c>
      <c r="I621" s="130"/>
      <c r="J621" s="130">
        <f>ROUND(I621*H621,2)</f>
        <v>0</v>
      </c>
      <c r="K621" s="131"/>
      <c r="L621" s="28"/>
      <c r="M621" s="132" t="s">
        <v>1</v>
      </c>
      <c r="N621" s="133" t="s">
        <v>36</v>
      </c>
      <c r="O621" s="134">
        <v>0</v>
      </c>
      <c r="P621" s="134">
        <f>O621*H621</f>
        <v>0</v>
      </c>
      <c r="Q621" s="134">
        <v>0</v>
      </c>
      <c r="R621" s="134">
        <f>Q621*H621</f>
        <v>0</v>
      </c>
      <c r="S621" s="134">
        <v>0</v>
      </c>
      <c r="T621" s="135">
        <f>S621*H621</f>
        <v>0</v>
      </c>
      <c r="AR621" s="136" t="s">
        <v>470</v>
      </c>
      <c r="AT621" s="136" t="s">
        <v>122</v>
      </c>
      <c r="AU621" s="136" t="s">
        <v>81</v>
      </c>
      <c r="AY621" s="16" t="s">
        <v>120</v>
      </c>
      <c r="BE621" s="137">
        <f>IF(N621="základní",J621,0)</f>
        <v>0</v>
      </c>
      <c r="BF621" s="137">
        <f>IF(N621="snížená",J621,0)</f>
        <v>0</v>
      </c>
      <c r="BG621" s="137">
        <f>IF(N621="zákl. přenesená",J621,0)</f>
        <v>0</v>
      </c>
      <c r="BH621" s="137">
        <f>IF(N621="sníž. přenesená",J621,0)</f>
        <v>0</v>
      </c>
      <c r="BI621" s="137">
        <f>IF(N621="nulová",J621,0)</f>
        <v>0</v>
      </c>
      <c r="BJ621" s="16" t="s">
        <v>79</v>
      </c>
      <c r="BK621" s="137">
        <f>ROUND(I621*H621,2)</f>
        <v>0</v>
      </c>
      <c r="BL621" s="16" t="s">
        <v>470</v>
      </c>
      <c r="BM621" s="136" t="s">
        <v>1061</v>
      </c>
    </row>
    <row r="622" spans="2:65" s="11" customFormat="1" ht="25.95" customHeight="1">
      <c r="B622" s="113"/>
      <c r="D622" s="114" t="s">
        <v>70</v>
      </c>
      <c r="E622" s="115" t="s">
        <v>1062</v>
      </c>
      <c r="F622" s="115" t="s">
        <v>1063</v>
      </c>
      <c r="J622" s="116">
        <f>BK622</f>
        <v>0</v>
      </c>
      <c r="L622" s="113"/>
      <c r="M622" s="117"/>
      <c r="P622" s="118">
        <f>P623</f>
        <v>0</v>
      </c>
      <c r="R622" s="118">
        <f>R623</f>
        <v>0</v>
      </c>
      <c r="T622" s="119">
        <f>T623</f>
        <v>0</v>
      </c>
      <c r="AR622" s="114" t="s">
        <v>141</v>
      </c>
      <c r="AT622" s="120" t="s">
        <v>70</v>
      </c>
      <c r="AU622" s="120" t="s">
        <v>71</v>
      </c>
      <c r="AY622" s="114" t="s">
        <v>120</v>
      </c>
      <c r="BK622" s="121">
        <f>BK623</f>
        <v>0</v>
      </c>
    </row>
    <row r="623" spans="2:65" s="11" customFormat="1" ht="22.95" customHeight="1">
      <c r="B623" s="113"/>
      <c r="D623" s="114" t="s">
        <v>70</v>
      </c>
      <c r="E623" s="122" t="s">
        <v>1064</v>
      </c>
      <c r="F623" s="122" t="s">
        <v>1065</v>
      </c>
      <c r="J623" s="123">
        <f>BK623</f>
        <v>0</v>
      </c>
      <c r="L623" s="113"/>
      <c r="M623" s="117"/>
      <c r="P623" s="118">
        <f>SUM(P624:P630)</f>
        <v>0</v>
      </c>
      <c r="R623" s="118">
        <f>SUM(R624:R630)</f>
        <v>0</v>
      </c>
      <c r="T623" s="119">
        <f>SUM(T624:T630)</f>
        <v>0</v>
      </c>
      <c r="AR623" s="114" t="s">
        <v>141</v>
      </c>
      <c r="AT623" s="120" t="s">
        <v>70</v>
      </c>
      <c r="AU623" s="120" t="s">
        <v>79</v>
      </c>
      <c r="AY623" s="114" t="s">
        <v>120</v>
      </c>
      <c r="BK623" s="121">
        <f>SUM(BK624:BK630)</f>
        <v>0</v>
      </c>
    </row>
    <row r="624" spans="2:65" s="1" customFormat="1" ht="16.5" customHeight="1">
      <c r="B624" s="124"/>
      <c r="C624" s="125" t="s">
        <v>1066</v>
      </c>
      <c r="D624" s="125" t="s">
        <v>122</v>
      </c>
      <c r="E624" s="126" t="s">
        <v>1067</v>
      </c>
      <c r="F624" s="127" t="s">
        <v>1068</v>
      </c>
      <c r="G624" s="128" t="s">
        <v>995</v>
      </c>
      <c r="H624" s="129">
        <v>1</v>
      </c>
      <c r="I624" s="130"/>
      <c r="J624" s="130">
        <f>ROUND(I624*H624,2)</f>
        <v>0</v>
      </c>
      <c r="K624" s="131"/>
      <c r="L624" s="28"/>
      <c r="M624" s="132" t="s">
        <v>1</v>
      </c>
      <c r="N624" s="133" t="s">
        <v>36</v>
      </c>
      <c r="O624" s="134">
        <v>0</v>
      </c>
      <c r="P624" s="134">
        <f>O624*H624</f>
        <v>0</v>
      </c>
      <c r="Q624" s="134">
        <v>0</v>
      </c>
      <c r="R624" s="134">
        <f>Q624*H624</f>
        <v>0</v>
      </c>
      <c r="S624" s="134">
        <v>0</v>
      </c>
      <c r="T624" s="135">
        <f>S624*H624</f>
        <v>0</v>
      </c>
      <c r="AR624" s="136" t="s">
        <v>1069</v>
      </c>
      <c r="AT624" s="136" t="s">
        <v>122</v>
      </c>
      <c r="AU624" s="136" t="s">
        <v>81</v>
      </c>
      <c r="AY624" s="16" t="s">
        <v>120</v>
      </c>
      <c r="BE624" s="137">
        <f>IF(N624="základní",J624,0)</f>
        <v>0</v>
      </c>
      <c r="BF624" s="137">
        <f>IF(N624="snížená",J624,0)</f>
        <v>0</v>
      </c>
      <c r="BG624" s="137">
        <f>IF(N624="zákl. přenesená",J624,0)</f>
        <v>0</v>
      </c>
      <c r="BH624" s="137">
        <f>IF(N624="sníž. přenesená",J624,0)</f>
        <v>0</v>
      </c>
      <c r="BI624" s="137">
        <f>IF(N624="nulová",J624,0)</f>
        <v>0</v>
      </c>
      <c r="BJ624" s="16" t="s">
        <v>79</v>
      </c>
      <c r="BK624" s="137">
        <f>ROUND(I624*H624,2)</f>
        <v>0</v>
      </c>
      <c r="BL624" s="16" t="s">
        <v>1069</v>
      </c>
      <c r="BM624" s="136" t="s">
        <v>1070</v>
      </c>
    </row>
    <row r="625" spans="2:51" s="12" customFormat="1">
      <c r="B625" s="138"/>
      <c r="D625" s="139" t="s">
        <v>128</v>
      </c>
      <c r="E625" s="140" t="s">
        <v>1</v>
      </c>
      <c r="F625" s="141" t="s">
        <v>79</v>
      </c>
      <c r="H625" s="142">
        <v>1</v>
      </c>
      <c r="L625" s="138"/>
      <c r="M625" s="143"/>
      <c r="T625" s="144"/>
      <c r="AT625" s="140" t="s">
        <v>128</v>
      </c>
      <c r="AU625" s="140" t="s">
        <v>81</v>
      </c>
      <c r="AV625" s="12" t="s">
        <v>81</v>
      </c>
      <c r="AW625" s="12" t="s">
        <v>28</v>
      </c>
      <c r="AX625" s="12" t="s">
        <v>79</v>
      </c>
      <c r="AY625" s="140" t="s">
        <v>120</v>
      </c>
    </row>
    <row r="626" spans="2:51" s="13" customFormat="1">
      <c r="B626" s="145"/>
      <c r="D626" s="139" t="s">
        <v>128</v>
      </c>
      <c r="E626" s="146" t="s">
        <v>1</v>
      </c>
      <c r="F626" s="147" t="s">
        <v>1071</v>
      </c>
      <c r="H626" s="146" t="s">
        <v>1</v>
      </c>
      <c r="L626" s="145"/>
      <c r="M626" s="148"/>
      <c r="T626" s="149"/>
      <c r="AT626" s="146" t="s">
        <v>128</v>
      </c>
      <c r="AU626" s="146" t="s">
        <v>81</v>
      </c>
      <c r="AV626" s="13" t="s">
        <v>79</v>
      </c>
      <c r="AW626" s="13" t="s">
        <v>28</v>
      </c>
      <c r="AX626" s="13" t="s">
        <v>71</v>
      </c>
      <c r="AY626" s="146" t="s">
        <v>120</v>
      </c>
    </row>
    <row r="627" spans="2:51" s="13" customFormat="1" ht="30.9">
      <c r="B627" s="145"/>
      <c r="D627" s="139" t="s">
        <v>128</v>
      </c>
      <c r="E627" s="146" t="s">
        <v>1</v>
      </c>
      <c r="F627" s="147" t="s">
        <v>1072</v>
      </c>
      <c r="H627" s="146" t="s">
        <v>1</v>
      </c>
      <c r="L627" s="145"/>
      <c r="M627" s="148"/>
      <c r="T627" s="149"/>
      <c r="AT627" s="146" t="s">
        <v>128</v>
      </c>
      <c r="AU627" s="146" t="s">
        <v>81</v>
      </c>
      <c r="AV627" s="13" t="s">
        <v>79</v>
      </c>
      <c r="AW627" s="13" t="s">
        <v>28</v>
      </c>
      <c r="AX627" s="13" t="s">
        <v>71</v>
      </c>
      <c r="AY627" s="146" t="s">
        <v>120</v>
      </c>
    </row>
    <row r="628" spans="2:51" s="13" customFormat="1" ht="20.6">
      <c r="B628" s="145"/>
      <c r="D628" s="139" t="s">
        <v>128</v>
      </c>
      <c r="E628" s="146" t="s">
        <v>1</v>
      </c>
      <c r="F628" s="147" t="s">
        <v>1073</v>
      </c>
      <c r="H628" s="146" t="s">
        <v>1</v>
      </c>
      <c r="L628" s="145"/>
      <c r="M628" s="148"/>
      <c r="T628" s="149"/>
      <c r="AT628" s="146" t="s">
        <v>128</v>
      </c>
      <c r="AU628" s="146" t="s">
        <v>81</v>
      </c>
      <c r="AV628" s="13" t="s">
        <v>79</v>
      </c>
      <c r="AW628" s="13" t="s">
        <v>28</v>
      </c>
      <c r="AX628" s="13" t="s">
        <v>71</v>
      </c>
      <c r="AY628" s="146" t="s">
        <v>120</v>
      </c>
    </row>
    <row r="629" spans="2:51" s="13" customFormat="1" ht="30.9">
      <c r="B629" s="145"/>
      <c r="D629" s="139" t="s">
        <v>128</v>
      </c>
      <c r="E629" s="146" t="s">
        <v>1</v>
      </c>
      <c r="F629" s="147" t="s">
        <v>1074</v>
      </c>
      <c r="H629" s="146" t="s">
        <v>1</v>
      </c>
      <c r="L629" s="145"/>
      <c r="M629" s="148"/>
      <c r="T629" s="149"/>
      <c r="AT629" s="146" t="s">
        <v>128</v>
      </c>
      <c r="AU629" s="146" t="s">
        <v>81</v>
      </c>
      <c r="AV629" s="13" t="s">
        <v>79</v>
      </c>
      <c r="AW629" s="13" t="s">
        <v>28</v>
      </c>
      <c r="AX629" s="13" t="s">
        <v>71</v>
      </c>
      <c r="AY629" s="146" t="s">
        <v>120</v>
      </c>
    </row>
    <row r="630" spans="2:51" s="13" customFormat="1" ht="20.6">
      <c r="B630" s="145"/>
      <c r="D630" s="139" t="s">
        <v>128</v>
      </c>
      <c r="E630" s="146" t="s">
        <v>1</v>
      </c>
      <c r="F630" s="147" t="s">
        <v>1075</v>
      </c>
      <c r="H630" s="146" t="s">
        <v>1</v>
      </c>
      <c r="L630" s="145"/>
      <c r="M630" s="166"/>
      <c r="N630" s="167"/>
      <c r="O630" s="167"/>
      <c r="P630" s="167"/>
      <c r="Q630" s="167"/>
      <c r="R630" s="167"/>
      <c r="S630" s="167"/>
      <c r="T630" s="168"/>
      <c r="AT630" s="146" t="s">
        <v>128</v>
      </c>
      <c r="AU630" s="146" t="s">
        <v>81</v>
      </c>
      <c r="AV630" s="13" t="s">
        <v>79</v>
      </c>
      <c r="AW630" s="13" t="s">
        <v>28</v>
      </c>
      <c r="AX630" s="13" t="s">
        <v>71</v>
      </c>
      <c r="AY630" s="146" t="s">
        <v>120</v>
      </c>
    </row>
    <row r="631" spans="2:51" s="1" customFormat="1" ht="7" customHeight="1">
      <c r="B631" s="40"/>
      <c r="C631" s="41"/>
      <c r="D631" s="41"/>
      <c r="E631" s="41"/>
      <c r="F631" s="41"/>
      <c r="G631" s="41"/>
      <c r="H631" s="41"/>
      <c r="I631" s="41"/>
      <c r="J631" s="41"/>
      <c r="K631" s="41"/>
      <c r="L631" s="28"/>
    </row>
  </sheetData>
  <autoFilter ref="C130:K630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Komunikace a zpev...</vt:lpstr>
      <vt:lpstr>'Rekapitulace stavby'!Názvy_tisku</vt:lpstr>
      <vt:lpstr>'SO 01 - Komunikace a zpev...'!Názvy_tisku</vt:lpstr>
      <vt:lpstr>'Rekapitulace stavby'!Oblast_tisku</vt:lpstr>
      <vt:lpstr>'SO 01 - Komunikace a zpev...'!Oblast_tisku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Morská</dc:creator>
  <cp:lastModifiedBy>Office 365</cp:lastModifiedBy>
  <cp:lastPrinted>2024-09-24T12:17:22Z</cp:lastPrinted>
  <dcterms:created xsi:type="dcterms:W3CDTF">2023-03-10T12:48:07Z</dcterms:created>
  <dcterms:modified xsi:type="dcterms:W3CDTF">2024-09-24T12:17:55Z</dcterms:modified>
</cp:coreProperties>
</file>