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erina.janeckova\Nextcloud\akce 2025\realizace\Teplovod Loučka 7\EZAK\"/>
    </mc:Choice>
  </mc:AlternateContent>
  <workbookProtection workbookAlgorithmName="SHA-512" workbookHashValue="3pXYBHpacOL4nWy2/1ztEoygwD15Op25sHFA6jGtgRCn5ijYocaKI2xh/OIKyQwxU+dI0anf0OjWLhpk3Sy8oA==" workbookSaltValue="8I6TjZogBElpBCsbzP7xUA==" workbookSpinCount="100000" lockStructure="1"/>
  <bookViews>
    <workbookView xWindow="0" yWindow="0" windowWidth="28800" windowHeight="12435" activeTab="5"/>
  </bookViews>
  <sheets>
    <sheet name="Pokyny pro vyplnění" sheetId="11" r:id="rId1"/>
    <sheet name="Stavba" sheetId="1" r:id="rId2"/>
    <sheet name="VzorPolozky" sheetId="10" state="hidden" r:id="rId3"/>
    <sheet name="IO01 01 Pol" sheetId="12" r:id="rId4"/>
    <sheet name="IO01 02 Pol" sheetId="13" r:id="rId5"/>
    <sheet name="IO01 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'IO01 01 Pol'!$1:$7</definedName>
    <definedName name="_xlnm.Print_Titles" localSheetId="4">'IO01 02 Pol'!$1:$7</definedName>
    <definedName name="_xlnm.Print_Titles" localSheetId="5">'IO01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'IO01 01 Pol'!$A$1:$Y$390</definedName>
    <definedName name="_xlnm.Print_Area" localSheetId="4">'IO01 02 Pol'!$A$1:$Y$294</definedName>
    <definedName name="_xlnm.Print_Area" localSheetId="5">'IO01 03 Pol'!$A$1:$Y$53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52" i="14"/>
  <c r="BA41" i="14"/>
  <c r="BA39" i="14"/>
  <c r="BA27" i="14"/>
  <c r="BA26" i="14"/>
  <c r="BA25" i="14"/>
  <c r="BA24" i="14"/>
  <c r="BA23" i="14"/>
  <c r="BA22" i="14"/>
  <c r="BA21" i="14"/>
  <c r="BA20" i="14"/>
  <c r="BA19" i="14"/>
  <c r="BA14" i="14"/>
  <c r="G8" i="14"/>
  <c r="G9" i="14"/>
  <c r="AF52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6" i="14"/>
  <c r="M36" i="14" s="1"/>
  <c r="M35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I35" i="14" s="1"/>
  <c r="K38" i="14"/>
  <c r="K35" i="14" s="1"/>
  <c r="O38" i="14"/>
  <c r="Q38" i="14"/>
  <c r="V38" i="14"/>
  <c r="G40" i="14"/>
  <c r="I40" i="14"/>
  <c r="K40" i="14"/>
  <c r="M40" i="14"/>
  <c r="O40" i="14"/>
  <c r="Q40" i="14"/>
  <c r="V40" i="14"/>
  <c r="G42" i="14"/>
  <c r="I42" i="14"/>
  <c r="K42" i="14"/>
  <c r="M42" i="14"/>
  <c r="O42" i="14"/>
  <c r="O35" i="14" s="1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Q35" i="14" s="1"/>
  <c r="V44" i="14"/>
  <c r="V35" i="14" s="1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AE52" i="14"/>
  <c r="G293" i="13"/>
  <c r="BA284" i="13"/>
  <c r="BA259" i="13"/>
  <c r="BA256" i="13"/>
  <c r="BA71" i="13"/>
  <c r="BA67" i="13"/>
  <c r="BA48" i="13"/>
  <c r="BA43" i="13"/>
  <c r="BA17" i="13"/>
  <c r="I8" i="13"/>
  <c r="K8" i="13"/>
  <c r="O8" i="13"/>
  <c r="Q8" i="13"/>
  <c r="V8" i="13"/>
  <c r="G9" i="13"/>
  <c r="M9" i="13" s="1"/>
  <c r="M8" i="13" s="1"/>
  <c r="I9" i="13"/>
  <c r="K9" i="13"/>
  <c r="O9" i="13"/>
  <c r="Q9" i="13"/>
  <c r="V9" i="13"/>
  <c r="G15" i="13"/>
  <c r="M15" i="13" s="1"/>
  <c r="I15" i="13"/>
  <c r="I14" i="13" s="1"/>
  <c r="K15" i="13"/>
  <c r="K14" i="13" s="1"/>
  <c r="O15" i="13"/>
  <c r="Q15" i="13"/>
  <c r="V15" i="13"/>
  <c r="G19" i="13"/>
  <c r="M19" i="13" s="1"/>
  <c r="I19" i="13"/>
  <c r="K19" i="13"/>
  <c r="O19" i="13"/>
  <c r="Q19" i="13"/>
  <c r="V19" i="13"/>
  <c r="G22" i="13"/>
  <c r="I22" i="13"/>
  <c r="K22" i="13"/>
  <c r="M22" i="13"/>
  <c r="O22" i="13"/>
  <c r="O14" i="13" s="1"/>
  <c r="Q22" i="13"/>
  <c r="V22" i="13"/>
  <c r="G25" i="13"/>
  <c r="I25" i="13"/>
  <c r="K25" i="13"/>
  <c r="M25" i="13"/>
  <c r="O25" i="13"/>
  <c r="Q25" i="13"/>
  <c r="V25" i="13"/>
  <c r="G28" i="13"/>
  <c r="I28" i="13"/>
  <c r="K28" i="13"/>
  <c r="M28" i="13"/>
  <c r="O28" i="13"/>
  <c r="Q28" i="13"/>
  <c r="Q14" i="13" s="1"/>
  <c r="V28" i="13"/>
  <c r="V14" i="13" s="1"/>
  <c r="G31" i="13"/>
  <c r="I31" i="13"/>
  <c r="K31" i="13"/>
  <c r="M31" i="13"/>
  <c r="O31" i="13"/>
  <c r="Q31" i="13"/>
  <c r="V31" i="13"/>
  <c r="G34" i="13"/>
  <c r="I34" i="13"/>
  <c r="K34" i="13"/>
  <c r="M34" i="13"/>
  <c r="O34" i="13"/>
  <c r="Q34" i="13"/>
  <c r="V34" i="13"/>
  <c r="G37" i="13"/>
  <c r="M37" i="13" s="1"/>
  <c r="I37" i="13"/>
  <c r="K37" i="13"/>
  <c r="O37" i="13"/>
  <c r="Q37" i="13"/>
  <c r="V37" i="13"/>
  <c r="G40" i="13"/>
  <c r="M40" i="13" s="1"/>
  <c r="I40" i="13"/>
  <c r="K40" i="13"/>
  <c r="O40" i="13"/>
  <c r="Q40" i="13"/>
  <c r="V40" i="13"/>
  <c r="G42" i="13"/>
  <c r="I42" i="13"/>
  <c r="K42" i="13"/>
  <c r="M42" i="13"/>
  <c r="O42" i="13"/>
  <c r="Q42" i="13"/>
  <c r="V42" i="13"/>
  <c r="G46" i="13"/>
  <c r="G45" i="13" s="1"/>
  <c r="I46" i="13"/>
  <c r="I45" i="13" s="1"/>
  <c r="K46" i="13"/>
  <c r="K45" i="13" s="1"/>
  <c r="M46" i="13"/>
  <c r="O46" i="13"/>
  <c r="O45" i="13" s="1"/>
  <c r="Q46" i="13"/>
  <c r="Q45" i="13" s="1"/>
  <c r="V46" i="13"/>
  <c r="G50" i="13"/>
  <c r="I50" i="13"/>
  <c r="K50" i="13"/>
  <c r="M50" i="13"/>
  <c r="O50" i="13"/>
  <c r="Q50" i="13"/>
  <c r="V50" i="13"/>
  <c r="G52" i="13"/>
  <c r="I52" i="13"/>
  <c r="K52" i="13"/>
  <c r="M52" i="13"/>
  <c r="O52" i="13"/>
  <c r="Q52" i="13"/>
  <c r="V52" i="13"/>
  <c r="V45" i="13" s="1"/>
  <c r="G55" i="13"/>
  <c r="M55" i="13" s="1"/>
  <c r="I55" i="13"/>
  <c r="K55" i="13"/>
  <c r="O55" i="13"/>
  <c r="Q55" i="13"/>
  <c r="V55" i="13"/>
  <c r="G58" i="13"/>
  <c r="I58" i="13"/>
  <c r="K58" i="13"/>
  <c r="M58" i="13"/>
  <c r="O58" i="13"/>
  <c r="Q58" i="13"/>
  <c r="V58" i="13"/>
  <c r="G61" i="13"/>
  <c r="M61" i="13" s="1"/>
  <c r="I61" i="13"/>
  <c r="K61" i="13"/>
  <c r="O61" i="13"/>
  <c r="Q61" i="13"/>
  <c r="V61" i="13"/>
  <c r="G64" i="13"/>
  <c r="M64" i="13" s="1"/>
  <c r="I64" i="13"/>
  <c r="K64" i="13"/>
  <c r="O64" i="13"/>
  <c r="Q64" i="13"/>
  <c r="V64" i="13"/>
  <c r="G66" i="13"/>
  <c r="I66" i="13"/>
  <c r="K66" i="13"/>
  <c r="M66" i="13"/>
  <c r="O66" i="13"/>
  <c r="Q66" i="13"/>
  <c r="V66" i="13"/>
  <c r="G70" i="13"/>
  <c r="G69" i="13" s="1"/>
  <c r="I70" i="13"/>
  <c r="I69" i="13" s="1"/>
  <c r="K70" i="13"/>
  <c r="K69" i="13" s="1"/>
  <c r="M70" i="13"/>
  <c r="M69" i="13" s="1"/>
  <c r="O70" i="13"/>
  <c r="O69" i="13" s="1"/>
  <c r="Q70" i="13"/>
  <c r="Q69" i="13" s="1"/>
  <c r="V70" i="13"/>
  <c r="V69" i="13" s="1"/>
  <c r="G74" i="13"/>
  <c r="I74" i="13"/>
  <c r="K74" i="13"/>
  <c r="M74" i="13"/>
  <c r="O74" i="13"/>
  <c r="Q74" i="13"/>
  <c r="V74" i="13"/>
  <c r="O78" i="13"/>
  <c r="Q78" i="13"/>
  <c r="V78" i="13"/>
  <c r="G79" i="13"/>
  <c r="M79" i="13" s="1"/>
  <c r="I79" i="13"/>
  <c r="I78" i="13" s="1"/>
  <c r="K79" i="13"/>
  <c r="O79" i="13"/>
  <c r="Q79" i="13"/>
  <c r="V79" i="13"/>
  <c r="G83" i="13"/>
  <c r="M83" i="13" s="1"/>
  <c r="I83" i="13"/>
  <c r="K83" i="13"/>
  <c r="O83" i="13"/>
  <c r="Q83" i="13"/>
  <c r="V83" i="13"/>
  <c r="G86" i="13"/>
  <c r="I86" i="13"/>
  <c r="K86" i="13"/>
  <c r="K78" i="13" s="1"/>
  <c r="M86" i="13"/>
  <c r="O86" i="13"/>
  <c r="Q86" i="13"/>
  <c r="V86" i="13"/>
  <c r="G88" i="13"/>
  <c r="M88" i="13" s="1"/>
  <c r="I88" i="13"/>
  <c r="K88" i="13"/>
  <c r="O88" i="13"/>
  <c r="Q88" i="13"/>
  <c r="V88" i="13"/>
  <c r="Q90" i="13"/>
  <c r="G91" i="13"/>
  <c r="I91" i="13"/>
  <c r="K91" i="13"/>
  <c r="M91" i="13"/>
  <c r="O91" i="13"/>
  <c r="Q91" i="13"/>
  <c r="V91" i="13"/>
  <c r="V90" i="13" s="1"/>
  <c r="G95" i="13"/>
  <c r="I95" i="13"/>
  <c r="K95" i="13"/>
  <c r="M95" i="13"/>
  <c r="O95" i="13"/>
  <c r="Q95" i="13"/>
  <c r="V95" i="13"/>
  <c r="G99" i="13"/>
  <c r="M99" i="13" s="1"/>
  <c r="I99" i="13"/>
  <c r="K99" i="13"/>
  <c r="O99" i="13"/>
  <c r="Q99" i="13"/>
  <c r="V99" i="13"/>
  <c r="G102" i="13"/>
  <c r="I102" i="13"/>
  <c r="K102" i="13"/>
  <c r="M102" i="13"/>
  <c r="O102" i="13"/>
  <c r="Q102" i="13"/>
  <c r="V102" i="13"/>
  <c r="G105" i="13"/>
  <c r="M105" i="13" s="1"/>
  <c r="I105" i="13"/>
  <c r="I90" i="13" s="1"/>
  <c r="K105" i="13"/>
  <c r="K90" i="13" s="1"/>
  <c r="O105" i="13"/>
  <c r="Q105" i="13"/>
  <c r="V105" i="13"/>
  <c r="G107" i="13"/>
  <c r="M107" i="13" s="1"/>
  <c r="I107" i="13"/>
  <c r="K107" i="13"/>
  <c r="O107" i="13"/>
  <c r="Q107" i="13"/>
  <c r="V107" i="13"/>
  <c r="G109" i="13"/>
  <c r="I109" i="13"/>
  <c r="K109" i="13"/>
  <c r="M109" i="13"/>
  <c r="O109" i="13"/>
  <c r="O90" i="13" s="1"/>
  <c r="Q109" i="13"/>
  <c r="V109" i="13"/>
  <c r="G115" i="13"/>
  <c r="I115" i="13"/>
  <c r="K115" i="13"/>
  <c r="M115" i="13"/>
  <c r="O115" i="13"/>
  <c r="Q115" i="13"/>
  <c r="V115" i="13"/>
  <c r="G121" i="13"/>
  <c r="I121" i="13"/>
  <c r="K121" i="13"/>
  <c r="M121" i="13"/>
  <c r="O121" i="13"/>
  <c r="Q121" i="13"/>
  <c r="V121" i="13"/>
  <c r="G124" i="13"/>
  <c r="I124" i="13"/>
  <c r="K124" i="13"/>
  <c r="M124" i="13"/>
  <c r="O124" i="13"/>
  <c r="Q124" i="13"/>
  <c r="V124" i="13"/>
  <c r="G127" i="13"/>
  <c r="I127" i="13"/>
  <c r="K127" i="13"/>
  <c r="M127" i="13"/>
  <c r="O127" i="13"/>
  <c r="Q127" i="13"/>
  <c r="V127" i="13"/>
  <c r="G130" i="13"/>
  <c r="M130" i="13" s="1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5" i="13"/>
  <c r="I135" i="13"/>
  <c r="K135" i="13"/>
  <c r="M135" i="13"/>
  <c r="O135" i="13"/>
  <c r="Q135" i="13"/>
  <c r="V135" i="13"/>
  <c r="G137" i="13"/>
  <c r="M137" i="13" s="1"/>
  <c r="I137" i="13"/>
  <c r="K137" i="13"/>
  <c r="O137" i="13"/>
  <c r="Q137" i="13"/>
  <c r="V137" i="13"/>
  <c r="Q139" i="13"/>
  <c r="G140" i="13"/>
  <c r="I140" i="13"/>
  <c r="K140" i="13"/>
  <c r="M140" i="13"/>
  <c r="O140" i="13"/>
  <c r="Q140" i="13"/>
  <c r="V140" i="13"/>
  <c r="V139" i="13" s="1"/>
  <c r="G143" i="13"/>
  <c r="I143" i="13"/>
  <c r="K143" i="13"/>
  <c r="M143" i="13"/>
  <c r="O143" i="13"/>
  <c r="Q143" i="13"/>
  <c r="V143" i="13"/>
  <c r="G145" i="13"/>
  <c r="M145" i="13" s="1"/>
  <c r="I145" i="13"/>
  <c r="K145" i="13"/>
  <c r="O145" i="13"/>
  <c r="Q145" i="13"/>
  <c r="V145" i="13"/>
  <c r="G147" i="13"/>
  <c r="I147" i="13"/>
  <c r="K147" i="13"/>
  <c r="M147" i="13"/>
  <c r="O147" i="13"/>
  <c r="Q147" i="13"/>
  <c r="V147" i="13"/>
  <c r="G149" i="13"/>
  <c r="M149" i="13" s="1"/>
  <c r="I149" i="13"/>
  <c r="I139" i="13" s="1"/>
  <c r="K149" i="13"/>
  <c r="K139" i="13" s="1"/>
  <c r="O149" i="13"/>
  <c r="Q149" i="13"/>
  <c r="V149" i="13"/>
  <c r="G154" i="13"/>
  <c r="M154" i="13" s="1"/>
  <c r="I154" i="13"/>
  <c r="K154" i="13"/>
  <c r="O154" i="13"/>
  <c r="Q154" i="13"/>
  <c r="V154" i="13"/>
  <c r="G157" i="13"/>
  <c r="I157" i="13"/>
  <c r="K157" i="13"/>
  <c r="M157" i="13"/>
  <c r="O157" i="13"/>
  <c r="O139" i="13" s="1"/>
  <c r="Q157" i="13"/>
  <c r="V157" i="13"/>
  <c r="G160" i="13"/>
  <c r="I160" i="13"/>
  <c r="K160" i="13"/>
  <c r="M160" i="13"/>
  <c r="O160" i="13"/>
  <c r="Q160" i="13"/>
  <c r="V160" i="13"/>
  <c r="G163" i="13"/>
  <c r="I163" i="13"/>
  <c r="K163" i="13"/>
  <c r="M163" i="13"/>
  <c r="O163" i="13"/>
  <c r="Q163" i="13"/>
  <c r="V163" i="13"/>
  <c r="G166" i="13"/>
  <c r="I166" i="13"/>
  <c r="K166" i="13"/>
  <c r="M166" i="13"/>
  <c r="O166" i="13"/>
  <c r="Q166" i="13"/>
  <c r="V166" i="13"/>
  <c r="G169" i="13"/>
  <c r="I169" i="13"/>
  <c r="K169" i="13"/>
  <c r="M169" i="13"/>
  <c r="O169" i="13"/>
  <c r="Q169" i="13"/>
  <c r="V169" i="13"/>
  <c r="G172" i="13"/>
  <c r="M172" i="13" s="1"/>
  <c r="I172" i="13"/>
  <c r="K172" i="13"/>
  <c r="O172" i="13"/>
  <c r="Q172" i="13"/>
  <c r="V172" i="13"/>
  <c r="G176" i="13"/>
  <c r="M176" i="13" s="1"/>
  <c r="I176" i="13"/>
  <c r="K176" i="13"/>
  <c r="O176" i="13"/>
  <c r="Q176" i="13"/>
  <c r="V176" i="13"/>
  <c r="G177" i="13"/>
  <c r="I177" i="13"/>
  <c r="K177" i="13"/>
  <c r="M177" i="13"/>
  <c r="O177" i="13"/>
  <c r="Q177" i="13"/>
  <c r="V177" i="13"/>
  <c r="G179" i="13"/>
  <c r="G178" i="13" s="1"/>
  <c r="I179" i="13"/>
  <c r="I178" i="13" s="1"/>
  <c r="K179" i="13"/>
  <c r="K178" i="13" s="1"/>
  <c r="M179" i="13"/>
  <c r="M178" i="13" s="1"/>
  <c r="O179" i="13"/>
  <c r="O178" i="13" s="1"/>
  <c r="Q179" i="13"/>
  <c r="Q178" i="13" s="1"/>
  <c r="V179" i="13"/>
  <c r="G181" i="13"/>
  <c r="I181" i="13"/>
  <c r="K181" i="13"/>
  <c r="M181" i="13"/>
  <c r="O181" i="13"/>
  <c r="Q181" i="13"/>
  <c r="V181" i="13"/>
  <c r="G182" i="13"/>
  <c r="I182" i="13"/>
  <c r="K182" i="13"/>
  <c r="M182" i="13"/>
  <c r="O182" i="13"/>
  <c r="Q182" i="13"/>
  <c r="V182" i="13"/>
  <c r="V178" i="13" s="1"/>
  <c r="G183" i="13"/>
  <c r="G184" i="13"/>
  <c r="I184" i="13"/>
  <c r="I183" i="13" s="1"/>
  <c r="K184" i="13"/>
  <c r="K183" i="13" s="1"/>
  <c r="M184" i="13"/>
  <c r="M183" i="13" s="1"/>
  <c r="O184" i="13"/>
  <c r="O183" i="13" s="1"/>
  <c r="Q184" i="13"/>
  <c r="Q183" i="13" s="1"/>
  <c r="V184" i="13"/>
  <c r="V183" i="13" s="1"/>
  <c r="G189" i="13"/>
  <c r="I189" i="13"/>
  <c r="K189" i="13"/>
  <c r="G190" i="13"/>
  <c r="M190" i="13" s="1"/>
  <c r="M189" i="13" s="1"/>
  <c r="I190" i="13"/>
  <c r="K190" i="13"/>
  <c r="O190" i="13"/>
  <c r="O189" i="13" s="1"/>
  <c r="Q190" i="13"/>
  <c r="Q189" i="13" s="1"/>
  <c r="V190" i="13"/>
  <c r="V189" i="13" s="1"/>
  <c r="O192" i="13"/>
  <c r="G193" i="13"/>
  <c r="I193" i="13"/>
  <c r="K193" i="13"/>
  <c r="M193" i="13"/>
  <c r="O193" i="13"/>
  <c r="Q193" i="13"/>
  <c r="Q192" i="13" s="1"/>
  <c r="V193" i="13"/>
  <c r="V192" i="13" s="1"/>
  <c r="G195" i="13"/>
  <c r="I195" i="13"/>
  <c r="K195" i="13"/>
  <c r="M195" i="13"/>
  <c r="O195" i="13"/>
  <c r="Q195" i="13"/>
  <c r="V195" i="13"/>
  <c r="G197" i="13"/>
  <c r="I197" i="13"/>
  <c r="K197" i="13"/>
  <c r="M197" i="13"/>
  <c r="O197" i="13"/>
  <c r="Q197" i="13"/>
  <c r="V197" i="13"/>
  <c r="G199" i="13"/>
  <c r="I199" i="13"/>
  <c r="K199" i="13"/>
  <c r="M199" i="13"/>
  <c r="O199" i="13"/>
  <c r="Q199" i="13"/>
  <c r="V199" i="13"/>
  <c r="G201" i="13"/>
  <c r="M201" i="13" s="1"/>
  <c r="I201" i="13"/>
  <c r="I192" i="13" s="1"/>
  <c r="K201" i="13"/>
  <c r="O201" i="13"/>
  <c r="Q201" i="13"/>
  <c r="V201" i="13"/>
  <c r="G203" i="13"/>
  <c r="M203" i="13" s="1"/>
  <c r="I203" i="13"/>
  <c r="K203" i="13"/>
  <c r="O203" i="13"/>
  <c r="Q203" i="13"/>
  <c r="V203" i="13"/>
  <c r="G206" i="13"/>
  <c r="I206" i="13"/>
  <c r="K206" i="13"/>
  <c r="K192" i="13" s="1"/>
  <c r="M206" i="13"/>
  <c r="O206" i="13"/>
  <c r="Q206" i="13"/>
  <c r="V206" i="13"/>
  <c r="G209" i="13"/>
  <c r="G208" i="13" s="1"/>
  <c r="I209" i="13"/>
  <c r="I208" i="13" s="1"/>
  <c r="K209" i="13"/>
  <c r="K208" i="13" s="1"/>
  <c r="M209" i="13"/>
  <c r="M208" i="13" s="1"/>
  <c r="O209" i="13"/>
  <c r="O208" i="13" s="1"/>
  <c r="Q209" i="13"/>
  <c r="Q208" i="13" s="1"/>
  <c r="V209" i="13"/>
  <c r="G213" i="13"/>
  <c r="I213" i="13"/>
  <c r="K213" i="13"/>
  <c r="M213" i="13"/>
  <c r="O213" i="13"/>
  <c r="Q213" i="13"/>
  <c r="V213" i="13"/>
  <c r="G217" i="13"/>
  <c r="I217" i="13"/>
  <c r="K217" i="13"/>
  <c r="M217" i="13"/>
  <c r="O217" i="13"/>
  <c r="Q217" i="13"/>
  <c r="V217" i="13"/>
  <c r="V208" i="13" s="1"/>
  <c r="G221" i="13"/>
  <c r="M221" i="13" s="1"/>
  <c r="I221" i="13"/>
  <c r="K221" i="13"/>
  <c r="O221" i="13"/>
  <c r="Q221" i="13"/>
  <c r="V221" i="13"/>
  <c r="G224" i="13"/>
  <c r="I224" i="13"/>
  <c r="K224" i="13"/>
  <c r="M224" i="13"/>
  <c r="O224" i="13"/>
  <c r="Q224" i="13"/>
  <c r="V224" i="13"/>
  <c r="G227" i="13"/>
  <c r="M227" i="13" s="1"/>
  <c r="I227" i="13"/>
  <c r="K227" i="13"/>
  <c r="O227" i="13"/>
  <c r="Q227" i="13"/>
  <c r="V227" i="13"/>
  <c r="G231" i="13"/>
  <c r="M231" i="13" s="1"/>
  <c r="I231" i="13"/>
  <c r="K231" i="13"/>
  <c r="O231" i="13"/>
  <c r="Q231" i="13"/>
  <c r="V231" i="13"/>
  <c r="G234" i="13"/>
  <c r="I234" i="13"/>
  <c r="K234" i="13"/>
  <c r="M234" i="13"/>
  <c r="O234" i="13"/>
  <c r="Q234" i="13"/>
  <c r="V234" i="13"/>
  <c r="G237" i="13"/>
  <c r="I237" i="13"/>
  <c r="K237" i="13"/>
  <c r="M237" i="13"/>
  <c r="O237" i="13"/>
  <c r="Q237" i="13"/>
  <c r="V237" i="13"/>
  <c r="K240" i="13"/>
  <c r="O240" i="13"/>
  <c r="Q240" i="13"/>
  <c r="V240" i="13"/>
  <c r="G241" i="13"/>
  <c r="I241" i="13"/>
  <c r="K241" i="13"/>
  <c r="M241" i="13"/>
  <c r="O241" i="13"/>
  <c r="Q241" i="13"/>
  <c r="V241" i="13"/>
  <c r="G245" i="13"/>
  <c r="I245" i="13"/>
  <c r="K245" i="13"/>
  <c r="M245" i="13"/>
  <c r="O245" i="13"/>
  <c r="Q245" i="13"/>
  <c r="V245" i="13"/>
  <c r="G250" i="13"/>
  <c r="M250" i="13" s="1"/>
  <c r="M240" i="13" s="1"/>
  <c r="I250" i="13"/>
  <c r="I240" i="13" s="1"/>
  <c r="K250" i="13"/>
  <c r="O250" i="13"/>
  <c r="Q250" i="13"/>
  <c r="V250" i="13"/>
  <c r="G255" i="13"/>
  <c r="G254" i="13" s="1"/>
  <c r="I255" i="13"/>
  <c r="I254" i="13" s="1"/>
  <c r="K255" i="13"/>
  <c r="K254" i="13" s="1"/>
  <c r="M255" i="13"/>
  <c r="O255" i="13"/>
  <c r="Q255" i="13"/>
  <c r="V255" i="13"/>
  <c r="G258" i="13"/>
  <c r="M258" i="13" s="1"/>
  <c r="I258" i="13"/>
  <c r="K258" i="13"/>
  <c r="O258" i="13"/>
  <c r="Q258" i="13"/>
  <c r="V258" i="13"/>
  <c r="G268" i="13"/>
  <c r="I268" i="13"/>
  <c r="K268" i="13"/>
  <c r="M268" i="13"/>
  <c r="O268" i="13"/>
  <c r="O254" i="13" s="1"/>
  <c r="Q268" i="13"/>
  <c r="Q254" i="13" s="1"/>
  <c r="V268" i="13"/>
  <c r="G270" i="13"/>
  <c r="I270" i="13"/>
  <c r="K270" i="13"/>
  <c r="M270" i="13"/>
  <c r="O270" i="13"/>
  <c r="Q270" i="13"/>
  <c r="V270" i="13"/>
  <c r="G272" i="13"/>
  <c r="I272" i="13"/>
  <c r="K272" i="13"/>
  <c r="M272" i="13"/>
  <c r="O272" i="13"/>
  <c r="Q272" i="13"/>
  <c r="V272" i="13"/>
  <c r="V254" i="13" s="1"/>
  <c r="G275" i="13"/>
  <c r="M275" i="13" s="1"/>
  <c r="I275" i="13"/>
  <c r="K275" i="13"/>
  <c r="O275" i="13"/>
  <c r="Q275" i="13"/>
  <c r="V275" i="13"/>
  <c r="G278" i="13"/>
  <c r="I278" i="13"/>
  <c r="K278" i="13"/>
  <c r="M278" i="13"/>
  <c r="O278" i="13"/>
  <c r="Q278" i="13"/>
  <c r="V278" i="13"/>
  <c r="G281" i="13"/>
  <c r="M281" i="13" s="1"/>
  <c r="I281" i="13"/>
  <c r="K281" i="13"/>
  <c r="O281" i="13"/>
  <c r="Q281" i="13"/>
  <c r="V281" i="13"/>
  <c r="G283" i="13"/>
  <c r="M283" i="13" s="1"/>
  <c r="I283" i="13"/>
  <c r="K283" i="13"/>
  <c r="O283" i="13"/>
  <c r="Q283" i="13"/>
  <c r="V283" i="13"/>
  <c r="G286" i="13"/>
  <c r="I286" i="13"/>
  <c r="K286" i="13"/>
  <c r="M286" i="13"/>
  <c r="O286" i="13"/>
  <c r="Q286" i="13"/>
  <c r="V286" i="13"/>
  <c r="AE293" i="13"/>
  <c r="G389" i="12"/>
  <c r="BA313" i="12"/>
  <c r="BA148" i="12"/>
  <c r="BA140" i="12"/>
  <c r="BA136" i="12"/>
  <c r="BA123" i="12"/>
  <c r="BA122" i="12"/>
  <c r="BA115" i="12"/>
  <c r="BA114" i="12"/>
  <c r="BA102" i="12"/>
  <c r="BA101" i="12"/>
  <c r="BA93" i="12"/>
  <c r="BA66" i="12"/>
  <c r="BA63" i="12"/>
  <c r="BA60" i="12"/>
  <c r="BA57" i="12"/>
  <c r="BA45" i="12"/>
  <c r="BA41" i="12"/>
  <c r="BA37" i="12"/>
  <c r="BA34" i="12"/>
  <c r="BA31" i="12"/>
  <c r="BA28" i="12"/>
  <c r="BA24" i="12"/>
  <c r="G9" i="12"/>
  <c r="M9" i="12" s="1"/>
  <c r="I9" i="12"/>
  <c r="I8" i="12" s="1"/>
  <c r="K9" i="12"/>
  <c r="K8" i="12" s="1"/>
  <c r="O9" i="12"/>
  <c r="Q9" i="12"/>
  <c r="V9" i="12"/>
  <c r="G13" i="12"/>
  <c r="M13" i="12" s="1"/>
  <c r="I13" i="12"/>
  <c r="K13" i="12"/>
  <c r="O13" i="12"/>
  <c r="Q13" i="12"/>
  <c r="V13" i="12"/>
  <c r="G17" i="12"/>
  <c r="I17" i="12"/>
  <c r="K17" i="12"/>
  <c r="M17" i="12"/>
  <c r="O17" i="12"/>
  <c r="O8" i="12" s="1"/>
  <c r="Q17" i="12"/>
  <c r="V17" i="12"/>
  <c r="G20" i="12"/>
  <c r="I20" i="12"/>
  <c r="K20" i="12"/>
  <c r="M20" i="12"/>
  <c r="O20" i="12"/>
  <c r="Q20" i="12"/>
  <c r="V20" i="12"/>
  <c r="G23" i="12"/>
  <c r="I23" i="12"/>
  <c r="K23" i="12"/>
  <c r="M23" i="12"/>
  <c r="O23" i="12"/>
  <c r="Q23" i="12"/>
  <c r="Q8" i="12" s="1"/>
  <c r="V23" i="12"/>
  <c r="V8" i="12" s="1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40" i="12"/>
  <c r="I40" i="12"/>
  <c r="K40" i="12"/>
  <c r="M40" i="12"/>
  <c r="O40" i="12"/>
  <c r="Q40" i="12"/>
  <c r="V40" i="12"/>
  <c r="G44" i="12"/>
  <c r="M44" i="12" s="1"/>
  <c r="I44" i="12"/>
  <c r="K44" i="12"/>
  <c r="O44" i="12"/>
  <c r="Q44" i="12"/>
  <c r="V44" i="12"/>
  <c r="G50" i="12"/>
  <c r="I50" i="12"/>
  <c r="K50" i="12"/>
  <c r="M50" i="12"/>
  <c r="O50" i="12"/>
  <c r="Q50" i="12"/>
  <c r="V50" i="12"/>
  <c r="G56" i="12"/>
  <c r="I56" i="12"/>
  <c r="K56" i="12"/>
  <c r="M56" i="12"/>
  <c r="O56" i="12"/>
  <c r="Q56" i="12"/>
  <c r="V56" i="12"/>
  <c r="G59" i="12"/>
  <c r="I59" i="12"/>
  <c r="K59" i="12"/>
  <c r="M59" i="12"/>
  <c r="O59" i="12"/>
  <c r="Q59" i="12"/>
  <c r="V59" i="12"/>
  <c r="G62" i="12"/>
  <c r="M62" i="12" s="1"/>
  <c r="I62" i="12"/>
  <c r="K62" i="12"/>
  <c r="O62" i="12"/>
  <c r="Q62" i="12"/>
  <c r="V62" i="12"/>
  <c r="G65" i="12"/>
  <c r="I65" i="12"/>
  <c r="K65" i="12"/>
  <c r="M65" i="12"/>
  <c r="O65" i="12"/>
  <c r="Q65" i="12"/>
  <c r="V65" i="12"/>
  <c r="G68" i="12"/>
  <c r="M68" i="12" s="1"/>
  <c r="I68" i="12"/>
  <c r="K68" i="12"/>
  <c r="O68" i="12"/>
  <c r="Q68" i="12"/>
  <c r="V68" i="12"/>
  <c r="G72" i="12"/>
  <c r="M72" i="12" s="1"/>
  <c r="I72" i="12"/>
  <c r="K72" i="12"/>
  <c r="O72" i="12"/>
  <c r="Q72" i="12"/>
  <c r="V72" i="12"/>
  <c r="G76" i="12"/>
  <c r="I76" i="12"/>
  <c r="K76" i="12"/>
  <c r="M76" i="12"/>
  <c r="O76" i="12"/>
  <c r="Q76" i="12"/>
  <c r="V76" i="12"/>
  <c r="G80" i="12"/>
  <c r="I80" i="12"/>
  <c r="K80" i="12"/>
  <c r="M80" i="12"/>
  <c r="O80" i="12"/>
  <c r="Q80" i="12"/>
  <c r="V80" i="12"/>
  <c r="G83" i="12"/>
  <c r="I83" i="12"/>
  <c r="K83" i="12"/>
  <c r="M83" i="12"/>
  <c r="O83" i="12"/>
  <c r="Q83" i="12"/>
  <c r="V83" i="12"/>
  <c r="G86" i="12"/>
  <c r="I86" i="12"/>
  <c r="K86" i="12"/>
  <c r="M86" i="12"/>
  <c r="O86" i="12"/>
  <c r="Q86" i="12"/>
  <c r="V86" i="12"/>
  <c r="G89" i="12"/>
  <c r="I89" i="12"/>
  <c r="K89" i="12"/>
  <c r="M89" i="12"/>
  <c r="O89" i="12"/>
  <c r="Q89" i="12"/>
  <c r="V89" i="12"/>
  <c r="G92" i="12"/>
  <c r="M92" i="12" s="1"/>
  <c r="I92" i="12"/>
  <c r="K92" i="12"/>
  <c r="O92" i="12"/>
  <c r="Q92" i="12"/>
  <c r="V92" i="12"/>
  <c r="G96" i="12"/>
  <c r="M96" i="12" s="1"/>
  <c r="I96" i="12"/>
  <c r="K96" i="12"/>
  <c r="O96" i="12"/>
  <c r="Q96" i="12"/>
  <c r="V96" i="12"/>
  <c r="G109" i="12"/>
  <c r="I109" i="12"/>
  <c r="K109" i="12"/>
  <c r="M109" i="12"/>
  <c r="O109" i="12"/>
  <c r="Q109" i="12"/>
  <c r="V109" i="12"/>
  <c r="G118" i="12"/>
  <c r="M118" i="12" s="1"/>
  <c r="I118" i="12"/>
  <c r="K118" i="12"/>
  <c r="O118" i="12"/>
  <c r="Q118" i="12"/>
  <c r="V118" i="12"/>
  <c r="G126" i="12"/>
  <c r="I126" i="12"/>
  <c r="K126" i="12"/>
  <c r="M126" i="12"/>
  <c r="O126" i="12"/>
  <c r="Q126" i="12"/>
  <c r="V126" i="12"/>
  <c r="G129" i="12"/>
  <c r="I129" i="12"/>
  <c r="K129" i="12"/>
  <c r="M129" i="12"/>
  <c r="O129" i="12"/>
  <c r="Q129" i="12"/>
  <c r="V129" i="12"/>
  <c r="G135" i="12"/>
  <c r="I135" i="12"/>
  <c r="K135" i="12"/>
  <c r="M135" i="12"/>
  <c r="O135" i="12"/>
  <c r="Q135" i="12"/>
  <c r="V135" i="12"/>
  <c r="G139" i="12"/>
  <c r="M139" i="12" s="1"/>
  <c r="I139" i="12"/>
  <c r="K139" i="12"/>
  <c r="O139" i="12"/>
  <c r="Q139" i="12"/>
  <c r="V139" i="12"/>
  <c r="G143" i="12"/>
  <c r="I143" i="12"/>
  <c r="K143" i="12"/>
  <c r="M143" i="12"/>
  <c r="O143" i="12"/>
  <c r="Q143" i="12"/>
  <c r="V143" i="12"/>
  <c r="G147" i="12"/>
  <c r="M147" i="12" s="1"/>
  <c r="I147" i="12"/>
  <c r="K147" i="12"/>
  <c r="O147" i="12"/>
  <c r="Q147" i="12"/>
  <c r="V147" i="12"/>
  <c r="G151" i="12"/>
  <c r="M151" i="12" s="1"/>
  <c r="I151" i="12"/>
  <c r="K151" i="12"/>
  <c r="O151" i="12"/>
  <c r="Q151" i="12"/>
  <c r="V151" i="12"/>
  <c r="G155" i="12"/>
  <c r="I155" i="12"/>
  <c r="K155" i="12"/>
  <c r="M155" i="12"/>
  <c r="O155" i="12"/>
  <c r="Q155" i="12"/>
  <c r="V155" i="12"/>
  <c r="G158" i="12"/>
  <c r="I158" i="12"/>
  <c r="K158" i="12"/>
  <c r="M158" i="12"/>
  <c r="O158" i="12"/>
  <c r="Q158" i="12"/>
  <c r="V158" i="12"/>
  <c r="G161" i="12"/>
  <c r="I161" i="12"/>
  <c r="K161" i="12"/>
  <c r="M161" i="12"/>
  <c r="O161" i="12"/>
  <c r="Q161" i="12"/>
  <c r="V161" i="12"/>
  <c r="G167" i="12"/>
  <c r="I167" i="12"/>
  <c r="K167" i="12"/>
  <c r="M167" i="12"/>
  <c r="O167" i="12"/>
  <c r="Q167" i="12"/>
  <c r="V167" i="12"/>
  <c r="G169" i="12"/>
  <c r="I169" i="12"/>
  <c r="K169" i="12"/>
  <c r="M169" i="12"/>
  <c r="O169" i="12"/>
  <c r="Q169" i="12"/>
  <c r="V169" i="12"/>
  <c r="G171" i="12"/>
  <c r="M171" i="12" s="1"/>
  <c r="I171" i="12"/>
  <c r="K171" i="12"/>
  <c r="O171" i="12"/>
  <c r="Q171" i="12"/>
  <c r="V171" i="12"/>
  <c r="G174" i="12"/>
  <c r="M174" i="12" s="1"/>
  <c r="I174" i="12"/>
  <c r="K174" i="12"/>
  <c r="O174" i="12"/>
  <c r="Q174" i="12"/>
  <c r="V174" i="12"/>
  <c r="G177" i="12"/>
  <c r="I177" i="12"/>
  <c r="K177" i="12"/>
  <c r="M177" i="12"/>
  <c r="O177" i="12"/>
  <c r="Q177" i="12"/>
  <c r="V177" i="12"/>
  <c r="G181" i="12"/>
  <c r="G180" i="12" s="1"/>
  <c r="I181" i="12"/>
  <c r="I180" i="12" s="1"/>
  <c r="K181" i="12"/>
  <c r="K180" i="12" s="1"/>
  <c r="M181" i="12"/>
  <c r="M180" i="12" s="1"/>
  <c r="O181" i="12"/>
  <c r="O180" i="12" s="1"/>
  <c r="Q181" i="12"/>
  <c r="Q180" i="12" s="1"/>
  <c r="V181" i="12"/>
  <c r="G184" i="12"/>
  <c r="I184" i="12"/>
  <c r="K184" i="12"/>
  <c r="M184" i="12"/>
  <c r="O184" i="12"/>
  <c r="Q184" i="12"/>
  <c r="V184" i="12"/>
  <c r="G187" i="12"/>
  <c r="I187" i="12"/>
  <c r="K187" i="12"/>
  <c r="M187" i="12"/>
  <c r="O187" i="12"/>
  <c r="Q187" i="12"/>
  <c r="V187" i="12"/>
  <c r="V180" i="12" s="1"/>
  <c r="G190" i="12"/>
  <c r="M190" i="12" s="1"/>
  <c r="I190" i="12"/>
  <c r="K190" i="12"/>
  <c r="O190" i="12"/>
  <c r="Q190" i="12"/>
  <c r="V190" i="12"/>
  <c r="G194" i="12"/>
  <c r="I194" i="12"/>
  <c r="K194" i="12"/>
  <c r="M194" i="12"/>
  <c r="O194" i="12"/>
  <c r="Q194" i="12"/>
  <c r="V194" i="12"/>
  <c r="G197" i="12"/>
  <c r="M197" i="12" s="1"/>
  <c r="I197" i="12"/>
  <c r="K197" i="12"/>
  <c r="O197" i="12"/>
  <c r="Q197" i="12"/>
  <c r="V197" i="12"/>
  <c r="G200" i="12"/>
  <c r="M200" i="12" s="1"/>
  <c r="I200" i="12"/>
  <c r="K200" i="12"/>
  <c r="O200" i="12"/>
  <c r="Q200" i="12"/>
  <c r="V200" i="12"/>
  <c r="G203" i="12"/>
  <c r="I203" i="12"/>
  <c r="K203" i="12"/>
  <c r="M203" i="12"/>
  <c r="O203" i="12"/>
  <c r="Q203" i="12"/>
  <c r="V203" i="12"/>
  <c r="G206" i="12"/>
  <c r="I206" i="12"/>
  <c r="K206" i="12"/>
  <c r="M206" i="12"/>
  <c r="O206" i="12"/>
  <c r="Q206" i="12"/>
  <c r="V206" i="12"/>
  <c r="G209" i="12"/>
  <c r="I209" i="12"/>
  <c r="K209" i="12"/>
  <c r="M209" i="12"/>
  <c r="O209" i="12"/>
  <c r="Q209" i="12"/>
  <c r="V209" i="12"/>
  <c r="G212" i="12"/>
  <c r="I212" i="12"/>
  <c r="K212" i="12"/>
  <c r="M212" i="12"/>
  <c r="O212" i="12"/>
  <c r="Q212" i="12"/>
  <c r="V212" i="12"/>
  <c r="G215" i="12"/>
  <c r="I215" i="12"/>
  <c r="K215" i="12"/>
  <c r="M215" i="12"/>
  <c r="O215" i="12"/>
  <c r="Q215" i="12"/>
  <c r="V215" i="12"/>
  <c r="G218" i="12"/>
  <c r="M218" i="12" s="1"/>
  <c r="I218" i="12"/>
  <c r="K218" i="12"/>
  <c r="O218" i="12"/>
  <c r="Q218" i="12"/>
  <c r="V218" i="12"/>
  <c r="G221" i="12"/>
  <c r="M221" i="12" s="1"/>
  <c r="I221" i="12"/>
  <c r="K221" i="12"/>
  <c r="O221" i="12"/>
  <c r="Q221" i="12"/>
  <c r="V221" i="12"/>
  <c r="G226" i="12"/>
  <c r="I226" i="12"/>
  <c r="K226" i="12"/>
  <c r="M226" i="12"/>
  <c r="O226" i="12"/>
  <c r="Q226" i="12"/>
  <c r="V226" i="12"/>
  <c r="G229" i="12"/>
  <c r="M229" i="12" s="1"/>
  <c r="I229" i="12"/>
  <c r="K229" i="12"/>
  <c r="O229" i="12"/>
  <c r="Q229" i="12"/>
  <c r="V229" i="12"/>
  <c r="G232" i="12"/>
  <c r="I232" i="12"/>
  <c r="K232" i="12"/>
  <c r="M232" i="12"/>
  <c r="O232" i="12"/>
  <c r="Q232" i="12"/>
  <c r="V232" i="12"/>
  <c r="G235" i="12"/>
  <c r="I235" i="12"/>
  <c r="K235" i="12"/>
  <c r="M235" i="12"/>
  <c r="O235" i="12"/>
  <c r="Q235" i="12"/>
  <c r="V235" i="12"/>
  <c r="G238" i="12"/>
  <c r="I238" i="12"/>
  <c r="K238" i="12"/>
  <c r="M238" i="12"/>
  <c r="O238" i="12"/>
  <c r="Q238" i="12"/>
  <c r="V238" i="12"/>
  <c r="G241" i="12"/>
  <c r="M241" i="12" s="1"/>
  <c r="I241" i="12"/>
  <c r="K241" i="12"/>
  <c r="O241" i="12"/>
  <c r="Q241" i="12"/>
  <c r="V241" i="12"/>
  <c r="G244" i="12"/>
  <c r="I244" i="12"/>
  <c r="K244" i="12"/>
  <c r="M244" i="12"/>
  <c r="O244" i="12"/>
  <c r="Q244" i="12"/>
  <c r="V244" i="12"/>
  <c r="G247" i="12"/>
  <c r="I247" i="12"/>
  <c r="K247" i="12"/>
  <c r="G248" i="12"/>
  <c r="M248" i="12" s="1"/>
  <c r="M247" i="12" s="1"/>
  <c r="I248" i="12"/>
  <c r="K248" i="12"/>
  <c r="O248" i="12"/>
  <c r="O247" i="12" s="1"/>
  <c r="Q248" i="12"/>
  <c r="Q247" i="12" s="1"/>
  <c r="V248" i="12"/>
  <c r="V247" i="12" s="1"/>
  <c r="G252" i="12"/>
  <c r="I252" i="12"/>
  <c r="K252" i="12"/>
  <c r="M252" i="12"/>
  <c r="O252" i="12"/>
  <c r="Q252" i="12"/>
  <c r="V252" i="12"/>
  <c r="G255" i="12"/>
  <c r="I255" i="12"/>
  <c r="K255" i="12"/>
  <c r="M255" i="12"/>
  <c r="O255" i="12"/>
  <c r="Q255" i="12"/>
  <c r="V255" i="12"/>
  <c r="O257" i="12"/>
  <c r="Q257" i="12"/>
  <c r="V257" i="12"/>
  <c r="G258" i="12"/>
  <c r="I258" i="12"/>
  <c r="K258" i="12"/>
  <c r="M258" i="12"/>
  <c r="O258" i="12"/>
  <c r="Q258" i="12"/>
  <c r="V258" i="12"/>
  <c r="G261" i="12"/>
  <c r="I261" i="12"/>
  <c r="K261" i="12"/>
  <c r="M261" i="12"/>
  <c r="O261" i="12"/>
  <c r="Q261" i="12"/>
  <c r="V261" i="12"/>
  <c r="G264" i="12"/>
  <c r="M264" i="12" s="1"/>
  <c r="I264" i="12"/>
  <c r="I257" i="12" s="1"/>
  <c r="K264" i="12"/>
  <c r="O264" i="12"/>
  <c r="Q264" i="12"/>
  <c r="V264" i="12"/>
  <c r="G269" i="12"/>
  <c r="M269" i="12" s="1"/>
  <c r="I269" i="12"/>
  <c r="K269" i="12"/>
  <c r="O269" i="12"/>
  <c r="Q269" i="12"/>
  <c r="V269" i="12"/>
  <c r="G272" i="12"/>
  <c r="I272" i="12"/>
  <c r="K272" i="12"/>
  <c r="K257" i="12" s="1"/>
  <c r="M272" i="12"/>
  <c r="O272" i="12"/>
  <c r="Q272" i="12"/>
  <c r="V272" i="12"/>
  <c r="G276" i="12"/>
  <c r="M276" i="12" s="1"/>
  <c r="I276" i="12"/>
  <c r="K276" i="12"/>
  <c r="O276" i="12"/>
  <c r="Q276" i="12"/>
  <c r="V276" i="12"/>
  <c r="I280" i="12"/>
  <c r="K280" i="12"/>
  <c r="O280" i="12"/>
  <c r="Q280" i="12"/>
  <c r="G281" i="12"/>
  <c r="I281" i="12"/>
  <c r="K281" i="12"/>
  <c r="M281" i="12"/>
  <c r="O281" i="12"/>
  <c r="Q281" i="12"/>
  <c r="V281" i="12"/>
  <c r="V280" i="12" s="1"/>
  <c r="G284" i="12"/>
  <c r="I284" i="12"/>
  <c r="K284" i="12"/>
  <c r="M284" i="12"/>
  <c r="O284" i="12"/>
  <c r="Q284" i="12"/>
  <c r="V284" i="12"/>
  <c r="G286" i="12"/>
  <c r="M286" i="12" s="1"/>
  <c r="M280" i="12" s="1"/>
  <c r="I286" i="12"/>
  <c r="K286" i="12"/>
  <c r="O286" i="12"/>
  <c r="Q286" i="12"/>
  <c r="V286" i="12"/>
  <c r="G289" i="12"/>
  <c r="M289" i="12" s="1"/>
  <c r="I289" i="12"/>
  <c r="I288" i="12" s="1"/>
  <c r="K289" i="12"/>
  <c r="K288" i="12" s="1"/>
  <c r="O289" i="12"/>
  <c r="Q289" i="12"/>
  <c r="V289" i="12"/>
  <c r="G293" i="12"/>
  <c r="M293" i="12" s="1"/>
  <c r="I293" i="12"/>
  <c r="K293" i="12"/>
  <c r="O293" i="12"/>
  <c r="Q293" i="12"/>
  <c r="V293" i="12"/>
  <c r="G297" i="12"/>
  <c r="I297" i="12"/>
  <c r="K297" i="12"/>
  <c r="M297" i="12"/>
  <c r="O297" i="12"/>
  <c r="O288" i="12" s="1"/>
  <c r="Q297" i="12"/>
  <c r="V297" i="12"/>
  <c r="G301" i="12"/>
  <c r="I301" i="12"/>
  <c r="K301" i="12"/>
  <c r="M301" i="12"/>
  <c r="O301" i="12"/>
  <c r="Q301" i="12"/>
  <c r="V301" i="12"/>
  <c r="G304" i="12"/>
  <c r="I304" i="12"/>
  <c r="K304" i="12"/>
  <c r="M304" i="12"/>
  <c r="O304" i="12"/>
  <c r="Q304" i="12"/>
  <c r="Q288" i="12" s="1"/>
  <c r="V304" i="12"/>
  <c r="V288" i="12" s="1"/>
  <c r="G308" i="12"/>
  <c r="G307" i="12" s="1"/>
  <c r="I308" i="12"/>
  <c r="I307" i="12" s="1"/>
  <c r="K308" i="12"/>
  <c r="K307" i="12" s="1"/>
  <c r="M308" i="12"/>
  <c r="O308" i="12"/>
  <c r="O307" i="12" s="1"/>
  <c r="Q308" i="12"/>
  <c r="Q307" i="12" s="1"/>
  <c r="V308" i="12"/>
  <c r="V307" i="12" s="1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5" i="12"/>
  <c r="I315" i="12"/>
  <c r="K315" i="12"/>
  <c r="M315" i="12"/>
  <c r="O315" i="12"/>
  <c r="Q315" i="12"/>
  <c r="V315" i="12"/>
  <c r="G317" i="12"/>
  <c r="M317" i="12" s="1"/>
  <c r="I317" i="12"/>
  <c r="K317" i="12"/>
  <c r="O317" i="12"/>
  <c r="Q317" i="12"/>
  <c r="V317" i="12"/>
  <c r="G320" i="12"/>
  <c r="I320" i="12"/>
  <c r="K320" i="12"/>
  <c r="M320" i="12"/>
  <c r="O320" i="12"/>
  <c r="Q320" i="12"/>
  <c r="G321" i="12"/>
  <c r="I321" i="12"/>
  <c r="K321" i="12"/>
  <c r="M321" i="12"/>
  <c r="O321" i="12"/>
  <c r="Q321" i="12"/>
  <c r="V321" i="12"/>
  <c r="V320" i="12" s="1"/>
  <c r="G323" i="12"/>
  <c r="I323" i="12"/>
  <c r="K323" i="12"/>
  <c r="M323" i="12"/>
  <c r="O323" i="12"/>
  <c r="Q323" i="12"/>
  <c r="V323" i="12"/>
  <c r="G326" i="12"/>
  <c r="G327" i="12"/>
  <c r="I327" i="12"/>
  <c r="I326" i="12" s="1"/>
  <c r="K327" i="12"/>
  <c r="K326" i="12" s="1"/>
  <c r="M327" i="12"/>
  <c r="O327" i="12"/>
  <c r="O326" i="12" s="1"/>
  <c r="Q327" i="12"/>
  <c r="Q326" i="12" s="1"/>
  <c r="V327" i="12"/>
  <c r="V326" i="12" s="1"/>
  <c r="G330" i="12"/>
  <c r="M330" i="12" s="1"/>
  <c r="I330" i="12"/>
  <c r="K330" i="12"/>
  <c r="O330" i="12"/>
  <c r="Q330" i="12"/>
  <c r="V330" i="12"/>
  <c r="G332" i="12"/>
  <c r="M332" i="12" s="1"/>
  <c r="I332" i="12"/>
  <c r="K332" i="12"/>
  <c r="O332" i="12"/>
  <c r="Q332" i="12"/>
  <c r="V332" i="12"/>
  <c r="G334" i="12"/>
  <c r="I334" i="12"/>
  <c r="K334" i="12"/>
  <c r="M334" i="12"/>
  <c r="O334" i="12"/>
  <c r="Q334" i="12"/>
  <c r="V334" i="12"/>
  <c r="G337" i="12"/>
  <c r="I337" i="12"/>
  <c r="K337" i="12"/>
  <c r="M337" i="12"/>
  <c r="O337" i="12"/>
  <c r="Q337" i="12"/>
  <c r="V337" i="12"/>
  <c r="G340" i="12"/>
  <c r="I340" i="12"/>
  <c r="K340" i="12"/>
  <c r="M340" i="12"/>
  <c r="O340" i="12"/>
  <c r="Q340" i="12"/>
  <c r="V340" i="12"/>
  <c r="G344" i="12"/>
  <c r="G343" i="12" s="1"/>
  <c r="I344" i="12"/>
  <c r="I343" i="12" s="1"/>
  <c r="K344" i="12"/>
  <c r="K343" i="12" s="1"/>
  <c r="M344" i="12"/>
  <c r="M343" i="12" s="1"/>
  <c r="O344" i="12"/>
  <c r="O343" i="12" s="1"/>
  <c r="Q344" i="12"/>
  <c r="Q343" i="12" s="1"/>
  <c r="V344" i="12"/>
  <c r="V343" i="12" s="1"/>
  <c r="I347" i="12"/>
  <c r="G348" i="12"/>
  <c r="M348" i="12" s="1"/>
  <c r="I348" i="12"/>
  <c r="K348" i="12"/>
  <c r="K347" i="12" s="1"/>
  <c r="O348" i="12"/>
  <c r="O347" i="12" s="1"/>
  <c r="Q348" i="12"/>
  <c r="Q347" i="12" s="1"/>
  <c r="V348" i="12"/>
  <c r="V347" i="12" s="1"/>
  <c r="G358" i="12"/>
  <c r="I358" i="12"/>
  <c r="K358" i="12"/>
  <c r="M358" i="12"/>
  <c r="O358" i="12"/>
  <c r="Q358" i="12"/>
  <c r="V358" i="12"/>
  <c r="G360" i="12"/>
  <c r="M360" i="12" s="1"/>
  <c r="I360" i="12"/>
  <c r="K360" i="12"/>
  <c r="O360" i="12"/>
  <c r="Q360" i="12"/>
  <c r="V360" i="12"/>
  <c r="G363" i="12"/>
  <c r="I363" i="12"/>
  <c r="K363" i="12"/>
  <c r="M363" i="12"/>
  <c r="O363" i="12"/>
  <c r="Q363" i="12"/>
  <c r="V363" i="12"/>
  <c r="G366" i="12"/>
  <c r="I366" i="12"/>
  <c r="K366" i="12"/>
  <c r="M366" i="12"/>
  <c r="O366" i="12"/>
  <c r="Q366" i="12"/>
  <c r="V366" i="12"/>
  <c r="G369" i="12"/>
  <c r="I369" i="12"/>
  <c r="K369" i="12"/>
  <c r="M369" i="12"/>
  <c r="O369" i="12"/>
  <c r="Q369" i="12"/>
  <c r="V369" i="12"/>
  <c r="G372" i="12"/>
  <c r="M372" i="12" s="1"/>
  <c r="I372" i="12"/>
  <c r="K372" i="12"/>
  <c r="O372" i="12"/>
  <c r="Q372" i="12"/>
  <c r="V372" i="12"/>
  <c r="G375" i="12"/>
  <c r="I375" i="12"/>
  <c r="K375" i="12"/>
  <c r="M375" i="12"/>
  <c r="O375" i="12"/>
  <c r="Q375" i="12"/>
  <c r="V375" i="12"/>
  <c r="G378" i="12"/>
  <c r="M378" i="12" s="1"/>
  <c r="I378" i="12"/>
  <c r="K378" i="12"/>
  <c r="O378" i="12"/>
  <c r="Q378" i="12"/>
  <c r="V378" i="12"/>
  <c r="G382" i="12"/>
  <c r="M382" i="12" s="1"/>
  <c r="I382" i="12"/>
  <c r="K382" i="12"/>
  <c r="O382" i="12"/>
  <c r="Q382" i="12"/>
  <c r="V382" i="12"/>
  <c r="G386" i="12"/>
  <c r="I386" i="12"/>
  <c r="K386" i="12"/>
  <c r="M386" i="12"/>
  <c r="O386" i="12"/>
  <c r="Q386" i="12"/>
  <c r="V386" i="12"/>
  <c r="AE389" i="12"/>
  <c r="I20" i="1"/>
  <c r="I19" i="1"/>
  <c r="I18" i="1"/>
  <c r="I17" i="1"/>
  <c r="I16" i="1"/>
  <c r="I82" i="1"/>
  <c r="J67" i="1" s="1"/>
  <c r="F45" i="1"/>
  <c r="G23" i="1" s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45" i="1" s="1"/>
  <c r="J28" i="1"/>
  <c r="J26" i="1"/>
  <c r="G38" i="1"/>
  <c r="F38" i="1"/>
  <c r="J23" i="1"/>
  <c r="J24" i="1"/>
  <c r="J25" i="1"/>
  <c r="J27" i="1"/>
  <c r="E24" i="1"/>
  <c r="E26" i="1"/>
  <c r="J81" i="1" l="1"/>
  <c r="J65" i="1"/>
  <c r="J77" i="1"/>
  <c r="J76" i="1"/>
  <c r="J70" i="1"/>
  <c r="J60" i="1"/>
  <c r="J68" i="1"/>
  <c r="J78" i="1"/>
  <c r="J69" i="1"/>
  <c r="J61" i="1"/>
  <c r="J62" i="1"/>
  <c r="J73" i="1"/>
  <c r="J63" i="1"/>
  <c r="J71" i="1"/>
  <c r="J79" i="1"/>
  <c r="J64" i="1"/>
  <c r="J72" i="1"/>
  <c r="J80" i="1"/>
  <c r="J66" i="1"/>
  <c r="J57" i="1"/>
  <c r="J58" i="1"/>
  <c r="J74" i="1"/>
  <c r="J59" i="1"/>
  <c r="J75" i="1"/>
  <c r="G28" i="1"/>
  <c r="G26" i="1"/>
  <c r="A26" i="1"/>
  <c r="A23" i="1"/>
  <c r="M8" i="14"/>
  <c r="G35" i="14"/>
  <c r="M78" i="13"/>
  <c r="M14" i="13"/>
  <c r="M192" i="13"/>
  <c r="M45" i="13"/>
  <c r="M139" i="13"/>
  <c r="M254" i="13"/>
  <c r="M90" i="13"/>
  <c r="G192" i="13"/>
  <c r="G139" i="13"/>
  <c r="G90" i="13"/>
  <c r="G240" i="13"/>
  <c r="G8" i="13"/>
  <c r="G78" i="13"/>
  <c r="G14" i="13"/>
  <c r="AF293" i="13"/>
  <c r="M288" i="12"/>
  <c r="M326" i="12"/>
  <c r="M347" i="12"/>
  <c r="M8" i="12"/>
  <c r="M307" i="12"/>
  <c r="M257" i="12"/>
  <c r="G280" i="12"/>
  <c r="G257" i="12"/>
  <c r="G288" i="12"/>
  <c r="G8" i="12"/>
  <c r="G347" i="12"/>
  <c r="AF389" i="12"/>
  <c r="I21" i="1"/>
  <c r="H45" i="1"/>
  <c r="J44" i="1"/>
  <c r="J42" i="1"/>
  <c r="J39" i="1"/>
  <c r="J45" i="1" s="1"/>
  <c r="J43" i="1"/>
  <c r="J41" i="1"/>
  <c r="J82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Skorpik Matej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<sst xmlns="http://schemas.openxmlformats.org/spreadsheetml/2006/main" count="3203" uniqueCount="894">
  <si>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</si>
  <si>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</si>
  <si>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</si>
  <si>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</si>
  <si>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</si>
  <si>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</si>
  <si>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</si>
  <si>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</si>
  <si>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</si>
  <si>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</si>
  <si>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</si>
  <si>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</si>
  <si>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</si>
  <si>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</si>
  <si>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</si>
  <si>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</si>
  <si>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</si>
  <si>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</si>
  <si>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</si>
  <si>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</si>
  <si>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</si>
  <si>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</si>
  <si>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</si>
  <si>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</si>
  <si>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</si>
  <si>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</si>
  <si>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</si>
  <si>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</si>
  <si>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</si>
  <si>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</si>
  <si>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</si>
  <si>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</si>
  <si>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</si>
  <si>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</si>
  <si>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</si>
  <si>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</si>
  <si>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</si>
  <si>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</si>
  <si>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</si>
  <si>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</si>
  <si>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</si>
  <si>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</si>
  <si>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221011-18</t>
  </si>
  <si>
    <t>Modernizace teplovodu Loučka 7</t>
  </si>
  <si>
    <t>Stavba</t>
  </si>
  <si>
    <t>Inženýrský objekt</t>
  </si>
  <si>
    <t>IO01</t>
  </si>
  <si>
    <t>Teplovodní rozvody</t>
  </si>
  <si>
    <t>01</t>
  </si>
  <si>
    <t>Stavební část</t>
  </si>
  <si>
    <t>02</t>
  </si>
  <si>
    <t>Technologie</t>
  </si>
  <si>
    <t>03</t>
  </si>
  <si>
    <t>Ostatní a vedlejší náklady</t>
  </si>
  <si>
    <t>Celkem za stavbu</t>
  </si>
  <si>
    <t>CZK</t>
  </si>
  <si>
    <t>#POPS</t>
  </si>
  <si>
    <t>Popis stavby: 221011-18 - Modernizace teplovodu Loučka 7</t>
  </si>
  <si>
    <t>#POPO</t>
  </si>
  <si>
    <t>Popis objektu: IO01 - Teplovodní rozvody</t>
  </si>
  <si>
    <t>#POPR</t>
  </si>
  <si>
    <t>Popis rozpočtu: 01 - Stavební část</t>
  </si>
  <si>
    <t>Popis rozpočtu: 02 - Technologie</t>
  </si>
  <si>
    <t>Popis rozpočtu: 03 - Ostatní a vedlejší náklady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</si>
  <si>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</si>
  <si>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</si>
  <si>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</si>
  <si>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</si>
  <si>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</si>
  <si>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</si>
  <si>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</si>
  <si>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</si>
  <si>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</si>
  <si>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</si>
  <si>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</si>
  <si>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</si>
  <si>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</si>
  <si>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</si>
  <si>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86</t>
  </si>
  <si>
    <t>Potrubí z trub ocelových</t>
  </si>
  <si>
    <t>87</t>
  </si>
  <si>
    <t>Potrubí z trub z plastických hmot</t>
  </si>
  <si>
    <t>91</t>
  </si>
  <si>
    <t>Doplňující práce na komunikaci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</si>
  <si>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</si>
  <si>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</si>
  <si>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</si>
  <si>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</si>
  <si>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</si>
  <si>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</si>
  <si>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</si>
  <si>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</si>
  <si>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713</t>
  </si>
  <si>
    <t>Izolace tepelné</t>
  </si>
  <si>
    <t>722</t>
  </si>
  <si>
    <t>Vnitřní vodovod</t>
  </si>
  <si>
    <t>733</t>
  </si>
  <si>
    <t>Rozvod potrubí</t>
  </si>
  <si>
    <t>734</t>
  </si>
  <si>
    <t>Armatury</t>
  </si>
  <si>
    <t>783</t>
  </si>
  <si>
    <t>Nátěry</t>
  </si>
  <si>
    <t>M21D</t>
  </si>
  <si>
    <t>Montážní materiál dodávky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</si>
  <si>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</si>
  <si>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</si>
  <si>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</si>
  <si>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</si>
  <si>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</si>
  <si>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</si>
  <si>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</si>
  <si>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</si>
  <si>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</si>
  <si>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</si>
  <si>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</si>
  <si>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</si>
  <si>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</si>
  <si>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</si>
  <si>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</si>
  <si>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</si>
  <si>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</si>
  <si>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</si>
  <si>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</si>
  <si>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</si>
  <si>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</si>
  <si>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</si>
  <si>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</si>
  <si>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</si>
  <si>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</si>
  <si>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</si>
  <si>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</si>
  <si>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</si>
  <si>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</si>
  <si>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</si>
  <si>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</si>
  <si>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</si>
  <si>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</si>
  <si>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</si>
  <si>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</si>
  <si>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</si>
  <si>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</si>
  <si>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</si>
  <si>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</si>
  <si>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</si>
  <si>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</si>
  <si>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113107610R00</t>
  </si>
  <si>
    <t>Odstranění podkladů nebo krytů z kameniva hrubého drceného, v ploše jednotlivě nad 50 m2, tloušťka vrstvy 100 mm</t>
  </si>
  <si>
    <t>m2</t>
  </si>
  <si>
    <t>822-1</t>
  </si>
  <si>
    <t>RTS 25/ I</t>
  </si>
  <si>
    <t>Práce</t>
  </si>
  <si>
    <t>Běžná</t>
  </si>
  <si>
    <t>POL1_</t>
  </si>
  <si>
    <t>Viz technická zpráva a výkresová část D, C</t>
  </si>
  <si>
    <t>POP</t>
  </si>
  <si>
    <t>123+17+28</t>
  </si>
  <si>
    <t>VV</t>
  </si>
  <si>
    <t>25,8</t>
  </si>
  <si>
    <t>113107620R00</t>
  </si>
  <si>
    <t>Odstranění podkladů nebo krytů z kameniva hrubého drceného, v ploše jednotlivě nad 50 m2, tloušťka vrstvy 200 mm</t>
  </si>
  <si>
    <t>111,3+13,3+25</t>
  </si>
  <si>
    <t>16,3+3,3</t>
  </si>
  <si>
    <t>113108405R00</t>
  </si>
  <si>
    <t>Odstranění podkladů nebo krytů živičných, v ploše jednotlivě nad 50 m2, tloušťka vrstvy 50 mm</t>
  </si>
  <si>
    <t>135,1+20,6+31,2</t>
  </si>
  <si>
    <t>113108407R00</t>
  </si>
  <si>
    <t>Odstranění podkladů nebo krytů živičných, v ploše jednotlivě nad 50 m2, tloušťka vrstvy 70 mm</t>
  </si>
  <si>
    <t>Odkaz na mn. položky pořadí 3 : 186,90000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</si>
  <si>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</si>
  <si>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</si>
  <si>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</si>
  <si>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</si>
  <si>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SPI</t>
  </si>
  <si>
    <t>115101201R00</t>
  </si>
  <si>
    <t>Čerpání vody na dopravní výšku do 10 m  s uvažovaným průměrným přítokem do 500 l/min</t>
  </si>
  <si>
    <t>h</t>
  </si>
  <si>
    <t>800-1</t>
  </si>
  <si>
    <t>POL1_1</t>
  </si>
  <si>
    <t>na vzdálenost od hladiny vody v jímce po výšku roviny proložené osou nejvyššího bodu výtlačného potrubí. Včetně odpadní potrubí v délce do 20 m.</t>
  </si>
  <si>
    <t>48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</si>
  <si>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</si>
  <si>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</si>
  <si>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</si>
  <si>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</si>
  <si>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5*30</t>
  </si>
  <si>
    <t>119001411R00</t>
  </si>
  <si>
    <t>Dočasné zajištění podzemního potrubí nebo vedení betonového potrubí 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</si>
  <si>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</si>
  <si>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Dočasné zajištění kanalizačního potrubí : 5</t>
  </si>
  <si>
    <t>119001421R00</t>
  </si>
  <si>
    <t>Dočasné zajištění podzemního potrubí nebo vedení kabelů do 3 kabelů</t>
  </si>
  <si>
    <t>viz. technická zpráva a situační výkresy</t>
  </si>
  <si>
    <t>12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</si>
  <si>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</si>
  <si>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</si>
  <si>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</si>
  <si>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</si>
  <si>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Odkaz na mn. položky pořadí 33 : 51,00000*0,15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</si>
  <si>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</si>
  <si>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</si>
  <si>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</si>
  <si>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Odkaz na mn. položky pořadí 13 : 59,40000</t>
  </si>
  <si>
    <t>Odkaz na mn. položky pořadí 15 : 39,60000</t>
  </si>
  <si>
    <t>Odkaz na mn. položky pořadí 17 : 6,60000</t>
  </si>
  <si>
    <t>Odkaz na mn. položky pořadí 18 : 4,40000</t>
  </si>
  <si>
    <t>130901123RT3</t>
  </si>
  <si>
    <t>Bourání konstrukcí v hloubených vykopávkách z betonu, železového nebo z předpjatého, těžkou technikou</t>
  </si>
  <si>
    <t>s přemístěním suti na hromady na vzdálenost do 20 m nebo s uložením na dopravní prostředek,</t>
  </si>
  <si>
    <t>Bourání stávajícího topného kanálu : 0,55+0,55+0,4+0,4+0,4+0,5</t>
  </si>
  <si>
    <t>Bourání stávajících šachet včetně komínků : 10,7+4,2+3</t>
  </si>
  <si>
    <t>Probourání dna stávajícíh šachet a topného kanálu, otvor 300x300 mm každé 2 m : 0,06</t>
  </si>
  <si>
    <t>Bourání stávajících IZE zákrytových desek : 34,1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</si>
  <si>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</si>
  <si>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</si>
  <si>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</si>
  <si>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6,3+32,4+20,7</t>
  </si>
  <si>
    <t>131201119R00</t>
  </si>
  <si>
    <t xml:space="preserve">Hloubení nezapažených jam a zářezů příplatek za lepivost, v hornině 3,  </t>
  </si>
  <si>
    <t>131301112R00</t>
  </si>
  <si>
    <t>Hloubení nezapažených jam a zářezů do 1000 m3, v hornině 4, hloubení strojně</t>
  </si>
  <si>
    <t>4,2+21,6+13,8</t>
  </si>
  <si>
    <t>131301119R00</t>
  </si>
  <si>
    <t xml:space="preserve">Hloubení nezapažených jam a zářezů příplatek za lepivost, v hornině 4,  </t>
  </si>
  <si>
    <t>139601102R00</t>
  </si>
  <si>
    <t>Ruční výkop jam, rýh a šachet v hornině 3</t>
  </si>
  <si>
    <t>s přehozením na vzdálenost do 5 m nebo s naložením na ruční dopravní prostředek</t>
  </si>
  <si>
    <t>0,7+3,6+2,3</t>
  </si>
  <si>
    <t>139601103R00</t>
  </si>
  <si>
    <t>Ruční výkop jam, rýh a šachet v hornině 4</t>
  </si>
  <si>
    <t>0,5+2,4+1,5</t>
  </si>
  <si>
    <t>151101101R00</t>
  </si>
  <si>
    <t>Zřízení pažení a rozepření stěn rýh příložné  pro jakoukoliv mezerovitost, hloubky do 2 m</t>
  </si>
  <si>
    <t>pro podzemní vedení pro všechny šířky rýhy,</t>
  </si>
  <si>
    <t>284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</si>
  <si>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</si>
  <si>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</si>
  <si>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</si>
  <si>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19 : 284,00000</t>
  </si>
  <si>
    <t>151811315R00</t>
  </si>
  <si>
    <t>Pažení pažicími boxy montáž, standardního pažicího boxu, délky 3 m, šířky do 2 m, hloubky 2,25 m</t>
  </si>
  <si>
    <t>kus</t>
  </si>
  <si>
    <t>z mechanicky rozpínaných plnostěnných ocelových bočnic,</t>
  </si>
  <si>
    <t>1+1</t>
  </si>
  <si>
    <t>151812315R00</t>
  </si>
  <si>
    <t>Pažení pažicími boxy pronájem, standardního pažicího boxu, délky 3 m, šířky do 2 m, hloubky 2,25 m</t>
  </si>
  <si>
    <t xml:space="preserve">den   </t>
  </si>
  <si>
    <t>Odkaz na mn. položky pořadí 21 : 2,00000*120</t>
  </si>
  <si>
    <t>151813315R00</t>
  </si>
  <si>
    <t>Pažení pažicími boxy demontáž, standardního pažicího boxu, délky 3 m, šířky do 2 m, hloubky 2,25 m</t>
  </si>
  <si>
    <t>Odkaz na mn. položky pořadí 21 : 2,00000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</si>
  <si>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</si>
  <si>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</si>
  <si>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</si>
  <si>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25 : 323,20000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</si>
  <si>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</si>
  <si>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</si>
  <si>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</si>
  <si>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V položce je započten:</t>
  </si>
  <si>
    <t xml:space="preserve"> - odvoz výkopku horniny 1-4 z místní a účelové komunikace (chodníkova tělesa, vozovky) na skládku</t>
  </si>
  <si>
    <t xml:space="preserve"> - dovoz výkopku horniny 1-4 ze zeleně z mezideponie zhotovitele pro zásyp jam, rýh, šachet se zhutněním</t>
  </si>
  <si>
    <t xml:space="preserve"> - dovoz štěrkopísků a stabilizační zeminy pro zásyp jam, rýh, šachet se zhutněním</t>
  </si>
  <si>
    <t>Odkaz na mn. položky pořadí 29 : 213,20000</t>
  </si>
  <si>
    <t>162701103R00</t>
  </si>
  <si>
    <t>Vodorovné přemístění výkopku z horniny 1 až 4, na vzdálenost přes 7 000  do 8 000 m</t>
  </si>
  <si>
    <t>167101101R00</t>
  </si>
  <si>
    <t>Nakládání, skládání, překládání neulehlého výkopku nakládání výkopku  do 100 m3, z horniny 1 až 4</t>
  </si>
  <si>
    <t>171201101R00</t>
  </si>
  <si>
    <t>Uložení sypaniny do násypů nezhutněných</t>
  </si>
  <si>
    <t>viz. technická zpráva</t>
  </si>
  <si>
    <t>Odkaz na mn. položky pořadí 38 : 38,30000</t>
  </si>
  <si>
    <t>174101101R00</t>
  </si>
  <si>
    <t>Zásyp sypaninou se zhutněním jam, šachet, rýh nebo kolem objektů v těchto vykopávkách</t>
  </si>
  <si>
    <t>z jakékoliv horniny s uložením výkopku po vrstvách,</t>
  </si>
  <si>
    <t>Odkaz na mn. položky pořadí 28 : 38,30000</t>
  </si>
  <si>
    <t>Odkaz na mn. položky pořadí 41 : 33,20000</t>
  </si>
  <si>
    <t>Odkaz na mn. položky pořadí 42 : 283,40000*0,5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</si>
  <si>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</si>
  <si>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</si>
  <si>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</si>
  <si>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95,3</t>
  </si>
  <si>
    <t>175101109R00</t>
  </si>
  <si>
    <t xml:space="preserve">Obsyp potrubí příplatek za prohození sypaniny </t>
  </si>
  <si>
    <t>včetně dodávky obsypového materiálu</t>
  </si>
  <si>
    <t>Odkaz na mn. položky pořadí 30 : 95,30000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</si>
  <si>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</si>
  <si>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</si>
  <si>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</si>
  <si>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</si>
  <si>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Odkaz na mn. položky pořadí 33 : 51,00000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</si>
  <si>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</si>
  <si>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</si>
  <si>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</si>
  <si>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42,5+8,5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</si>
  <si>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</si>
  <si>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</si>
  <si>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</si>
  <si>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viz. technická zpráva, výkresová část C</t>
  </si>
  <si>
    <t>183403153R00</t>
  </si>
  <si>
    <t>Obdělávání půdy hrabáním, v rovině nebo na svahu 1:5</t>
  </si>
  <si>
    <t>183405211R00</t>
  </si>
  <si>
    <t xml:space="preserve">Výsev trávníku hydroosevem výsev na ornici,  </t>
  </si>
  <si>
    <t>Odkaz na mn. položky pořadí 35 : 51,00000</t>
  </si>
  <si>
    <t>199000002R00</t>
  </si>
  <si>
    <t>Poplatky za skládku horniny 1- 4, skupina 17 05 04 z Katalogu odpadů</t>
  </si>
  <si>
    <t>Odkaz na mn. položky pořadí 38 : 38,30000*-1</t>
  </si>
  <si>
    <t>199000002R00-01</t>
  </si>
  <si>
    <t>Poplatek za skládku horniny 1- 4 ze zeleně na mezideponii zhotovitele</t>
  </si>
  <si>
    <t>Vlastní</t>
  </si>
  <si>
    <t>Indiv</t>
  </si>
  <si>
    <t>1,5+2,3+13,8+20,7</t>
  </si>
  <si>
    <t>00572460R</t>
  </si>
  <si>
    <t>směs travní technická</t>
  </si>
  <si>
    <t>kg</t>
  </si>
  <si>
    <t>SPCM</t>
  </si>
  <si>
    <t>Specifikace</t>
  </si>
  <si>
    <t>POL3_</t>
  </si>
  <si>
    <t>25</t>
  </si>
  <si>
    <t>58153304R01</t>
  </si>
  <si>
    <t>Písek technický KP 04 - kamenivo přírodní těžené frakce 0,0 až 4,0 mm; třída prané</t>
  </si>
  <si>
    <t>t</t>
  </si>
  <si>
    <t>Odkaz na mn. položky pořadí 30 : 95,30000*2</t>
  </si>
  <si>
    <t>58330002.AR</t>
  </si>
  <si>
    <t>Zemina stabilizační</t>
  </si>
  <si>
    <t xml:space="preserve">m3    </t>
  </si>
  <si>
    <t>33,2</t>
  </si>
  <si>
    <t>58337370R</t>
  </si>
  <si>
    <t>štěrkopísek frakce 0,0 až 63,0 mm; třída C</t>
  </si>
  <si>
    <t>RTS 22/ I</t>
  </si>
  <si>
    <t>viz. technická zpráva a výkresová část dokumentace</t>
  </si>
  <si>
    <t>(46,6+60,9+21,5)*2+12,7*2</t>
  </si>
  <si>
    <t>11-03</t>
  </si>
  <si>
    <t>Stávající ochrana inženýrských sítí na stavbě</t>
  </si>
  <si>
    <t>soubor</t>
  </si>
  <si>
    <t>viz.technická zpráva a jednotlivá vyjádření správců sítí</t>
  </si>
  <si>
    <t>11-04</t>
  </si>
  <si>
    <t>Podkladní dřevěnné trámky pro dočasné podepření potrubí ve výkopu</t>
  </si>
  <si>
    <t>viz. technická zpráva a výkresová část C</t>
  </si>
  <si>
    <t>11-05</t>
  </si>
  <si>
    <t>Demontáž příslušenství šachet (ocelové vstupní žebříky, poklopy vč. rámu, atp.)</t>
  </si>
  <si>
    <t>11-07</t>
  </si>
  <si>
    <t>Revize průtočnosti dešťových vpustí</t>
  </si>
  <si>
    <t>kontrola před započetím prací a po skončení realizace</t>
  </si>
  <si>
    <t>11-08</t>
  </si>
  <si>
    <t>Kontrolní zkoušky hotové vozovky (stanovení vlastnosti vrstev vývrtu hotové vozovky)</t>
  </si>
  <si>
    <t>11-09</t>
  </si>
  <si>
    <t>Kamerová zkouška kanalizace</t>
  </si>
  <si>
    <t>11-10</t>
  </si>
  <si>
    <t>Zatěžovací zkouška na obrusné vrstvě statická</t>
  </si>
  <si>
    <t>viz.technická zpráva</t>
  </si>
  <si>
    <t>11-11</t>
  </si>
  <si>
    <t>Zatěžovací zkouška na obrusné vrstvě lehká dynamika</t>
  </si>
  <si>
    <t>11-12</t>
  </si>
  <si>
    <t>Evidence zásahů do komunikací (EZA)</t>
  </si>
  <si>
    <t>11-13</t>
  </si>
  <si>
    <t>CBR test zeminy (určení vhodnosti zeminy pro zásyp)</t>
  </si>
  <si>
    <t>11-14</t>
  </si>
  <si>
    <t>Sítový rozbor zeminy</t>
  </si>
  <si>
    <t>11-15</t>
  </si>
  <si>
    <t>Demontáž, uskladnění a zpětná montáž oplocení do 2 m</t>
  </si>
  <si>
    <t xml:space="preserve">m     </t>
  </si>
  <si>
    <t>viz. technická zpráva a situační výkresy C</t>
  </si>
  <si>
    <t>11-16</t>
  </si>
  <si>
    <t>Kontrola dotčených armatur, hydranty, šoupata před a po dokončení stavby, vody, kanalizace</t>
  </si>
  <si>
    <t>Včetně vyhotovení protokolu a kontrole. Viz jednotlivá vyjádření</t>
  </si>
  <si>
    <t>11-17</t>
  </si>
  <si>
    <t>Těžké přemostění s oboustranným zábradlím a osvětlením</t>
  </si>
  <si>
    <t>Silniční přejezdy s min odolností 40 tun.</t>
  </si>
  <si>
    <t>Fixovány do komunikace.</t>
  </si>
  <si>
    <t>4</t>
  </si>
  <si>
    <t>11-20</t>
  </si>
  <si>
    <t>Dopravní značení - montáž, demontáž, pronájem, doprava</t>
  </si>
  <si>
    <t>11-22</t>
  </si>
  <si>
    <t>Geodetické zaměření trasy potrubí</t>
  </si>
  <si>
    <t>11-23</t>
  </si>
  <si>
    <t>Oplocení výkopu, výšky 2 m, včetně montáže a demontáže</t>
  </si>
  <si>
    <t>5,75+104,8+41,4+15,2</t>
  </si>
  <si>
    <t>11-24</t>
  </si>
  <si>
    <t>Zapravení prostupů pro PI potrubí</t>
  </si>
  <si>
    <t>viz. technická zpráva a výkresová část D</t>
  </si>
  <si>
    <t>11-25</t>
  </si>
  <si>
    <t>Zapravení prostupů pro kabelové vedení</t>
  </si>
  <si>
    <t>11-27</t>
  </si>
  <si>
    <t>Úklid budov</t>
  </si>
  <si>
    <t>11-28</t>
  </si>
  <si>
    <t>Kompletní vyčištění stávajících šachet</t>
  </si>
  <si>
    <t>279321312R00</t>
  </si>
  <si>
    <t>Beton základových zdí železový třídy C 20/25</t>
  </si>
  <si>
    <t>801-1</t>
  </si>
  <si>
    <t>bez výztuže</t>
  </si>
  <si>
    <t>Zapravení prostupu do objektu.</t>
  </si>
  <si>
    <t>Odkaz na mn. položky pořadí 87 : 0,60000</t>
  </si>
  <si>
    <t>2-01</t>
  </si>
  <si>
    <t>Beton prostý C 8/10 - hrázky okolo výkopů, vč. odstranění</t>
  </si>
  <si>
    <t>Viz technická zpráva a výkresová část C</t>
  </si>
  <si>
    <t>1,5</t>
  </si>
  <si>
    <t>58591597R</t>
  </si>
  <si>
    <t>lepicí malta vyrovnávací, omítka, armovací; cementová; pro interiér i exteriér; zrnitost do 0,70 mm; součinitel tepelné vodivosti 0,540 W/mK; µ 20,00; pevnost v tlaku 6,00 MPa</t>
  </si>
  <si>
    <t>12*2,5</t>
  </si>
  <si>
    <t>564831111R00</t>
  </si>
  <si>
    <t>Podklad ze štěrkodrti s rozprostřením a zhutněním frakce 0-63 mm, tloušťka po zhutnění 100 mm</t>
  </si>
  <si>
    <t>Odkaz na mn. položky pořadí 1 : 193,80000</t>
  </si>
  <si>
    <t>564861111R00</t>
  </si>
  <si>
    <t>Podklad ze štěrkodrti s rozprostřením a zhutněním frakce 0-63 mm, tloušťka po zhutnění 200 mm</t>
  </si>
  <si>
    <t>Odkaz na mn. položky pořadí 2 : 169,20000</t>
  </si>
  <si>
    <t>565151211R00</t>
  </si>
  <si>
    <t>Podklad z kameniva obaleného asfaltem ACP 16+ až ACP 22+, v pruhu šířky přes 3 m, třídy 1, tloušťka po zhutnění 70 mm</t>
  </si>
  <si>
    <t>s rozprostřením a zhutněním</t>
  </si>
  <si>
    <t>Asfaltobeton - ložná vrstva ACP16+ tl. 70 mm</t>
  </si>
  <si>
    <t>Odkaz na mn. položky pořadí 4 : 186,90000</t>
  </si>
  <si>
    <t>573111112R00</t>
  </si>
  <si>
    <t>Postřik infiltrační asfaltovým pojivem v množství 1 kg/m2</t>
  </si>
  <si>
    <t>Odkaz na mn. položky pořadí 69 : 186,90000</t>
  </si>
  <si>
    <t>573211111R00</t>
  </si>
  <si>
    <t>Postřik spojovací kationaktivní emulzí KAE z asfaltu silničního, v množství od 0,5 do 0,7 kg/m2</t>
  </si>
  <si>
    <t>bez posypu kamenivem</t>
  </si>
  <si>
    <t>Odkaz na mn. položky pořadí 72 : 186,90000</t>
  </si>
  <si>
    <t>577142112R00</t>
  </si>
  <si>
    <t>Beton asfaltový s rozprostřením a zhutněním v pruhu šířky přes 3 m, ACO 11+ nebo ACO 16+, tloušťky 50 mm, plochy přes 1000 m2</t>
  </si>
  <si>
    <t>Asfaltobeton - obrusná vrstva ACO 11+ 50/70 tl. 50 mm</t>
  </si>
  <si>
    <t>622300172RT3</t>
  </si>
  <si>
    <t>Těsnicí prvky exteriér, montáž včetně dodávky, pro spáru šířky 7-12 mm</t>
  </si>
  <si>
    <t>Vytvoření plynotěsněho prostupu do objektu.</t>
  </si>
  <si>
    <t>2,6</t>
  </si>
  <si>
    <t>622390110R00</t>
  </si>
  <si>
    <t>Montáž zateplovacího systému suterén, polystyren, bez povrchové úpravy</t>
  </si>
  <si>
    <t>Odkaz na mn. položky pořadí 75 : 2,50000</t>
  </si>
  <si>
    <t>28376366R</t>
  </si>
  <si>
    <t>Výrobek izolační pro budovy z extrudovaného polystyrenu (XPS) tvar: deska; tl = 50 mm; lambda = 0,033 W/(m.K); pevnost v tlaku = 300 kPa</t>
  </si>
  <si>
    <t>2,5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</si>
  <si>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</si>
  <si>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</si>
  <si>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</si>
  <si>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Odkaz na mn. položky pořadí 80 : 0,30000</t>
  </si>
  <si>
    <t>919731121R00</t>
  </si>
  <si>
    <t>Zarovnání styčné plochy podkladu nebo krytu živičné, tloušťky do 50 mm</t>
  </si>
  <si>
    <t>podél vybourané části komunikace nebo zpevněné plochy</t>
  </si>
  <si>
    <t>(78+19+4,9)+(76,7+17,8+4,7)</t>
  </si>
  <si>
    <t>919735111R00</t>
  </si>
  <si>
    <t>Řezání stávajících krytů nebo podkladů živičných, hloubky do  50 mm</t>
  </si>
  <si>
    <t>včetně spotřeby vody</t>
  </si>
  <si>
    <t>78+19+4,9</t>
  </si>
  <si>
    <t>11163611R</t>
  </si>
  <si>
    <t>asfaltová zálivka zpracování za horka; bod měknutí nad 85 °C; skupenství při 20°C tuhá hmota; hustota při 25°C 1 000 kg/m3; nerozpustný ve vodě; hořlavý; bod hoření nad 300 °C; černý</t>
  </si>
  <si>
    <t>0,1</t>
  </si>
  <si>
    <t>59217410R</t>
  </si>
  <si>
    <t>obrubník chodníkový materiál beton; l = 1000,0 mm; š = 100,0 mm; h = 250,0 mm; barva šedá</t>
  </si>
  <si>
    <t>Odkaz na mn. položky pořadí 5 : 3,00000*0,1</t>
  </si>
  <si>
    <t>965042141RT1</t>
  </si>
  <si>
    <t>Bourání podkladů pod dlažby nebo litých celistvých dlažeb a mazanin  betonových nebo z litého asfaltu, tloušťky do 100 mm, plochy přes 4 m2</t>
  </si>
  <si>
    <t>801-3</t>
  </si>
  <si>
    <t>5,4+2,2</t>
  </si>
  <si>
    <t>976085311R00</t>
  </si>
  <si>
    <t>Vybourání madel, objímek, rámů, mříží apod. kanalizačních rámů litinových, z rýhovaného plechu nebo betonových včetně poklopů nebo mříží  plochy do 0,6 m2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</si>
  <si>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</si>
  <si>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</si>
  <si>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</si>
  <si>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Odkaz na mn. položky pořadí 5 : 3,00000</t>
  </si>
  <si>
    <t>979097012R00</t>
  </si>
  <si>
    <t>Odvoz suti a vybouraných hmot na skládku pronájem kontejneru na suť</t>
  </si>
  <si>
    <t>RTS 24/ II</t>
  </si>
  <si>
    <t>30*3</t>
  </si>
  <si>
    <t>909      R00</t>
  </si>
  <si>
    <t>Hzs-nezmeritelne stavebni prace</t>
  </si>
  <si>
    <t>Prav.M</t>
  </si>
  <si>
    <t>HZS</t>
  </si>
  <si>
    <t>POL10_</t>
  </si>
  <si>
    <t>Přípomocné práce pro zhotovení prostupu do napojovaných objektů.</t>
  </si>
  <si>
    <t>8</t>
  </si>
  <si>
    <t>981511111R00</t>
  </si>
  <si>
    <t>Demolice konstrukcí objektů postupným rozebíráním, z cihel, tvárnic, kamene, zdiva smíšeného nebo hrázděného na maltu vápennou nebo vápenocementovou</t>
  </si>
  <si>
    <t>800-6</t>
  </si>
  <si>
    <t>Bourání přízdívek z plných cihel výplňového zdiva prostupů napojovaných objektů : 1,9</t>
  </si>
  <si>
    <t>981511114R00</t>
  </si>
  <si>
    <t>Demolice konstrukcí objektů postupným rozebíráním, ze železobetonu</t>
  </si>
  <si>
    <t>Viz technická zpráva a výkresová část D</t>
  </si>
  <si>
    <t>Vytvoření prostupů do napojovaného objektu pro nové teplovodní vedení : 0,6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</si>
  <si>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</si>
  <si>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</si>
  <si>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</si>
  <si>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Odkaz na mn. položky pořadí 92 : 2,50000</t>
  </si>
  <si>
    <t>711142559RZ2</t>
  </si>
  <si>
    <t xml:space="preserve">Provedení izolace proti zemní vlhkosti pásy přitavením svislá, 2 vrstvy, s dodávkou izolačního pásu se skleněnou nebo polyesterovou vložkou,  </t>
  </si>
  <si>
    <t>711140102R00</t>
  </si>
  <si>
    <t>Odstranění izolace proti vodě - pásy přitavením vodorovné, 2 vrstvy</t>
  </si>
  <si>
    <t>Odstranění vodorovné stávající hydroziolace kanálového tělesa, šachet : 107,4+16,8+37,3</t>
  </si>
  <si>
    <t>711140202R00</t>
  </si>
  <si>
    <t>Odstranění izolace proti vodě - pásy přitavením svislé, 2 vrstvy</t>
  </si>
  <si>
    <t>Odstranění svislé stávající hydroziolace kanálového tělesa, šachet : 7,2+7,2+10,4+7,5</t>
  </si>
  <si>
    <t>Odstranění svislé stávající hydroziolace napojovaných objektů : 2,5</t>
  </si>
  <si>
    <t>711212111R00</t>
  </si>
  <si>
    <t>Izolace proti vodě nátěr podkladní pod hydroizolační stěrky</t>
  </si>
  <si>
    <t>711142560RZ2</t>
  </si>
  <si>
    <t>Napojení na stávající hydroizolaci napojovaných objektů</t>
  </si>
  <si>
    <t>M46-01</t>
  </si>
  <si>
    <t>Sonda pro vyhledání stávajících inženýrských sítí - výkop</t>
  </si>
  <si>
    <t>Před započetím výkopových prací bude hloubka teplovodu ověřena kopanou sondou.</t>
  </si>
  <si>
    <t>979087212R00</t>
  </si>
  <si>
    <t>Nakládání na dopravní prostředky suti</t>
  </si>
  <si>
    <t>pro vodorovnou dopravu</t>
  </si>
  <si>
    <t>Odkaz na mn. položky pořadí 37 : 71,70000*2</t>
  </si>
  <si>
    <t>Odkaz na mn. položky pořadí 99 : 3,42950</t>
  </si>
  <si>
    <t>Odkaz na mn. položky pořadí 100 : 1,93145</t>
  </si>
  <si>
    <t>Odkaz na mn. položky pořadí 101 : 117,08400</t>
  </si>
  <si>
    <t>Odkaz na mn. položky pořadí 102 : 133,11000</t>
  </si>
  <si>
    <t>Odkaz na mn. položky pořadí 103 : 20,52490</t>
  </si>
  <si>
    <t>Odkaz na mn. položky pořadí 104 : 49,34160</t>
  </si>
  <si>
    <t>Odkaz na mn. položky pořadí 105 : 0,50000</t>
  </si>
  <si>
    <t>979082111R00</t>
  </si>
  <si>
    <t>Vnitrostaveništní doprava suti a vybouraných hmot do 10 m</t>
  </si>
  <si>
    <t>Odkaz na mn. položky pořadí 95 : 469,32145</t>
  </si>
  <si>
    <t>979083117R00</t>
  </si>
  <si>
    <t>Vodorovné přemístění suti přes 5000 m do 6000 m</t>
  </si>
  <si>
    <t>včetně naložení na dopravní prostředek a složení,</t>
  </si>
  <si>
    <t>979083191R00</t>
  </si>
  <si>
    <t>Vodorovné přemístění suti za každých dalších započatých 1000 m přes 6000 m</t>
  </si>
  <si>
    <t>Odkaz na mn. položky pořadí 97 : 469,32145</t>
  </si>
  <si>
    <t>979990107R00</t>
  </si>
  <si>
    <t>Poplatek za uložení, směs betonu, cihel a dřeva,  , skupina 17 09 04 z Katalogu odpadů</t>
  </si>
  <si>
    <t>kategorie 17 09 04 smíšené stavební a demoliční odpady</t>
  </si>
  <si>
    <t>Odkaz na dem. hmot. položky pořadí 86 : 3,42950</t>
  </si>
  <si>
    <t>979990121R00</t>
  </si>
  <si>
    <t>Poplatek za uložení, asfaltové pásy,  , skupina 17 03 02 z Katalogu odpadů</t>
  </si>
  <si>
    <t>Odkaz na dem. hmot. položky pořadí 90 : 1,57301</t>
  </si>
  <si>
    <t>Odkaz na dem. hmot. položky pořadí 91 : 0,35844</t>
  </si>
  <si>
    <t>979999973R00</t>
  </si>
  <si>
    <t>Poplatek za uložení, zemina a kamení,  , skupina 17 05 04 z Katalogu odpadů</t>
  </si>
  <si>
    <t>Odkaz na dem. hmot. položky pořadí 1 : 42,63600</t>
  </si>
  <si>
    <t>Odkaz na dem. hmot. položky pořadí 2 : 74,44800</t>
  </si>
  <si>
    <t>979999979R00</t>
  </si>
  <si>
    <t>Poplatek za recyklaci, beton silně vyztužený, kusovost do 1600 cm2, skupina 17 01 01 z Katalogu odpadů</t>
  </si>
  <si>
    <t>Odkaz na dem. hmot. položky pořadí 12 : 131,66400</t>
  </si>
  <si>
    <t>Odkaz na dem. hmot. položky pořadí 87 : 1,44600</t>
  </si>
  <si>
    <t>979999981R00</t>
  </si>
  <si>
    <t>Poplatek za recyklaci, betonu, kusovost do 1600 cm2, skupina 17 01 01 z Katalogu odpadů</t>
  </si>
  <si>
    <t>Odkaz na hmot. položky pořadí 65 : 3,78750</t>
  </si>
  <si>
    <t>Odkaz na hmot. položky pořadí 80 : 0,01740</t>
  </si>
  <si>
    <t>Odkaz na dem. hmot. položky pořadí 81 : 16,72000</t>
  </si>
  <si>
    <t>979999995R00</t>
  </si>
  <si>
    <t>Poplatek za recyklaci, obalovaného kameniva a asfaltu, kusovost do 1600 cm2, skupina 17 03 02 z Katalogu odpadů</t>
  </si>
  <si>
    <t>170 302</t>
  </si>
  <si>
    <t>Odkaz na dem. hmot. položky pořadí 3 : 20,55900</t>
  </si>
  <si>
    <t>Odkaz na dem. hmot. položky pořadí 4 : 28,78260</t>
  </si>
  <si>
    <t>979999999R00</t>
  </si>
  <si>
    <t>Poplatek za recyklaci, suti s 10 % příměsi dřeva, plastu apod.,  , skupina 17 01 07 z Katalogu odpadů</t>
  </si>
  <si>
    <t>0,5</t>
  </si>
  <si>
    <t>SUM</t>
  </si>
  <si>
    <t xml:space="preserve"> - odvoz výkopku horniny 1-4 ze zeleně na mezideponii zhotovitele pro následný zásyp jam, rýh a šachet se zhutněním</t>
  </si>
  <si>
    <t>END</t>
  </si>
  <si>
    <t>388996111R00</t>
  </si>
  <si>
    <t>Trubky tělesa trubkového kabelovodu chránička kabelu z HDPE, do DN 63 mm, v otevřeném výkopu</t>
  </si>
  <si>
    <t>828-1</t>
  </si>
  <si>
    <t>(chránička typ KOPOFLEX v souběhu, křížení PI potrubí s kabelovým vedením)</t>
  </si>
  <si>
    <t>Včetně spojovacího materiálu.</t>
  </si>
  <si>
    <t>Odkaz na mn. položky pořadí 78 : 6,00000</t>
  </si>
  <si>
    <t>86-01</t>
  </si>
  <si>
    <t>Předizolované ocelové potrubí včetně veškerého příslušenství (spojky, ohyby, ukončovací, těsnící prvky, armatury, t-kusy, atp)</t>
  </si>
  <si>
    <t>- Technické a fyzikální vlastnosti viz technická zpráva.</t>
  </si>
  <si>
    <t>- Kompletní dodávka předizolovaného potrubí v rozsahu celé trasy viz montážní schéma a koordinační situace.</t>
  </si>
  <si>
    <t>86-02</t>
  </si>
  <si>
    <t>Doprava PIP, včetně vyložení z nákladního automobilu a balného</t>
  </si>
  <si>
    <t>viz technická zpráva</t>
  </si>
  <si>
    <t>86-04</t>
  </si>
  <si>
    <t>Montáž monitorovacího systému PIP</t>
  </si>
  <si>
    <t>86-05</t>
  </si>
  <si>
    <t>Proměření signalizačního vodiče při dodávce potrubí</t>
  </si>
  <si>
    <t>86-06</t>
  </si>
  <si>
    <t>Proměření signalizačního vodiče reflektometrem po montáži, vč. vyhotovení protokolu</t>
  </si>
  <si>
    <t>86-09</t>
  </si>
  <si>
    <t>Vypuštění stávajícího teplovodního potrubí</t>
  </si>
  <si>
    <t>86-10</t>
  </si>
  <si>
    <t>Napuštění nového teplovodního potrubí</t>
  </si>
  <si>
    <t>86-12</t>
  </si>
  <si>
    <t>Napojení nového teplovodního potrubí na stávající</t>
  </si>
  <si>
    <t>viz technická zpráva a výkresová část</t>
  </si>
  <si>
    <t>86-19</t>
  </si>
  <si>
    <t>Uvedení do provozu</t>
  </si>
  <si>
    <t>0R</t>
  </si>
  <si>
    <t>materiál drobný</t>
  </si>
  <si>
    <t>Kč</t>
  </si>
  <si>
    <t>RTS 23/ I</t>
  </si>
  <si>
    <t>Drobný instalační materiál, spojovací materiál, konektory, štítky, vývodky, kabelový managment, lišty, podložky, matice, šrouby, měděné dráty červené a modré barvy, atd.</t>
  </si>
  <si>
    <t>3500</t>
  </si>
  <si>
    <t>87-01</t>
  </si>
  <si>
    <t>Předizolované PE-Xa potrubí včetně veškerého příslušenství (spojky, ukončovací, těsnící prvky, armatury, t-kusy, atp.)</t>
  </si>
  <si>
    <t>87-02</t>
  </si>
  <si>
    <t>Doprava PIP Pe-Xa, včetně vyložení z nákladního automobilu a balného</t>
  </si>
  <si>
    <t>87-03</t>
  </si>
  <si>
    <t>Kompletní montáž PIP PE-Xa</t>
  </si>
  <si>
    <t>Montáž veškerého předizolovaného potrubí viz technická zpráva a montážní schéma.</t>
  </si>
  <si>
    <t>87-09</t>
  </si>
  <si>
    <t>Vypuštění stávajícího potrubí TV a CTV</t>
  </si>
  <si>
    <t>87-10</t>
  </si>
  <si>
    <t>Napuštění nového potrubí TV a CTV</t>
  </si>
  <si>
    <t>87-12</t>
  </si>
  <si>
    <t>Napojení nového potrubí na stávající potrubí TV a CTV</t>
  </si>
  <si>
    <t>87-19</t>
  </si>
  <si>
    <t>Drobný instalační materiál, spojovací materiál, konektory, štítky, vývodky, kabelový managment, lišty, podložky, matice, šrouby, měděné dráty, atd.</t>
  </si>
  <si>
    <t>998272201R00</t>
  </si>
  <si>
    <t>Přesun hmot pro trubní vedení z ocelových trub v otevřeném výkopu</t>
  </si>
  <si>
    <t>827-1</t>
  </si>
  <si>
    <t>svařovaných (vodovody, plynovody, teplovody, shybky, produktovody - 827 1.2, 827 2.2, 827 4.2, 827 5.2, 827 6.2) včetně drobných objektů,</t>
  </si>
  <si>
    <t>na vzdálenost 100 m</t>
  </si>
  <si>
    <t>Odkaz na mn. položky pořadí 67 : 140,00000*0,0063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</si>
  <si>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</si>
  <si>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</si>
  <si>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</si>
  <si>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</si>
  <si>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0,1285</t>
  </si>
  <si>
    <t>713300843R00</t>
  </si>
  <si>
    <t>Odstranění tepelné izolace těles z vláknitých materiálů  bez konstrukce bez povrchové úpravy</t>
  </si>
  <si>
    <t>800-713</t>
  </si>
  <si>
    <t>Odkaz na mn. položky pořadí 42 : 79,19999*0,55262</t>
  </si>
  <si>
    <t>Odkaz na mn. položky pořadí 43 : 79,80001*0,71592</t>
  </si>
  <si>
    <t>Odkaz na mn. položky pořadí 44 : 154,80000*1,31566</t>
  </si>
  <si>
    <t>713-05</t>
  </si>
  <si>
    <t>Izolace z minerálních vláken s AL polepem pro DN 50, tl. 40 mm, vč. montáže</t>
  </si>
  <si>
    <t>viz technická zpráva a výkresová část D</t>
  </si>
  <si>
    <t>Odkaz na mn. položky pořadí 41 : 6,00000</t>
  </si>
  <si>
    <t>998713101R00</t>
  </si>
  <si>
    <t>Přesun hmot pro izolace tepelné v objektech výšky do 6 m</t>
  </si>
  <si>
    <t>Přesun hmot</t>
  </si>
  <si>
    <t>POL7_</t>
  </si>
  <si>
    <t>50 m vodorovně</t>
  </si>
  <si>
    <t>998713192R00</t>
  </si>
  <si>
    <t>Přesun hmot pro izolace tepelné příplatek k ceně za zvětšený přesun přes vymezenou největší dopravní vzdálenost za vzdálenost do 100 m</t>
  </si>
  <si>
    <t>722172743R00</t>
  </si>
  <si>
    <t>Potrubí z plastických hmot z trub PP-RCT, D 25 mm, s 2,8 mm, S 3,2, polyfúzně svařované, bez zednických výpomocí</t>
  </si>
  <si>
    <t>800-721</t>
  </si>
  <si>
    <t>včetně tvarovek, bez zednických výpomocí</t>
  </si>
  <si>
    <t>Potrubí včetně tvarovek a pomocného lešení o výšce podlahy do 1900 mm a pro zatížení do 1,5 kPa.</t>
  </si>
  <si>
    <t>722172744R00</t>
  </si>
  <si>
    <t>Potrubí z plastických hmot z trub PP-RCT, D 32 mm, s 3,6 mm, S 4, polyfúzně svařované, bez zednických výpomocí</t>
  </si>
  <si>
    <t>722181215RT8</t>
  </si>
  <si>
    <t>Izolace vodovodního potrubí návleková z trubic z pěnového polyetylenu, tloušťka stěny 25 mm, d 25 mm</t>
  </si>
  <si>
    <t>V položce je kalkulována dodávka izolační trubice, spon a lepicí pásky.</t>
  </si>
  <si>
    <t>Odkaz na mn. položky pořadí 26 : 3,00000</t>
  </si>
  <si>
    <t>722181215RU1</t>
  </si>
  <si>
    <t>Izolace vodovodního potrubí návleková z trubic z pěnového polyetylenu, tloušťka stěny 25 mm, d 32 mm</t>
  </si>
  <si>
    <t>Odkaz na mn. položky pořadí 27 : 3,00000</t>
  </si>
  <si>
    <t>722237122R00</t>
  </si>
  <si>
    <t>Kohout kulový, mosazný, vnitřní-vnitřní závit, DN 20, PN 42</t>
  </si>
  <si>
    <t>722237123R00</t>
  </si>
  <si>
    <t>Kohout kulový, mosazný, vnitřní-vnitřní závit, DN 25, PN 35</t>
  </si>
  <si>
    <t>722280106R00</t>
  </si>
  <si>
    <t>Tlaková zkouška vodovodního potrubí do DN 32</t>
  </si>
  <si>
    <t>Včetně dodávky vody, uzavření a zabezpečení konců potrubí.</t>
  </si>
  <si>
    <t>2*70</t>
  </si>
  <si>
    <t>722290234R00</t>
  </si>
  <si>
    <t>Proplach a dezinfekce vodovodního potrubí do DN 80</t>
  </si>
  <si>
    <t>Včetně dodání desinfekčního prostředku.</t>
  </si>
  <si>
    <t>722 14</t>
  </si>
  <si>
    <t>Uchycení vodovodního potrubí</t>
  </si>
  <si>
    <t>viz. technická zpráva a výkresová část</t>
  </si>
  <si>
    <t>722-04</t>
  </si>
  <si>
    <t>Napojení na stávající rozvod CV</t>
  </si>
  <si>
    <t>722-05</t>
  </si>
  <si>
    <t>Napojení na stávající rozvod TV</t>
  </si>
  <si>
    <t>722-07</t>
  </si>
  <si>
    <t>Uzavření a vypuštění stávajících vodovodních rozvodů</t>
  </si>
  <si>
    <t>722-08</t>
  </si>
  <si>
    <t>Napuštění nového vodovodního potrubí</t>
  </si>
  <si>
    <t>998722101R00</t>
  </si>
  <si>
    <t>Přesun hmot pro vnitřní vodovod v objektech výšky do 6 m</t>
  </si>
  <si>
    <t>vodorovně do 50 m</t>
  </si>
  <si>
    <t>998722193R00</t>
  </si>
  <si>
    <t>Přesun hmot pro vnitřní vodovod příplatek k ceně za zvětšený přesun přes vymezenou největší dopravní vzdálenost  do 500 m</t>
  </si>
  <si>
    <t>733111108R00</t>
  </si>
  <si>
    <t>Potrubí z trubek závitových ocelových bezešvých, běžných, nízkotlaké, DN 50</t>
  </si>
  <si>
    <t>800-731</t>
  </si>
  <si>
    <t>Potrubí včetně tvarovek a zednických výpomocí.</t>
  </si>
  <si>
    <t>2*3</t>
  </si>
  <si>
    <t>733120826R00</t>
  </si>
  <si>
    <t>Demontáž potrubí z ocelových trubek hladkých přes 60,3 do D 89</t>
  </si>
  <si>
    <t>DN65 - CV : 64,5+12,9+1,8</t>
  </si>
  <si>
    <t>733120832R00</t>
  </si>
  <si>
    <t>Demontáž potrubí z ocelových trubek hladkých přes 89 do D 133</t>
  </si>
  <si>
    <t>DN100 - TV : 65+13+1,8</t>
  </si>
  <si>
    <t>733120839R00</t>
  </si>
  <si>
    <t>Demontáž potrubí z ocelových trubek hladkých D 219</t>
  </si>
  <si>
    <t>DN200 - ÚT : 64,5+64,5+25,8</t>
  </si>
  <si>
    <t>733190108R00</t>
  </si>
  <si>
    <t>Tlaková zkouška potrubí ocelových závitových, plastových, měděných přes DN 40 do DN 50</t>
  </si>
  <si>
    <t>Odkaz na mn. položky pořadí 67 : 140,00000</t>
  </si>
  <si>
    <t>733-16</t>
  </si>
  <si>
    <t>Demontáž kluzného uložení, DN65</t>
  </si>
  <si>
    <t>viz výkresy vnitřních rozvodů</t>
  </si>
  <si>
    <t>18</t>
  </si>
  <si>
    <t>733-17</t>
  </si>
  <si>
    <t>Demontáž kluzného uložení, DN100</t>
  </si>
  <si>
    <t>733-18</t>
  </si>
  <si>
    <t>Demontáž kluzného uložení, DN200</t>
  </si>
  <si>
    <t>26</t>
  </si>
  <si>
    <t>733-19</t>
  </si>
  <si>
    <t>Demontáž pevných bodů DN65</t>
  </si>
  <si>
    <t>viz technická zpráva a situace bouracích prací</t>
  </si>
  <si>
    <t>733-20</t>
  </si>
  <si>
    <t>Demontáž pevných bodů DN100</t>
  </si>
  <si>
    <t>733-21</t>
  </si>
  <si>
    <t>Demontáž pevných bodů DN200</t>
  </si>
  <si>
    <t>733-30</t>
  </si>
  <si>
    <t>Uchycení potrubí (závěsy typu U,L a objímky na potrubí)</t>
  </si>
  <si>
    <t xml:space="preserve"> - viz. technická zpráva</t>
  </si>
  <si>
    <t xml:space="preserve"> - v provedení s teplotní odolností 130°C</t>
  </si>
  <si>
    <t>998733101R00</t>
  </si>
  <si>
    <t>Přesun hmot pro rozvody potrubí v objektech výšky do 6 m</t>
  </si>
  <si>
    <t>998733193R00</t>
  </si>
  <si>
    <t>Přesun hmot pro rozvody potrubí příplatek k ceně za zvětšený přesun přes vymezenou největší dopravní vzdálenost  do 500 m</t>
  </si>
  <si>
    <t>734200822R00</t>
  </si>
  <si>
    <t>Demontáž závitových armatur se dvěma závity, přes 1/2 do G 1"</t>
  </si>
  <si>
    <t>998734101R00</t>
  </si>
  <si>
    <t>Přesun hmot pro armatury v objektech výšky do 6 m</t>
  </si>
  <si>
    <t>998734193R00</t>
  </si>
  <si>
    <t>Přesun hmot pro armatury příplatek k ceně za zvětšený přesun přes vymezenou největší dopravní vzdálenost  do 500 m</t>
  </si>
  <si>
    <t>783424140R00</t>
  </si>
  <si>
    <t>Nátěry potrubí a armatur syntetické potrubí, do DN 50 mm, dvojnásobné se základním nátěrem</t>
  </si>
  <si>
    <t>800-783</t>
  </si>
  <si>
    <t>na vzduchu schnoucí</t>
  </si>
  <si>
    <t xml:space="preserve"> - s teplotní odolností 130°C</t>
  </si>
  <si>
    <t>23170120R</t>
  </si>
  <si>
    <t>pěna PU; montážní, výplňová, izolační; tepelná odolnost -40 až 90 °C; přetíratelná; 0,75 l</t>
  </si>
  <si>
    <t>220060470R00</t>
  </si>
  <si>
    <t>Provizorní zaslepení konce HDPE</t>
  </si>
  <si>
    <t>220061163R00</t>
  </si>
  <si>
    <t>Roztažení a položení trubky HDPE podél výkopu</t>
  </si>
  <si>
    <t>Odkaz na mn. položky pořadí 66 : 77,40000</t>
  </si>
  <si>
    <t>220061164R00</t>
  </si>
  <si>
    <t>Položení trubky HDPE do výkopu</t>
  </si>
  <si>
    <t>222085301R00</t>
  </si>
  <si>
    <t>Kalibrace trubky HDPE</t>
  </si>
  <si>
    <t>222085401R00</t>
  </si>
  <si>
    <t>Tlakování trubky HDPE</t>
  </si>
  <si>
    <t>M22-002</t>
  </si>
  <si>
    <t>Přípravné práce pro kalibraci a tlakování chráničky HDPE</t>
  </si>
  <si>
    <t>M22-003</t>
  </si>
  <si>
    <t>Chránička HDPE 40/33 mm</t>
  </si>
  <si>
    <t>77,4</t>
  </si>
  <si>
    <t>230013052R00</t>
  </si>
  <si>
    <t>Montáž předizolovaného potrubí DN 50, D 140 mm, spoj po 6 m</t>
  </si>
  <si>
    <t>Montáž předizolovaného ocelového potrubí.</t>
  </si>
  <si>
    <t>viz technická zpráva a montážní schéma</t>
  </si>
  <si>
    <t>126+12+2</t>
  </si>
  <si>
    <t>230014052R00</t>
  </si>
  <si>
    <t>Spojka předizolovaného potrubí DN 50/D140 mm</t>
  </si>
  <si>
    <t>Montáž spojky na předizolovaném ocelovém potrubí.</t>
  </si>
  <si>
    <t>2*9</t>
  </si>
  <si>
    <t>230120043R00</t>
  </si>
  <si>
    <t>Čištění potrubí profukováním nebo proplach. DN 50</t>
  </si>
  <si>
    <t>230161007R00</t>
  </si>
  <si>
    <t>Prozáření svarů Iridiem 192,2 st.D48-63,5,t 1- 6,5</t>
  </si>
  <si>
    <t>Svary na potrubí budou rentgenovány v rozsahu 100% svarů na všech rozvodech.</t>
  </si>
  <si>
    <t>Odkaz na mn. položky pořadí 68 : 18,00000</t>
  </si>
  <si>
    <t>230170002R00</t>
  </si>
  <si>
    <t>Příprava pro zkoušku těsnosti, DN 50 - 80</t>
  </si>
  <si>
    <t>sada</t>
  </si>
  <si>
    <t>POL1_9</t>
  </si>
  <si>
    <t>230170012R00</t>
  </si>
  <si>
    <t>Zkouška těsnosti potrubí, DN 50 - 80</t>
  </si>
  <si>
    <t>28611141.AR</t>
  </si>
  <si>
    <t>Trubka plastová pro venkovní kanalizaci spoj: hrdlový; potrubí: vícevrstvé; skladba: PVC-U - pěna - PVC-U; povrch: hladký; DN = 100; de = 110,0 mm; tl. stěny = 3,2 mm; l = 1 000 mm; SDR 41,0; SN 4</t>
  </si>
  <si>
    <t>Chránička pro zajištění kříženého, souběžného ocelového, betonového nebo plastového potrubí.</t>
  </si>
  <si>
    <t>171156018500R</t>
  </si>
  <si>
    <t>Jeřáb automobilní GROWE TMS 475</t>
  </si>
  <si>
    <t>STROJ</t>
  </si>
  <si>
    <t>Stroj</t>
  </si>
  <si>
    <t>Nedokončená</t>
  </si>
  <si>
    <t>POL6_</t>
  </si>
  <si>
    <t>421473390200R</t>
  </si>
  <si>
    <t>Svářecí dieselagregát  MEZ  DG 321</t>
  </si>
  <si>
    <t>POL6_0</t>
  </si>
  <si>
    <t>460490012R00-01</t>
  </si>
  <si>
    <t>Fólie výstražná z PVC, šířka 33 cm, ZELENÁ</t>
  </si>
  <si>
    <t>Kalkul</t>
  </si>
  <si>
    <t>Pro nové PI teplovodní rozvody, Pe-Xa rozvody TV a CTV.</t>
  </si>
  <si>
    <t>Odkaz na mn. položky pořadí 67 : 140,00000*1,2</t>
  </si>
  <si>
    <t>460490012R00-02</t>
  </si>
  <si>
    <t>Fólie výstražná z PVC, šířka 33 cm, ORANŽOVÁ</t>
  </si>
  <si>
    <t>Pro sdělovací kabely, chráničky HDPE 40/33 mm.</t>
  </si>
  <si>
    <t>(chráničky HDPE 40/33 + křížení, souběh sdělovacích kabelů s novým PI potrubím)</t>
  </si>
  <si>
    <t>460490012R00-03</t>
  </si>
  <si>
    <t>Fólie výstražná z PVC, šířka 33 cm, ČERVENÁ</t>
  </si>
  <si>
    <t>Pro silnoproudé kabely.</t>
  </si>
  <si>
    <t>(křížení, souběh silnoproudých kabelů s novým PI potrubím)</t>
  </si>
  <si>
    <t>3+3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</si>
  <si>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</si>
  <si>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</si>
  <si>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</si>
  <si>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Odkaz na dem. hmot. položky pořadí 42 : 0,66607</t>
  </si>
  <si>
    <t>979951112R00</t>
  </si>
  <si>
    <t>Výkup kovů železný šrot, tloušťky nad 4 mm</t>
  </si>
  <si>
    <t>Odkaz na dem. hmot. položky pořadí 43 : 1,10443</t>
  </si>
  <si>
    <t>Odkaz na dem. hmot. položky pořadí 44 : 6,12389</t>
  </si>
  <si>
    <t>Odkaz na dem. hmot. položky pořadí 46 : 0,06300</t>
  </si>
  <si>
    <t>Odkaz na dem. hmot. položky pořadí 47 : 0,11880</t>
  </si>
  <si>
    <t>Odkaz na dem. hmot. položky pořadí 48 : 0,54600</t>
  </si>
  <si>
    <t>Odkaz na dem. hmot. položky pořadí 49 : 0,01960</t>
  </si>
  <si>
    <t>Odkaz na dem. hmot. položky pořadí 50 : 0,03160</t>
  </si>
  <si>
    <t>Odkaz na dem. hmot. položky pořadí 51 : 0,06800</t>
  </si>
  <si>
    <t>979981104R00</t>
  </si>
  <si>
    <t>Kontejner, přistavení na 24 h, odvoz a likvidace, kapacita 9 t, suť bez příměsí</t>
  </si>
  <si>
    <t>Odkaz na mn. položky pořadí 88 : 15,57172</t>
  </si>
  <si>
    <t>Odkaz na mn. položky pořadí 83 : 15,57172</t>
  </si>
  <si>
    <t>979990144R00</t>
  </si>
  <si>
    <t>Poplatek za uložení, minerální vata,  , skupina 17 06 04 z Katalogu odpadů</t>
  </si>
  <si>
    <t>kategorie 17 06 03 izolační materiály, které jsou, nebo obsahují nebezpečné látky</t>
  </si>
  <si>
    <t>Odkaz na dem. hmot. položky pořadí 22 : 6,03033</t>
  </si>
  <si>
    <t>0,8</t>
  </si>
  <si>
    <t>979087391R00</t>
  </si>
  <si>
    <t xml:space="preserve">Vodorovné přemístění suti nošením k místu nakládky příplatek za každých dalších i započatých 10 m vzdálenosti suti,  </t>
  </si>
  <si>
    <t>800-2</t>
  </si>
  <si>
    <t>nebo vybouraných hmot nošením nebo přehazováním k místu nakládky přístupnému normálním dopravním prostředkům do 10 m,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</si>
  <si>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</si>
  <si>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</si>
  <si>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</si>
  <si>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Odkaz na mn. položky pořadí 79 : 0,66607</t>
  </si>
  <si>
    <t>Odkaz na mn. položky pořadí 80 : 8,07532</t>
  </si>
  <si>
    <t>Odkaz na mn. položky pořadí 85 : 6,03033</t>
  </si>
  <si>
    <t>Odkaz na mn. položky pořadí 86 : 0,80000</t>
  </si>
  <si>
    <t>904      R02</t>
  </si>
  <si>
    <t>Hzs-zkousky v ramci montaz.praci, Topná zkouška</t>
  </si>
  <si>
    <t>VRN-VN-08</t>
  </si>
  <si>
    <t>Požární hlídka po dokončení svářečských prací</t>
  </si>
  <si>
    <t>VRN-VN-09</t>
  </si>
  <si>
    <t>Výrobní dokumentace OK</t>
  </si>
  <si>
    <t>VRN-VN-10</t>
  </si>
  <si>
    <t>Zkouška těsnosti dle ČSN 060310</t>
  </si>
  <si>
    <t>VRN-VN-11</t>
  </si>
  <si>
    <t>Označení štítky - popis zařízení, armatur a strojů</t>
  </si>
  <si>
    <t>U výrobků spojených se spotřebou energie, na které se vztahují požadavky na označování energetickými štítky a ekodesign bude doloženo splnění těchto požadavků (např. štítek, prohlášení o shodě, CE...)</t>
  </si>
  <si>
    <t>VRN-VN-12</t>
  </si>
  <si>
    <t>Označení potrubí podle ČSN 13 0072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</si>
  <si>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</si>
  <si>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</si>
  <si>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</si>
  <si>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</si>
  <si>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</si>
  <si>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</si>
  <si>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</si>
  <si>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 R</t>
  </si>
  <si>
    <t>Zařízení staveniště</t>
  </si>
  <si>
    <t>Veškeré náklady spojené s vybudováním, provozem a odstraněním zařízení staveniště. Vybudování zpevněných ploch pro skladování</t>
  </si>
  <si>
    <t>materiálu, doprava a osazení kontejnerů pro skladování. Sejmutí ornice, hrubá úprava terénu a zpevnění ploch pro osazení objektů</t>
  </si>
  <si>
    <t>sociálního zařízení staveniště a kanceláří stavby. Doprava a osazení mobilních buněk sociálního zařízení - umývárny, toalety, šatny.</t>
  </si>
  <si>
    <t>Doprava a osazení dočasného oplocení zařízení staveniště. Doprava a osazení kanceláří stavby a technického dozoru. Doprava a osazení</t>
  </si>
  <si>
    <t>dočasného oplocení staveniště. Zřízení vnitrostaveništního rozvodu energie do 5 kV od připojení na hlavní přívod na staveništi včetně</t>
  </si>
  <si>
    <t>rozvaděčů pro připojení přenosných zásuvkových skříní, obecné osvětlení staveniště (včetně stožárů a osvětlovacích tělesj.Zřízení</t>
  </si>
  <si>
    <t>přípojky elektrické energie a vody do vzdálenosti 1 km od obvodu staveniště. Náhradní zdroj elektrické energie. Náklady na vybavení</t>
  </si>
  <si>
    <t>objektů zařízení staveniště, ostraha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</si>
  <si>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</si>
  <si>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</si>
  <si>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005121020R</t>
  </si>
  <si>
    <t xml:space="preserve">Provoz zařízení staveniště </t>
  </si>
  <si>
    <t>005121030R</t>
  </si>
  <si>
    <t>Odstranění zařízení staveniště</t>
  </si>
  <si>
    <t>005241020R</t>
  </si>
  <si>
    <t xml:space="preserve">Geodetické zaměření skutečného provedení  </t>
  </si>
  <si>
    <t>v rozsahu i pro vložení věcných břemen</t>
  </si>
  <si>
    <t>VRN-VN-07</t>
  </si>
  <si>
    <t>Vizuální kontrola svárů (ČSN EN ISO 17637 (051180)</t>
  </si>
  <si>
    <t>VRN-VN-13</t>
  </si>
  <si>
    <t>Odvzdušnění soustavy včetně koordinace s uživatelem napojených staveb na otopnou soustavu</t>
  </si>
  <si>
    <t>005211020R</t>
  </si>
  <si>
    <t>Ochrana stávaj. inženýrských sítí na staveništi</t>
  </si>
  <si>
    <t>005231040R</t>
  </si>
  <si>
    <t>Provozní řády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</si>
  <si>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</si>
  <si>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</si>
  <si>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</t>
  </si>
  <si>
    <t>004111020R1</t>
  </si>
  <si>
    <t>Provozní dokumentace včetně dokladové části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</si>
  <si>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</si>
  <si>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2 01</t>
  </si>
  <si>
    <t>Zpracování technologických postupů jednotlivých prací včetně průběžné aktualizace a odsouhlasení</t>
  </si>
  <si>
    <t>2 03</t>
  </si>
  <si>
    <t>Pomocné konstrukce zajištující ochranu proti poškození objektů na inženýrských sítích, včetně veškerého příslušenstíví</t>
  </si>
  <si>
    <t>2 04</t>
  </si>
  <si>
    <t>D vystěhování a příprava řešeného prostoru k provádění stavebních úprav včetně D+M zakrytí a zabezp., stávajících konstrukcí, předmětů a prvků před znečištěním, nebo porušením v průběhu stavebních</t>
  </si>
  <si>
    <t>úprav</t>
  </si>
  <si>
    <t>2 10</t>
  </si>
  <si>
    <t>Zajištění pravidelného úklidu všech řešených prostor včetně navazujících komunikačních a transp., prostor</t>
  </si>
  <si>
    <t>2 12</t>
  </si>
  <si>
    <t>Zpracování plánu organizace výstavby</t>
  </si>
  <si>
    <t>2 20</t>
  </si>
  <si>
    <t>Předložení použité technologie a vzorků před konečnou montáží</t>
  </si>
  <si>
    <t>VRN-ON-06</t>
  </si>
  <si>
    <t>Pomocné konstrukce zajištující ochranu osob stavby včetně veškerého příslušenství, doplňků,, kotevních a spojovacích prvků</t>
  </si>
  <si>
    <t>VRN-ON-07</t>
  </si>
  <si>
    <t>Vymezení řešeného prostoru stavebního objektu a vymezení transportních tras stavebního materiálu</t>
  </si>
  <si>
    <t>Město Nový Jičín</t>
  </si>
  <si>
    <t>00298212</t>
  </si>
  <si>
    <t>Masarykovo nám. 1/1</t>
  </si>
  <si>
    <t>CZ00298212</t>
  </si>
  <si>
    <t>741 01</t>
  </si>
  <si>
    <t>Nový Jičín</t>
  </si>
  <si>
    <t>Zadavatel: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</si>
</sst>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0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kCM7Tyhcu77gQ04ea0deEHThWKta5johcd8jMwj7U//1iX2szrRiQy2mXFIjODVY1vaLaAiPUD6/FMeFezkYUg==" saltValue="kpUNAWKcRrXtq9E+TSrgS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5"/>
  <sheetViews>
    <sheetView showGridLines="0" topLeftCell="B1" zoomScaleNormal="100" zoomScaleSheetLayoutView="75" workbookViewId="0">
      <selection activeCell="G24" sqref="G24:I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0" t="s">
        <v>41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2"/>
      <c r="B2" s="76" t="s">
        <v>22</v>
      </c>
      <c r="C2" s="77"/>
      <c r="D2" s="78" t="s">
        <v>42</v>
      </c>
      <c r="E2" s="209" t="s">
        <v>43</v>
      </c>
      <c r="F2" s="210"/>
      <c r="G2" s="210"/>
      <c r="H2" s="210"/>
      <c r="I2" s="210"/>
      <c r="J2" s="211"/>
      <c r="O2" s="1"/>
    </row>
    <row r="3" spans="1:15" ht="27" hidden="1" customHeight="1" x14ac:dyDescent="0.2">
      <c r="A3" s="2"/>
      <c r="B3" s="79"/>
      <c r="C3" s="77"/>
      <c r="D3" s="80"/>
      <c r="E3" s="212"/>
      <c r="F3" s="213"/>
      <c r="G3" s="213"/>
      <c r="H3" s="213"/>
      <c r="I3" s="213"/>
      <c r="J3" s="214"/>
    </row>
    <row r="4" spans="1:15" ht="23.25" customHeight="1" x14ac:dyDescent="0.2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893</v>
      </c>
      <c r="C5" s="190"/>
      <c r="D5" s="191" t="s">
        <v>887</v>
      </c>
      <c r="E5" s="196"/>
      <c r="F5" s="196"/>
      <c r="G5" s="196"/>
      <c r="H5" s="193" t="s">
        <v>40</v>
      </c>
      <c r="I5" s="197" t="s">
        <v>888</v>
      </c>
      <c r="J5" s="8"/>
    </row>
    <row r="6" spans="1:15" ht="15.75" customHeight="1" x14ac:dyDescent="0.2">
      <c r="A6" s="2"/>
      <c r="B6" s="28"/>
      <c r="C6" s="196"/>
      <c r="D6" s="191" t="s">
        <v>889</v>
      </c>
      <c r="E6" s="196"/>
      <c r="F6" s="196"/>
      <c r="G6" s="196"/>
      <c r="H6" s="193" t="s">
        <v>34</v>
      </c>
      <c r="I6" s="197" t="s">
        <v>890</v>
      </c>
      <c r="J6" s="8"/>
    </row>
    <row r="7" spans="1:15" ht="15.75" customHeight="1" x14ac:dyDescent="0.2">
      <c r="A7" s="2"/>
      <c r="B7" s="29"/>
      <c r="C7" s="198" t="s">
        <v>891</v>
      </c>
      <c r="D7" s="192" t="s">
        <v>892</v>
      </c>
      <c r="E7" s="194"/>
      <c r="F7" s="194"/>
      <c r="G7" s="194"/>
      <c r="H7" s="195"/>
      <c r="I7" s="194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6"/>
      <c r="E11" s="216"/>
      <c r="F11" s="216"/>
      <c r="G11" s="216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5"/>
      <c r="F15" s="215"/>
      <c r="G15" s="217"/>
      <c r="H15" s="217"/>
      <c r="I15" s="217" t="s">
        <v>29</v>
      </c>
      <c r="J15" s="218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SUMIF(F57:F81,A16,I57:I81)+SUMIF(F57:F81,"PSU",I57:I81)</f>
        <v>0</v>
      </c>
      <c r="J16" s="208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SUMIF(F57:F81,A17,I57:I81)</f>
        <v>0</v>
      </c>
      <c r="J17" s="208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SUMIF(F57:F81,A18,I57:I81)</f>
        <v>0</v>
      </c>
      <c r="J18" s="208"/>
    </row>
    <row r="19" spans="1:10" ht="23.25" customHeight="1" x14ac:dyDescent="0.2">
      <c r="A19" s="138" t="s">
        <v>113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SUMIF(F57:F81,A19,I57:I81)</f>
        <v>0</v>
      </c>
      <c r="J19" s="208"/>
    </row>
    <row r="20" spans="1:10" ht="23.25" customHeight="1" x14ac:dyDescent="0.2">
      <c r="A20" s="138" t="s">
        <v>114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SUMIF(F57:F81,A20,I57:I81)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19"/>
      <c r="F21" s="220"/>
      <c r="G21" s="219"/>
      <c r="H21" s="220"/>
      <c r="I21" s="219">
        <f>SUM(I16:J20)</f>
        <v>0</v>
      </c>
      <c r="J21" s="23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27">
        <f>A23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3">
        <f>A25</f>
        <v>0</v>
      </c>
      <c r="H26" s="204"/>
      <c r="I26" s="20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5">
        <f>CenaCelkem-(ZakladDPHSni+DPHSni+ZakladDPHZakl+DPHZakl)</f>
        <v>0</v>
      </c>
      <c r="H27" s="205"/>
      <c r="I27" s="20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33">
        <f>ZakladDPHSniVypocet+ZakladDPHZaklVypocet</f>
        <v>0</v>
      </c>
      <c r="H28" s="233"/>
      <c r="I28" s="23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32">
        <f>A27</f>
        <v>0</v>
      </c>
      <c r="H29" s="232"/>
      <c r="I29" s="232"/>
      <c r="J29" s="118" t="s">
        <v>55</v>
      </c>
    </row>
    <row r="30" spans="1:10" ht="12.75" customHeight="1" x14ac:dyDescent="0.2">
      <c r="A30" s="2"/>
      <c r="B30" s="2"/>
      <c r="J30" s="9"/>
    </row>
    <row r="31" spans="1:10" ht="30.2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7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44</v>
      </c>
      <c r="C39" s="238"/>
      <c r="D39" s="238"/>
      <c r="E39" s="238"/>
      <c r="F39" s="98">
        <f>'IO01 01 Pol'!AE389+'IO01 02 Pol'!AE293+'IO01 03 Pol'!AE52</f>
        <v>0</v>
      </c>
      <c r="G39" s="99">
        <f>'IO01 01 Pol'!AF389+'IO01 02 Pol'!AF293+'IO01 03 Pol'!AF52</f>
        <v>0</v>
      </c>
      <c r="H39" s="100">
        <f t="shared" ref="H39:H44" si="1">(F39*SazbaDPH1/100)+(G39*SazbaDPH2/100)</f>
        <v>0</v>
      </c>
      <c r="I39" s="100">
        <f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/>
      <c r="C40" s="239" t="s">
        <v>45</v>
      </c>
      <c r="D40" s="239"/>
      <c r="E40" s="239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46</v>
      </c>
      <c r="C41" s="239" t="s">
        <v>47</v>
      </c>
      <c r="D41" s="239"/>
      <c r="E41" s="239"/>
      <c r="F41" s="103">
        <f>'IO01 01 Pol'!AE389+'IO01 02 Pol'!AE293+'IO01 03 Pol'!AE52</f>
        <v>0</v>
      </c>
      <c r="G41" s="104">
        <f>'IO01 01 Pol'!AF389+'IO01 02 Pol'!AF293+'IO01 03 Pol'!AF52</f>
        <v>0</v>
      </c>
      <c r="H41" s="104">
        <f t="shared" si="1"/>
        <v>0</v>
      </c>
      <c r="I41" s="104">
        <f>F41+G41+H41</f>
        <v>0</v>
      </c>
      <c r="J41" s="105" t="str">
        <f>IF(_xlfn.SINGLE(CenaCelkemVypocet)=0,"",I41/_xlfn.SINGLE(CenaCelkemVypocet)*100)</f>
        <v/>
      </c>
    </row>
    <row r="42" spans="1:10" ht="25.5" customHeight="1" x14ac:dyDescent="0.2">
      <c r="A42" s="87">
        <v>3</v>
      </c>
      <c r="B42" s="106" t="s">
        <v>48</v>
      </c>
      <c r="C42" s="238" t="s">
        <v>49</v>
      </c>
      <c r="D42" s="238"/>
      <c r="E42" s="238"/>
      <c r="F42" s="107">
        <f>'IO01 01 Pol'!AE389</f>
        <v>0</v>
      </c>
      <c r="G42" s="100">
        <f>'IO01 01 Pol'!AF389</f>
        <v>0</v>
      </c>
      <c r="H42" s="100">
        <f t="shared" si="1"/>
        <v>0</v>
      </c>
      <c r="I42" s="100">
        <f>F42+G42+H42</f>
        <v>0</v>
      </c>
      <c r="J42" s="101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6" t="s">
        <v>50</v>
      </c>
      <c r="C43" s="238" t="s">
        <v>51</v>
      </c>
      <c r="D43" s="238"/>
      <c r="E43" s="238"/>
      <c r="F43" s="107">
        <f>'IO01 02 Pol'!AE293</f>
        <v>0</v>
      </c>
      <c r="G43" s="100">
        <f>'IO01 02 Pol'!AF293</f>
        <v>0</v>
      </c>
      <c r="H43" s="100">
        <f t="shared" si="1"/>
        <v>0</v>
      </c>
      <c r="I43" s="100">
        <f>F43+G43+H43</f>
        <v>0</v>
      </c>
      <c r="J43" s="101" t="str">
        <f>IF(_xlfn.SINGLE(CenaCelkemVypocet)=0,"",I43/_xlfn.SINGLE(CenaCelkemVypocet)*100)</f>
        <v/>
      </c>
    </row>
    <row r="44" spans="1:10" ht="25.5" customHeight="1" x14ac:dyDescent="0.2">
      <c r="A44" s="87">
        <v>3</v>
      </c>
      <c r="B44" s="106" t="s">
        <v>52</v>
      </c>
      <c r="C44" s="238" t="s">
        <v>53</v>
      </c>
      <c r="D44" s="238"/>
      <c r="E44" s="238"/>
      <c r="F44" s="107">
        <f>'IO01 03 Pol'!AE52</f>
        <v>0</v>
      </c>
      <c r="G44" s="100">
        <f>'IO01 03 Pol'!AF52</f>
        <v>0</v>
      </c>
      <c r="H44" s="100">
        <f t="shared" si="1"/>
        <v>0</v>
      </c>
      <c r="I44" s="100">
        <f>F44+G44+H44</f>
        <v>0</v>
      </c>
      <c r="J44" s="101" t="str">
        <f>IF(_xlfn.SINGLE(CenaCelkemVypocet)=0,"",I44/_xlfn.SINGLE(CenaCelkemVypocet)*100)</f>
        <v/>
      </c>
    </row>
    <row r="45" spans="1:10" ht="25.5" customHeight="1" x14ac:dyDescent="0.2">
      <c r="A45" s="87"/>
      <c r="B45" s="240" t="s">
        <v>54</v>
      </c>
      <c r="C45" s="241"/>
      <c r="D45" s="241"/>
      <c r="E45" s="242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60</v>
      </c>
      <c r="B49" t="s">
        <v>61</v>
      </c>
    </row>
    <row r="50" spans="1:10" x14ac:dyDescent="0.2">
      <c r="A50" t="s">
        <v>60</v>
      </c>
      <c r="B50" t="s">
        <v>62</v>
      </c>
    </row>
    <row r="51" spans="1:10" x14ac:dyDescent="0.2">
      <c r="A51" t="s">
        <v>60</v>
      </c>
      <c r="B51" t="s">
        <v>63</v>
      </c>
    </row>
    <row r="54" spans="1:10" ht="15.75" x14ac:dyDescent="0.25">
      <c r="B54" s="119" t="s">
        <v>64</v>
      </c>
    </row>
    <row r="56" spans="1:10" ht="25.5" customHeight="1" x14ac:dyDescent="0.2">
      <c r="A56" s="121"/>
      <c r="B56" s="124" t="s">
        <v>17</v>
      </c>
      <c r="C56" s="124" t="s">
        <v>5</v>
      </c>
      <c r="D56" s="125"/>
      <c r="E56" s="125"/>
      <c r="F56" s="126" t="s">
        <v>65</v>
      </c>
      <c r="G56" s="126"/>
      <c r="H56" s="126"/>
      <c r="I56" s="126" t="s">
        <v>29</v>
      </c>
      <c r="J56" s="126" t="s">
        <v>0</v>
      </c>
    </row>
    <row r="57" spans="1:10" ht="36.75" customHeight="1" x14ac:dyDescent="0.2">
      <c r="A57" s="122"/>
      <c r="B57" s="127" t="s">
        <v>66</v>
      </c>
      <c r="C57" s="243" t="s">
        <v>67</v>
      </c>
      <c r="D57" s="244"/>
      <c r="E57" s="244"/>
      <c r="F57" s="134" t="s">
        <v>24</v>
      </c>
      <c r="G57" s="135"/>
      <c r="H57" s="135"/>
      <c r="I57" s="135">
        <f>'IO01 01 Pol'!G8</f>
        <v>0</v>
      </c>
      <c r="J57" s="131" t="str">
        <f>IF(I82=0,"",I57/I82*100)</f>
        <v/>
      </c>
    </row>
    <row r="58" spans="1:10" ht="36.75" customHeight="1" x14ac:dyDescent="0.2">
      <c r="A58" s="122"/>
      <c r="B58" s="127" t="s">
        <v>68</v>
      </c>
      <c r="C58" s="243" t="s">
        <v>69</v>
      </c>
      <c r="D58" s="244"/>
      <c r="E58" s="244"/>
      <c r="F58" s="134" t="s">
        <v>24</v>
      </c>
      <c r="G58" s="135"/>
      <c r="H58" s="135"/>
      <c r="I58" s="135">
        <f>'IO01 01 Pol'!G180</f>
        <v>0</v>
      </c>
      <c r="J58" s="131" t="str">
        <f>IF(I82=0,"",I58/I82*100)</f>
        <v/>
      </c>
    </row>
    <row r="59" spans="1:10" ht="36.75" customHeight="1" x14ac:dyDescent="0.2">
      <c r="A59" s="122"/>
      <c r="B59" s="127" t="s">
        <v>70</v>
      </c>
      <c r="C59" s="243" t="s">
        <v>71</v>
      </c>
      <c r="D59" s="244"/>
      <c r="E59" s="244"/>
      <c r="F59" s="134" t="s">
        <v>24</v>
      </c>
      <c r="G59" s="135"/>
      <c r="H59" s="135"/>
      <c r="I59" s="135">
        <f>'IO01 01 Pol'!G247</f>
        <v>0</v>
      </c>
      <c r="J59" s="131" t="str">
        <f>IF(I82=0,"",I59/I82*100)</f>
        <v/>
      </c>
    </row>
    <row r="60" spans="1:10" ht="36.75" customHeight="1" x14ac:dyDescent="0.2">
      <c r="A60" s="122"/>
      <c r="B60" s="127" t="s">
        <v>72</v>
      </c>
      <c r="C60" s="243" t="s">
        <v>73</v>
      </c>
      <c r="D60" s="244"/>
      <c r="E60" s="244"/>
      <c r="F60" s="134" t="s">
        <v>24</v>
      </c>
      <c r="G60" s="135"/>
      <c r="H60" s="135"/>
      <c r="I60" s="135">
        <f>'IO01 02 Pol'!G8</f>
        <v>0</v>
      </c>
      <c r="J60" s="131" t="str">
        <f>IF(I82=0,"",I60/I82*100)</f>
        <v/>
      </c>
    </row>
    <row r="61" spans="1:10" ht="36.75" customHeight="1" x14ac:dyDescent="0.2">
      <c r="A61" s="122"/>
      <c r="B61" s="127" t="s">
        <v>74</v>
      </c>
      <c r="C61" s="243" t="s">
        <v>75</v>
      </c>
      <c r="D61" s="244"/>
      <c r="E61" s="244"/>
      <c r="F61" s="134" t="s">
        <v>24</v>
      </c>
      <c r="G61" s="135"/>
      <c r="H61" s="135"/>
      <c r="I61" s="135">
        <f>'IO01 01 Pol'!G257</f>
        <v>0</v>
      </c>
      <c r="J61" s="131" t="str">
        <f>IF(I82=0,"",I61/I82*100)</f>
        <v/>
      </c>
    </row>
    <row r="62" spans="1:10" ht="36.75" customHeight="1" x14ac:dyDescent="0.2">
      <c r="A62" s="122"/>
      <c r="B62" s="127" t="s">
        <v>76</v>
      </c>
      <c r="C62" s="243" t="s">
        <v>77</v>
      </c>
      <c r="D62" s="244"/>
      <c r="E62" s="244"/>
      <c r="F62" s="134" t="s">
        <v>24</v>
      </c>
      <c r="G62" s="135"/>
      <c r="H62" s="135"/>
      <c r="I62" s="135">
        <f>'IO01 01 Pol'!G280</f>
        <v>0</v>
      </c>
      <c r="J62" s="131" t="str">
        <f>IF(I82=0,"",I62/I82*100)</f>
        <v/>
      </c>
    </row>
    <row r="63" spans="1:10" ht="36.75" customHeight="1" x14ac:dyDescent="0.2">
      <c r="A63" s="122"/>
      <c r="B63" s="127" t="s">
        <v>78</v>
      </c>
      <c r="C63" s="243" t="s">
        <v>79</v>
      </c>
      <c r="D63" s="244"/>
      <c r="E63" s="244"/>
      <c r="F63" s="134" t="s">
        <v>24</v>
      </c>
      <c r="G63" s="135"/>
      <c r="H63" s="135"/>
      <c r="I63" s="135">
        <f>'IO01 02 Pol'!G14</f>
        <v>0</v>
      </c>
      <c r="J63" s="131" t="str">
        <f>IF(I82=0,"",I63/I82*100)</f>
        <v/>
      </c>
    </row>
    <row r="64" spans="1:10" ht="36.75" customHeight="1" x14ac:dyDescent="0.2">
      <c r="A64" s="122"/>
      <c r="B64" s="127" t="s">
        <v>80</v>
      </c>
      <c r="C64" s="243" t="s">
        <v>81</v>
      </c>
      <c r="D64" s="244"/>
      <c r="E64" s="244"/>
      <c r="F64" s="134" t="s">
        <v>24</v>
      </c>
      <c r="G64" s="135"/>
      <c r="H64" s="135"/>
      <c r="I64" s="135">
        <f>'IO01 02 Pol'!G45</f>
        <v>0</v>
      </c>
      <c r="J64" s="131" t="str">
        <f>IF(I82=0,"",I64/I82*100)</f>
        <v/>
      </c>
    </row>
    <row r="65" spans="1:10" ht="36.75" customHeight="1" x14ac:dyDescent="0.2">
      <c r="A65" s="122"/>
      <c r="B65" s="127" t="s">
        <v>82</v>
      </c>
      <c r="C65" s="243" t="s">
        <v>83</v>
      </c>
      <c r="D65" s="244"/>
      <c r="E65" s="244"/>
      <c r="F65" s="134" t="s">
        <v>24</v>
      </c>
      <c r="G65" s="135"/>
      <c r="H65" s="135"/>
      <c r="I65" s="135">
        <f>'IO01 01 Pol'!G288</f>
        <v>0</v>
      </c>
      <c r="J65" s="131" t="str">
        <f>IF(I82=0,"",I65/I82*100)</f>
        <v/>
      </c>
    </row>
    <row r="66" spans="1:10" ht="36.75" customHeight="1" x14ac:dyDescent="0.2">
      <c r="A66" s="122"/>
      <c r="B66" s="127" t="s">
        <v>84</v>
      </c>
      <c r="C66" s="243" t="s">
        <v>85</v>
      </c>
      <c r="D66" s="244"/>
      <c r="E66" s="244"/>
      <c r="F66" s="134" t="s">
        <v>24</v>
      </c>
      <c r="G66" s="135"/>
      <c r="H66" s="135"/>
      <c r="I66" s="135">
        <f>'IO01 01 Pol'!G307</f>
        <v>0</v>
      </c>
      <c r="J66" s="131" t="str">
        <f>IF(I82=0,"",I66/I82*100)</f>
        <v/>
      </c>
    </row>
    <row r="67" spans="1:10" ht="36.75" customHeight="1" x14ac:dyDescent="0.2">
      <c r="A67" s="122"/>
      <c r="B67" s="127" t="s">
        <v>86</v>
      </c>
      <c r="C67" s="243" t="s">
        <v>87</v>
      </c>
      <c r="D67" s="244"/>
      <c r="E67" s="244"/>
      <c r="F67" s="134" t="s">
        <v>24</v>
      </c>
      <c r="G67" s="135"/>
      <c r="H67" s="135"/>
      <c r="I67" s="135">
        <f>'IO01 01 Pol'!G320</f>
        <v>0</v>
      </c>
      <c r="J67" s="131" t="str">
        <f>IF(I82=0,"",I67/I82*100)</f>
        <v/>
      </c>
    </row>
    <row r="68" spans="1:10" ht="36.75" customHeight="1" x14ac:dyDescent="0.2">
      <c r="A68" s="122"/>
      <c r="B68" s="127" t="s">
        <v>88</v>
      </c>
      <c r="C68" s="243" t="s">
        <v>89</v>
      </c>
      <c r="D68" s="244"/>
      <c r="E68" s="244"/>
      <c r="F68" s="134" t="s">
        <v>24</v>
      </c>
      <c r="G68" s="135"/>
      <c r="H68" s="135"/>
      <c r="I68" s="135">
        <f>'IO01 02 Pol'!G69</f>
        <v>0</v>
      </c>
      <c r="J68" s="131" t="str">
        <f>IF(I82=0,"",I68/I82*100)</f>
        <v/>
      </c>
    </row>
    <row r="69" spans="1:10" ht="36.75" customHeight="1" x14ac:dyDescent="0.2">
      <c r="A69" s="122"/>
      <c r="B69" s="127" t="s">
        <v>90</v>
      </c>
      <c r="C69" s="243" t="s">
        <v>91</v>
      </c>
      <c r="D69" s="244"/>
      <c r="E69" s="244"/>
      <c r="F69" s="134" t="s">
        <v>25</v>
      </c>
      <c r="G69" s="135"/>
      <c r="H69" s="135"/>
      <c r="I69" s="135">
        <f>'IO01 01 Pol'!G326</f>
        <v>0</v>
      </c>
      <c r="J69" s="131" t="str">
        <f>IF(I82=0,"",I69/I82*100)</f>
        <v/>
      </c>
    </row>
    <row r="70" spans="1:10" ht="36.75" customHeight="1" x14ac:dyDescent="0.2">
      <c r="A70" s="122"/>
      <c r="B70" s="127" t="s">
        <v>92</v>
      </c>
      <c r="C70" s="243" t="s">
        <v>93</v>
      </c>
      <c r="D70" s="244"/>
      <c r="E70" s="244"/>
      <c r="F70" s="134" t="s">
        <v>25</v>
      </c>
      <c r="G70" s="135"/>
      <c r="H70" s="135"/>
      <c r="I70" s="135">
        <f>'IO01 02 Pol'!G78</f>
        <v>0</v>
      </c>
      <c r="J70" s="131" t="str">
        <f>IF(I82=0,"",I70/I82*100)</f>
        <v/>
      </c>
    </row>
    <row r="71" spans="1:10" ht="36.75" customHeight="1" x14ac:dyDescent="0.2">
      <c r="A71" s="122"/>
      <c r="B71" s="127" t="s">
        <v>94</v>
      </c>
      <c r="C71" s="243" t="s">
        <v>95</v>
      </c>
      <c r="D71" s="244"/>
      <c r="E71" s="244"/>
      <c r="F71" s="134" t="s">
        <v>25</v>
      </c>
      <c r="G71" s="135"/>
      <c r="H71" s="135"/>
      <c r="I71" s="135">
        <f>'IO01 02 Pol'!G90</f>
        <v>0</v>
      </c>
      <c r="J71" s="131" t="str">
        <f>IF(I82=0,"",I71/I82*100)</f>
        <v/>
      </c>
    </row>
    <row r="72" spans="1:10" ht="36.75" customHeight="1" x14ac:dyDescent="0.2">
      <c r="A72" s="122"/>
      <c r="B72" s="127" t="s">
        <v>96</v>
      </c>
      <c r="C72" s="243" t="s">
        <v>97</v>
      </c>
      <c r="D72" s="244"/>
      <c r="E72" s="244"/>
      <c r="F72" s="134" t="s">
        <v>25</v>
      </c>
      <c r="G72" s="135"/>
      <c r="H72" s="135"/>
      <c r="I72" s="135">
        <f>'IO01 02 Pol'!G139</f>
        <v>0</v>
      </c>
      <c r="J72" s="131" t="str">
        <f>IF(I82=0,"",I72/I82*100)</f>
        <v/>
      </c>
    </row>
    <row r="73" spans="1:10" ht="36.75" customHeight="1" x14ac:dyDescent="0.2">
      <c r="A73" s="122"/>
      <c r="B73" s="127" t="s">
        <v>98</v>
      </c>
      <c r="C73" s="243" t="s">
        <v>99</v>
      </c>
      <c r="D73" s="244"/>
      <c r="E73" s="244"/>
      <c r="F73" s="134" t="s">
        <v>25</v>
      </c>
      <c r="G73" s="135"/>
      <c r="H73" s="135"/>
      <c r="I73" s="135">
        <f>'IO01 02 Pol'!G178</f>
        <v>0</v>
      </c>
      <c r="J73" s="131" t="str">
        <f>IF(I82=0,"",I73/I82*100)</f>
        <v/>
      </c>
    </row>
    <row r="74" spans="1:10" ht="36.75" customHeight="1" x14ac:dyDescent="0.2">
      <c r="A74" s="122"/>
      <c r="B74" s="127" t="s">
        <v>100</v>
      </c>
      <c r="C74" s="243" t="s">
        <v>101</v>
      </c>
      <c r="D74" s="244"/>
      <c r="E74" s="244"/>
      <c r="F74" s="134" t="s">
        <v>25</v>
      </c>
      <c r="G74" s="135"/>
      <c r="H74" s="135"/>
      <c r="I74" s="135">
        <f>'IO01 02 Pol'!G183</f>
        <v>0</v>
      </c>
      <c r="J74" s="131" t="str">
        <f>IF(I82=0,"",I74/I82*100)</f>
        <v/>
      </c>
    </row>
    <row r="75" spans="1:10" ht="36.75" customHeight="1" x14ac:dyDescent="0.2">
      <c r="A75" s="122"/>
      <c r="B75" s="127" t="s">
        <v>102</v>
      </c>
      <c r="C75" s="243" t="s">
        <v>103</v>
      </c>
      <c r="D75" s="244"/>
      <c r="E75" s="244"/>
      <c r="F75" s="134" t="s">
        <v>26</v>
      </c>
      <c r="G75" s="135"/>
      <c r="H75" s="135"/>
      <c r="I75" s="135">
        <f>'IO01 02 Pol'!G189</f>
        <v>0</v>
      </c>
      <c r="J75" s="131" t="str">
        <f>IF(I82=0,"",I75/I82*100)</f>
        <v/>
      </c>
    </row>
    <row r="76" spans="1:10" ht="36.75" customHeight="1" x14ac:dyDescent="0.2">
      <c r="A76" s="122"/>
      <c r="B76" s="127" t="s">
        <v>104</v>
      </c>
      <c r="C76" s="243" t="s">
        <v>105</v>
      </c>
      <c r="D76" s="244"/>
      <c r="E76" s="244"/>
      <c r="F76" s="134" t="s">
        <v>26</v>
      </c>
      <c r="G76" s="135"/>
      <c r="H76" s="135"/>
      <c r="I76" s="135">
        <f>'IO01 02 Pol'!G192</f>
        <v>0</v>
      </c>
      <c r="J76" s="131" t="str">
        <f>IF(I82=0,"",I76/I82*100)</f>
        <v/>
      </c>
    </row>
    <row r="77" spans="1:10" ht="36.75" customHeight="1" x14ac:dyDescent="0.2">
      <c r="A77" s="122"/>
      <c r="B77" s="127" t="s">
        <v>106</v>
      </c>
      <c r="C77" s="243" t="s">
        <v>107</v>
      </c>
      <c r="D77" s="244"/>
      <c r="E77" s="244"/>
      <c r="F77" s="134" t="s">
        <v>26</v>
      </c>
      <c r="G77" s="135"/>
      <c r="H77" s="135"/>
      <c r="I77" s="135">
        <f>'IO01 02 Pol'!G208</f>
        <v>0</v>
      </c>
      <c r="J77" s="131" t="str">
        <f>IF(I82=0,"",I77/I82*100)</f>
        <v/>
      </c>
    </row>
    <row r="78" spans="1:10" ht="36.75" customHeight="1" x14ac:dyDescent="0.2">
      <c r="A78" s="122"/>
      <c r="B78" s="127" t="s">
        <v>108</v>
      </c>
      <c r="C78" s="243" t="s">
        <v>109</v>
      </c>
      <c r="D78" s="244"/>
      <c r="E78" s="244"/>
      <c r="F78" s="134" t="s">
        <v>26</v>
      </c>
      <c r="G78" s="135"/>
      <c r="H78" s="135"/>
      <c r="I78" s="135">
        <f>'IO01 01 Pol'!G343+'IO01 02 Pol'!G240</f>
        <v>0</v>
      </c>
      <c r="J78" s="131" t="str">
        <f>IF(I82=0,"",I78/I82*100)</f>
        <v/>
      </c>
    </row>
    <row r="79" spans="1:10" ht="36.75" customHeight="1" x14ac:dyDescent="0.2">
      <c r="A79" s="122"/>
      <c r="B79" s="127" t="s">
        <v>110</v>
      </c>
      <c r="C79" s="243" t="s">
        <v>111</v>
      </c>
      <c r="D79" s="244"/>
      <c r="E79" s="244"/>
      <c r="F79" s="134" t="s">
        <v>112</v>
      </c>
      <c r="G79" s="135"/>
      <c r="H79" s="135"/>
      <c r="I79" s="135">
        <f>'IO01 01 Pol'!G347+'IO01 02 Pol'!G254</f>
        <v>0</v>
      </c>
      <c r="J79" s="131" t="str">
        <f>IF(I82=0,"",I79/I82*100)</f>
        <v/>
      </c>
    </row>
    <row r="80" spans="1:10" ht="36.75" customHeight="1" x14ac:dyDescent="0.2">
      <c r="A80" s="122"/>
      <c r="B80" s="127" t="s">
        <v>113</v>
      </c>
      <c r="C80" s="243" t="s">
        <v>27</v>
      </c>
      <c r="D80" s="244"/>
      <c r="E80" s="244"/>
      <c r="F80" s="134" t="s">
        <v>113</v>
      </c>
      <c r="G80" s="135"/>
      <c r="H80" s="135"/>
      <c r="I80" s="135">
        <f>'IO01 03 Pol'!G8</f>
        <v>0</v>
      </c>
      <c r="J80" s="131" t="str">
        <f>IF(I82=0,"",I80/I82*100)</f>
        <v/>
      </c>
    </row>
    <row r="81" spans="1:10" ht="36.75" customHeight="1" x14ac:dyDescent="0.2">
      <c r="A81" s="122"/>
      <c r="B81" s="127" t="s">
        <v>114</v>
      </c>
      <c r="C81" s="243" t="s">
        <v>28</v>
      </c>
      <c r="D81" s="244"/>
      <c r="E81" s="244"/>
      <c r="F81" s="134" t="s">
        <v>114</v>
      </c>
      <c r="G81" s="135"/>
      <c r="H81" s="135"/>
      <c r="I81" s="135">
        <f>'IO01 03 Pol'!G35</f>
        <v>0</v>
      </c>
      <c r="J81" s="131" t="str">
        <f>IF(I82=0,"",I81/I82*100)</f>
        <v/>
      </c>
    </row>
    <row r="82" spans="1:10" ht="25.5" customHeight="1" x14ac:dyDescent="0.2">
      <c r="A82" s="123"/>
      <c r="B82" s="128" t="s">
        <v>1</v>
      </c>
      <c r="C82" s="129"/>
      <c r="D82" s="130"/>
      <c r="E82" s="130"/>
      <c r="F82" s="136"/>
      <c r="G82" s="137"/>
      <c r="H82" s="137"/>
      <c r="I82" s="137">
        <f>SUM(I57:I81)</f>
        <v>0</v>
      </c>
      <c r="J82" s="132">
        <f>SUM(J57:J81)</f>
        <v>0</v>
      </c>
    </row>
    <row r="83" spans="1:10" x14ac:dyDescent="0.2">
      <c r="F83" s="86"/>
      <c r="G83" s="86"/>
      <c r="H83" s="86"/>
      <c r="I83" s="86"/>
      <c r="J83" s="133"/>
    </row>
    <row r="84" spans="1:10" x14ac:dyDescent="0.2">
      <c r="F84" s="86"/>
      <c r="G84" s="86"/>
      <c r="H84" s="86"/>
      <c r="I84" s="86"/>
      <c r="J84" s="133"/>
    </row>
    <row r="85" spans="1:10" x14ac:dyDescent="0.2">
      <c r="F85" s="86"/>
      <c r="G85" s="86"/>
      <c r="H85" s="86"/>
      <c r="I85" s="86"/>
      <c r="J85" s="133"/>
    </row>
  </sheetData>
  <sheetProtection algorithmName="SHA-512" hashValue="v1dHZk76ECTVvAf/t2Yh3jq5h5n1PzlqWMDBH5Ba7ufnSk/2DYk4BIRDUAFiMxZPVAmh+ZHiYYR5APZxrX0UYw==" saltValue="avoEpCiF/pm/Jy2YeoMMF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80:E80"/>
    <mergeCell ref="C81:E81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FdAnxeHl2cqVn2RGrw6zbeOiQTU+D+wyoOT8k5LOTHPqwSWV8fL4vWHI/DB8eg5ymAjWiQM1cI2RVL7sc2+naw==" saltValue="svHPNd5KL/mDCO5k8Aewq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S17" sqref="S17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63.28515625" style="120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11" width="0" hidden="1" customWidth="1"/>
    <col min="14" max="17" width="0" hidden="1" customWidth="1"/>
    <col min="18" max="18" width="6.71093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5" t="s">
        <v>115</v>
      </c>
      <c r="B1" s="255"/>
      <c r="C1" s="255"/>
      <c r="D1" s="255"/>
      <c r="E1" s="255"/>
      <c r="F1" s="255"/>
      <c r="G1" s="255"/>
      <c r="AG1" t="s">
        <v>116</v>
      </c>
    </row>
    <row r="2" spans="1:60" ht="24.95" customHeight="1" x14ac:dyDescent="0.2">
      <c r="A2" s="139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117</v>
      </c>
    </row>
    <row r="3" spans="1:60" ht="24.95" customHeight="1" x14ac:dyDescent="0.2">
      <c r="A3" s="139" t="s">
        <v>8</v>
      </c>
      <c r="B3" s="49" t="s">
        <v>46</v>
      </c>
      <c r="C3" s="256" t="s">
        <v>47</v>
      </c>
      <c r="D3" s="257"/>
      <c r="E3" s="257"/>
      <c r="F3" s="257"/>
      <c r="G3" s="258"/>
      <c r="AC3" s="120" t="s">
        <v>118</v>
      </c>
      <c r="AG3" t="s">
        <v>119</v>
      </c>
    </row>
    <row r="4" spans="1:60" ht="24.95" customHeight="1" x14ac:dyDescent="0.2">
      <c r="A4" s="140" t="s">
        <v>9</v>
      </c>
      <c r="B4" s="141" t="s">
        <v>48</v>
      </c>
      <c r="C4" s="259" t="s">
        <v>49</v>
      </c>
      <c r="D4" s="260"/>
      <c r="E4" s="260"/>
      <c r="F4" s="260"/>
      <c r="G4" s="261"/>
      <c r="AG4" t="s">
        <v>120</v>
      </c>
    </row>
    <row r="5" spans="1:60" x14ac:dyDescent="0.2">
      <c r="D5" s="10"/>
    </row>
    <row r="6" spans="1:60" ht="38.25" x14ac:dyDescent="0.2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29</v>
      </c>
      <c r="H6" s="146" t="s">
        <v>30</v>
      </c>
      <c r="I6" s="146" t="s">
        <v>127</v>
      </c>
      <c r="J6" s="146" t="s">
        <v>31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  <c r="X6" s="146" t="s">
        <v>141</v>
      </c>
      <c r="Y6" s="146" t="s">
        <v>142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143</v>
      </c>
      <c r="B8" s="162" t="s">
        <v>66</v>
      </c>
      <c r="C8" s="176" t="s">
        <v>67</v>
      </c>
      <c r="D8" s="163"/>
      <c r="E8" s="164"/>
      <c r="F8" s="165"/>
      <c r="G8" s="165">
        <f>SUMIF(AG9:AG179,"&lt;&gt;NOR",G9:G179)</f>
        <v>0</v>
      </c>
      <c r="H8" s="165"/>
      <c r="I8" s="165">
        <f>SUM(I9:I179)</f>
        <v>0</v>
      </c>
      <c r="J8" s="165"/>
      <c r="K8" s="165">
        <f>SUM(K9:K179)</f>
        <v>0</v>
      </c>
      <c r="L8" s="165"/>
      <c r="M8" s="165">
        <f>SUM(M9:M179)</f>
        <v>0</v>
      </c>
      <c r="N8" s="164"/>
      <c r="O8" s="164">
        <f>SUM(O9:O179)</f>
        <v>474.68999999999994</v>
      </c>
      <c r="P8" s="164"/>
      <c r="Q8" s="164">
        <f>SUM(Q9:Q179)</f>
        <v>298.75</v>
      </c>
      <c r="R8" s="165"/>
      <c r="S8" s="165"/>
      <c r="T8" s="166"/>
      <c r="U8" s="160"/>
      <c r="V8" s="160">
        <f>SUM(V9:V179)</f>
        <v>1145.4399999999998</v>
      </c>
      <c r="W8" s="160"/>
      <c r="X8" s="160"/>
      <c r="Y8" s="160"/>
      <c r="AG8" t="s">
        <v>144</v>
      </c>
    </row>
    <row r="9" spans="1:60" ht="22.5" outlineLevel="1" x14ac:dyDescent="0.2">
      <c r="A9" s="168">
        <v>1</v>
      </c>
      <c r="B9" s="169" t="s">
        <v>145</v>
      </c>
      <c r="C9" s="177" t="s">
        <v>146</v>
      </c>
      <c r="D9" s="170" t="s">
        <v>147</v>
      </c>
      <c r="E9" s="171">
        <v>193.8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0.22</v>
      </c>
      <c r="Q9" s="171">
        <f>ROUND(E9*P9,2)</f>
        <v>42.64</v>
      </c>
      <c r="R9" s="173" t="s">
        <v>148</v>
      </c>
      <c r="S9" s="173" t="s">
        <v>149</v>
      </c>
      <c r="T9" s="174" t="s">
        <v>149</v>
      </c>
      <c r="U9" s="157">
        <v>4.9000000000000002E-2</v>
      </c>
      <c r="V9" s="157">
        <f>ROUND(E9*U9,2)</f>
        <v>9.5</v>
      </c>
      <c r="W9" s="157"/>
      <c r="X9" s="157" t="s">
        <v>150</v>
      </c>
      <c r="Y9" s="157" t="s">
        <v>151</v>
      </c>
      <c r="Z9" s="147"/>
      <c r="AA9" s="147"/>
      <c r="AB9" s="147"/>
      <c r="AC9" s="147"/>
      <c r="AD9" s="147"/>
      <c r="AE9" s="147"/>
      <c r="AF9" s="147"/>
      <c r="AG9" s="147" t="s">
        <v>152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49" t="s">
        <v>153</v>
      </c>
      <c r="D10" s="250"/>
      <c r="E10" s="250"/>
      <c r="F10" s="250"/>
      <c r="G10" s="25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154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78" t="s">
        <v>155</v>
      </c>
      <c r="D11" s="158"/>
      <c r="E11" s="159">
        <v>168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156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78" t="s">
        <v>157</v>
      </c>
      <c r="D12" s="158"/>
      <c r="E12" s="159">
        <v>25.8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156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8">
        <v>2</v>
      </c>
      <c r="B13" s="169" t="s">
        <v>158</v>
      </c>
      <c r="C13" s="177" t="s">
        <v>159</v>
      </c>
      <c r="D13" s="170" t="s">
        <v>147</v>
      </c>
      <c r="E13" s="171">
        <v>169.2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0.44</v>
      </c>
      <c r="Q13" s="171">
        <f>ROUND(E13*P13,2)</f>
        <v>74.45</v>
      </c>
      <c r="R13" s="173" t="s">
        <v>148</v>
      </c>
      <c r="S13" s="173" t="s">
        <v>149</v>
      </c>
      <c r="T13" s="174" t="s">
        <v>149</v>
      </c>
      <c r="U13" s="157">
        <v>7.2999999999999995E-2</v>
      </c>
      <c r="V13" s="157">
        <f>ROUND(E13*U13,2)</f>
        <v>12.35</v>
      </c>
      <c r="W13" s="157"/>
      <c r="X13" s="157" t="s">
        <v>150</v>
      </c>
      <c r="Y13" s="157" t="s">
        <v>151</v>
      </c>
      <c r="Z13" s="147"/>
      <c r="AA13" s="147"/>
      <c r="AB13" s="147"/>
      <c r="AC13" s="147"/>
      <c r="AD13" s="147"/>
      <c r="AE13" s="147"/>
      <c r="AF13" s="147"/>
      <c r="AG13" s="147" t="s">
        <v>152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49" t="s">
        <v>153</v>
      </c>
      <c r="D14" s="250"/>
      <c r="E14" s="250"/>
      <c r="F14" s="250"/>
      <c r="G14" s="25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154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78" t="s">
        <v>160</v>
      </c>
      <c r="D15" s="158"/>
      <c r="E15" s="159">
        <v>149.6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156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78" t="s">
        <v>161</v>
      </c>
      <c r="D16" s="158"/>
      <c r="E16" s="159">
        <v>19.600000000000001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156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3</v>
      </c>
      <c r="B17" s="169" t="s">
        <v>162</v>
      </c>
      <c r="C17" s="177" t="s">
        <v>163</v>
      </c>
      <c r="D17" s="170" t="s">
        <v>147</v>
      </c>
      <c r="E17" s="171">
        <v>186.9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0.11</v>
      </c>
      <c r="Q17" s="171">
        <f>ROUND(E17*P17,2)</f>
        <v>20.56</v>
      </c>
      <c r="R17" s="173" t="s">
        <v>148</v>
      </c>
      <c r="S17" s="173" t="s">
        <v>149</v>
      </c>
      <c r="T17" s="174" t="s">
        <v>149</v>
      </c>
      <c r="U17" s="157">
        <v>4.2999999999999997E-2</v>
      </c>
      <c r="V17" s="157">
        <f>ROUND(E17*U17,2)</f>
        <v>8.0399999999999991</v>
      </c>
      <c r="W17" s="157"/>
      <c r="X17" s="157" t="s">
        <v>150</v>
      </c>
      <c r="Y17" s="157" t="s">
        <v>151</v>
      </c>
      <c r="Z17" s="147"/>
      <c r="AA17" s="147"/>
      <c r="AB17" s="147"/>
      <c r="AC17" s="147"/>
      <c r="AD17" s="147"/>
      <c r="AE17" s="147"/>
      <c r="AF17" s="147"/>
      <c r="AG17" s="147" t="s">
        <v>152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49" t="s">
        <v>153</v>
      </c>
      <c r="D18" s="250"/>
      <c r="E18" s="250"/>
      <c r="F18" s="250"/>
      <c r="G18" s="25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154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78" t="s">
        <v>164</v>
      </c>
      <c r="D19" s="158"/>
      <c r="E19" s="159">
        <v>186.9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156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4</v>
      </c>
      <c r="B20" s="169" t="s">
        <v>165</v>
      </c>
      <c r="C20" s="177" t="s">
        <v>166</v>
      </c>
      <c r="D20" s="170" t="s">
        <v>147</v>
      </c>
      <c r="E20" s="171">
        <v>186.9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0.154</v>
      </c>
      <c r="Q20" s="171">
        <f>ROUND(E20*P20,2)</f>
        <v>28.78</v>
      </c>
      <c r="R20" s="173" t="s">
        <v>148</v>
      </c>
      <c r="S20" s="173" t="s">
        <v>149</v>
      </c>
      <c r="T20" s="174" t="s">
        <v>149</v>
      </c>
      <c r="U20" s="157">
        <v>5.3800000000000001E-2</v>
      </c>
      <c r="V20" s="157">
        <f>ROUND(E20*U20,2)</f>
        <v>10.06</v>
      </c>
      <c r="W20" s="157"/>
      <c r="X20" s="157" t="s">
        <v>150</v>
      </c>
      <c r="Y20" s="157" t="s">
        <v>151</v>
      </c>
      <c r="Z20" s="147"/>
      <c r="AA20" s="147"/>
      <c r="AB20" s="147"/>
      <c r="AC20" s="147"/>
      <c r="AD20" s="147"/>
      <c r="AE20" s="147"/>
      <c r="AF20" s="147"/>
      <c r="AG20" s="147" t="s">
        <v>152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49" t="s">
        <v>153</v>
      </c>
      <c r="D21" s="250"/>
      <c r="E21" s="250"/>
      <c r="F21" s="250"/>
      <c r="G21" s="25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154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78" t="s">
        <v>167</v>
      </c>
      <c r="D22" s="158"/>
      <c r="E22" s="159">
        <v>186.9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156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5</v>
      </c>
      <c r="B23" s="169" t="s">
        <v>168</v>
      </c>
      <c r="C23" s="177" t="s">
        <v>169</v>
      </c>
      <c r="D23" s="170" t="s">
        <v>170</v>
      </c>
      <c r="E23" s="171">
        <v>3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0.22</v>
      </c>
      <c r="Q23" s="171">
        <f>ROUND(E23*P23,2)</f>
        <v>0.66</v>
      </c>
      <c r="R23" s="173" t="s">
        <v>148</v>
      </c>
      <c r="S23" s="173" t="s">
        <v>149</v>
      </c>
      <c r="T23" s="174" t="s">
        <v>149</v>
      </c>
      <c r="U23" s="157">
        <v>0.14299999999999999</v>
      </c>
      <c r="V23" s="157">
        <f>ROUND(E23*U23,2)</f>
        <v>0.43</v>
      </c>
      <c r="W23" s="157"/>
      <c r="X23" s="157" t="s">
        <v>150</v>
      </c>
      <c r="Y23" s="157" t="s">
        <v>151</v>
      </c>
      <c r="Z23" s="147"/>
      <c r="AA23" s="147"/>
      <c r="AB23" s="147"/>
      <c r="AC23" s="147"/>
      <c r="AD23" s="147"/>
      <c r="AE23" s="147"/>
      <c r="AF23" s="147"/>
      <c r="AG23" s="147" t="s">
        <v>152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1" t="s">
        <v>171</v>
      </c>
      <c r="D24" s="252"/>
      <c r="E24" s="252"/>
      <c r="F24" s="252"/>
      <c r="G24" s="252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5" t="str">
        <f>C24</f>
        <v>s vybouráním lože, s přemístěním hmot na skládku na vzdálenost do 3 m nebo naložením na dopravní prostředek</v>
      </c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3" t="s">
        <v>153</v>
      </c>
      <c r="D25" s="254"/>
      <c r="E25" s="254"/>
      <c r="F25" s="254"/>
      <c r="G25" s="254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154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78" t="s">
        <v>72</v>
      </c>
      <c r="D26" s="158"/>
      <c r="E26" s="159">
        <v>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156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8">
        <v>6</v>
      </c>
      <c r="B27" s="169" t="s">
        <v>173</v>
      </c>
      <c r="C27" s="177" t="s">
        <v>174</v>
      </c>
      <c r="D27" s="170" t="s">
        <v>175</v>
      </c>
      <c r="E27" s="171">
        <v>48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 t="s">
        <v>176</v>
      </c>
      <c r="S27" s="173" t="s">
        <v>149</v>
      </c>
      <c r="T27" s="174" t="s">
        <v>149</v>
      </c>
      <c r="U27" s="157">
        <v>0.20300000000000001</v>
      </c>
      <c r="V27" s="157">
        <f>ROUND(E27*U27,2)</f>
        <v>9.74</v>
      </c>
      <c r="W27" s="157"/>
      <c r="X27" s="157" t="s">
        <v>150</v>
      </c>
      <c r="Y27" s="157" t="s">
        <v>151</v>
      </c>
      <c r="Z27" s="147"/>
      <c r="AA27" s="147"/>
      <c r="AB27" s="147"/>
      <c r="AC27" s="147"/>
      <c r="AD27" s="147"/>
      <c r="AE27" s="147"/>
      <c r="AF27" s="147"/>
      <c r="AG27" s="147" t="s">
        <v>177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2" x14ac:dyDescent="0.2">
      <c r="A28" s="154"/>
      <c r="B28" s="155"/>
      <c r="C28" s="251" t="s">
        <v>178</v>
      </c>
      <c r="D28" s="252"/>
      <c r="E28" s="252"/>
      <c r="F28" s="252"/>
      <c r="G28" s="252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5" t="str">
        <f>C28</f>
        <v>na vzdálenost od hladiny vody v jímce po výšku roviny proložené osou nejvyššího bodu výtlačného potrubí. Včetně odpadní potrubí v délce do 20 m.</v>
      </c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78" t="s">
        <v>179</v>
      </c>
      <c r="D29" s="158"/>
      <c r="E29" s="159">
        <v>48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156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8">
        <v>7</v>
      </c>
      <c r="B30" s="169" t="s">
        <v>180</v>
      </c>
      <c r="C30" s="177" t="s">
        <v>181</v>
      </c>
      <c r="D30" s="170" t="s">
        <v>182</v>
      </c>
      <c r="E30" s="171">
        <v>150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 t="s">
        <v>176</v>
      </c>
      <c r="S30" s="173" t="s">
        <v>149</v>
      </c>
      <c r="T30" s="174" t="s">
        <v>149</v>
      </c>
      <c r="U30" s="157">
        <v>0</v>
      </c>
      <c r="V30" s="157">
        <f>ROUND(E30*U30,2)</f>
        <v>0</v>
      </c>
      <c r="W30" s="157"/>
      <c r="X30" s="157" t="s">
        <v>150</v>
      </c>
      <c r="Y30" s="157" t="s">
        <v>151</v>
      </c>
      <c r="Z30" s="147"/>
      <c r="AA30" s="147"/>
      <c r="AB30" s="147"/>
      <c r="AC30" s="147"/>
      <c r="AD30" s="147"/>
      <c r="AE30" s="147"/>
      <c r="AF30" s="147"/>
      <c r="AG30" s="147" t="s">
        <v>177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2" x14ac:dyDescent="0.2">
      <c r="A31" s="154"/>
      <c r="B31" s="155"/>
      <c r="C31" s="251" t="s">
        <v>183</v>
      </c>
      <c r="D31" s="252"/>
      <c r="E31" s="252"/>
      <c r="F31" s="252"/>
      <c r="G31" s="252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5" t="str">
        <f>C31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78" t="s">
        <v>184</v>
      </c>
      <c r="D32" s="158"/>
      <c r="E32" s="159">
        <v>150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156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8</v>
      </c>
      <c r="B33" s="169" t="s">
        <v>185</v>
      </c>
      <c r="C33" s="177" t="s">
        <v>186</v>
      </c>
      <c r="D33" s="170" t="s">
        <v>170</v>
      </c>
      <c r="E33" s="171">
        <v>5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1.0699999999999999E-2</v>
      </c>
      <c r="O33" s="171">
        <f>ROUND(E33*N33,2)</f>
        <v>0.05</v>
      </c>
      <c r="P33" s="171">
        <v>0</v>
      </c>
      <c r="Q33" s="171">
        <f>ROUND(E33*P33,2)</f>
        <v>0</v>
      </c>
      <c r="R33" s="173" t="s">
        <v>176</v>
      </c>
      <c r="S33" s="173" t="s">
        <v>149</v>
      </c>
      <c r="T33" s="174" t="s">
        <v>149</v>
      </c>
      <c r="U33" s="157">
        <v>0.90800000000000003</v>
      </c>
      <c r="V33" s="157">
        <f>ROUND(E33*U33,2)</f>
        <v>4.54</v>
      </c>
      <c r="W33" s="157"/>
      <c r="X33" s="157" t="s">
        <v>150</v>
      </c>
      <c r="Y33" s="157" t="s">
        <v>151</v>
      </c>
      <c r="Z33" s="147"/>
      <c r="AA33" s="147"/>
      <c r="AB33" s="147"/>
      <c r="AC33" s="147"/>
      <c r="AD33" s="147"/>
      <c r="AE33" s="147"/>
      <c r="AF33" s="147"/>
      <c r="AG33" s="147" t="s">
        <v>152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2" x14ac:dyDescent="0.2">
      <c r="A34" s="154"/>
      <c r="B34" s="155"/>
      <c r="C34" s="251" t="s">
        <v>187</v>
      </c>
      <c r="D34" s="252"/>
      <c r="E34" s="252"/>
      <c r="F34" s="252"/>
      <c r="G34" s="252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5" t="str">
        <f>C34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78" t="s">
        <v>188</v>
      </c>
      <c r="D35" s="158"/>
      <c r="E35" s="159">
        <v>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156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9</v>
      </c>
      <c r="B36" s="169" t="s">
        <v>189</v>
      </c>
      <c r="C36" s="177" t="s">
        <v>190</v>
      </c>
      <c r="D36" s="170" t="s">
        <v>170</v>
      </c>
      <c r="E36" s="171">
        <v>12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2.478E-2</v>
      </c>
      <c r="O36" s="171">
        <f>ROUND(E36*N36,2)</f>
        <v>0.3</v>
      </c>
      <c r="P36" s="171">
        <v>0</v>
      </c>
      <c r="Q36" s="171">
        <f>ROUND(E36*P36,2)</f>
        <v>0</v>
      </c>
      <c r="R36" s="173" t="s">
        <v>176</v>
      </c>
      <c r="S36" s="173" t="s">
        <v>149</v>
      </c>
      <c r="T36" s="174" t="s">
        <v>149</v>
      </c>
      <c r="U36" s="157">
        <v>0.54700000000000004</v>
      </c>
      <c r="V36" s="157">
        <f>ROUND(E36*U36,2)</f>
        <v>6.56</v>
      </c>
      <c r="W36" s="157"/>
      <c r="X36" s="157" t="s">
        <v>150</v>
      </c>
      <c r="Y36" s="157" t="s">
        <v>151</v>
      </c>
      <c r="Z36" s="147"/>
      <c r="AA36" s="147"/>
      <c r="AB36" s="147"/>
      <c r="AC36" s="147"/>
      <c r="AD36" s="147"/>
      <c r="AE36" s="147"/>
      <c r="AF36" s="147"/>
      <c r="AG36" s="147" t="s">
        <v>152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251" t="s">
        <v>187</v>
      </c>
      <c r="D37" s="252"/>
      <c r="E37" s="252"/>
      <c r="F37" s="252"/>
      <c r="G37" s="252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5" t="str">
        <f>C37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3" t="s">
        <v>191</v>
      </c>
      <c r="D38" s="254"/>
      <c r="E38" s="254"/>
      <c r="F38" s="254"/>
      <c r="G38" s="254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154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78" t="s">
        <v>192</v>
      </c>
      <c r="D39" s="158"/>
      <c r="E39" s="159">
        <v>12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156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10</v>
      </c>
      <c r="B40" s="169" t="s">
        <v>193</v>
      </c>
      <c r="C40" s="177" t="s">
        <v>194</v>
      </c>
      <c r="D40" s="170" t="s">
        <v>195</v>
      </c>
      <c r="E40" s="171">
        <v>7.65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 t="s">
        <v>176</v>
      </c>
      <c r="S40" s="173" t="s">
        <v>149</v>
      </c>
      <c r="T40" s="174" t="s">
        <v>149</v>
      </c>
      <c r="U40" s="157">
        <v>9.7000000000000003E-2</v>
      </c>
      <c r="V40" s="157">
        <f>ROUND(E40*U40,2)</f>
        <v>0.74</v>
      </c>
      <c r="W40" s="157"/>
      <c r="X40" s="157" t="s">
        <v>150</v>
      </c>
      <c r="Y40" s="157" t="s">
        <v>151</v>
      </c>
      <c r="Z40" s="147"/>
      <c r="AA40" s="147"/>
      <c r="AB40" s="147"/>
      <c r="AC40" s="147"/>
      <c r="AD40" s="147"/>
      <c r="AE40" s="147"/>
      <c r="AF40" s="147"/>
      <c r="AG40" s="147" t="s">
        <v>152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1" t="s">
        <v>196</v>
      </c>
      <c r="D41" s="252"/>
      <c r="E41" s="252"/>
      <c r="F41" s="252"/>
      <c r="G41" s="252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5" t="str">
        <f>C41</f>
        <v>nebo lesní půdy, s vodorovným přemístěním na hromady v místě upotřebení nebo na dočasné či trvalé skládky se složením</v>
      </c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3" t="s">
        <v>191</v>
      </c>
      <c r="D42" s="254"/>
      <c r="E42" s="254"/>
      <c r="F42" s="254"/>
      <c r="G42" s="254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154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78" t="s">
        <v>197</v>
      </c>
      <c r="D43" s="158"/>
      <c r="E43" s="159">
        <v>7.65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156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11</v>
      </c>
      <c r="B44" s="169" t="s">
        <v>198</v>
      </c>
      <c r="C44" s="177" t="s">
        <v>199</v>
      </c>
      <c r="D44" s="170" t="s">
        <v>195</v>
      </c>
      <c r="E44" s="171">
        <v>110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3" t="s">
        <v>176</v>
      </c>
      <c r="S44" s="173" t="s">
        <v>149</v>
      </c>
      <c r="T44" s="174" t="s">
        <v>149</v>
      </c>
      <c r="U44" s="157">
        <v>1.7629999999999999</v>
      </c>
      <c r="V44" s="157">
        <f>ROUND(E44*U44,2)</f>
        <v>193.93</v>
      </c>
      <c r="W44" s="157"/>
      <c r="X44" s="157" t="s">
        <v>150</v>
      </c>
      <c r="Y44" s="157" t="s">
        <v>151</v>
      </c>
      <c r="Z44" s="147"/>
      <c r="AA44" s="147"/>
      <c r="AB44" s="147"/>
      <c r="AC44" s="147"/>
      <c r="AD44" s="147"/>
      <c r="AE44" s="147"/>
      <c r="AF44" s="147"/>
      <c r="AG44" s="147" t="s">
        <v>177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1" t="s">
        <v>200</v>
      </c>
      <c r="D45" s="252"/>
      <c r="E45" s="252"/>
      <c r="F45" s="252"/>
      <c r="G45" s="252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5" t="str">
        <f>C45</f>
        <v>Příplatek k cenám hloubených vykopávek za ztížení vykopávky v blízkosti podzemního vedení nebo výbušnin pro jakoukoliv třídu horniny.</v>
      </c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78" t="s">
        <v>201</v>
      </c>
      <c r="D46" s="158"/>
      <c r="E46" s="159">
        <v>59.4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156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78" t="s">
        <v>202</v>
      </c>
      <c r="D47" s="158"/>
      <c r="E47" s="159">
        <v>39.6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156</v>
      </c>
      <c r="AH47" s="147">
        <v>5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78" t="s">
        <v>203</v>
      </c>
      <c r="D48" s="158"/>
      <c r="E48" s="159">
        <v>6.6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156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78" t="s">
        <v>204</v>
      </c>
      <c r="D49" s="158"/>
      <c r="E49" s="159">
        <v>4.4000000000000004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156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8">
        <v>12</v>
      </c>
      <c r="B50" s="169" t="s">
        <v>205</v>
      </c>
      <c r="C50" s="177" t="s">
        <v>206</v>
      </c>
      <c r="D50" s="170" t="s">
        <v>195</v>
      </c>
      <c r="E50" s="171">
        <v>54.86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</v>
      </c>
      <c r="O50" s="171">
        <f>ROUND(E50*N50,2)</f>
        <v>0</v>
      </c>
      <c r="P50" s="171">
        <v>2.4</v>
      </c>
      <c r="Q50" s="171">
        <f>ROUND(E50*P50,2)</f>
        <v>131.66</v>
      </c>
      <c r="R50" s="173" t="s">
        <v>176</v>
      </c>
      <c r="S50" s="173" t="s">
        <v>149</v>
      </c>
      <c r="T50" s="174" t="s">
        <v>149</v>
      </c>
      <c r="U50" s="157">
        <v>1.4</v>
      </c>
      <c r="V50" s="157">
        <f>ROUND(E50*U50,2)</f>
        <v>76.8</v>
      </c>
      <c r="W50" s="157"/>
      <c r="X50" s="157" t="s">
        <v>150</v>
      </c>
      <c r="Y50" s="157" t="s">
        <v>151</v>
      </c>
      <c r="Z50" s="147"/>
      <c r="AA50" s="147"/>
      <c r="AB50" s="147"/>
      <c r="AC50" s="147"/>
      <c r="AD50" s="147"/>
      <c r="AE50" s="147"/>
      <c r="AF50" s="147"/>
      <c r="AG50" s="147" t="s">
        <v>152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1" t="s">
        <v>207</v>
      </c>
      <c r="D51" s="252"/>
      <c r="E51" s="252"/>
      <c r="F51" s="252"/>
      <c r="G51" s="252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78" t="s">
        <v>208</v>
      </c>
      <c r="D52" s="158"/>
      <c r="E52" s="159">
        <v>2.8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156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78" t="s">
        <v>209</v>
      </c>
      <c r="D53" s="158"/>
      <c r="E53" s="159">
        <v>17.899999999999999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156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78" t="s">
        <v>210</v>
      </c>
      <c r="D54" s="158"/>
      <c r="E54" s="159">
        <v>0.06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156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78" t="s">
        <v>211</v>
      </c>
      <c r="D55" s="158"/>
      <c r="E55" s="159">
        <v>34.1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156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13</v>
      </c>
      <c r="B56" s="169" t="s">
        <v>212</v>
      </c>
      <c r="C56" s="177" t="s">
        <v>213</v>
      </c>
      <c r="D56" s="170" t="s">
        <v>195</v>
      </c>
      <c r="E56" s="171">
        <v>59.4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3" t="s">
        <v>176</v>
      </c>
      <c r="S56" s="173" t="s">
        <v>149</v>
      </c>
      <c r="T56" s="174" t="s">
        <v>149</v>
      </c>
      <c r="U56" s="157">
        <v>0.106</v>
      </c>
      <c r="V56" s="157">
        <f>ROUND(E56*U56,2)</f>
        <v>6.3</v>
      </c>
      <c r="W56" s="157"/>
      <c r="X56" s="157" t="s">
        <v>150</v>
      </c>
      <c r="Y56" s="157" t="s">
        <v>151</v>
      </c>
      <c r="Z56" s="147"/>
      <c r="AA56" s="147"/>
      <c r="AB56" s="147"/>
      <c r="AC56" s="147"/>
      <c r="AD56" s="147"/>
      <c r="AE56" s="147"/>
      <c r="AF56" s="147"/>
      <c r="AG56" s="147" t="s">
        <v>177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3.75" outlineLevel="2" x14ac:dyDescent="0.2">
      <c r="A57" s="154"/>
      <c r="B57" s="155"/>
      <c r="C57" s="251" t="s">
        <v>214</v>
      </c>
      <c r="D57" s="252"/>
      <c r="E57" s="252"/>
      <c r="F57" s="252"/>
      <c r="G57" s="252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5" t="str">
        <f>C57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78" t="s">
        <v>215</v>
      </c>
      <c r="D58" s="158"/>
      <c r="E58" s="159">
        <v>59.4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156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8">
        <v>14</v>
      </c>
      <c r="B59" s="169" t="s">
        <v>216</v>
      </c>
      <c r="C59" s="177" t="s">
        <v>217</v>
      </c>
      <c r="D59" s="170" t="s">
        <v>195</v>
      </c>
      <c r="E59" s="171">
        <v>59.4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3" t="s">
        <v>176</v>
      </c>
      <c r="S59" s="173" t="s">
        <v>149</v>
      </c>
      <c r="T59" s="174" t="s">
        <v>149</v>
      </c>
      <c r="U59" s="157">
        <v>4.3099999999999999E-2</v>
      </c>
      <c r="V59" s="157">
        <f>ROUND(E59*U59,2)</f>
        <v>2.56</v>
      </c>
      <c r="W59" s="157"/>
      <c r="X59" s="157" t="s">
        <v>150</v>
      </c>
      <c r="Y59" s="157" t="s">
        <v>151</v>
      </c>
      <c r="Z59" s="147"/>
      <c r="AA59" s="147"/>
      <c r="AB59" s="147"/>
      <c r="AC59" s="147"/>
      <c r="AD59" s="147"/>
      <c r="AE59" s="147"/>
      <c r="AF59" s="147"/>
      <c r="AG59" s="147" t="s">
        <v>152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2" x14ac:dyDescent="0.2">
      <c r="A60" s="154"/>
      <c r="B60" s="155"/>
      <c r="C60" s="251" t="s">
        <v>214</v>
      </c>
      <c r="D60" s="252"/>
      <c r="E60" s="252"/>
      <c r="F60" s="252"/>
      <c r="G60" s="252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75" t="str">
        <f>C60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78" t="s">
        <v>201</v>
      </c>
      <c r="D61" s="158"/>
      <c r="E61" s="159">
        <v>59.4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156</v>
      </c>
      <c r="AH61" s="147">
        <v>5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8">
        <v>15</v>
      </c>
      <c r="B62" s="169" t="s">
        <v>218</v>
      </c>
      <c r="C62" s="177" t="s">
        <v>219</v>
      </c>
      <c r="D62" s="170" t="s">
        <v>195</v>
      </c>
      <c r="E62" s="171">
        <v>39.6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3" t="s">
        <v>176</v>
      </c>
      <c r="S62" s="173" t="s">
        <v>149</v>
      </c>
      <c r="T62" s="174" t="s">
        <v>149</v>
      </c>
      <c r="U62" s="157">
        <v>0.155</v>
      </c>
      <c r="V62" s="157">
        <f>ROUND(E62*U62,2)</f>
        <v>6.14</v>
      </c>
      <c r="W62" s="157"/>
      <c r="X62" s="157" t="s">
        <v>150</v>
      </c>
      <c r="Y62" s="157" t="s">
        <v>151</v>
      </c>
      <c r="Z62" s="147"/>
      <c r="AA62" s="147"/>
      <c r="AB62" s="147"/>
      <c r="AC62" s="147"/>
      <c r="AD62" s="147"/>
      <c r="AE62" s="147"/>
      <c r="AF62" s="147"/>
      <c r="AG62" s="147" t="s">
        <v>177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33.75" outlineLevel="2" x14ac:dyDescent="0.2">
      <c r="A63" s="154"/>
      <c r="B63" s="155"/>
      <c r="C63" s="251" t="s">
        <v>214</v>
      </c>
      <c r="D63" s="252"/>
      <c r="E63" s="252"/>
      <c r="F63" s="252"/>
      <c r="G63" s="252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5" t="str">
        <f>C63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78" t="s">
        <v>220</v>
      </c>
      <c r="D64" s="158"/>
      <c r="E64" s="159">
        <v>39.6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156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8">
        <v>16</v>
      </c>
      <c r="B65" s="169" t="s">
        <v>221</v>
      </c>
      <c r="C65" s="177" t="s">
        <v>222</v>
      </c>
      <c r="D65" s="170" t="s">
        <v>195</v>
      </c>
      <c r="E65" s="171">
        <v>39.6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3" t="s">
        <v>176</v>
      </c>
      <c r="S65" s="173" t="s">
        <v>149</v>
      </c>
      <c r="T65" s="174" t="s">
        <v>149</v>
      </c>
      <c r="U65" s="157">
        <v>0.1024</v>
      </c>
      <c r="V65" s="157">
        <f>ROUND(E65*U65,2)</f>
        <v>4.0599999999999996</v>
      </c>
      <c r="W65" s="157"/>
      <c r="X65" s="157" t="s">
        <v>150</v>
      </c>
      <c r="Y65" s="157" t="s">
        <v>151</v>
      </c>
      <c r="Z65" s="147"/>
      <c r="AA65" s="147"/>
      <c r="AB65" s="147"/>
      <c r="AC65" s="147"/>
      <c r="AD65" s="147"/>
      <c r="AE65" s="147"/>
      <c r="AF65" s="147"/>
      <c r="AG65" s="147" t="s">
        <v>152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33.75" outlineLevel="2" x14ac:dyDescent="0.2">
      <c r="A66" s="154"/>
      <c r="B66" s="155"/>
      <c r="C66" s="251" t="s">
        <v>214</v>
      </c>
      <c r="D66" s="252"/>
      <c r="E66" s="252"/>
      <c r="F66" s="252"/>
      <c r="G66" s="252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5" t="str">
        <f>C66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78" t="s">
        <v>202</v>
      </c>
      <c r="D67" s="158"/>
      <c r="E67" s="159">
        <v>39.6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156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8">
        <v>17</v>
      </c>
      <c r="B68" s="169" t="s">
        <v>223</v>
      </c>
      <c r="C68" s="177" t="s">
        <v>224</v>
      </c>
      <c r="D68" s="170" t="s">
        <v>195</v>
      </c>
      <c r="E68" s="171">
        <v>6.6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3" t="s">
        <v>176</v>
      </c>
      <c r="S68" s="173" t="s">
        <v>149</v>
      </c>
      <c r="T68" s="174" t="s">
        <v>149</v>
      </c>
      <c r="U68" s="157">
        <v>3.5329999999999999</v>
      </c>
      <c r="V68" s="157">
        <f>ROUND(E68*U68,2)</f>
        <v>23.32</v>
      </c>
      <c r="W68" s="157"/>
      <c r="X68" s="157" t="s">
        <v>150</v>
      </c>
      <c r="Y68" s="157" t="s">
        <v>151</v>
      </c>
      <c r="Z68" s="147"/>
      <c r="AA68" s="147"/>
      <c r="AB68" s="147"/>
      <c r="AC68" s="147"/>
      <c r="AD68" s="147"/>
      <c r="AE68" s="147"/>
      <c r="AF68" s="147"/>
      <c r="AG68" s="147" t="s">
        <v>177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1" t="s">
        <v>225</v>
      </c>
      <c r="D69" s="252"/>
      <c r="E69" s="252"/>
      <c r="F69" s="252"/>
      <c r="G69" s="252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53" t="s">
        <v>191</v>
      </c>
      <c r="D70" s="254"/>
      <c r="E70" s="254"/>
      <c r="F70" s="254"/>
      <c r="G70" s="254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154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78" t="s">
        <v>226</v>
      </c>
      <c r="D71" s="158"/>
      <c r="E71" s="159">
        <v>6.6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156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8">
        <v>18</v>
      </c>
      <c r="B72" s="169" t="s">
        <v>227</v>
      </c>
      <c r="C72" s="177" t="s">
        <v>228</v>
      </c>
      <c r="D72" s="170" t="s">
        <v>195</v>
      </c>
      <c r="E72" s="171">
        <v>4.4000000000000004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3" t="s">
        <v>176</v>
      </c>
      <c r="S72" s="173" t="s">
        <v>149</v>
      </c>
      <c r="T72" s="174" t="s">
        <v>149</v>
      </c>
      <c r="U72" s="157">
        <v>4.6550000000000002</v>
      </c>
      <c r="V72" s="157">
        <f>ROUND(E72*U72,2)</f>
        <v>20.48</v>
      </c>
      <c r="W72" s="157"/>
      <c r="X72" s="157" t="s">
        <v>150</v>
      </c>
      <c r="Y72" s="157" t="s">
        <v>151</v>
      </c>
      <c r="Z72" s="147"/>
      <c r="AA72" s="147"/>
      <c r="AB72" s="147"/>
      <c r="AC72" s="147"/>
      <c r="AD72" s="147"/>
      <c r="AE72" s="147"/>
      <c r="AF72" s="147"/>
      <c r="AG72" s="147" t="s">
        <v>177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1" t="s">
        <v>225</v>
      </c>
      <c r="D73" s="252"/>
      <c r="E73" s="252"/>
      <c r="F73" s="252"/>
      <c r="G73" s="252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3" t="s">
        <v>191</v>
      </c>
      <c r="D74" s="254"/>
      <c r="E74" s="254"/>
      <c r="F74" s="254"/>
      <c r="G74" s="254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154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78" t="s">
        <v>229</v>
      </c>
      <c r="D75" s="158"/>
      <c r="E75" s="159">
        <v>4.4000000000000004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156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68">
        <v>19</v>
      </c>
      <c r="B76" s="169" t="s">
        <v>230</v>
      </c>
      <c r="C76" s="177" t="s">
        <v>231</v>
      </c>
      <c r="D76" s="170" t="s">
        <v>147</v>
      </c>
      <c r="E76" s="171">
        <v>284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1">
        <v>9.8999999999999999E-4</v>
      </c>
      <c r="O76" s="171">
        <f>ROUND(E76*N76,2)</f>
        <v>0.28000000000000003</v>
      </c>
      <c r="P76" s="171">
        <v>0</v>
      </c>
      <c r="Q76" s="171">
        <f>ROUND(E76*P76,2)</f>
        <v>0</v>
      </c>
      <c r="R76" s="173" t="s">
        <v>176</v>
      </c>
      <c r="S76" s="173" t="s">
        <v>149</v>
      </c>
      <c r="T76" s="174" t="s">
        <v>149</v>
      </c>
      <c r="U76" s="157">
        <v>0.23599999999999999</v>
      </c>
      <c r="V76" s="157">
        <f>ROUND(E76*U76,2)</f>
        <v>67.02</v>
      </c>
      <c r="W76" s="157"/>
      <c r="X76" s="157" t="s">
        <v>150</v>
      </c>
      <c r="Y76" s="157" t="s">
        <v>151</v>
      </c>
      <c r="Z76" s="147"/>
      <c r="AA76" s="147"/>
      <c r="AB76" s="147"/>
      <c r="AC76" s="147"/>
      <c r="AD76" s="147"/>
      <c r="AE76" s="147"/>
      <c r="AF76" s="147"/>
      <c r="AG76" s="147" t="s">
        <v>152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1" t="s">
        <v>232</v>
      </c>
      <c r="D77" s="252"/>
      <c r="E77" s="252"/>
      <c r="F77" s="252"/>
      <c r="G77" s="252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3" t="s">
        <v>191</v>
      </c>
      <c r="D78" s="254"/>
      <c r="E78" s="254"/>
      <c r="F78" s="254"/>
      <c r="G78" s="254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154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78" t="s">
        <v>233</v>
      </c>
      <c r="D79" s="158"/>
      <c r="E79" s="159">
        <v>284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156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8">
        <v>20</v>
      </c>
      <c r="B80" s="169" t="s">
        <v>234</v>
      </c>
      <c r="C80" s="177" t="s">
        <v>235</v>
      </c>
      <c r="D80" s="170" t="s">
        <v>147</v>
      </c>
      <c r="E80" s="171">
        <v>284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3" t="s">
        <v>176</v>
      </c>
      <c r="S80" s="173" t="s">
        <v>149</v>
      </c>
      <c r="T80" s="174" t="s">
        <v>149</v>
      </c>
      <c r="U80" s="157">
        <v>7.0000000000000007E-2</v>
      </c>
      <c r="V80" s="157">
        <f>ROUND(E80*U80,2)</f>
        <v>19.88</v>
      </c>
      <c r="W80" s="157"/>
      <c r="X80" s="157" t="s">
        <v>150</v>
      </c>
      <c r="Y80" s="157" t="s">
        <v>151</v>
      </c>
      <c r="Z80" s="147"/>
      <c r="AA80" s="147"/>
      <c r="AB80" s="147"/>
      <c r="AC80" s="147"/>
      <c r="AD80" s="147"/>
      <c r="AE80" s="147"/>
      <c r="AF80" s="147"/>
      <c r="AG80" s="147" t="s">
        <v>152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1" t="s">
        <v>236</v>
      </c>
      <c r="D81" s="252"/>
      <c r="E81" s="252"/>
      <c r="F81" s="252"/>
      <c r="G81" s="252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172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78" t="s">
        <v>237</v>
      </c>
      <c r="D82" s="158"/>
      <c r="E82" s="159">
        <v>284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156</v>
      </c>
      <c r="AH82" s="147">
        <v>5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68">
        <v>21</v>
      </c>
      <c r="B83" s="169" t="s">
        <v>238</v>
      </c>
      <c r="C83" s="177" t="s">
        <v>239</v>
      </c>
      <c r="D83" s="170" t="s">
        <v>240</v>
      </c>
      <c r="E83" s="171">
        <v>2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3" t="s">
        <v>176</v>
      </c>
      <c r="S83" s="173" t="s">
        <v>149</v>
      </c>
      <c r="T83" s="174" t="s">
        <v>149</v>
      </c>
      <c r="U83" s="157">
        <v>1.56338</v>
      </c>
      <c r="V83" s="157">
        <f>ROUND(E83*U83,2)</f>
        <v>3.13</v>
      </c>
      <c r="W83" s="157"/>
      <c r="X83" s="157" t="s">
        <v>150</v>
      </c>
      <c r="Y83" s="157" t="s">
        <v>151</v>
      </c>
      <c r="Z83" s="147"/>
      <c r="AA83" s="147"/>
      <c r="AB83" s="147"/>
      <c r="AC83" s="147"/>
      <c r="AD83" s="147"/>
      <c r="AE83" s="147"/>
      <c r="AF83" s="147"/>
      <c r="AG83" s="147" t="s">
        <v>152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1" t="s">
        <v>241</v>
      </c>
      <c r="D84" s="252"/>
      <c r="E84" s="252"/>
      <c r="F84" s="252"/>
      <c r="G84" s="252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78" t="s">
        <v>242</v>
      </c>
      <c r="D85" s="158"/>
      <c r="E85" s="159">
        <v>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156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68">
        <v>22</v>
      </c>
      <c r="B86" s="169" t="s">
        <v>243</v>
      </c>
      <c r="C86" s="177" t="s">
        <v>244</v>
      </c>
      <c r="D86" s="170" t="s">
        <v>245</v>
      </c>
      <c r="E86" s="171">
        <v>240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3" t="s">
        <v>176</v>
      </c>
      <c r="S86" s="173" t="s">
        <v>149</v>
      </c>
      <c r="T86" s="174" t="s">
        <v>149</v>
      </c>
      <c r="U86" s="157">
        <v>0</v>
      </c>
      <c r="V86" s="157">
        <f>ROUND(E86*U86,2)</f>
        <v>0</v>
      </c>
      <c r="W86" s="157"/>
      <c r="X86" s="157" t="s">
        <v>150</v>
      </c>
      <c r="Y86" s="157" t="s">
        <v>151</v>
      </c>
      <c r="Z86" s="147"/>
      <c r="AA86" s="147"/>
      <c r="AB86" s="147"/>
      <c r="AC86" s="147"/>
      <c r="AD86" s="147"/>
      <c r="AE86" s="147"/>
      <c r="AF86" s="147"/>
      <c r="AG86" s="147" t="s">
        <v>152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1" t="s">
        <v>241</v>
      </c>
      <c r="D87" s="252"/>
      <c r="E87" s="252"/>
      <c r="F87" s="252"/>
      <c r="G87" s="252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78" t="s">
        <v>246</v>
      </c>
      <c r="D88" s="158"/>
      <c r="E88" s="159">
        <v>240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156</v>
      </c>
      <c r="AH88" s="147">
        <v>5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68">
        <v>23</v>
      </c>
      <c r="B89" s="169" t="s">
        <v>247</v>
      </c>
      <c r="C89" s="177" t="s">
        <v>248</v>
      </c>
      <c r="D89" s="170" t="s">
        <v>240</v>
      </c>
      <c r="E89" s="171">
        <v>2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3" t="s">
        <v>176</v>
      </c>
      <c r="S89" s="173" t="s">
        <v>149</v>
      </c>
      <c r="T89" s="174" t="s">
        <v>149</v>
      </c>
      <c r="U89" s="157">
        <v>1.5472999999999999</v>
      </c>
      <c r="V89" s="157">
        <f>ROUND(E89*U89,2)</f>
        <v>3.09</v>
      </c>
      <c r="W89" s="157"/>
      <c r="X89" s="157" t="s">
        <v>150</v>
      </c>
      <c r="Y89" s="157" t="s">
        <v>151</v>
      </c>
      <c r="Z89" s="147"/>
      <c r="AA89" s="147"/>
      <c r="AB89" s="147"/>
      <c r="AC89" s="147"/>
      <c r="AD89" s="147"/>
      <c r="AE89" s="147"/>
      <c r="AF89" s="147"/>
      <c r="AG89" s="147" t="s">
        <v>152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1" t="s">
        <v>241</v>
      </c>
      <c r="D90" s="252"/>
      <c r="E90" s="252"/>
      <c r="F90" s="252"/>
      <c r="G90" s="252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78" t="s">
        <v>249</v>
      </c>
      <c r="D91" s="158"/>
      <c r="E91" s="159">
        <v>2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156</v>
      </c>
      <c r="AH91" s="147">
        <v>5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8">
        <v>24</v>
      </c>
      <c r="B92" s="169" t="s">
        <v>250</v>
      </c>
      <c r="C92" s="177" t="s">
        <v>251</v>
      </c>
      <c r="D92" s="170" t="s">
        <v>195</v>
      </c>
      <c r="E92" s="171">
        <v>323.2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3" t="s">
        <v>176</v>
      </c>
      <c r="S92" s="173" t="s">
        <v>149</v>
      </c>
      <c r="T92" s="174" t="s">
        <v>149</v>
      </c>
      <c r="U92" s="157">
        <v>0.34499999999999997</v>
      </c>
      <c r="V92" s="157">
        <f>ROUND(E92*U92,2)</f>
        <v>111.5</v>
      </c>
      <c r="W92" s="157"/>
      <c r="X92" s="157" t="s">
        <v>150</v>
      </c>
      <c r="Y92" s="157" t="s">
        <v>151</v>
      </c>
      <c r="Z92" s="147"/>
      <c r="AA92" s="147"/>
      <c r="AB92" s="147"/>
      <c r="AC92" s="147"/>
      <c r="AD92" s="147"/>
      <c r="AE92" s="147"/>
      <c r="AF92" s="147"/>
      <c r="AG92" s="147" t="s">
        <v>152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1" t="s">
        <v>252</v>
      </c>
      <c r="D93" s="252"/>
      <c r="E93" s="252"/>
      <c r="F93" s="252"/>
      <c r="G93" s="252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172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75" t="str">
        <f>C93</f>
        <v>bez naložení do dopravní nádoby, ale s vyprázdněním dopravní nádoby na hromadu nebo na dopravní prostředek,</v>
      </c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3" t="s">
        <v>191</v>
      </c>
      <c r="D94" s="254"/>
      <c r="E94" s="254"/>
      <c r="F94" s="254"/>
      <c r="G94" s="254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154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78" t="s">
        <v>253</v>
      </c>
      <c r="D95" s="158"/>
      <c r="E95" s="159">
        <v>323.2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156</v>
      </c>
      <c r="AH95" s="147">
        <v>5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8">
        <v>25</v>
      </c>
      <c r="B96" s="169" t="s">
        <v>254</v>
      </c>
      <c r="C96" s="177" t="s">
        <v>255</v>
      </c>
      <c r="D96" s="170" t="s">
        <v>195</v>
      </c>
      <c r="E96" s="171">
        <v>323.2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1">
        <v>0</v>
      </c>
      <c r="O96" s="171">
        <f>ROUND(E96*N96,2)</f>
        <v>0</v>
      </c>
      <c r="P96" s="171">
        <v>0</v>
      </c>
      <c r="Q96" s="171">
        <f>ROUND(E96*P96,2)</f>
        <v>0</v>
      </c>
      <c r="R96" s="173" t="s">
        <v>176</v>
      </c>
      <c r="S96" s="173" t="s">
        <v>149</v>
      </c>
      <c r="T96" s="174" t="s">
        <v>149</v>
      </c>
      <c r="U96" s="157">
        <v>7.3999999999999996E-2</v>
      </c>
      <c r="V96" s="157">
        <f>ROUND(E96*U96,2)</f>
        <v>23.92</v>
      </c>
      <c r="W96" s="157"/>
      <c r="X96" s="157" t="s">
        <v>150</v>
      </c>
      <c r="Y96" s="157" t="s">
        <v>151</v>
      </c>
      <c r="Z96" s="147"/>
      <c r="AA96" s="147"/>
      <c r="AB96" s="147"/>
      <c r="AC96" s="147"/>
      <c r="AD96" s="147"/>
      <c r="AE96" s="147"/>
      <c r="AF96" s="147"/>
      <c r="AG96" s="147" t="s">
        <v>177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1" t="s">
        <v>256</v>
      </c>
      <c r="D97" s="252"/>
      <c r="E97" s="252"/>
      <c r="F97" s="252"/>
      <c r="G97" s="252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172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3" t="s">
        <v>191</v>
      </c>
      <c r="D98" s="254"/>
      <c r="E98" s="254"/>
      <c r="F98" s="254"/>
      <c r="G98" s="254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154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253" t="s">
        <v>257</v>
      </c>
      <c r="D99" s="254"/>
      <c r="E99" s="254"/>
      <c r="F99" s="254"/>
      <c r="G99" s="254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154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253" t="s">
        <v>258</v>
      </c>
      <c r="D100" s="254"/>
      <c r="E100" s="254"/>
      <c r="F100" s="254"/>
      <c r="G100" s="254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154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253" t="s">
        <v>546</v>
      </c>
      <c r="D101" s="254"/>
      <c r="E101" s="254"/>
      <c r="F101" s="254"/>
      <c r="G101" s="254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154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75" t="str">
        <f>C101</f>
        <v xml:space="preserve"> - odvoz výkopku horniny 1-4 ze zeleně na mezideponii zhotovitele pro následný zásyp jam, rýh a šachet se zhutněním</v>
      </c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253" t="s">
        <v>259</v>
      </c>
      <c r="D102" s="254"/>
      <c r="E102" s="254"/>
      <c r="F102" s="254"/>
      <c r="G102" s="254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154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75" t="str">
        <f>C102</f>
        <v xml:space="preserve"> - dovoz výkopku horniny 1-4 ze zeleně z mezideponie zhotovitele pro zásyp jam, rýh, šachet se zhutněním</v>
      </c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253" t="s">
        <v>260</v>
      </c>
      <c r="D103" s="254"/>
      <c r="E103" s="254"/>
      <c r="F103" s="254"/>
      <c r="G103" s="254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154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78" t="s">
        <v>201</v>
      </c>
      <c r="D104" s="158"/>
      <c r="E104" s="159">
        <v>59.4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156</v>
      </c>
      <c r="AH104" s="147">
        <v>5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78" t="s">
        <v>202</v>
      </c>
      <c r="D105" s="158"/>
      <c r="E105" s="159">
        <v>39.6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156</v>
      </c>
      <c r="AH105" s="147">
        <v>5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78" t="s">
        <v>203</v>
      </c>
      <c r="D106" s="158"/>
      <c r="E106" s="159">
        <v>6.6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156</v>
      </c>
      <c r="AH106" s="147">
        <v>5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78" t="s">
        <v>204</v>
      </c>
      <c r="D107" s="158"/>
      <c r="E107" s="159">
        <v>4.4000000000000004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156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78" t="s">
        <v>261</v>
      </c>
      <c r="D108" s="158"/>
      <c r="E108" s="159">
        <v>213.2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156</v>
      </c>
      <c r="AH108" s="147">
        <v>5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8">
        <v>26</v>
      </c>
      <c r="B109" s="169" t="s">
        <v>262</v>
      </c>
      <c r="C109" s="177" t="s">
        <v>263</v>
      </c>
      <c r="D109" s="170" t="s">
        <v>195</v>
      </c>
      <c r="E109" s="171">
        <v>323.2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1">
        <v>0</v>
      </c>
      <c r="O109" s="171">
        <f>ROUND(E109*N109,2)</f>
        <v>0</v>
      </c>
      <c r="P109" s="171">
        <v>0</v>
      </c>
      <c r="Q109" s="171">
        <f>ROUND(E109*P109,2)</f>
        <v>0</v>
      </c>
      <c r="R109" s="173" t="s">
        <v>176</v>
      </c>
      <c r="S109" s="173" t="s">
        <v>149</v>
      </c>
      <c r="T109" s="174" t="s">
        <v>149</v>
      </c>
      <c r="U109" s="157">
        <v>1.0999999999999999E-2</v>
      </c>
      <c r="V109" s="157">
        <f>ROUND(E109*U109,2)</f>
        <v>3.56</v>
      </c>
      <c r="W109" s="157"/>
      <c r="X109" s="157" t="s">
        <v>150</v>
      </c>
      <c r="Y109" s="157" t="s">
        <v>151</v>
      </c>
      <c r="Z109" s="147"/>
      <c r="AA109" s="147"/>
      <c r="AB109" s="147"/>
      <c r="AC109" s="147"/>
      <c r="AD109" s="147"/>
      <c r="AE109" s="147"/>
      <c r="AF109" s="147"/>
      <c r="AG109" s="147" t="s">
        <v>177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1" t="s">
        <v>256</v>
      </c>
      <c r="D110" s="252"/>
      <c r="E110" s="252"/>
      <c r="F110" s="252"/>
      <c r="G110" s="252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172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3" t="s">
        <v>191</v>
      </c>
      <c r="D111" s="254"/>
      <c r="E111" s="254"/>
      <c r="F111" s="254"/>
      <c r="G111" s="254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154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253" t="s">
        <v>257</v>
      </c>
      <c r="D112" s="254"/>
      <c r="E112" s="254"/>
      <c r="F112" s="254"/>
      <c r="G112" s="254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154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253" t="s">
        <v>258</v>
      </c>
      <c r="D113" s="254"/>
      <c r="E113" s="254"/>
      <c r="F113" s="254"/>
      <c r="G113" s="254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154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253" t="s">
        <v>546</v>
      </c>
      <c r="D114" s="254"/>
      <c r="E114" s="254"/>
      <c r="F114" s="254"/>
      <c r="G114" s="254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154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75" t="str">
        <f>C114</f>
        <v xml:space="preserve"> - odvoz výkopku horniny 1-4 ze zeleně na mezideponii zhotovitele pro následný zásyp jam, rýh a šachet se zhutněním</v>
      </c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253" t="s">
        <v>259</v>
      </c>
      <c r="D115" s="254"/>
      <c r="E115" s="254"/>
      <c r="F115" s="254"/>
      <c r="G115" s="254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154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5" t="str">
        <f>C115</f>
        <v xml:space="preserve"> - dovoz výkopku horniny 1-4 ze zeleně z mezideponie zhotovitele pro zásyp jam, rýh, šachet se zhutněním</v>
      </c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253" t="s">
        <v>260</v>
      </c>
      <c r="D116" s="254"/>
      <c r="E116" s="254"/>
      <c r="F116" s="254"/>
      <c r="G116" s="254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154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78" t="s">
        <v>253</v>
      </c>
      <c r="D117" s="158"/>
      <c r="E117" s="159">
        <v>323.2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156</v>
      </c>
      <c r="AH117" s="147">
        <v>5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68">
        <v>27</v>
      </c>
      <c r="B118" s="169" t="s">
        <v>264</v>
      </c>
      <c r="C118" s="177" t="s">
        <v>265</v>
      </c>
      <c r="D118" s="170" t="s">
        <v>195</v>
      </c>
      <c r="E118" s="171">
        <v>323.2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 t="s">
        <v>176</v>
      </c>
      <c r="S118" s="173" t="s">
        <v>149</v>
      </c>
      <c r="T118" s="174" t="s">
        <v>149</v>
      </c>
      <c r="U118" s="157">
        <v>0.65200000000000002</v>
      </c>
      <c r="V118" s="157">
        <f>ROUND(E118*U118,2)</f>
        <v>210.73</v>
      </c>
      <c r="W118" s="157"/>
      <c r="X118" s="157" t="s">
        <v>150</v>
      </c>
      <c r="Y118" s="157" t="s">
        <v>151</v>
      </c>
      <c r="Z118" s="147"/>
      <c r="AA118" s="147"/>
      <c r="AB118" s="147"/>
      <c r="AC118" s="147"/>
      <c r="AD118" s="147"/>
      <c r="AE118" s="147"/>
      <c r="AF118" s="147"/>
      <c r="AG118" s="147" t="s">
        <v>152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49" t="s">
        <v>191</v>
      </c>
      <c r="D119" s="250"/>
      <c r="E119" s="250"/>
      <c r="F119" s="250"/>
      <c r="G119" s="25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154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253" t="s">
        <v>257</v>
      </c>
      <c r="D120" s="254"/>
      <c r="E120" s="254"/>
      <c r="F120" s="254"/>
      <c r="G120" s="254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154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253" t="s">
        <v>258</v>
      </c>
      <c r="D121" s="254"/>
      <c r="E121" s="254"/>
      <c r="F121" s="254"/>
      <c r="G121" s="254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154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253" t="s">
        <v>546</v>
      </c>
      <c r="D122" s="254"/>
      <c r="E122" s="254"/>
      <c r="F122" s="254"/>
      <c r="G122" s="254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154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75" t="str">
        <f>C122</f>
        <v xml:space="preserve"> - odvoz výkopku horniny 1-4 ze zeleně na mezideponii zhotovitele pro následný zásyp jam, rýh a šachet se zhutněním</v>
      </c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253" t="s">
        <v>259</v>
      </c>
      <c r="D123" s="254"/>
      <c r="E123" s="254"/>
      <c r="F123" s="254"/>
      <c r="G123" s="254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154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75" t="str">
        <f>C123</f>
        <v xml:space="preserve"> - dovoz výkopku horniny 1-4 ze zeleně z mezideponie zhotovitele pro zásyp jam, rýh, šachet se zhutněním</v>
      </c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253" t="s">
        <v>260</v>
      </c>
      <c r="D124" s="254"/>
      <c r="E124" s="254"/>
      <c r="F124" s="254"/>
      <c r="G124" s="254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154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78" t="s">
        <v>253</v>
      </c>
      <c r="D125" s="158"/>
      <c r="E125" s="159">
        <v>323.2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156</v>
      </c>
      <c r="AH125" s="147">
        <v>5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8">
        <v>28</v>
      </c>
      <c r="B126" s="169" t="s">
        <v>266</v>
      </c>
      <c r="C126" s="177" t="s">
        <v>267</v>
      </c>
      <c r="D126" s="170" t="s">
        <v>195</v>
      </c>
      <c r="E126" s="171">
        <v>38.299999999999997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21</v>
      </c>
      <c r="M126" s="173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3" t="s">
        <v>176</v>
      </c>
      <c r="S126" s="173" t="s">
        <v>149</v>
      </c>
      <c r="T126" s="174" t="s">
        <v>149</v>
      </c>
      <c r="U126" s="157">
        <v>3.1E-2</v>
      </c>
      <c r="V126" s="157">
        <f>ROUND(E126*U126,2)</f>
        <v>1.19</v>
      </c>
      <c r="W126" s="157"/>
      <c r="X126" s="157" t="s">
        <v>150</v>
      </c>
      <c r="Y126" s="157" t="s">
        <v>151</v>
      </c>
      <c r="Z126" s="147"/>
      <c r="AA126" s="147"/>
      <c r="AB126" s="147"/>
      <c r="AC126" s="147"/>
      <c r="AD126" s="147"/>
      <c r="AE126" s="147"/>
      <c r="AF126" s="147"/>
      <c r="AG126" s="147" t="s">
        <v>177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49" t="s">
        <v>268</v>
      </c>
      <c r="D127" s="250"/>
      <c r="E127" s="250"/>
      <c r="F127" s="250"/>
      <c r="G127" s="250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154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78" t="s">
        <v>269</v>
      </c>
      <c r="D128" s="158"/>
      <c r="E128" s="159">
        <v>38.299999999999997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156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68">
        <v>29</v>
      </c>
      <c r="B129" s="169" t="s">
        <v>270</v>
      </c>
      <c r="C129" s="177" t="s">
        <v>271</v>
      </c>
      <c r="D129" s="170" t="s">
        <v>195</v>
      </c>
      <c r="E129" s="171">
        <v>213.2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3" t="s">
        <v>176</v>
      </c>
      <c r="S129" s="173" t="s">
        <v>149</v>
      </c>
      <c r="T129" s="174" t="s">
        <v>149</v>
      </c>
      <c r="U129" s="157">
        <v>0.20200000000000001</v>
      </c>
      <c r="V129" s="157">
        <f>ROUND(E129*U129,2)</f>
        <v>43.07</v>
      </c>
      <c r="W129" s="157"/>
      <c r="X129" s="157" t="s">
        <v>150</v>
      </c>
      <c r="Y129" s="157" t="s">
        <v>151</v>
      </c>
      <c r="Z129" s="147"/>
      <c r="AA129" s="147"/>
      <c r="AB129" s="147"/>
      <c r="AC129" s="147"/>
      <c r="AD129" s="147"/>
      <c r="AE129" s="147"/>
      <c r="AF129" s="147"/>
      <c r="AG129" s="147" t="s">
        <v>177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1" t="s">
        <v>272</v>
      </c>
      <c r="D130" s="252"/>
      <c r="E130" s="252"/>
      <c r="F130" s="252"/>
      <c r="G130" s="252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172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3" t="s">
        <v>191</v>
      </c>
      <c r="D131" s="254"/>
      <c r="E131" s="254"/>
      <c r="F131" s="254"/>
      <c r="G131" s="254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154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78" t="s">
        <v>273</v>
      </c>
      <c r="D132" s="158"/>
      <c r="E132" s="159">
        <v>38.299999999999997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156</v>
      </c>
      <c r="AH132" s="147">
        <v>5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78" t="s">
        <v>274</v>
      </c>
      <c r="D133" s="158"/>
      <c r="E133" s="159">
        <v>33.200000000000003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156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78" t="s">
        <v>275</v>
      </c>
      <c r="D134" s="158"/>
      <c r="E134" s="159">
        <v>141.69999999999999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156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8">
        <v>30</v>
      </c>
      <c r="B135" s="169" t="s">
        <v>276</v>
      </c>
      <c r="C135" s="177" t="s">
        <v>277</v>
      </c>
      <c r="D135" s="170" t="s">
        <v>195</v>
      </c>
      <c r="E135" s="171">
        <v>95.3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3" t="s">
        <v>176</v>
      </c>
      <c r="S135" s="173" t="s">
        <v>149</v>
      </c>
      <c r="T135" s="174" t="s">
        <v>149</v>
      </c>
      <c r="U135" s="157">
        <v>1.587</v>
      </c>
      <c r="V135" s="157">
        <f>ROUND(E135*U135,2)</f>
        <v>151.24</v>
      </c>
      <c r="W135" s="157"/>
      <c r="X135" s="157" t="s">
        <v>150</v>
      </c>
      <c r="Y135" s="157" t="s">
        <v>151</v>
      </c>
      <c r="Z135" s="147"/>
      <c r="AA135" s="147"/>
      <c r="AB135" s="147"/>
      <c r="AC135" s="147"/>
      <c r="AD135" s="147"/>
      <c r="AE135" s="147"/>
      <c r="AF135" s="147"/>
      <c r="AG135" s="147" t="s">
        <v>152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2" x14ac:dyDescent="0.2">
      <c r="A136" s="154"/>
      <c r="B136" s="155"/>
      <c r="C136" s="251" t="s">
        <v>278</v>
      </c>
      <c r="D136" s="252"/>
      <c r="E136" s="252"/>
      <c r="F136" s="252"/>
      <c r="G136" s="252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172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75" t="str">
        <f>C136</f>
        <v>sypaninou z vhodných hornin tř. 1 - 4 nebo materiálem připraveným podél výkopu ve vzdálenosti do 3 m od jeho kraje, pro jakoukoliv hloubku výkopu a jakoukoliv míru zhutnění,</v>
      </c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3" t="s">
        <v>191</v>
      </c>
      <c r="D137" s="254"/>
      <c r="E137" s="254"/>
      <c r="F137" s="254"/>
      <c r="G137" s="254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154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78" t="s">
        <v>279</v>
      </c>
      <c r="D138" s="158"/>
      <c r="E138" s="159">
        <v>95.3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156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8">
        <v>31</v>
      </c>
      <c r="B139" s="169" t="s">
        <v>280</v>
      </c>
      <c r="C139" s="177" t="s">
        <v>281</v>
      </c>
      <c r="D139" s="170" t="s">
        <v>195</v>
      </c>
      <c r="E139" s="171">
        <v>95.3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3" t="s">
        <v>176</v>
      </c>
      <c r="S139" s="173" t="s">
        <v>149</v>
      </c>
      <c r="T139" s="174" t="s">
        <v>149</v>
      </c>
      <c r="U139" s="157">
        <v>0.94</v>
      </c>
      <c r="V139" s="157">
        <f>ROUND(E139*U139,2)</f>
        <v>89.58</v>
      </c>
      <c r="W139" s="157"/>
      <c r="X139" s="157" t="s">
        <v>150</v>
      </c>
      <c r="Y139" s="157" t="s">
        <v>151</v>
      </c>
      <c r="Z139" s="147"/>
      <c r="AA139" s="147"/>
      <c r="AB139" s="147"/>
      <c r="AC139" s="147"/>
      <c r="AD139" s="147"/>
      <c r="AE139" s="147"/>
      <c r="AF139" s="147"/>
      <c r="AG139" s="147" t="s">
        <v>152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2" x14ac:dyDescent="0.2">
      <c r="A140" s="154"/>
      <c r="B140" s="155"/>
      <c r="C140" s="251" t="s">
        <v>278</v>
      </c>
      <c r="D140" s="252"/>
      <c r="E140" s="252"/>
      <c r="F140" s="252"/>
      <c r="G140" s="252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75" t="str">
        <f>C140</f>
        <v>sypaninou z vhodných hornin tř. 1 - 4 nebo materiálem připraveným podél výkopu ve vzdálenosti do 3 m od jeho kraje, pro jakoukoliv hloubku výkopu a jakoukoliv míru zhutnění,</v>
      </c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3" t="s">
        <v>282</v>
      </c>
      <c r="D141" s="254"/>
      <c r="E141" s="254"/>
      <c r="F141" s="254"/>
      <c r="G141" s="254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154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78" t="s">
        <v>283</v>
      </c>
      <c r="D142" s="158"/>
      <c r="E142" s="159">
        <v>95.3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156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8">
        <v>32</v>
      </c>
      <c r="B143" s="169" t="s">
        <v>284</v>
      </c>
      <c r="C143" s="177" t="s">
        <v>285</v>
      </c>
      <c r="D143" s="170" t="s">
        <v>147</v>
      </c>
      <c r="E143" s="171">
        <v>51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1">
        <v>0</v>
      </c>
      <c r="O143" s="171">
        <f>ROUND(E143*N143,2)</f>
        <v>0</v>
      </c>
      <c r="P143" s="171">
        <v>0</v>
      </c>
      <c r="Q143" s="171">
        <f>ROUND(E143*P143,2)</f>
        <v>0</v>
      </c>
      <c r="R143" s="173" t="s">
        <v>286</v>
      </c>
      <c r="S143" s="173" t="s">
        <v>149</v>
      </c>
      <c r="T143" s="174" t="s">
        <v>149</v>
      </c>
      <c r="U143" s="157">
        <v>0.06</v>
      </c>
      <c r="V143" s="157">
        <f>ROUND(E143*U143,2)</f>
        <v>3.06</v>
      </c>
      <c r="W143" s="157"/>
      <c r="X143" s="157" t="s">
        <v>150</v>
      </c>
      <c r="Y143" s="157" t="s">
        <v>151</v>
      </c>
      <c r="Z143" s="147"/>
      <c r="AA143" s="147"/>
      <c r="AB143" s="147"/>
      <c r="AC143" s="147"/>
      <c r="AD143" s="147"/>
      <c r="AE143" s="147"/>
      <c r="AF143" s="147"/>
      <c r="AG143" s="147" t="s">
        <v>152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1" t="s">
        <v>287</v>
      </c>
      <c r="D144" s="252"/>
      <c r="E144" s="252"/>
      <c r="F144" s="252"/>
      <c r="G144" s="252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253" t="s">
        <v>191</v>
      </c>
      <c r="D145" s="254"/>
      <c r="E145" s="254"/>
      <c r="F145" s="254"/>
      <c r="G145" s="254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154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78" t="s">
        <v>288</v>
      </c>
      <c r="D146" s="158"/>
      <c r="E146" s="159">
        <v>51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156</v>
      </c>
      <c r="AH146" s="147">
        <v>5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8">
        <v>33</v>
      </c>
      <c r="B147" s="169" t="s">
        <v>289</v>
      </c>
      <c r="C147" s="177" t="s">
        <v>290</v>
      </c>
      <c r="D147" s="170" t="s">
        <v>147</v>
      </c>
      <c r="E147" s="171">
        <v>51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1">
        <v>0</v>
      </c>
      <c r="O147" s="171">
        <f>ROUND(E147*N147,2)</f>
        <v>0</v>
      </c>
      <c r="P147" s="171">
        <v>0</v>
      </c>
      <c r="Q147" s="171">
        <f>ROUND(E147*P147,2)</f>
        <v>0</v>
      </c>
      <c r="R147" s="173" t="s">
        <v>176</v>
      </c>
      <c r="S147" s="173" t="s">
        <v>149</v>
      </c>
      <c r="T147" s="174" t="s">
        <v>149</v>
      </c>
      <c r="U147" s="157">
        <v>0.254</v>
      </c>
      <c r="V147" s="157">
        <f>ROUND(E147*U147,2)</f>
        <v>12.95</v>
      </c>
      <c r="W147" s="157"/>
      <c r="X147" s="157" t="s">
        <v>150</v>
      </c>
      <c r="Y147" s="157" t="s">
        <v>151</v>
      </c>
      <c r="Z147" s="147"/>
      <c r="AA147" s="147"/>
      <c r="AB147" s="147"/>
      <c r="AC147" s="147"/>
      <c r="AD147" s="147"/>
      <c r="AE147" s="147"/>
      <c r="AF147" s="147"/>
      <c r="AG147" s="147" t="s">
        <v>152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2" x14ac:dyDescent="0.2">
      <c r="A148" s="154"/>
      <c r="B148" s="155"/>
      <c r="C148" s="251" t="s">
        <v>291</v>
      </c>
      <c r="D148" s="252"/>
      <c r="E148" s="252"/>
      <c r="F148" s="252"/>
      <c r="G148" s="252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172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75" t="str">
        <f>C148</f>
        <v>s případným nutným přemístěním hromad nebo dočasných skládek na místo potřeby ze vzdálenosti do 30 m, v rovině nebo ve svahu do 1 : 5,</v>
      </c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253" t="s">
        <v>191</v>
      </c>
      <c r="D149" s="254"/>
      <c r="E149" s="254"/>
      <c r="F149" s="254"/>
      <c r="G149" s="254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154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78" t="s">
        <v>292</v>
      </c>
      <c r="D150" s="158"/>
      <c r="E150" s="159">
        <v>51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156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68">
        <v>34</v>
      </c>
      <c r="B151" s="169" t="s">
        <v>293</v>
      </c>
      <c r="C151" s="177" t="s">
        <v>294</v>
      </c>
      <c r="D151" s="170" t="s">
        <v>147</v>
      </c>
      <c r="E151" s="171">
        <v>51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1">
        <v>0</v>
      </c>
      <c r="O151" s="171">
        <f>ROUND(E151*N151,2)</f>
        <v>0</v>
      </c>
      <c r="P151" s="171">
        <v>0</v>
      </c>
      <c r="Q151" s="171">
        <f>ROUND(E151*P151,2)</f>
        <v>0</v>
      </c>
      <c r="R151" s="173" t="s">
        <v>286</v>
      </c>
      <c r="S151" s="173" t="s">
        <v>149</v>
      </c>
      <c r="T151" s="174" t="s">
        <v>149</v>
      </c>
      <c r="U151" s="157">
        <v>0.09</v>
      </c>
      <c r="V151" s="157">
        <f>ROUND(E151*U151,2)</f>
        <v>4.59</v>
      </c>
      <c r="W151" s="157"/>
      <c r="X151" s="157" t="s">
        <v>150</v>
      </c>
      <c r="Y151" s="157" t="s">
        <v>151</v>
      </c>
      <c r="Z151" s="147"/>
      <c r="AA151" s="147"/>
      <c r="AB151" s="147"/>
      <c r="AC151" s="147"/>
      <c r="AD151" s="147"/>
      <c r="AE151" s="147"/>
      <c r="AF151" s="147"/>
      <c r="AG151" s="147" t="s">
        <v>152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51" t="s">
        <v>295</v>
      </c>
      <c r="D152" s="252"/>
      <c r="E152" s="252"/>
      <c r="F152" s="252"/>
      <c r="G152" s="252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172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3" t="s">
        <v>296</v>
      </c>
      <c r="D153" s="254"/>
      <c r="E153" s="254"/>
      <c r="F153" s="254"/>
      <c r="G153" s="254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154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78" t="s">
        <v>288</v>
      </c>
      <c r="D154" s="158"/>
      <c r="E154" s="159">
        <v>51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156</v>
      </c>
      <c r="AH154" s="147">
        <v>5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68">
        <v>35</v>
      </c>
      <c r="B155" s="169" t="s">
        <v>297</v>
      </c>
      <c r="C155" s="177" t="s">
        <v>298</v>
      </c>
      <c r="D155" s="170" t="s">
        <v>147</v>
      </c>
      <c r="E155" s="171">
        <v>51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1">
        <v>0</v>
      </c>
      <c r="O155" s="171">
        <f>ROUND(E155*N155,2)</f>
        <v>0</v>
      </c>
      <c r="P155" s="171">
        <v>0</v>
      </c>
      <c r="Q155" s="171">
        <f>ROUND(E155*P155,2)</f>
        <v>0</v>
      </c>
      <c r="R155" s="173" t="s">
        <v>286</v>
      </c>
      <c r="S155" s="173" t="s">
        <v>149</v>
      </c>
      <c r="T155" s="174" t="s">
        <v>149</v>
      </c>
      <c r="U155" s="157">
        <v>1.4999999999999999E-2</v>
      </c>
      <c r="V155" s="157">
        <f>ROUND(E155*U155,2)</f>
        <v>0.77</v>
      </c>
      <c r="W155" s="157"/>
      <c r="X155" s="157" t="s">
        <v>150</v>
      </c>
      <c r="Y155" s="157" t="s">
        <v>151</v>
      </c>
      <c r="Z155" s="147"/>
      <c r="AA155" s="147"/>
      <c r="AB155" s="147"/>
      <c r="AC155" s="147"/>
      <c r="AD155" s="147"/>
      <c r="AE155" s="147"/>
      <c r="AF155" s="147"/>
      <c r="AG155" s="147" t="s">
        <v>152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49" t="s">
        <v>296</v>
      </c>
      <c r="D156" s="250"/>
      <c r="E156" s="250"/>
      <c r="F156" s="250"/>
      <c r="G156" s="250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154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78" t="s">
        <v>288</v>
      </c>
      <c r="D157" s="158"/>
      <c r="E157" s="159">
        <v>51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156</v>
      </c>
      <c r="AH157" s="147">
        <v>5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8">
        <v>36</v>
      </c>
      <c r="B158" s="169" t="s">
        <v>299</v>
      </c>
      <c r="C158" s="177" t="s">
        <v>300</v>
      </c>
      <c r="D158" s="170" t="s">
        <v>147</v>
      </c>
      <c r="E158" s="171">
        <v>51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21</v>
      </c>
      <c r="M158" s="173">
        <f>G158*(1+L158/100)</f>
        <v>0</v>
      </c>
      <c r="N158" s="171">
        <v>5.4000000000000001E-4</v>
      </c>
      <c r="O158" s="171">
        <f>ROUND(E158*N158,2)</f>
        <v>0.03</v>
      </c>
      <c r="P158" s="171">
        <v>0</v>
      </c>
      <c r="Q158" s="171">
        <f>ROUND(E158*P158,2)</f>
        <v>0</v>
      </c>
      <c r="R158" s="173" t="s">
        <v>286</v>
      </c>
      <c r="S158" s="173" t="s">
        <v>149</v>
      </c>
      <c r="T158" s="174" t="s">
        <v>149</v>
      </c>
      <c r="U158" s="157">
        <v>1.2E-2</v>
      </c>
      <c r="V158" s="157">
        <f>ROUND(E158*U158,2)</f>
        <v>0.61</v>
      </c>
      <c r="W158" s="157"/>
      <c r="X158" s="157" t="s">
        <v>150</v>
      </c>
      <c r="Y158" s="157" t="s">
        <v>151</v>
      </c>
      <c r="Z158" s="147"/>
      <c r="AA158" s="147"/>
      <c r="AB158" s="147"/>
      <c r="AC158" s="147"/>
      <c r="AD158" s="147"/>
      <c r="AE158" s="147"/>
      <c r="AF158" s="147"/>
      <c r="AG158" s="147" t="s">
        <v>152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249" t="s">
        <v>296</v>
      </c>
      <c r="D159" s="250"/>
      <c r="E159" s="250"/>
      <c r="F159" s="250"/>
      <c r="G159" s="250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154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78" t="s">
        <v>301</v>
      </c>
      <c r="D160" s="158"/>
      <c r="E160" s="159">
        <v>51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156</v>
      </c>
      <c r="AH160" s="147">
        <v>5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8">
        <v>37</v>
      </c>
      <c r="B161" s="169" t="s">
        <v>302</v>
      </c>
      <c r="C161" s="177" t="s">
        <v>303</v>
      </c>
      <c r="D161" s="170" t="s">
        <v>195</v>
      </c>
      <c r="E161" s="171">
        <v>71.7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1">
        <v>0</v>
      </c>
      <c r="O161" s="171">
        <f>ROUND(E161*N161,2)</f>
        <v>0</v>
      </c>
      <c r="P161" s="171">
        <v>0</v>
      </c>
      <c r="Q161" s="171">
        <f>ROUND(E161*P161,2)</f>
        <v>0</v>
      </c>
      <c r="R161" s="173" t="s">
        <v>176</v>
      </c>
      <c r="S161" s="173" t="s">
        <v>149</v>
      </c>
      <c r="T161" s="174" t="s">
        <v>149</v>
      </c>
      <c r="U161" s="157">
        <v>0</v>
      </c>
      <c r="V161" s="157">
        <f>ROUND(E161*U161,2)</f>
        <v>0</v>
      </c>
      <c r="W161" s="157"/>
      <c r="X161" s="157" t="s">
        <v>150</v>
      </c>
      <c r="Y161" s="157" t="s">
        <v>151</v>
      </c>
      <c r="Z161" s="147"/>
      <c r="AA161" s="147"/>
      <c r="AB161" s="147"/>
      <c r="AC161" s="147"/>
      <c r="AD161" s="147"/>
      <c r="AE161" s="147"/>
      <c r="AF161" s="147"/>
      <c r="AG161" s="147" t="s">
        <v>152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78" t="s">
        <v>201</v>
      </c>
      <c r="D162" s="158"/>
      <c r="E162" s="159">
        <v>59.4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156</v>
      </c>
      <c r="AH162" s="147">
        <v>5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78" t="s">
        <v>202</v>
      </c>
      <c r="D163" s="158"/>
      <c r="E163" s="159">
        <v>39.6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156</v>
      </c>
      <c r="AH163" s="147">
        <v>5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78" t="s">
        <v>203</v>
      </c>
      <c r="D164" s="158"/>
      <c r="E164" s="159">
        <v>6.6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156</v>
      </c>
      <c r="AH164" s="147">
        <v>5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78" t="s">
        <v>204</v>
      </c>
      <c r="D165" s="158"/>
      <c r="E165" s="159">
        <v>4.4000000000000004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156</v>
      </c>
      <c r="AH165" s="147">
        <v>5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78" t="s">
        <v>304</v>
      </c>
      <c r="D166" s="158"/>
      <c r="E166" s="159">
        <v>-38.299999999999997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156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68">
        <v>38</v>
      </c>
      <c r="B167" s="169" t="s">
        <v>305</v>
      </c>
      <c r="C167" s="177" t="s">
        <v>306</v>
      </c>
      <c r="D167" s="170" t="s">
        <v>195</v>
      </c>
      <c r="E167" s="171">
        <v>38.299999999999997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1">
        <v>0</v>
      </c>
      <c r="O167" s="171">
        <f>ROUND(E167*N167,2)</f>
        <v>0</v>
      </c>
      <c r="P167" s="171">
        <v>0</v>
      </c>
      <c r="Q167" s="171">
        <f>ROUND(E167*P167,2)</f>
        <v>0</v>
      </c>
      <c r="R167" s="173"/>
      <c r="S167" s="173" t="s">
        <v>307</v>
      </c>
      <c r="T167" s="174" t="s">
        <v>308</v>
      </c>
      <c r="U167" s="157">
        <v>0</v>
      </c>
      <c r="V167" s="157">
        <f>ROUND(E167*U167,2)</f>
        <v>0</v>
      </c>
      <c r="W167" s="157"/>
      <c r="X167" s="157" t="s">
        <v>150</v>
      </c>
      <c r="Y167" s="157" t="s">
        <v>151</v>
      </c>
      <c r="Z167" s="147"/>
      <c r="AA167" s="147"/>
      <c r="AB167" s="147"/>
      <c r="AC167" s="147"/>
      <c r="AD167" s="147"/>
      <c r="AE167" s="147"/>
      <c r="AF167" s="147"/>
      <c r="AG167" s="147" t="s">
        <v>152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78" t="s">
        <v>309</v>
      </c>
      <c r="D168" s="158"/>
      <c r="E168" s="159">
        <v>38.299999999999997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156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8">
        <v>39</v>
      </c>
      <c r="B169" s="169" t="s">
        <v>310</v>
      </c>
      <c r="C169" s="177" t="s">
        <v>311</v>
      </c>
      <c r="D169" s="170" t="s">
        <v>312</v>
      </c>
      <c r="E169" s="171">
        <v>25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1">
        <v>1E-3</v>
      </c>
      <c r="O169" s="171">
        <f>ROUND(E169*N169,2)</f>
        <v>0.03</v>
      </c>
      <c r="P169" s="171">
        <v>0</v>
      </c>
      <c r="Q169" s="171">
        <f>ROUND(E169*P169,2)</f>
        <v>0</v>
      </c>
      <c r="R169" s="173" t="s">
        <v>313</v>
      </c>
      <c r="S169" s="173" t="s">
        <v>149</v>
      </c>
      <c r="T169" s="174" t="s">
        <v>149</v>
      </c>
      <c r="U169" s="157">
        <v>0</v>
      </c>
      <c r="V169" s="157">
        <f>ROUND(E169*U169,2)</f>
        <v>0</v>
      </c>
      <c r="W169" s="157"/>
      <c r="X169" s="157" t="s">
        <v>314</v>
      </c>
      <c r="Y169" s="157" t="s">
        <v>151</v>
      </c>
      <c r="Z169" s="147"/>
      <c r="AA169" s="147"/>
      <c r="AB169" s="147"/>
      <c r="AC169" s="147"/>
      <c r="AD169" s="147"/>
      <c r="AE169" s="147"/>
      <c r="AF169" s="147"/>
      <c r="AG169" s="147" t="s">
        <v>315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78" t="s">
        <v>316</v>
      </c>
      <c r="D170" s="158"/>
      <c r="E170" s="159">
        <v>25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156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8">
        <v>40</v>
      </c>
      <c r="B171" s="169" t="s">
        <v>317</v>
      </c>
      <c r="C171" s="177" t="s">
        <v>318</v>
      </c>
      <c r="D171" s="170" t="s">
        <v>319</v>
      </c>
      <c r="E171" s="171">
        <v>190.6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21</v>
      </c>
      <c r="M171" s="173">
        <f>G171*(1+L171/100)</f>
        <v>0</v>
      </c>
      <c r="N171" s="171">
        <v>1</v>
      </c>
      <c r="O171" s="171">
        <f>ROUND(E171*N171,2)</f>
        <v>190.6</v>
      </c>
      <c r="P171" s="171">
        <v>0</v>
      </c>
      <c r="Q171" s="171">
        <f>ROUND(E171*P171,2)</f>
        <v>0</v>
      </c>
      <c r="R171" s="173"/>
      <c r="S171" s="173" t="s">
        <v>307</v>
      </c>
      <c r="T171" s="174" t="s">
        <v>308</v>
      </c>
      <c r="U171" s="157">
        <v>0</v>
      </c>
      <c r="V171" s="157">
        <f>ROUND(E171*U171,2)</f>
        <v>0</v>
      </c>
      <c r="W171" s="157"/>
      <c r="X171" s="157" t="s">
        <v>314</v>
      </c>
      <c r="Y171" s="157" t="s">
        <v>151</v>
      </c>
      <c r="Z171" s="147"/>
      <c r="AA171" s="147"/>
      <c r="AB171" s="147"/>
      <c r="AC171" s="147"/>
      <c r="AD171" s="147"/>
      <c r="AE171" s="147"/>
      <c r="AF171" s="147"/>
      <c r="AG171" s="147" t="s">
        <v>315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49" t="s">
        <v>191</v>
      </c>
      <c r="D172" s="250"/>
      <c r="E172" s="250"/>
      <c r="F172" s="250"/>
      <c r="G172" s="250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154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78" t="s">
        <v>320</v>
      </c>
      <c r="D173" s="158"/>
      <c r="E173" s="159">
        <v>190.6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156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68">
        <v>41</v>
      </c>
      <c r="B174" s="169" t="s">
        <v>321</v>
      </c>
      <c r="C174" s="177" t="s">
        <v>322</v>
      </c>
      <c r="D174" s="170" t="s">
        <v>323</v>
      </c>
      <c r="E174" s="171">
        <v>33.200000000000003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21</v>
      </c>
      <c r="M174" s="173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3"/>
      <c r="S174" s="173" t="s">
        <v>307</v>
      </c>
      <c r="T174" s="174" t="s">
        <v>308</v>
      </c>
      <c r="U174" s="157">
        <v>0</v>
      </c>
      <c r="V174" s="157">
        <f>ROUND(E174*U174,2)</f>
        <v>0</v>
      </c>
      <c r="W174" s="157"/>
      <c r="X174" s="157" t="s">
        <v>314</v>
      </c>
      <c r="Y174" s="157" t="s">
        <v>151</v>
      </c>
      <c r="Z174" s="147"/>
      <c r="AA174" s="147"/>
      <c r="AB174" s="147"/>
      <c r="AC174" s="147"/>
      <c r="AD174" s="147"/>
      <c r="AE174" s="147"/>
      <c r="AF174" s="147"/>
      <c r="AG174" s="147" t="s">
        <v>315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49" t="s">
        <v>191</v>
      </c>
      <c r="D175" s="250"/>
      <c r="E175" s="250"/>
      <c r="F175" s="250"/>
      <c r="G175" s="250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154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78" t="s">
        <v>324</v>
      </c>
      <c r="D176" s="158"/>
      <c r="E176" s="159">
        <v>33.200000000000003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156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8">
        <v>42</v>
      </c>
      <c r="B177" s="169" t="s">
        <v>325</v>
      </c>
      <c r="C177" s="177" t="s">
        <v>326</v>
      </c>
      <c r="D177" s="170" t="s">
        <v>319</v>
      </c>
      <c r="E177" s="171">
        <v>283.39999999999998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1">
        <v>1</v>
      </c>
      <c r="O177" s="171">
        <f>ROUND(E177*N177,2)</f>
        <v>283.39999999999998</v>
      </c>
      <c r="P177" s="171">
        <v>0</v>
      </c>
      <c r="Q177" s="171">
        <f>ROUND(E177*P177,2)</f>
        <v>0</v>
      </c>
      <c r="R177" s="173" t="s">
        <v>313</v>
      </c>
      <c r="S177" s="173" t="s">
        <v>149</v>
      </c>
      <c r="T177" s="174" t="s">
        <v>327</v>
      </c>
      <c r="U177" s="157">
        <v>0</v>
      </c>
      <c r="V177" s="157">
        <f>ROUND(E177*U177,2)</f>
        <v>0</v>
      </c>
      <c r="W177" s="157"/>
      <c r="X177" s="157" t="s">
        <v>314</v>
      </c>
      <c r="Y177" s="157" t="s">
        <v>151</v>
      </c>
      <c r="Z177" s="147"/>
      <c r="AA177" s="147"/>
      <c r="AB177" s="147"/>
      <c r="AC177" s="147"/>
      <c r="AD177" s="147"/>
      <c r="AE177" s="147"/>
      <c r="AF177" s="147"/>
      <c r="AG177" s="147" t="s">
        <v>315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49" t="s">
        <v>328</v>
      </c>
      <c r="D178" s="250"/>
      <c r="E178" s="250"/>
      <c r="F178" s="250"/>
      <c r="G178" s="250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154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78" t="s">
        <v>329</v>
      </c>
      <c r="D179" s="158"/>
      <c r="E179" s="159">
        <v>283.39999999999998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156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x14ac:dyDescent="0.2">
      <c r="A180" s="161" t="s">
        <v>143</v>
      </c>
      <c r="B180" s="162" t="s">
        <v>68</v>
      </c>
      <c r="C180" s="176" t="s">
        <v>69</v>
      </c>
      <c r="D180" s="163"/>
      <c r="E180" s="164"/>
      <c r="F180" s="165"/>
      <c r="G180" s="165">
        <f>SUMIF(AG181:AG246,"&lt;&gt;NOR",G181:G246)</f>
        <v>0</v>
      </c>
      <c r="H180" s="165"/>
      <c r="I180" s="165">
        <f>SUM(I181:I246)</f>
        <v>0</v>
      </c>
      <c r="J180" s="165"/>
      <c r="K180" s="165">
        <f>SUM(K181:K246)</f>
        <v>0</v>
      </c>
      <c r="L180" s="165"/>
      <c r="M180" s="165">
        <f>SUM(M181:M246)</f>
        <v>0</v>
      </c>
      <c r="N180" s="164"/>
      <c r="O180" s="164">
        <f>SUM(O181:O246)</f>
        <v>0</v>
      </c>
      <c r="P180" s="164"/>
      <c r="Q180" s="164">
        <f>SUM(Q181:Q246)</f>
        <v>0.1</v>
      </c>
      <c r="R180" s="165"/>
      <c r="S180" s="165"/>
      <c r="T180" s="166"/>
      <c r="U180" s="160"/>
      <c r="V180" s="160">
        <f>SUM(V181:V246)</f>
        <v>0</v>
      </c>
      <c r="W180" s="160"/>
      <c r="X180" s="160"/>
      <c r="Y180" s="160"/>
      <c r="AG180" t="s">
        <v>144</v>
      </c>
    </row>
    <row r="181" spans="1:60" outlineLevel="1" x14ac:dyDescent="0.2">
      <c r="A181" s="168">
        <v>43</v>
      </c>
      <c r="B181" s="169" t="s">
        <v>330</v>
      </c>
      <c r="C181" s="177" t="s">
        <v>331</v>
      </c>
      <c r="D181" s="170" t="s">
        <v>332</v>
      </c>
      <c r="E181" s="171">
        <v>1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1">
        <v>0</v>
      </c>
      <c r="O181" s="171">
        <f>ROUND(E181*N181,2)</f>
        <v>0</v>
      </c>
      <c r="P181" s="171">
        <v>0</v>
      </c>
      <c r="Q181" s="171">
        <f>ROUND(E181*P181,2)</f>
        <v>0</v>
      </c>
      <c r="R181" s="173"/>
      <c r="S181" s="173" t="s">
        <v>307</v>
      </c>
      <c r="T181" s="174" t="s">
        <v>308</v>
      </c>
      <c r="U181" s="157">
        <v>0</v>
      </c>
      <c r="V181" s="157">
        <f>ROUND(E181*U181,2)</f>
        <v>0</v>
      </c>
      <c r="W181" s="157"/>
      <c r="X181" s="157" t="s">
        <v>150</v>
      </c>
      <c r="Y181" s="157" t="s">
        <v>151</v>
      </c>
      <c r="Z181" s="147"/>
      <c r="AA181" s="147"/>
      <c r="AB181" s="147"/>
      <c r="AC181" s="147"/>
      <c r="AD181" s="147"/>
      <c r="AE181" s="147"/>
      <c r="AF181" s="147"/>
      <c r="AG181" s="147" t="s">
        <v>152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249" t="s">
        <v>333</v>
      </c>
      <c r="D182" s="250"/>
      <c r="E182" s="250"/>
      <c r="F182" s="250"/>
      <c r="G182" s="250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154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78" t="s">
        <v>66</v>
      </c>
      <c r="D183" s="158"/>
      <c r="E183" s="159">
        <v>1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156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8">
        <v>44</v>
      </c>
      <c r="B184" s="169" t="s">
        <v>334</v>
      </c>
      <c r="C184" s="177" t="s">
        <v>335</v>
      </c>
      <c r="D184" s="170" t="s">
        <v>332</v>
      </c>
      <c r="E184" s="171">
        <v>1</v>
      </c>
      <c r="F184" s="172"/>
      <c r="G184" s="173">
        <f>ROUND(E184*F184,2)</f>
        <v>0</v>
      </c>
      <c r="H184" s="172"/>
      <c r="I184" s="173">
        <f>ROUND(E184*H184,2)</f>
        <v>0</v>
      </c>
      <c r="J184" s="172"/>
      <c r="K184" s="173">
        <f>ROUND(E184*J184,2)</f>
        <v>0</v>
      </c>
      <c r="L184" s="173">
        <v>21</v>
      </c>
      <c r="M184" s="173">
        <f>G184*(1+L184/100)</f>
        <v>0</v>
      </c>
      <c r="N184" s="171">
        <v>0</v>
      </c>
      <c r="O184" s="171">
        <f>ROUND(E184*N184,2)</f>
        <v>0</v>
      </c>
      <c r="P184" s="171">
        <v>0</v>
      </c>
      <c r="Q184" s="171">
        <f>ROUND(E184*P184,2)</f>
        <v>0</v>
      </c>
      <c r="R184" s="173"/>
      <c r="S184" s="173" t="s">
        <v>307</v>
      </c>
      <c r="T184" s="174" t="s">
        <v>308</v>
      </c>
      <c r="U184" s="157">
        <v>0</v>
      </c>
      <c r="V184" s="157">
        <f>ROUND(E184*U184,2)</f>
        <v>0</v>
      </c>
      <c r="W184" s="157"/>
      <c r="X184" s="157" t="s">
        <v>150</v>
      </c>
      <c r="Y184" s="157" t="s">
        <v>151</v>
      </c>
      <c r="Z184" s="147"/>
      <c r="AA184" s="147"/>
      <c r="AB184" s="147"/>
      <c r="AC184" s="147"/>
      <c r="AD184" s="147"/>
      <c r="AE184" s="147"/>
      <c r="AF184" s="147"/>
      <c r="AG184" s="147" t="s">
        <v>152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49" t="s">
        <v>336</v>
      </c>
      <c r="D185" s="250"/>
      <c r="E185" s="250"/>
      <c r="F185" s="250"/>
      <c r="G185" s="250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154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78" t="s">
        <v>66</v>
      </c>
      <c r="D186" s="158"/>
      <c r="E186" s="159">
        <v>1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156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68">
        <v>45</v>
      </c>
      <c r="B187" s="169" t="s">
        <v>337</v>
      </c>
      <c r="C187" s="177" t="s">
        <v>338</v>
      </c>
      <c r="D187" s="170" t="s">
        <v>332</v>
      </c>
      <c r="E187" s="171">
        <v>1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1">
        <v>0</v>
      </c>
      <c r="O187" s="171">
        <f>ROUND(E187*N187,2)</f>
        <v>0</v>
      </c>
      <c r="P187" s="171">
        <v>0.1</v>
      </c>
      <c r="Q187" s="171">
        <f>ROUND(E187*P187,2)</f>
        <v>0.1</v>
      </c>
      <c r="R187" s="173"/>
      <c r="S187" s="173" t="s">
        <v>307</v>
      </c>
      <c r="T187" s="174" t="s">
        <v>308</v>
      </c>
      <c r="U187" s="157">
        <v>0</v>
      </c>
      <c r="V187" s="157">
        <f>ROUND(E187*U187,2)</f>
        <v>0</v>
      </c>
      <c r="W187" s="157"/>
      <c r="X187" s="157" t="s">
        <v>150</v>
      </c>
      <c r="Y187" s="157" t="s">
        <v>151</v>
      </c>
      <c r="Z187" s="147"/>
      <c r="AA187" s="147"/>
      <c r="AB187" s="147"/>
      <c r="AC187" s="147"/>
      <c r="AD187" s="147"/>
      <c r="AE187" s="147"/>
      <c r="AF187" s="147"/>
      <c r="AG187" s="147" t="s">
        <v>152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249" t="s">
        <v>336</v>
      </c>
      <c r="D188" s="250"/>
      <c r="E188" s="250"/>
      <c r="F188" s="250"/>
      <c r="G188" s="250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154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78" t="s">
        <v>66</v>
      </c>
      <c r="D189" s="158"/>
      <c r="E189" s="159">
        <v>1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156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8">
        <v>46</v>
      </c>
      <c r="B190" s="169" t="s">
        <v>339</v>
      </c>
      <c r="C190" s="177" t="s">
        <v>340</v>
      </c>
      <c r="D190" s="170" t="s">
        <v>240</v>
      </c>
      <c r="E190" s="171">
        <v>2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1">
        <v>0</v>
      </c>
      <c r="O190" s="171">
        <f>ROUND(E190*N190,2)</f>
        <v>0</v>
      </c>
      <c r="P190" s="171">
        <v>0</v>
      </c>
      <c r="Q190" s="171">
        <f>ROUND(E190*P190,2)</f>
        <v>0</v>
      </c>
      <c r="R190" s="173"/>
      <c r="S190" s="173" t="s">
        <v>307</v>
      </c>
      <c r="T190" s="174" t="s">
        <v>308</v>
      </c>
      <c r="U190" s="157">
        <v>0</v>
      </c>
      <c r="V190" s="157">
        <f>ROUND(E190*U190,2)</f>
        <v>0</v>
      </c>
      <c r="W190" s="157"/>
      <c r="X190" s="157" t="s">
        <v>150</v>
      </c>
      <c r="Y190" s="157" t="s">
        <v>151</v>
      </c>
      <c r="Z190" s="147"/>
      <c r="AA190" s="147"/>
      <c r="AB190" s="147"/>
      <c r="AC190" s="147"/>
      <c r="AD190" s="147"/>
      <c r="AE190" s="147"/>
      <c r="AF190" s="147"/>
      <c r="AG190" s="147" t="s">
        <v>177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49" t="s">
        <v>341</v>
      </c>
      <c r="D191" s="250"/>
      <c r="E191" s="250"/>
      <c r="F191" s="250"/>
      <c r="G191" s="250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154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253" t="s">
        <v>268</v>
      </c>
      <c r="D192" s="254"/>
      <c r="E192" s="254"/>
      <c r="F192" s="254"/>
      <c r="G192" s="254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154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78" t="s">
        <v>70</v>
      </c>
      <c r="D193" s="158"/>
      <c r="E193" s="159">
        <v>2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156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8">
        <v>47</v>
      </c>
      <c r="B194" s="169" t="s">
        <v>342</v>
      </c>
      <c r="C194" s="177" t="s">
        <v>343</v>
      </c>
      <c r="D194" s="170" t="s">
        <v>332</v>
      </c>
      <c r="E194" s="171">
        <v>1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21</v>
      </c>
      <c r="M194" s="173">
        <f>G194*(1+L194/100)</f>
        <v>0</v>
      </c>
      <c r="N194" s="171">
        <v>0</v>
      </c>
      <c r="O194" s="171">
        <f>ROUND(E194*N194,2)</f>
        <v>0</v>
      </c>
      <c r="P194" s="171">
        <v>0</v>
      </c>
      <c r="Q194" s="171">
        <f>ROUND(E194*P194,2)</f>
        <v>0</v>
      </c>
      <c r="R194" s="173"/>
      <c r="S194" s="173" t="s">
        <v>307</v>
      </c>
      <c r="T194" s="174" t="s">
        <v>308</v>
      </c>
      <c r="U194" s="157">
        <v>0</v>
      </c>
      <c r="V194" s="157">
        <f>ROUND(E194*U194,2)</f>
        <v>0</v>
      </c>
      <c r="W194" s="157"/>
      <c r="X194" s="157" t="s">
        <v>150</v>
      </c>
      <c r="Y194" s="157" t="s">
        <v>151</v>
      </c>
      <c r="Z194" s="147"/>
      <c r="AA194" s="147"/>
      <c r="AB194" s="147"/>
      <c r="AC194" s="147"/>
      <c r="AD194" s="147"/>
      <c r="AE194" s="147"/>
      <c r="AF194" s="147"/>
      <c r="AG194" s="147" t="s">
        <v>177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249" t="s">
        <v>341</v>
      </c>
      <c r="D195" s="250"/>
      <c r="E195" s="250"/>
      <c r="F195" s="250"/>
      <c r="G195" s="250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154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78" t="s">
        <v>66</v>
      </c>
      <c r="D196" s="158"/>
      <c r="E196" s="159">
        <v>1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156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68">
        <v>48</v>
      </c>
      <c r="B197" s="169" t="s">
        <v>344</v>
      </c>
      <c r="C197" s="177" t="s">
        <v>345</v>
      </c>
      <c r="D197" s="170" t="s">
        <v>332</v>
      </c>
      <c r="E197" s="171">
        <v>1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1">
        <v>0</v>
      </c>
      <c r="O197" s="171">
        <f>ROUND(E197*N197,2)</f>
        <v>0</v>
      </c>
      <c r="P197" s="171">
        <v>0</v>
      </c>
      <c r="Q197" s="171">
        <f>ROUND(E197*P197,2)</f>
        <v>0</v>
      </c>
      <c r="R197" s="173"/>
      <c r="S197" s="173" t="s">
        <v>307</v>
      </c>
      <c r="T197" s="174" t="s">
        <v>308</v>
      </c>
      <c r="U197" s="157">
        <v>0</v>
      </c>
      <c r="V197" s="157">
        <f>ROUND(E197*U197,2)</f>
        <v>0</v>
      </c>
      <c r="W197" s="157"/>
      <c r="X197" s="157" t="s">
        <v>150</v>
      </c>
      <c r="Y197" s="157" t="s">
        <v>151</v>
      </c>
      <c r="Z197" s="147"/>
      <c r="AA197" s="147"/>
      <c r="AB197" s="147"/>
      <c r="AC197" s="147"/>
      <c r="AD197" s="147"/>
      <c r="AE197" s="147"/>
      <c r="AF197" s="147"/>
      <c r="AG197" s="147" t="s">
        <v>177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249" t="s">
        <v>341</v>
      </c>
      <c r="D198" s="250"/>
      <c r="E198" s="250"/>
      <c r="F198" s="250"/>
      <c r="G198" s="250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154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78" t="s">
        <v>66</v>
      </c>
      <c r="D199" s="158"/>
      <c r="E199" s="159">
        <v>1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156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68">
        <v>49</v>
      </c>
      <c r="B200" s="169" t="s">
        <v>346</v>
      </c>
      <c r="C200" s="177" t="s">
        <v>347</v>
      </c>
      <c r="D200" s="170" t="s">
        <v>240</v>
      </c>
      <c r="E200" s="171">
        <v>1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1">
        <v>0</v>
      </c>
      <c r="O200" s="171">
        <f>ROUND(E200*N200,2)</f>
        <v>0</v>
      </c>
      <c r="P200" s="171">
        <v>0</v>
      </c>
      <c r="Q200" s="171">
        <f>ROUND(E200*P200,2)</f>
        <v>0</v>
      </c>
      <c r="R200" s="173"/>
      <c r="S200" s="173" t="s">
        <v>307</v>
      </c>
      <c r="T200" s="174" t="s">
        <v>308</v>
      </c>
      <c r="U200" s="157">
        <v>0</v>
      </c>
      <c r="V200" s="157">
        <f>ROUND(E200*U200,2)</f>
        <v>0</v>
      </c>
      <c r="W200" s="157"/>
      <c r="X200" s="157" t="s">
        <v>150</v>
      </c>
      <c r="Y200" s="157" t="s">
        <v>151</v>
      </c>
      <c r="Z200" s="147"/>
      <c r="AA200" s="147"/>
      <c r="AB200" s="147"/>
      <c r="AC200" s="147"/>
      <c r="AD200" s="147"/>
      <c r="AE200" s="147"/>
      <c r="AF200" s="147"/>
      <c r="AG200" s="147" t="s">
        <v>152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249" t="s">
        <v>348</v>
      </c>
      <c r="D201" s="250"/>
      <c r="E201" s="250"/>
      <c r="F201" s="250"/>
      <c r="G201" s="250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154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78" t="s">
        <v>66</v>
      </c>
      <c r="D202" s="158"/>
      <c r="E202" s="159">
        <v>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156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8">
        <v>50</v>
      </c>
      <c r="B203" s="169" t="s">
        <v>349</v>
      </c>
      <c r="C203" s="177" t="s">
        <v>350</v>
      </c>
      <c r="D203" s="170" t="s">
        <v>240</v>
      </c>
      <c r="E203" s="171">
        <v>1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3"/>
      <c r="S203" s="173" t="s">
        <v>307</v>
      </c>
      <c r="T203" s="174" t="s">
        <v>308</v>
      </c>
      <c r="U203" s="157">
        <v>0</v>
      </c>
      <c r="V203" s="157">
        <f>ROUND(E203*U203,2)</f>
        <v>0</v>
      </c>
      <c r="W203" s="157"/>
      <c r="X203" s="157" t="s">
        <v>150</v>
      </c>
      <c r="Y203" s="157" t="s">
        <v>151</v>
      </c>
      <c r="Z203" s="147"/>
      <c r="AA203" s="147"/>
      <c r="AB203" s="147"/>
      <c r="AC203" s="147"/>
      <c r="AD203" s="147"/>
      <c r="AE203" s="147"/>
      <c r="AF203" s="147"/>
      <c r="AG203" s="147" t="s">
        <v>152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249" t="s">
        <v>348</v>
      </c>
      <c r="D204" s="250"/>
      <c r="E204" s="250"/>
      <c r="F204" s="250"/>
      <c r="G204" s="250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154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78" t="s">
        <v>66</v>
      </c>
      <c r="D205" s="158"/>
      <c r="E205" s="159">
        <v>1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156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68">
        <v>51</v>
      </c>
      <c r="B206" s="169" t="s">
        <v>351</v>
      </c>
      <c r="C206" s="177" t="s">
        <v>352</v>
      </c>
      <c r="D206" s="170" t="s">
        <v>332</v>
      </c>
      <c r="E206" s="171">
        <v>1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1">
        <v>0</v>
      </c>
      <c r="O206" s="171">
        <f>ROUND(E206*N206,2)</f>
        <v>0</v>
      </c>
      <c r="P206" s="171">
        <v>0</v>
      </c>
      <c r="Q206" s="171">
        <f>ROUND(E206*P206,2)</f>
        <v>0</v>
      </c>
      <c r="R206" s="173"/>
      <c r="S206" s="173" t="s">
        <v>307</v>
      </c>
      <c r="T206" s="174" t="s">
        <v>308</v>
      </c>
      <c r="U206" s="157">
        <v>0</v>
      </c>
      <c r="V206" s="157">
        <f>ROUND(E206*U206,2)</f>
        <v>0</v>
      </c>
      <c r="W206" s="157"/>
      <c r="X206" s="157" t="s">
        <v>150</v>
      </c>
      <c r="Y206" s="157" t="s">
        <v>151</v>
      </c>
      <c r="Z206" s="147"/>
      <c r="AA206" s="147"/>
      <c r="AB206" s="147"/>
      <c r="AC206" s="147"/>
      <c r="AD206" s="147"/>
      <c r="AE206" s="147"/>
      <c r="AF206" s="147"/>
      <c r="AG206" s="147" t="s">
        <v>152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249" t="s">
        <v>348</v>
      </c>
      <c r="D207" s="250"/>
      <c r="E207" s="250"/>
      <c r="F207" s="250"/>
      <c r="G207" s="250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154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78" t="s">
        <v>66</v>
      </c>
      <c r="D208" s="158"/>
      <c r="E208" s="159">
        <v>1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156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8">
        <v>52</v>
      </c>
      <c r="B209" s="169" t="s">
        <v>353</v>
      </c>
      <c r="C209" s="177" t="s">
        <v>354</v>
      </c>
      <c r="D209" s="170" t="s">
        <v>240</v>
      </c>
      <c r="E209" s="171">
        <v>1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71">
        <v>0</v>
      </c>
      <c r="O209" s="171">
        <f>ROUND(E209*N209,2)</f>
        <v>0</v>
      </c>
      <c r="P209" s="171">
        <v>0</v>
      </c>
      <c r="Q209" s="171">
        <f>ROUND(E209*P209,2)</f>
        <v>0</v>
      </c>
      <c r="R209" s="173"/>
      <c r="S209" s="173" t="s">
        <v>307</v>
      </c>
      <c r="T209" s="174" t="s">
        <v>308</v>
      </c>
      <c r="U209" s="157">
        <v>0</v>
      </c>
      <c r="V209" s="157">
        <f>ROUND(E209*U209,2)</f>
        <v>0</v>
      </c>
      <c r="W209" s="157"/>
      <c r="X209" s="157" t="s">
        <v>150</v>
      </c>
      <c r="Y209" s="157" t="s">
        <v>151</v>
      </c>
      <c r="Z209" s="147"/>
      <c r="AA209" s="147"/>
      <c r="AB209" s="147"/>
      <c r="AC209" s="147"/>
      <c r="AD209" s="147"/>
      <c r="AE209" s="147"/>
      <c r="AF209" s="147"/>
      <c r="AG209" s="147" t="s">
        <v>152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249" t="s">
        <v>348</v>
      </c>
      <c r="D210" s="250"/>
      <c r="E210" s="250"/>
      <c r="F210" s="250"/>
      <c r="G210" s="250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154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78" t="s">
        <v>66</v>
      </c>
      <c r="D211" s="158"/>
      <c r="E211" s="159">
        <v>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156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8">
        <v>53</v>
      </c>
      <c r="B212" s="169" t="s">
        <v>355</v>
      </c>
      <c r="C212" s="177" t="s">
        <v>356</v>
      </c>
      <c r="D212" s="170" t="s">
        <v>240</v>
      </c>
      <c r="E212" s="171">
        <v>1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1">
        <v>0</v>
      </c>
      <c r="O212" s="171">
        <f>ROUND(E212*N212,2)</f>
        <v>0</v>
      </c>
      <c r="P212" s="171">
        <v>0</v>
      </c>
      <c r="Q212" s="171">
        <f>ROUND(E212*P212,2)</f>
        <v>0</v>
      </c>
      <c r="R212" s="173"/>
      <c r="S212" s="173" t="s">
        <v>307</v>
      </c>
      <c r="T212" s="174" t="s">
        <v>308</v>
      </c>
      <c r="U212" s="157">
        <v>0</v>
      </c>
      <c r="V212" s="157">
        <f>ROUND(E212*U212,2)</f>
        <v>0</v>
      </c>
      <c r="W212" s="157"/>
      <c r="X212" s="157" t="s">
        <v>150</v>
      </c>
      <c r="Y212" s="157" t="s">
        <v>151</v>
      </c>
      <c r="Z212" s="147"/>
      <c r="AA212" s="147"/>
      <c r="AB212" s="147"/>
      <c r="AC212" s="147"/>
      <c r="AD212" s="147"/>
      <c r="AE212" s="147"/>
      <c r="AF212" s="147"/>
      <c r="AG212" s="147" t="s">
        <v>152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249" t="s">
        <v>348</v>
      </c>
      <c r="D213" s="250"/>
      <c r="E213" s="250"/>
      <c r="F213" s="250"/>
      <c r="G213" s="250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154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78" t="s">
        <v>66</v>
      </c>
      <c r="D214" s="158"/>
      <c r="E214" s="159">
        <v>1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156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68">
        <v>54</v>
      </c>
      <c r="B215" s="169" t="s">
        <v>357</v>
      </c>
      <c r="C215" s="177" t="s">
        <v>358</v>
      </c>
      <c r="D215" s="170" t="s">
        <v>359</v>
      </c>
      <c r="E215" s="171">
        <v>2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21</v>
      </c>
      <c r="M215" s="173">
        <f>G215*(1+L215/100)</f>
        <v>0</v>
      </c>
      <c r="N215" s="171">
        <v>0</v>
      </c>
      <c r="O215" s="171">
        <f>ROUND(E215*N215,2)</f>
        <v>0</v>
      </c>
      <c r="P215" s="171">
        <v>0</v>
      </c>
      <c r="Q215" s="171">
        <f>ROUND(E215*P215,2)</f>
        <v>0</v>
      </c>
      <c r="R215" s="173"/>
      <c r="S215" s="173" t="s">
        <v>307</v>
      </c>
      <c r="T215" s="174" t="s">
        <v>308</v>
      </c>
      <c r="U215" s="157">
        <v>0</v>
      </c>
      <c r="V215" s="157">
        <f>ROUND(E215*U215,2)</f>
        <v>0</v>
      </c>
      <c r="W215" s="157"/>
      <c r="X215" s="157" t="s">
        <v>150</v>
      </c>
      <c r="Y215" s="157" t="s">
        <v>151</v>
      </c>
      <c r="Z215" s="147"/>
      <c r="AA215" s="147"/>
      <c r="AB215" s="147"/>
      <c r="AC215" s="147"/>
      <c r="AD215" s="147"/>
      <c r="AE215" s="147"/>
      <c r="AF215" s="147"/>
      <c r="AG215" s="147" t="s">
        <v>152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249" t="s">
        <v>360</v>
      </c>
      <c r="D216" s="250"/>
      <c r="E216" s="250"/>
      <c r="F216" s="250"/>
      <c r="G216" s="250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154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78" t="s">
        <v>70</v>
      </c>
      <c r="D217" s="158"/>
      <c r="E217" s="159">
        <v>2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156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68">
        <v>55</v>
      </c>
      <c r="B218" s="169" t="s">
        <v>361</v>
      </c>
      <c r="C218" s="177" t="s">
        <v>362</v>
      </c>
      <c r="D218" s="170" t="s">
        <v>332</v>
      </c>
      <c r="E218" s="171">
        <v>1</v>
      </c>
      <c r="F218" s="172"/>
      <c r="G218" s="173">
        <f>ROUND(E218*F218,2)</f>
        <v>0</v>
      </c>
      <c r="H218" s="172"/>
      <c r="I218" s="173">
        <f>ROUND(E218*H218,2)</f>
        <v>0</v>
      </c>
      <c r="J218" s="172"/>
      <c r="K218" s="173">
        <f>ROUND(E218*J218,2)</f>
        <v>0</v>
      </c>
      <c r="L218" s="173">
        <v>21</v>
      </c>
      <c r="M218" s="173">
        <f>G218*(1+L218/100)</f>
        <v>0</v>
      </c>
      <c r="N218" s="171">
        <v>0</v>
      </c>
      <c r="O218" s="171">
        <f>ROUND(E218*N218,2)</f>
        <v>0</v>
      </c>
      <c r="P218" s="171">
        <v>0</v>
      </c>
      <c r="Q218" s="171">
        <f>ROUND(E218*P218,2)</f>
        <v>0</v>
      </c>
      <c r="R218" s="173"/>
      <c r="S218" s="173" t="s">
        <v>307</v>
      </c>
      <c r="T218" s="174" t="s">
        <v>308</v>
      </c>
      <c r="U218" s="157">
        <v>0</v>
      </c>
      <c r="V218" s="157">
        <f>ROUND(E218*U218,2)</f>
        <v>0</v>
      </c>
      <c r="W218" s="157"/>
      <c r="X218" s="157" t="s">
        <v>150</v>
      </c>
      <c r="Y218" s="157" t="s">
        <v>151</v>
      </c>
      <c r="Z218" s="147"/>
      <c r="AA218" s="147"/>
      <c r="AB218" s="147"/>
      <c r="AC218" s="147"/>
      <c r="AD218" s="147"/>
      <c r="AE218" s="147"/>
      <c r="AF218" s="147"/>
      <c r="AG218" s="147" t="s">
        <v>152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249" t="s">
        <v>363</v>
      </c>
      <c r="D219" s="250"/>
      <c r="E219" s="250"/>
      <c r="F219" s="250"/>
      <c r="G219" s="250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154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78" t="s">
        <v>66</v>
      </c>
      <c r="D220" s="158"/>
      <c r="E220" s="159">
        <v>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156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8">
        <v>56</v>
      </c>
      <c r="B221" s="169" t="s">
        <v>364</v>
      </c>
      <c r="C221" s="177" t="s">
        <v>365</v>
      </c>
      <c r="D221" s="170" t="s">
        <v>240</v>
      </c>
      <c r="E221" s="171">
        <v>4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1">
        <v>0</v>
      </c>
      <c r="O221" s="171">
        <f>ROUND(E221*N221,2)</f>
        <v>0</v>
      </c>
      <c r="P221" s="171">
        <v>0</v>
      </c>
      <c r="Q221" s="171">
        <f>ROUND(E221*P221,2)</f>
        <v>0</v>
      </c>
      <c r="R221" s="173"/>
      <c r="S221" s="173" t="s">
        <v>307</v>
      </c>
      <c r="T221" s="174" t="s">
        <v>308</v>
      </c>
      <c r="U221" s="157">
        <v>0</v>
      </c>
      <c r="V221" s="157">
        <f>ROUND(E221*U221,2)</f>
        <v>0</v>
      </c>
      <c r="W221" s="157"/>
      <c r="X221" s="157" t="s">
        <v>150</v>
      </c>
      <c r="Y221" s="157" t="s">
        <v>151</v>
      </c>
      <c r="Z221" s="147"/>
      <c r="AA221" s="147"/>
      <c r="AB221" s="147"/>
      <c r="AC221" s="147"/>
      <c r="AD221" s="147"/>
      <c r="AE221" s="147"/>
      <c r="AF221" s="147"/>
      <c r="AG221" s="147" t="s">
        <v>152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49" t="s">
        <v>366</v>
      </c>
      <c r="D222" s="250"/>
      <c r="E222" s="250"/>
      <c r="F222" s="250"/>
      <c r="G222" s="250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154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253" t="s">
        <v>367</v>
      </c>
      <c r="D223" s="254"/>
      <c r="E223" s="254"/>
      <c r="F223" s="254"/>
      <c r="G223" s="254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154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253" t="s">
        <v>360</v>
      </c>
      <c r="D224" s="254"/>
      <c r="E224" s="254"/>
      <c r="F224" s="254"/>
      <c r="G224" s="254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154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78" t="s">
        <v>368</v>
      </c>
      <c r="D225" s="158"/>
      <c r="E225" s="159">
        <v>4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156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68">
        <v>57</v>
      </c>
      <c r="B226" s="169" t="s">
        <v>369</v>
      </c>
      <c r="C226" s="177" t="s">
        <v>370</v>
      </c>
      <c r="D226" s="170" t="s">
        <v>332</v>
      </c>
      <c r="E226" s="171">
        <v>1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71">
        <v>0</v>
      </c>
      <c r="O226" s="171">
        <f>ROUND(E226*N226,2)</f>
        <v>0</v>
      </c>
      <c r="P226" s="171">
        <v>0</v>
      </c>
      <c r="Q226" s="171">
        <f>ROUND(E226*P226,2)</f>
        <v>0</v>
      </c>
      <c r="R226" s="173"/>
      <c r="S226" s="173" t="s">
        <v>307</v>
      </c>
      <c r="T226" s="174" t="s">
        <v>308</v>
      </c>
      <c r="U226" s="157">
        <v>0</v>
      </c>
      <c r="V226" s="157">
        <f>ROUND(E226*U226,2)</f>
        <v>0</v>
      </c>
      <c r="W226" s="157"/>
      <c r="X226" s="157" t="s">
        <v>150</v>
      </c>
      <c r="Y226" s="157" t="s">
        <v>151</v>
      </c>
      <c r="Z226" s="147"/>
      <c r="AA226" s="147"/>
      <c r="AB226" s="147"/>
      <c r="AC226" s="147"/>
      <c r="AD226" s="147"/>
      <c r="AE226" s="147"/>
      <c r="AF226" s="147"/>
      <c r="AG226" s="147" t="s">
        <v>152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249" t="s">
        <v>348</v>
      </c>
      <c r="D227" s="250"/>
      <c r="E227" s="250"/>
      <c r="F227" s="250"/>
      <c r="G227" s="250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154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78" t="s">
        <v>66</v>
      </c>
      <c r="D228" s="158"/>
      <c r="E228" s="159">
        <v>1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156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68">
        <v>58</v>
      </c>
      <c r="B229" s="169" t="s">
        <v>371</v>
      </c>
      <c r="C229" s="177" t="s">
        <v>372</v>
      </c>
      <c r="D229" s="170" t="s">
        <v>332</v>
      </c>
      <c r="E229" s="171">
        <v>1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21</v>
      </c>
      <c r="M229" s="173">
        <f>G229*(1+L229/100)</f>
        <v>0</v>
      </c>
      <c r="N229" s="171">
        <v>0</v>
      </c>
      <c r="O229" s="171">
        <f>ROUND(E229*N229,2)</f>
        <v>0</v>
      </c>
      <c r="P229" s="171">
        <v>0</v>
      </c>
      <c r="Q229" s="171">
        <f>ROUND(E229*P229,2)</f>
        <v>0</v>
      </c>
      <c r="R229" s="173"/>
      <c r="S229" s="173" t="s">
        <v>307</v>
      </c>
      <c r="T229" s="174" t="s">
        <v>308</v>
      </c>
      <c r="U229" s="157">
        <v>0</v>
      </c>
      <c r="V229" s="157">
        <f>ROUND(E229*U229,2)</f>
        <v>0</v>
      </c>
      <c r="W229" s="157"/>
      <c r="X229" s="157" t="s">
        <v>150</v>
      </c>
      <c r="Y229" s="157" t="s">
        <v>151</v>
      </c>
      <c r="Z229" s="147"/>
      <c r="AA229" s="147"/>
      <c r="AB229" s="147"/>
      <c r="AC229" s="147"/>
      <c r="AD229" s="147"/>
      <c r="AE229" s="147"/>
      <c r="AF229" s="147"/>
      <c r="AG229" s="147" t="s">
        <v>152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49" t="s">
        <v>268</v>
      </c>
      <c r="D230" s="250"/>
      <c r="E230" s="250"/>
      <c r="F230" s="250"/>
      <c r="G230" s="250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154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78" t="s">
        <v>66</v>
      </c>
      <c r="D231" s="158"/>
      <c r="E231" s="159">
        <v>1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156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68">
        <v>59</v>
      </c>
      <c r="B232" s="169" t="s">
        <v>373</v>
      </c>
      <c r="C232" s="177" t="s">
        <v>374</v>
      </c>
      <c r="D232" s="170" t="s">
        <v>170</v>
      </c>
      <c r="E232" s="171">
        <v>167.15</v>
      </c>
      <c r="F232" s="172"/>
      <c r="G232" s="173">
        <f>ROUND(E232*F232,2)</f>
        <v>0</v>
      </c>
      <c r="H232" s="172"/>
      <c r="I232" s="173">
        <f>ROUND(E232*H232,2)</f>
        <v>0</v>
      </c>
      <c r="J232" s="172"/>
      <c r="K232" s="173">
        <f>ROUND(E232*J232,2)</f>
        <v>0</v>
      </c>
      <c r="L232" s="173">
        <v>21</v>
      </c>
      <c r="M232" s="173">
        <f>G232*(1+L232/100)</f>
        <v>0</v>
      </c>
      <c r="N232" s="171">
        <v>0</v>
      </c>
      <c r="O232" s="171">
        <f>ROUND(E232*N232,2)</f>
        <v>0</v>
      </c>
      <c r="P232" s="171">
        <v>0</v>
      </c>
      <c r="Q232" s="171">
        <f>ROUND(E232*P232,2)</f>
        <v>0</v>
      </c>
      <c r="R232" s="173"/>
      <c r="S232" s="173" t="s">
        <v>307</v>
      </c>
      <c r="T232" s="174" t="s">
        <v>308</v>
      </c>
      <c r="U232" s="157">
        <v>0</v>
      </c>
      <c r="V232" s="157">
        <f>ROUND(E232*U232,2)</f>
        <v>0</v>
      </c>
      <c r="W232" s="157"/>
      <c r="X232" s="157" t="s">
        <v>150</v>
      </c>
      <c r="Y232" s="157" t="s">
        <v>151</v>
      </c>
      <c r="Z232" s="147"/>
      <c r="AA232" s="147"/>
      <c r="AB232" s="147"/>
      <c r="AC232" s="147"/>
      <c r="AD232" s="147"/>
      <c r="AE232" s="147"/>
      <c r="AF232" s="147"/>
      <c r="AG232" s="147" t="s">
        <v>152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249" t="s">
        <v>360</v>
      </c>
      <c r="D233" s="250"/>
      <c r="E233" s="250"/>
      <c r="F233" s="250"/>
      <c r="G233" s="250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154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78" t="s">
        <v>375</v>
      </c>
      <c r="D234" s="158"/>
      <c r="E234" s="159">
        <v>167.15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156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68">
        <v>60</v>
      </c>
      <c r="B235" s="169" t="s">
        <v>376</v>
      </c>
      <c r="C235" s="177" t="s">
        <v>377</v>
      </c>
      <c r="D235" s="170" t="s">
        <v>332</v>
      </c>
      <c r="E235" s="171">
        <v>1</v>
      </c>
      <c r="F235" s="172"/>
      <c r="G235" s="173">
        <f>ROUND(E235*F235,2)</f>
        <v>0</v>
      </c>
      <c r="H235" s="172"/>
      <c r="I235" s="173">
        <f>ROUND(E235*H235,2)</f>
        <v>0</v>
      </c>
      <c r="J235" s="172"/>
      <c r="K235" s="173">
        <f>ROUND(E235*J235,2)</f>
        <v>0</v>
      </c>
      <c r="L235" s="173">
        <v>21</v>
      </c>
      <c r="M235" s="173">
        <f>G235*(1+L235/100)</f>
        <v>0</v>
      </c>
      <c r="N235" s="171">
        <v>0</v>
      </c>
      <c r="O235" s="171">
        <f>ROUND(E235*N235,2)</f>
        <v>0</v>
      </c>
      <c r="P235" s="171">
        <v>0</v>
      </c>
      <c r="Q235" s="171">
        <f>ROUND(E235*P235,2)</f>
        <v>0</v>
      </c>
      <c r="R235" s="173"/>
      <c r="S235" s="173" t="s">
        <v>307</v>
      </c>
      <c r="T235" s="174" t="s">
        <v>308</v>
      </c>
      <c r="U235" s="157">
        <v>0</v>
      </c>
      <c r="V235" s="157">
        <f>ROUND(E235*U235,2)</f>
        <v>0</v>
      </c>
      <c r="W235" s="157"/>
      <c r="X235" s="157" t="s">
        <v>150</v>
      </c>
      <c r="Y235" s="157" t="s">
        <v>151</v>
      </c>
      <c r="Z235" s="147"/>
      <c r="AA235" s="147"/>
      <c r="AB235" s="147"/>
      <c r="AC235" s="147"/>
      <c r="AD235" s="147"/>
      <c r="AE235" s="147"/>
      <c r="AF235" s="147"/>
      <c r="AG235" s="147" t="s">
        <v>152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249" t="s">
        <v>378</v>
      </c>
      <c r="D236" s="250"/>
      <c r="E236" s="250"/>
      <c r="F236" s="250"/>
      <c r="G236" s="250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154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78" t="s">
        <v>66</v>
      </c>
      <c r="D237" s="158"/>
      <c r="E237" s="159">
        <v>1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156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68">
        <v>61</v>
      </c>
      <c r="B238" s="169" t="s">
        <v>379</v>
      </c>
      <c r="C238" s="177" t="s">
        <v>380</v>
      </c>
      <c r="D238" s="170" t="s">
        <v>332</v>
      </c>
      <c r="E238" s="171">
        <v>1</v>
      </c>
      <c r="F238" s="172"/>
      <c r="G238" s="173">
        <f>ROUND(E238*F238,2)</f>
        <v>0</v>
      </c>
      <c r="H238" s="172"/>
      <c r="I238" s="173">
        <f>ROUND(E238*H238,2)</f>
        <v>0</v>
      </c>
      <c r="J238" s="172"/>
      <c r="K238" s="173">
        <f>ROUND(E238*J238,2)</f>
        <v>0</v>
      </c>
      <c r="L238" s="173">
        <v>21</v>
      </c>
      <c r="M238" s="173">
        <f>G238*(1+L238/100)</f>
        <v>0</v>
      </c>
      <c r="N238" s="171">
        <v>0</v>
      </c>
      <c r="O238" s="171">
        <f>ROUND(E238*N238,2)</f>
        <v>0</v>
      </c>
      <c r="P238" s="171">
        <v>0</v>
      </c>
      <c r="Q238" s="171">
        <f>ROUND(E238*P238,2)</f>
        <v>0</v>
      </c>
      <c r="R238" s="173"/>
      <c r="S238" s="173" t="s">
        <v>307</v>
      </c>
      <c r="T238" s="174" t="s">
        <v>308</v>
      </c>
      <c r="U238" s="157">
        <v>0</v>
      </c>
      <c r="V238" s="157">
        <f>ROUND(E238*U238,2)</f>
        <v>0</v>
      </c>
      <c r="W238" s="157"/>
      <c r="X238" s="157" t="s">
        <v>150</v>
      </c>
      <c r="Y238" s="157" t="s">
        <v>151</v>
      </c>
      <c r="Z238" s="147"/>
      <c r="AA238" s="147"/>
      <c r="AB238" s="147"/>
      <c r="AC238" s="147"/>
      <c r="AD238" s="147"/>
      <c r="AE238" s="147"/>
      <c r="AF238" s="147"/>
      <c r="AG238" s="147" t="s">
        <v>152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249" t="s">
        <v>378</v>
      </c>
      <c r="D239" s="250"/>
      <c r="E239" s="250"/>
      <c r="F239" s="250"/>
      <c r="G239" s="250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154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78" t="s">
        <v>66</v>
      </c>
      <c r="D240" s="158"/>
      <c r="E240" s="159">
        <v>1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156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68">
        <v>62</v>
      </c>
      <c r="B241" s="169" t="s">
        <v>381</v>
      </c>
      <c r="C241" s="177" t="s">
        <v>382</v>
      </c>
      <c r="D241" s="170" t="s">
        <v>332</v>
      </c>
      <c r="E241" s="171">
        <v>1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21</v>
      </c>
      <c r="M241" s="173">
        <f>G241*(1+L241/100)</f>
        <v>0</v>
      </c>
      <c r="N241" s="171">
        <v>0</v>
      </c>
      <c r="O241" s="171">
        <f>ROUND(E241*N241,2)</f>
        <v>0</v>
      </c>
      <c r="P241" s="171">
        <v>0</v>
      </c>
      <c r="Q241" s="171">
        <f>ROUND(E241*P241,2)</f>
        <v>0</v>
      </c>
      <c r="R241" s="173"/>
      <c r="S241" s="173" t="s">
        <v>307</v>
      </c>
      <c r="T241" s="174" t="s">
        <v>308</v>
      </c>
      <c r="U241" s="157">
        <v>0</v>
      </c>
      <c r="V241" s="157">
        <f>ROUND(E241*U241,2)</f>
        <v>0</v>
      </c>
      <c r="W241" s="157"/>
      <c r="X241" s="157" t="s">
        <v>150</v>
      </c>
      <c r="Y241" s="157" t="s">
        <v>151</v>
      </c>
      <c r="Z241" s="147"/>
      <c r="AA241" s="147"/>
      <c r="AB241" s="147"/>
      <c r="AC241" s="147"/>
      <c r="AD241" s="147"/>
      <c r="AE241" s="147"/>
      <c r="AF241" s="147"/>
      <c r="AG241" s="147" t="s">
        <v>152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249" t="s">
        <v>268</v>
      </c>
      <c r="D242" s="250"/>
      <c r="E242" s="250"/>
      <c r="F242" s="250"/>
      <c r="G242" s="250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154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78" t="s">
        <v>66</v>
      </c>
      <c r="D243" s="158"/>
      <c r="E243" s="159">
        <v>1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156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8">
        <v>63</v>
      </c>
      <c r="B244" s="169" t="s">
        <v>383</v>
      </c>
      <c r="C244" s="177" t="s">
        <v>384</v>
      </c>
      <c r="D244" s="170" t="s">
        <v>332</v>
      </c>
      <c r="E244" s="171">
        <v>1</v>
      </c>
      <c r="F244" s="172"/>
      <c r="G244" s="173">
        <f>ROUND(E244*F244,2)</f>
        <v>0</v>
      </c>
      <c r="H244" s="172"/>
      <c r="I244" s="173">
        <f>ROUND(E244*H244,2)</f>
        <v>0</v>
      </c>
      <c r="J244" s="172"/>
      <c r="K244" s="173">
        <f>ROUND(E244*J244,2)</f>
        <v>0</v>
      </c>
      <c r="L244" s="173">
        <v>21</v>
      </c>
      <c r="M244" s="173">
        <f>G244*(1+L244/100)</f>
        <v>0</v>
      </c>
      <c r="N244" s="171">
        <v>0</v>
      </c>
      <c r="O244" s="171">
        <f>ROUND(E244*N244,2)</f>
        <v>0</v>
      </c>
      <c r="P244" s="171">
        <v>0</v>
      </c>
      <c r="Q244" s="171">
        <f>ROUND(E244*P244,2)</f>
        <v>0</v>
      </c>
      <c r="R244" s="173"/>
      <c r="S244" s="173" t="s">
        <v>307</v>
      </c>
      <c r="T244" s="174" t="s">
        <v>308</v>
      </c>
      <c r="U244" s="157">
        <v>0</v>
      </c>
      <c r="V244" s="157">
        <f>ROUND(E244*U244,2)</f>
        <v>0</v>
      </c>
      <c r="W244" s="157"/>
      <c r="X244" s="157" t="s">
        <v>150</v>
      </c>
      <c r="Y244" s="157" t="s">
        <v>151</v>
      </c>
      <c r="Z244" s="147"/>
      <c r="AA244" s="147"/>
      <c r="AB244" s="147"/>
      <c r="AC244" s="147"/>
      <c r="AD244" s="147"/>
      <c r="AE244" s="147"/>
      <c r="AF244" s="147"/>
      <c r="AG244" s="147" t="s">
        <v>152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249" t="s">
        <v>378</v>
      </c>
      <c r="D245" s="250"/>
      <c r="E245" s="250"/>
      <c r="F245" s="250"/>
      <c r="G245" s="250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154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78" t="s">
        <v>66</v>
      </c>
      <c r="D246" s="158"/>
      <c r="E246" s="159">
        <v>1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156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">
      <c r="A247" s="161" t="s">
        <v>143</v>
      </c>
      <c r="B247" s="162" t="s">
        <v>70</v>
      </c>
      <c r="C247" s="176" t="s">
        <v>71</v>
      </c>
      <c r="D247" s="163"/>
      <c r="E247" s="164"/>
      <c r="F247" s="165"/>
      <c r="G247" s="165">
        <f>SUMIF(AG248:AG256,"&lt;&gt;NOR",G248:G256)</f>
        <v>0</v>
      </c>
      <c r="H247" s="165"/>
      <c r="I247" s="165">
        <f>SUM(I248:I256)</f>
        <v>0</v>
      </c>
      <c r="J247" s="165"/>
      <c r="K247" s="165">
        <f>SUM(K248:K256)</f>
        <v>0</v>
      </c>
      <c r="L247" s="165"/>
      <c r="M247" s="165">
        <f>SUM(M248:M256)</f>
        <v>0</v>
      </c>
      <c r="N247" s="164"/>
      <c r="O247" s="164">
        <f>SUM(O248:O256)</f>
        <v>5.3400000000000007</v>
      </c>
      <c r="P247" s="164"/>
      <c r="Q247" s="164">
        <f>SUM(Q248:Q256)</f>
        <v>0</v>
      </c>
      <c r="R247" s="165"/>
      <c r="S247" s="165"/>
      <c r="T247" s="166"/>
      <c r="U247" s="160"/>
      <c r="V247" s="160">
        <f>SUM(V248:V256)</f>
        <v>1.08</v>
      </c>
      <c r="W247" s="160"/>
      <c r="X247" s="160"/>
      <c r="Y247" s="160"/>
      <c r="AG247" t="s">
        <v>144</v>
      </c>
    </row>
    <row r="248" spans="1:60" outlineLevel="1" x14ac:dyDescent="0.2">
      <c r="A248" s="168">
        <v>64</v>
      </c>
      <c r="B248" s="169" t="s">
        <v>385</v>
      </c>
      <c r="C248" s="177" t="s">
        <v>386</v>
      </c>
      <c r="D248" s="170" t="s">
        <v>195</v>
      </c>
      <c r="E248" s="171">
        <v>0.6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21</v>
      </c>
      <c r="M248" s="173">
        <f>G248*(1+L248/100)</f>
        <v>0</v>
      </c>
      <c r="N248" s="171">
        <v>2.5249999999999999</v>
      </c>
      <c r="O248" s="171">
        <f>ROUND(E248*N248,2)</f>
        <v>1.52</v>
      </c>
      <c r="P248" s="171">
        <v>0</v>
      </c>
      <c r="Q248" s="171">
        <f>ROUND(E248*P248,2)</f>
        <v>0</v>
      </c>
      <c r="R248" s="173" t="s">
        <v>387</v>
      </c>
      <c r="S248" s="173" t="s">
        <v>149</v>
      </c>
      <c r="T248" s="174" t="s">
        <v>149</v>
      </c>
      <c r="U248" s="157">
        <v>0.59899999999999998</v>
      </c>
      <c r="V248" s="157">
        <f>ROUND(E248*U248,2)</f>
        <v>0.36</v>
      </c>
      <c r="W248" s="157"/>
      <c r="X248" s="157" t="s">
        <v>150</v>
      </c>
      <c r="Y248" s="157" t="s">
        <v>151</v>
      </c>
      <c r="Z248" s="147"/>
      <c r="AA248" s="147"/>
      <c r="AB248" s="147"/>
      <c r="AC248" s="147"/>
      <c r="AD248" s="147"/>
      <c r="AE248" s="147"/>
      <c r="AF248" s="147"/>
      <c r="AG248" s="147" t="s">
        <v>152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251" t="s">
        <v>388</v>
      </c>
      <c r="D249" s="252"/>
      <c r="E249" s="252"/>
      <c r="F249" s="252"/>
      <c r="G249" s="252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172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53" t="s">
        <v>389</v>
      </c>
      <c r="D250" s="254"/>
      <c r="E250" s="254"/>
      <c r="F250" s="254"/>
      <c r="G250" s="254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154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78" t="s">
        <v>390</v>
      </c>
      <c r="D251" s="158"/>
      <c r="E251" s="159">
        <v>0.6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156</v>
      </c>
      <c r="AH251" s="147">
        <v>5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68">
        <v>65</v>
      </c>
      <c r="B252" s="169" t="s">
        <v>391</v>
      </c>
      <c r="C252" s="177" t="s">
        <v>392</v>
      </c>
      <c r="D252" s="170" t="s">
        <v>195</v>
      </c>
      <c r="E252" s="171">
        <v>1.5</v>
      </c>
      <c r="F252" s="172"/>
      <c r="G252" s="173">
        <f>ROUND(E252*F252,2)</f>
        <v>0</v>
      </c>
      <c r="H252" s="172"/>
      <c r="I252" s="173">
        <f>ROUND(E252*H252,2)</f>
        <v>0</v>
      </c>
      <c r="J252" s="172"/>
      <c r="K252" s="173">
        <f>ROUND(E252*J252,2)</f>
        <v>0</v>
      </c>
      <c r="L252" s="173">
        <v>21</v>
      </c>
      <c r="M252" s="173">
        <f>G252*(1+L252/100)</f>
        <v>0</v>
      </c>
      <c r="N252" s="171">
        <v>2.5249999999999999</v>
      </c>
      <c r="O252" s="171">
        <f>ROUND(E252*N252,2)</f>
        <v>3.79</v>
      </c>
      <c r="P252" s="171">
        <v>0</v>
      </c>
      <c r="Q252" s="171">
        <f>ROUND(E252*P252,2)</f>
        <v>0</v>
      </c>
      <c r="R252" s="173"/>
      <c r="S252" s="173" t="s">
        <v>307</v>
      </c>
      <c r="T252" s="174" t="s">
        <v>308</v>
      </c>
      <c r="U252" s="157">
        <v>0.47699999999999998</v>
      </c>
      <c r="V252" s="157">
        <f>ROUND(E252*U252,2)</f>
        <v>0.72</v>
      </c>
      <c r="W252" s="157"/>
      <c r="X252" s="157" t="s">
        <v>150</v>
      </c>
      <c r="Y252" s="157" t="s">
        <v>151</v>
      </c>
      <c r="Z252" s="147"/>
      <c r="AA252" s="147"/>
      <c r="AB252" s="147"/>
      <c r="AC252" s="147"/>
      <c r="AD252" s="147"/>
      <c r="AE252" s="147"/>
      <c r="AF252" s="147"/>
      <c r="AG252" s="147" t="s">
        <v>152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49" t="s">
        <v>393</v>
      </c>
      <c r="D253" s="250"/>
      <c r="E253" s="250"/>
      <c r="F253" s="250"/>
      <c r="G253" s="250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154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78" t="s">
        <v>394</v>
      </c>
      <c r="D254" s="158"/>
      <c r="E254" s="159">
        <v>1.5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156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68">
        <v>66</v>
      </c>
      <c r="B255" s="169" t="s">
        <v>395</v>
      </c>
      <c r="C255" s="177" t="s">
        <v>396</v>
      </c>
      <c r="D255" s="170" t="s">
        <v>312</v>
      </c>
      <c r="E255" s="171">
        <v>30</v>
      </c>
      <c r="F255" s="172"/>
      <c r="G255" s="173">
        <f>ROUND(E255*F255,2)</f>
        <v>0</v>
      </c>
      <c r="H255" s="172"/>
      <c r="I255" s="173">
        <f>ROUND(E255*H255,2)</f>
        <v>0</v>
      </c>
      <c r="J255" s="172"/>
      <c r="K255" s="173">
        <f>ROUND(E255*J255,2)</f>
        <v>0</v>
      </c>
      <c r="L255" s="173">
        <v>21</v>
      </c>
      <c r="M255" s="173">
        <f>G255*(1+L255/100)</f>
        <v>0</v>
      </c>
      <c r="N255" s="171">
        <v>1E-3</v>
      </c>
      <c r="O255" s="171">
        <f>ROUND(E255*N255,2)</f>
        <v>0.03</v>
      </c>
      <c r="P255" s="171">
        <v>0</v>
      </c>
      <c r="Q255" s="171">
        <f>ROUND(E255*P255,2)</f>
        <v>0</v>
      </c>
      <c r="R255" s="173" t="s">
        <v>313</v>
      </c>
      <c r="S255" s="173" t="s">
        <v>149</v>
      </c>
      <c r="T255" s="174" t="s">
        <v>149</v>
      </c>
      <c r="U255" s="157">
        <v>0</v>
      </c>
      <c r="V255" s="157">
        <f>ROUND(E255*U255,2)</f>
        <v>0</v>
      </c>
      <c r="W255" s="157"/>
      <c r="X255" s="157" t="s">
        <v>314</v>
      </c>
      <c r="Y255" s="157" t="s">
        <v>151</v>
      </c>
      <c r="Z255" s="147"/>
      <c r="AA255" s="147"/>
      <c r="AB255" s="147"/>
      <c r="AC255" s="147"/>
      <c r="AD255" s="147"/>
      <c r="AE255" s="147"/>
      <c r="AF255" s="147"/>
      <c r="AG255" s="147" t="s">
        <v>315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78" t="s">
        <v>397</v>
      </c>
      <c r="D256" s="158"/>
      <c r="E256" s="159">
        <v>30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156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x14ac:dyDescent="0.2">
      <c r="A257" s="161" t="s">
        <v>143</v>
      </c>
      <c r="B257" s="162" t="s">
        <v>74</v>
      </c>
      <c r="C257" s="176" t="s">
        <v>75</v>
      </c>
      <c r="D257" s="163"/>
      <c r="E257" s="164"/>
      <c r="F257" s="165"/>
      <c r="G257" s="165">
        <f>SUMIF(AG258:AG279,"&lt;&gt;NOR",G258:G279)</f>
        <v>0</v>
      </c>
      <c r="H257" s="165"/>
      <c r="I257" s="165">
        <f>SUM(I258:I279)</f>
        <v>0</v>
      </c>
      <c r="J257" s="165"/>
      <c r="K257" s="165">
        <f>SUM(K258:K279)</f>
        <v>0</v>
      </c>
      <c r="L257" s="165"/>
      <c r="M257" s="165">
        <f>SUM(M258:M279)</f>
        <v>0</v>
      </c>
      <c r="N257" s="164"/>
      <c r="O257" s="164">
        <f>SUM(O258:O279)</f>
        <v>190.4</v>
      </c>
      <c r="P257" s="164"/>
      <c r="Q257" s="164">
        <f>SUM(Q258:Q279)</f>
        <v>0</v>
      </c>
      <c r="R257" s="165"/>
      <c r="S257" s="165"/>
      <c r="T257" s="166"/>
      <c r="U257" s="160"/>
      <c r="V257" s="160">
        <f>SUM(V258:V279)</f>
        <v>19.649999999999999</v>
      </c>
      <c r="W257" s="160"/>
      <c r="X257" s="160"/>
      <c r="Y257" s="160"/>
      <c r="AG257" t="s">
        <v>144</v>
      </c>
    </row>
    <row r="258" spans="1:60" ht="22.5" outlineLevel="1" x14ac:dyDescent="0.2">
      <c r="A258" s="168">
        <v>67</v>
      </c>
      <c r="B258" s="169" t="s">
        <v>398</v>
      </c>
      <c r="C258" s="177" t="s">
        <v>399</v>
      </c>
      <c r="D258" s="170" t="s">
        <v>147</v>
      </c>
      <c r="E258" s="171">
        <v>193.8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1">
        <v>0.28799999999999998</v>
      </c>
      <c r="O258" s="171">
        <f>ROUND(E258*N258,2)</f>
        <v>55.81</v>
      </c>
      <c r="P258" s="171">
        <v>0</v>
      </c>
      <c r="Q258" s="171">
        <f>ROUND(E258*P258,2)</f>
        <v>0</v>
      </c>
      <c r="R258" s="173" t="s">
        <v>148</v>
      </c>
      <c r="S258" s="173" t="s">
        <v>149</v>
      </c>
      <c r="T258" s="174" t="s">
        <v>149</v>
      </c>
      <c r="U258" s="157">
        <v>2.3E-2</v>
      </c>
      <c r="V258" s="157">
        <f>ROUND(E258*U258,2)</f>
        <v>4.46</v>
      </c>
      <c r="W258" s="157"/>
      <c r="X258" s="157" t="s">
        <v>150</v>
      </c>
      <c r="Y258" s="157" t="s">
        <v>151</v>
      </c>
      <c r="Z258" s="147"/>
      <c r="AA258" s="147"/>
      <c r="AB258" s="147"/>
      <c r="AC258" s="147"/>
      <c r="AD258" s="147"/>
      <c r="AE258" s="147"/>
      <c r="AF258" s="147"/>
      <c r="AG258" s="147" t="s">
        <v>152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49" t="s">
        <v>153</v>
      </c>
      <c r="D259" s="250"/>
      <c r="E259" s="250"/>
      <c r="F259" s="250"/>
      <c r="G259" s="250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154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78" t="s">
        <v>400</v>
      </c>
      <c r="D260" s="158"/>
      <c r="E260" s="159">
        <v>193.8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156</v>
      </c>
      <c r="AH260" s="147">
        <v>5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.5" outlineLevel="1" x14ac:dyDescent="0.2">
      <c r="A261" s="168">
        <v>68</v>
      </c>
      <c r="B261" s="169" t="s">
        <v>401</v>
      </c>
      <c r="C261" s="177" t="s">
        <v>402</v>
      </c>
      <c r="D261" s="170" t="s">
        <v>147</v>
      </c>
      <c r="E261" s="171">
        <v>169.2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1">
        <v>0.441</v>
      </c>
      <c r="O261" s="171">
        <f>ROUND(E261*N261,2)</f>
        <v>74.62</v>
      </c>
      <c r="P261" s="171">
        <v>0</v>
      </c>
      <c r="Q261" s="171">
        <f>ROUND(E261*P261,2)</f>
        <v>0</v>
      </c>
      <c r="R261" s="173" t="s">
        <v>148</v>
      </c>
      <c r="S261" s="173" t="s">
        <v>149</v>
      </c>
      <c r="T261" s="174" t="s">
        <v>149</v>
      </c>
      <c r="U261" s="157">
        <v>2.9000000000000001E-2</v>
      </c>
      <c r="V261" s="157">
        <f>ROUND(E261*U261,2)</f>
        <v>4.91</v>
      </c>
      <c r="W261" s="157"/>
      <c r="X261" s="157" t="s">
        <v>150</v>
      </c>
      <c r="Y261" s="157" t="s">
        <v>151</v>
      </c>
      <c r="Z261" s="147"/>
      <c r="AA261" s="147"/>
      <c r="AB261" s="147"/>
      <c r="AC261" s="147"/>
      <c r="AD261" s="147"/>
      <c r="AE261" s="147"/>
      <c r="AF261" s="147"/>
      <c r="AG261" s="147" t="s">
        <v>152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249" t="s">
        <v>153</v>
      </c>
      <c r="D262" s="250"/>
      <c r="E262" s="250"/>
      <c r="F262" s="250"/>
      <c r="G262" s="250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154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178" t="s">
        <v>403</v>
      </c>
      <c r="D263" s="158"/>
      <c r="E263" s="159">
        <v>169.2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156</v>
      </c>
      <c r="AH263" s="147">
        <v>5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68">
        <v>69</v>
      </c>
      <c r="B264" s="169" t="s">
        <v>404</v>
      </c>
      <c r="C264" s="177" t="s">
        <v>405</v>
      </c>
      <c r="D264" s="170" t="s">
        <v>147</v>
      </c>
      <c r="E264" s="171">
        <v>186.9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1">
        <v>0.18462999999999999</v>
      </c>
      <c r="O264" s="171">
        <f>ROUND(E264*N264,2)</f>
        <v>34.51</v>
      </c>
      <c r="P264" s="171">
        <v>0</v>
      </c>
      <c r="Q264" s="171">
        <f>ROUND(E264*P264,2)</f>
        <v>0</v>
      </c>
      <c r="R264" s="173" t="s">
        <v>148</v>
      </c>
      <c r="S264" s="173" t="s">
        <v>149</v>
      </c>
      <c r="T264" s="174" t="s">
        <v>149</v>
      </c>
      <c r="U264" s="157">
        <v>2.9000000000000001E-2</v>
      </c>
      <c r="V264" s="157">
        <f>ROUND(E264*U264,2)</f>
        <v>5.42</v>
      </c>
      <c r="W264" s="157"/>
      <c r="X264" s="157" t="s">
        <v>150</v>
      </c>
      <c r="Y264" s="157" t="s">
        <v>151</v>
      </c>
      <c r="Z264" s="147"/>
      <c r="AA264" s="147"/>
      <c r="AB264" s="147"/>
      <c r="AC264" s="147"/>
      <c r="AD264" s="147"/>
      <c r="AE264" s="147"/>
      <c r="AF264" s="147"/>
      <c r="AG264" s="147" t="s">
        <v>177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1" t="s">
        <v>406</v>
      </c>
      <c r="D265" s="252"/>
      <c r="E265" s="252"/>
      <c r="F265" s="252"/>
      <c r="G265" s="252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172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253" t="s">
        <v>407</v>
      </c>
      <c r="D266" s="254"/>
      <c r="E266" s="254"/>
      <c r="F266" s="254"/>
      <c r="G266" s="254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154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253" t="s">
        <v>153</v>
      </c>
      <c r="D267" s="254"/>
      <c r="E267" s="254"/>
      <c r="F267" s="254"/>
      <c r="G267" s="254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154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78" t="s">
        <v>408</v>
      </c>
      <c r="D268" s="158"/>
      <c r="E268" s="159">
        <v>186.9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156</v>
      </c>
      <c r="AH268" s="147">
        <v>5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68">
        <v>70</v>
      </c>
      <c r="B269" s="169" t="s">
        <v>409</v>
      </c>
      <c r="C269" s="177" t="s">
        <v>410</v>
      </c>
      <c r="D269" s="170" t="s">
        <v>147</v>
      </c>
      <c r="E269" s="171">
        <v>186.9</v>
      </c>
      <c r="F269" s="172"/>
      <c r="G269" s="173">
        <f>ROUND(E269*F269,2)</f>
        <v>0</v>
      </c>
      <c r="H269" s="172"/>
      <c r="I269" s="173">
        <f>ROUND(E269*H269,2)</f>
        <v>0</v>
      </c>
      <c r="J269" s="172"/>
      <c r="K269" s="173">
        <f>ROUND(E269*J269,2)</f>
        <v>0</v>
      </c>
      <c r="L269" s="173">
        <v>21</v>
      </c>
      <c r="M269" s="173">
        <f>G269*(1+L269/100)</f>
        <v>0</v>
      </c>
      <c r="N269" s="171">
        <v>6.0099999999999997E-3</v>
      </c>
      <c r="O269" s="171">
        <f>ROUND(E269*N269,2)</f>
        <v>1.1200000000000001</v>
      </c>
      <c r="P269" s="171">
        <v>0</v>
      </c>
      <c r="Q269" s="171">
        <f>ROUND(E269*P269,2)</f>
        <v>0</v>
      </c>
      <c r="R269" s="173" t="s">
        <v>148</v>
      </c>
      <c r="S269" s="173" t="s">
        <v>327</v>
      </c>
      <c r="T269" s="174" t="s">
        <v>327</v>
      </c>
      <c r="U269" s="157">
        <v>4.0000000000000001E-3</v>
      </c>
      <c r="V269" s="157">
        <f>ROUND(E269*U269,2)</f>
        <v>0.75</v>
      </c>
      <c r="W269" s="157"/>
      <c r="X269" s="157" t="s">
        <v>150</v>
      </c>
      <c r="Y269" s="157" t="s">
        <v>151</v>
      </c>
      <c r="Z269" s="147"/>
      <c r="AA269" s="147"/>
      <c r="AB269" s="147"/>
      <c r="AC269" s="147"/>
      <c r="AD269" s="147"/>
      <c r="AE269" s="147"/>
      <c r="AF269" s="147"/>
      <c r="AG269" s="147" t="s">
        <v>152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249" t="s">
        <v>153</v>
      </c>
      <c r="D270" s="250"/>
      <c r="E270" s="250"/>
      <c r="F270" s="250"/>
      <c r="G270" s="250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154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78" t="s">
        <v>411</v>
      </c>
      <c r="D271" s="158"/>
      <c r="E271" s="159">
        <v>186.9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156</v>
      </c>
      <c r="AH271" s="147">
        <v>5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1" x14ac:dyDescent="0.2">
      <c r="A272" s="168">
        <v>71</v>
      </c>
      <c r="B272" s="169" t="s">
        <v>412</v>
      </c>
      <c r="C272" s="177" t="s">
        <v>413</v>
      </c>
      <c r="D272" s="170" t="s">
        <v>147</v>
      </c>
      <c r="E272" s="171">
        <v>186.9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21</v>
      </c>
      <c r="M272" s="173">
        <f>G272*(1+L272/100)</f>
        <v>0</v>
      </c>
      <c r="N272" s="171">
        <v>6.0999999999999997E-4</v>
      </c>
      <c r="O272" s="171">
        <f>ROUND(E272*N272,2)</f>
        <v>0.11</v>
      </c>
      <c r="P272" s="171">
        <v>0</v>
      </c>
      <c r="Q272" s="171">
        <f>ROUND(E272*P272,2)</f>
        <v>0</v>
      </c>
      <c r="R272" s="173" t="s">
        <v>148</v>
      </c>
      <c r="S272" s="173" t="s">
        <v>327</v>
      </c>
      <c r="T272" s="174" t="s">
        <v>327</v>
      </c>
      <c r="U272" s="157">
        <v>2E-3</v>
      </c>
      <c r="V272" s="157">
        <f>ROUND(E272*U272,2)</f>
        <v>0.37</v>
      </c>
      <c r="W272" s="157"/>
      <c r="X272" s="157" t="s">
        <v>150</v>
      </c>
      <c r="Y272" s="157" t="s">
        <v>151</v>
      </c>
      <c r="Z272" s="147"/>
      <c r="AA272" s="147"/>
      <c r="AB272" s="147"/>
      <c r="AC272" s="147"/>
      <c r="AD272" s="147"/>
      <c r="AE272" s="147"/>
      <c r="AF272" s="147"/>
      <c r="AG272" s="147" t="s">
        <v>152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51" t="s">
        <v>414</v>
      </c>
      <c r="D273" s="252"/>
      <c r="E273" s="252"/>
      <c r="F273" s="252"/>
      <c r="G273" s="252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172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253" t="s">
        <v>153</v>
      </c>
      <c r="D274" s="254"/>
      <c r="E274" s="254"/>
      <c r="F274" s="254"/>
      <c r="G274" s="254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154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178" t="s">
        <v>415</v>
      </c>
      <c r="D275" s="158"/>
      <c r="E275" s="159">
        <v>186.9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156</v>
      </c>
      <c r="AH275" s="147">
        <v>5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2.5" outlineLevel="1" x14ac:dyDescent="0.2">
      <c r="A276" s="168">
        <v>72</v>
      </c>
      <c r="B276" s="169" t="s">
        <v>416</v>
      </c>
      <c r="C276" s="177" t="s">
        <v>417</v>
      </c>
      <c r="D276" s="170" t="s">
        <v>147</v>
      </c>
      <c r="E276" s="171">
        <v>186.9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21</v>
      </c>
      <c r="M276" s="173">
        <f>G276*(1+L276/100)</f>
        <v>0</v>
      </c>
      <c r="N276" s="171">
        <v>0.12966</v>
      </c>
      <c r="O276" s="171">
        <f>ROUND(E276*N276,2)</f>
        <v>24.23</v>
      </c>
      <c r="P276" s="171">
        <v>0</v>
      </c>
      <c r="Q276" s="171">
        <f>ROUND(E276*P276,2)</f>
        <v>0</v>
      </c>
      <c r="R276" s="173" t="s">
        <v>148</v>
      </c>
      <c r="S276" s="173" t="s">
        <v>149</v>
      </c>
      <c r="T276" s="174" t="s">
        <v>149</v>
      </c>
      <c r="U276" s="157">
        <v>0.02</v>
      </c>
      <c r="V276" s="157">
        <f>ROUND(E276*U276,2)</f>
        <v>3.74</v>
      </c>
      <c r="W276" s="157"/>
      <c r="X276" s="157" t="s">
        <v>150</v>
      </c>
      <c r="Y276" s="157" t="s">
        <v>151</v>
      </c>
      <c r="Z276" s="147"/>
      <c r="AA276" s="147"/>
      <c r="AB276" s="147"/>
      <c r="AC276" s="147"/>
      <c r="AD276" s="147"/>
      <c r="AE276" s="147"/>
      <c r="AF276" s="147"/>
      <c r="AG276" s="147" t="s">
        <v>152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249" t="s">
        <v>418</v>
      </c>
      <c r="D277" s="250"/>
      <c r="E277" s="250"/>
      <c r="F277" s="250"/>
      <c r="G277" s="250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154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253" t="s">
        <v>153</v>
      </c>
      <c r="D278" s="254"/>
      <c r="E278" s="254"/>
      <c r="F278" s="254"/>
      <c r="G278" s="254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154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78" t="s">
        <v>167</v>
      </c>
      <c r="D279" s="158"/>
      <c r="E279" s="159">
        <v>186.9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156</v>
      </c>
      <c r="AH279" s="147">
        <v>5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">
      <c r="A280" s="161" t="s">
        <v>143</v>
      </c>
      <c r="B280" s="162" t="s">
        <v>76</v>
      </c>
      <c r="C280" s="176" t="s">
        <v>77</v>
      </c>
      <c r="D280" s="163"/>
      <c r="E280" s="164"/>
      <c r="F280" s="165"/>
      <c r="G280" s="165">
        <f>SUMIF(AG281:AG287,"&lt;&gt;NOR",G281:G287)</f>
        <v>0</v>
      </c>
      <c r="H280" s="165"/>
      <c r="I280" s="165">
        <f>SUM(I281:I287)</f>
        <v>0</v>
      </c>
      <c r="J280" s="165"/>
      <c r="K280" s="165">
        <f>SUM(K281:K287)</f>
        <v>0</v>
      </c>
      <c r="L280" s="165"/>
      <c r="M280" s="165">
        <f>SUM(M281:M287)</f>
        <v>0</v>
      </c>
      <c r="N280" s="164"/>
      <c r="O280" s="164">
        <f>SUM(O281:O287)</f>
        <v>0</v>
      </c>
      <c r="P280" s="164"/>
      <c r="Q280" s="164">
        <f>SUM(Q281:Q287)</f>
        <v>0</v>
      </c>
      <c r="R280" s="165"/>
      <c r="S280" s="165"/>
      <c r="T280" s="166"/>
      <c r="U280" s="160"/>
      <c r="V280" s="160">
        <f>SUM(V281:V287)</f>
        <v>1.37</v>
      </c>
      <c r="W280" s="160"/>
      <c r="X280" s="160"/>
      <c r="Y280" s="160"/>
      <c r="AG280" t="s">
        <v>144</v>
      </c>
    </row>
    <row r="281" spans="1:60" outlineLevel="1" x14ac:dyDescent="0.2">
      <c r="A281" s="168">
        <v>73</v>
      </c>
      <c r="B281" s="169" t="s">
        <v>419</v>
      </c>
      <c r="C281" s="177" t="s">
        <v>420</v>
      </c>
      <c r="D281" s="170" t="s">
        <v>170</v>
      </c>
      <c r="E281" s="171">
        <v>2.6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21</v>
      </c>
      <c r="M281" s="173">
        <f>G281*(1+L281/100)</f>
        <v>0</v>
      </c>
      <c r="N281" s="171">
        <v>1E-4</v>
      </c>
      <c r="O281" s="171">
        <f>ROUND(E281*N281,2)</f>
        <v>0</v>
      </c>
      <c r="P281" s="171">
        <v>0</v>
      </c>
      <c r="Q281" s="171">
        <f>ROUND(E281*P281,2)</f>
        <v>0</v>
      </c>
      <c r="R281" s="173" t="s">
        <v>387</v>
      </c>
      <c r="S281" s="173" t="s">
        <v>149</v>
      </c>
      <c r="T281" s="174" t="s">
        <v>149</v>
      </c>
      <c r="U281" s="157">
        <v>5.5E-2</v>
      </c>
      <c r="V281" s="157">
        <f>ROUND(E281*U281,2)</f>
        <v>0.14000000000000001</v>
      </c>
      <c r="W281" s="157"/>
      <c r="X281" s="157" t="s">
        <v>150</v>
      </c>
      <c r="Y281" s="157" t="s">
        <v>151</v>
      </c>
      <c r="Z281" s="147"/>
      <c r="AA281" s="147"/>
      <c r="AB281" s="147"/>
      <c r="AC281" s="147"/>
      <c r="AD281" s="147"/>
      <c r="AE281" s="147"/>
      <c r="AF281" s="147"/>
      <c r="AG281" s="147" t="s">
        <v>152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249" t="s">
        <v>421</v>
      </c>
      <c r="D282" s="250"/>
      <c r="E282" s="250"/>
      <c r="F282" s="250"/>
      <c r="G282" s="250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154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178" t="s">
        <v>422</v>
      </c>
      <c r="D283" s="158"/>
      <c r="E283" s="159">
        <v>2.6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156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68">
        <v>74</v>
      </c>
      <c r="B284" s="169" t="s">
        <v>423</v>
      </c>
      <c r="C284" s="177" t="s">
        <v>424</v>
      </c>
      <c r="D284" s="170" t="s">
        <v>147</v>
      </c>
      <c r="E284" s="171">
        <v>2.5</v>
      </c>
      <c r="F284" s="172"/>
      <c r="G284" s="173">
        <f>ROUND(E284*F284,2)</f>
        <v>0</v>
      </c>
      <c r="H284" s="172"/>
      <c r="I284" s="173">
        <f>ROUND(E284*H284,2)</f>
        <v>0</v>
      </c>
      <c r="J284" s="172"/>
      <c r="K284" s="173">
        <f>ROUND(E284*J284,2)</f>
        <v>0</v>
      </c>
      <c r="L284" s="173">
        <v>21</v>
      </c>
      <c r="M284" s="173">
        <f>G284*(1+L284/100)</f>
        <v>0</v>
      </c>
      <c r="N284" s="171">
        <v>0</v>
      </c>
      <c r="O284" s="171">
        <f>ROUND(E284*N284,2)</f>
        <v>0</v>
      </c>
      <c r="P284" s="171">
        <v>0</v>
      </c>
      <c r="Q284" s="171">
        <f>ROUND(E284*P284,2)</f>
        <v>0</v>
      </c>
      <c r="R284" s="173" t="s">
        <v>387</v>
      </c>
      <c r="S284" s="173" t="s">
        <v>149</v>
      </c>
      <c r="T284" s="174" t="s">
        <v>149</v>
      </c>
      <c r="U284" s="157">
        <v>0.49299999999999999</v>
      </c>
      <c r="V284" s="157">
        <f>ROUND(E284*U284,2)</f>
        <v>1.23</v>
      </c>
      <c r="W284" s="157"/>
      <c r="X284" s="157" t="s">
        <v>150</v>
      </c>
      <c r="Y284" s="157" t="s">
        <v>151</v>
      </c>
      <c r="Z284" s="147"/>
      <c r="AA284" s="147"/>
      <c r="AB284" s="147"/>
      <c r="AC284" s="147"/>
      <c r="AD284" s="147"/>
      <c r="AE284" s="147"/>
      <c r="AF284" s="147"/>
      <c r="AG284" s="147" t="s">
        <v>152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78" t="s">
        <v>425</v>
      </c>
      <c r="D285" s="158"/>
      <c r="E285" s="159">
        <v>2.5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156</v>
      </c>
      <c r="AH285" s="147">
        <v>5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2.5" outlineLevel="1" x14ac:dyDescent="0.2">
      <c r="A286" s="168">
        <v>75</v>
      </c>
      <c r="B286" s="169" t="s">
        <v>426</v>
      </c>
      <c r="C286" s="177" t="s">
        <v>427</v>
      </c>
      <c r="D286" s="170" t="s">
        <v>147</v>
      </c>
      <c r="E286" s="171">
        <v>2.5</v>
      </c>
      <c r="F286" s="172"/>
      <c r="G286" s="173">
        <f>ROUND(E286*F286,2)</f>
        <v>0</v>
      </c>
      <c r="H286" s="172"/>
      <c r="I286" s="173">
        <f>ROUND(E286*H286,2)</f>
        <v>0</v>
      </c>
      <c r="J286" s="172"/>
      <c r="K286" s="173">
        <f>ROUND(E286*J286,2)</f>
        <v>0</v>
      </c>
      <c r="L286" s="173">
        <v>21</v>
      </c>
      <c r="M286" s="173">
        <f>G286*(1+L286/100)</f>
        <v>0</v>
      </c>
      <c r="N286" s="171">
        <v>1.75E-3</v>
      </c>
      <c r="O286" s="171">
        <f>ROUND(E286*N286,2)</f>
        <v>0</v>
      </c>
      <c r="P286" s="171">
        <v>0</v>
      </c>
      <c r="Q286" s="171">
        <f>ROUND(E286*P286,2)</f>
        <v>0</v>
      </c>
      <c r="R286" s="173" t="s">
        <v>313</v>
      </c>
      <c r="S286" s="173" t="s">
        <v>149</v>
      </c>
      <c r="T286" s="174" t="s">
        <v>149</v>
      </c>
      <c r="U286" s="157">
        <v>0</v>
      </c>
      <c r="V286" s="157">
        <f>ROUND(E286*U286,2)</f>
        <v>0</v>
      </c>
      <c r="W286" s="157"/>
      <c r="X286" s="157" t="s">
        <v>314</v>
      </c>
      <c r="Y286" s="157" t="s">
        <v>151</v>
      </c>
      <c r="Z286" s="147"/>
      <c r="AA286" s="147"/>
      <c r="AB286" s="147"/>
      <c r="AC286" s="147"/>
      <c r="AD286" s="147"/>
      <c r="AE286" s="147"/>
      <c r="AF286" s="147"/>
      <c r="AG286" s="147" t="s">
        <v>315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78" t="s">
        <v>428</v>
      </c>
      <c r="D287" s="158"/>
      <c r="E287" s="159">
        <v>2.5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156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x14ac:dyDescent="0.2">
      <c r="A288" s="161" t="s">
        <v>143</v>
      </c>
      <c r="B288" s="162" t="s">
        <v>82</v>
      </c>
      <c r="C288" s="176" t="s">
        <v>83</v>
      </c>
      <c r="D288" s="163"/>
      <c r="E288" s="164"/>
      <c r="F288" s="165"/>
      <c r="G288" s="165">
        <f>SUMIF(AG289:AG306,"&lt;&gt;NOR",G289:G306)</f>
        <v>0</v>
      </c>
      <c r="H288" s="165"/>
      <c r="I288" s="165">
        <f>SUM(I289:I306)</f>
        <v>0</v>
      </c>
      <c r="J288" s="165"/>
      <c r="K288" s="165">
        <f>SUM(K289:K306)</f>
        <v>0</v>
      </c>
      <c r="L288" s="165"/>
      <c r="M288" s="165">
        <f>SUM(M289:M306)</f>
        <v>0</v>
      </c>
      <c r="N288" s="164"/>
      <c r="O288" s="164">
        <f>SUM(O289:O306)</f>
        <v>0.18</v>
      </c>
      <c r="P288" s="164"/>
      <c r="Q288" s="164">
        <f>SUM(Q289:Q306)</f>
        <v>0</v>
      </c>
      <c r="R288" s="165"/>
      <c r="S288" s="165"/>
      <c r="T288" s="166"/>
      <c r="U288" s="160"/>
      <c r="V288" s="160">
        <f>SUM(V289:V306)</f>
        <v>16.810000000000002</v>
      </c>
      <c r="W288" s="160"/>
      <c r="X288" s="160"/>
      <c r="Y288" s="160"/>
      <c r="AG288" t="s">
        <v>144</v>
      </c>
    </row>
    <row r="289" spans="1:60" ht="22.5" outlineLevel="1" x14ac:dyDescent="0.2">
      <c r="A289" s="168">
        <v>76</v>
      </c>
      <c r="B289" s="169" t="s">
        <v>429</v>
      </c>
      <c r="C289" s="177" t="s">
        <v>430</v>
      </c>
      <c r="D289" s="170" t="s">
        <v>170</v>
      </c>
      <c r="E289" s="171">
        <v>0.3</v>
      </c>
      <c r="F289" s="172"/>
      <c r="G289" s="173">
        <f>ROUND(E289*F289,2)</f>
        <v>0</v>
      </c>
      <c r="H289" s="172"/>
      <c r="I289" s="173">
        <f>ROUND(E289*H289,2)</f>
        <v>0</v>
      </c>
      <c r="J289" s="172"/>
      <c r="K289" s="173">
        <f>ROUND(E289*J289,2)</f>
        <v>0</v>
      </c>
      <c r="L289" s="173">
        <v>21</v>
      </c>
      <c r="M289" s="173">
        <f>G289*(1+L289/100)</f>
        <v>0</v>
      </c>
      <c r="N289" s="171">
        <v>0.188</v>
      </c>
      <c r="O289" s="171">
        <f>ROUND(E289*N289,2)</f>
        <v>0.06</v>
      </c>
      <c r="P289" s="171">
        <v>0</v>
      </c>
      <c r="Q289" s="171">
        <f>ROUND(E289*P289,2)</f>
        <v>0</v>
      </c>
      <c r="R289" s="173" t="s">
        <v>148</v>
      </c>
      <c r="S289" s="173" t="s">
        <v>149</v>
      </c>
      <c r="T289" s="174" t="s">
        <v>149</v>
      </c>
      <c r="U289" s="157">
        <v>0.27200000000000002</v>
      </c>
      <c r="V289" s="157">
        <f>ROUND(E289*U289,2)</f>
        <v>0.08</v>
      </c>
      <c r="W289" s="157"/>
      <c r="X289" s="157" t="s">
        <v>150</v>
      </c>
      <c r="Y289" s="157" t="s">
        <v>151</v>
      </c>
      <c r="Z289" s="147"/>
      <c r="AA289" s="147"/>
      <c r="AB289" s="147"/>
      <c r="AC289" s="147"/>
      <c r="AD289" s="147"/>
      <c r="AE289" s="147"/>
      <c r="AF289" s="147"/>
      <c r="AG289" s="147" t="s">
        <v>152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51" t="s">
        <v>431</v>
      </c>
      <c r="D290" s="252"/>
      <c r="E290" s="252"/>
      <c r="F290" s="252"/>
      <c r="G290" s="252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172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253" t="s">
        <v>153</v>
      </c>
      <c r="D291" s="254"/>
      <c r="E291" s="254"/>
      <c r="F291" s="254"/>
      <c r="G291" s="254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154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78" t="s">
        <v>432</v>
      </c>
      <c r="D292" s="158"/>
      <c r="E292" s="159">
        <v>0.3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156</v>
      </c>
      <c r="AH292" s="147">
        <v>5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8">
        <v>77</v>
      </c>
      <c r="B293" s="169" t="s">
        <v>433</v>
      </c>
      <c r="C293" s="177" t="s">
        <v>434</v>
      </c>
      <c r="D293" s="170" t="s">
        <v>170</v>
      </c>
      <c r="E293" s="171">
        <v>201.1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21</v>
      </c>
      <c r="M293" s="173">
        <f>G293*(1+L293/100)</f>
        <v>0</v>
      </c>
      <c r="N293" s="171">
        <v>0</v>
      </c>
      <c r="O293" s="171">
        <f>ROUND(E293*N293,2)</f>
        <v>0</v>
      </c>
      <c r="P293" s="171">
        <v>0</v>
      </c>
      <c r="Q293" s="171">
        <f>ROUND(E293*P293,2)</f>
        <v>0</v>
      </c>
      <c r="R293" s="173" t="s">
        <v>148</v>
      </c>
      <c r="S293" s="173" t="s">
        <v>149</v>
      </c>
      <c r="T293" s="174" t="s">
        <v>149</v>
      </c>
      <c r="U293" s="157">
        <v>6.7000000000000004E-2</v>
      </c>
      <c r="V293" s="157">
        <f>ROUND(E293*U293,2)</f>
        <v>13.47</v>
      </c>
      <c r="W293" s="157"/>
      <c r="X293" s="157" t="s">
        <v>150</v>
      </c>
      <c r="Y293" s="157" t="s">
        <v>151</v>
      </c>
      <c r="Z293" s="147"/>
      <c r="AA293" s="147"/>
      <c r="AB293" s="147"/>
      <c r="AC293" s="147"/>
      <c r="AD293" s="147"/>
      <c r="AE293" s="147"/>
      <c r="AF293" s="147"/>
      <c r="AG293" s="147" t="s">
        <v>152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51" t="s">
        <v>435</v>
      </c>
      <c r="D294" s="252"/>
      <c r="E294" s="252"/>
      <c r="F294" s="252"/>
      <c r="G294" s="252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172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253" t="s">
        <v>153</v>
      </c>
      <c r="D295" s="254"/>
      <c r="E295" s="254"/>
      <c r="F295" s="254"/>
      <c r="G295" s="254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154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178" t="s">
        <v>436</v>
      </c>
      <c r="D296" s="158"/>
      <c r="E296" s="159">
        <v>201.1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156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8">
        <v>78</v>
      </c>
      <c r="B297" s="169" t="s">
        <v>437</v>
      </c>
      <c r="C297" s="177" t="s">
        <v>438</v>
      </c>
      <c r="D297" s="170" t="s">
        <v>170</v>
      </c>
      <c r="E297" s="171">
        <v>101.9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1">
        <v>0</v>
      </c>
      <c r="O297" s="171">
        <f>ROUND(E297*N297,2)</f>
        <v>0</v>
      </c>
      <c r="P297" s="171">
        <v>0</v>
      </c>
      <c r="Q297" s="171">
        <f>ROUND(E297*P297,2)</f>
        <v>0</v>
      </c>
      <c r="R297" s="173" t="s">
        <v>148</v>
      </c>
      <c r="S297" s="173" t="s">
        <v>149</v>
      </c>
      <c r="T297" s="174" t="s">
        <v>149</v>
      </c>
      <c r="U297" s="157">
        <v>3.2000000000000001E-2</v>
      </c>
      <c r="V297" s="157">
        <f>ROUND(E297*U297,2)</f>
        <v>3.26</v>
      </c>
      <c r="W297" s="157"/>
      <c r="X297" s="157" t="s">
        <v>150</v>
      </c>
      <c r="Y297" s="157" t="s">
        <v>151</v>
      </c>
      <c r="Z297" s="147"/>
      <c r="AA297" s="147"/>
      <c r="AB297" s="147"/>
      <c r="AC297" s="147"/>
      <c r="AD297" s="147"/>
      <c r="AE297" s="147"/>
      <c r="AF297" s="147"/>
      <c r="AG297" s="147" t="s">
        <v>177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251" t="s">
        <v>439</v>
      </c>
      <c r="D298" s="252"/>
      <c r="E298" s="252"/>
      <c r="F298" s="252"/>
      <c r="G298" s="252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172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253" t="s">
        <v>153</v>
      </c>
      <c r="D299" s="254"/>
      <c r="E299" s="254"/>
      <c r="F299" s="254"/>
      <c r="G299" s="254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154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78" t="s">
        <v>440</v>
      </c>
      <c r="D300" s="158"/>
      <c r="E300" s="159">
        <v>101.9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156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33.75" outlineLevel="1" x14ac:dyDescent="0.2">
      <c r="A301" s="168">
        <v>79</v>
      </c>
      <c r="B301" s="169" t="s">
        <v>441</v>
      </c>
      <c r="C301" s="177" t="s">
        <v>442</v>
      </c>
      <c r="D301" s="170" t="s">
        <v>319</v>
      </c>
      <c r="E301" s="171">
        <v>0.1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21</v>
      </c>
      <c r="M301" s="173">
        <f>G301*(1+L301/100)</f>
        <v>0</v>
      </c>
      <c r="N301" s="171">
        <v>1</v>
      </c>
      <c r="O301" s="171">
        <f>ROUND(E301*N301,2)</f>
        <v>0.1</v>
      </c>
      <c r="P301" s="171">
        <v>0</v>
      </c>
      <c r="Q301" s="171">
        <f>ROUND(E301*P301,2)</f>
        <v>0</v>
      </c>
      <c r="R301" s="173" t="s">
        <v>313</v>
      </c>
      <c r="S301" s="173" t="s">
        <v>149</v>
      </c>
      <c r="T301" s="174" t="s">
        <v>149</v>
      </c>
      <c r="U301" s="157">
        <v>0</v>
      </c>
      <c r="V301" s="157">
        <f>ROUND(E301*U301,2)</f>
        <v>0</v>
      </c>
      <c r="W301" s="157"/>
      <c r="X301" s="157" t="s">
        <v>314</v>
      </c>
      <c r="Y301" s="157" t="s">
        <v>151</v>
      </c>
      <c r="Z301" s="147"/>
      <c r="AA301" s="147"/>
      <c r="AB301" s="147"/>
      <c r="AC301" s="147"/>
      <c r="AD301" s="147"/>
      <c r="AE301" s="147"/>
      <c r="AF301" s="147"/>
      <c r="AG301" s="147" t="s">
        <v>315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249" t="s">
        <v>153</v>
      </c>
      <c r="D302" s="250"/>
      <c r="E302" s="250"/>
      <c r="F302" s="250"/>
      <c r="G302" s="250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154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78" t="s">
        <v>443</v>
      </c>
      <c r="D303" s="158"/>
      <c r="E303" s="159">
        <v>0.1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156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2.5" outlineLevel="1" x14ac:dyDescent="0.2">
      <c r="A304" s="168">
        <v>80</v>
      </c>
      <c r="B304" s="169" t="s">
        <v>444</v>
      </c>
      <c r="C304" s="177" t="s">
        <v>445</v>
      </c>
      <c r="D304" s="170" t="s">
        <v>240</v>
      </c>
      <c r="E304" s="171">
        <v>0.3</v>
      </c>
      <c r="F304" s="172"/>
      <c r="G304" s="173">
        <f>ROUND(E304*F304,2)</f>
        <v>0</v>
      </c>
      <c r="H304" s="172"/>
      <c r="I304" s="173">
        <f>ROUND(E304*H304,2)</f>
        <v>0</v>
      </c>
      <c r="J304" s="172"/>
      <c r="K304" s="173">
        <f>ROUND(E304*J304,2)</f>
        <v>0</v>
      </c>
      <c r="L304" s="173">
        <v>21</v>
      </c>
      <c r="M304" s="173">
        <f>G304*(1+L304/100)</f>
        <v>0</v>
      </c>
      <c r="N304" s="171">
        <v>5.8000000000000003E-2</v>
      </c>
      <c r="O304" s="171">
        <f>ROUND(E304*N304,2)</f>
        <v>0.02</v>
      </c>
      <c r="P304" s="171">
        <v>0</v>
      </c>
      <c r="Q304" s="171">
        <f>ROUND(E304*P304,2)</f>
        <v>0</v>
      </c>
      <c r="R304" s="173" t="s">
        <v>313</v>
      </c>
      <c r="S304" s="173" t="s">
        <v>149</v>
      </c>
      <c r="T304" s="174" t="s">
        <v>149</v>
      </c>
      <c r="U304" s="157">
        <v>0</v>
      </c>
      <c r="V304" s="157">
        <f>ROUND(E304*U304,2)</f>
        <v>0</v>
      </c>
      <c r="W304" s="157"/>
      <c r="X304" s="157" t="s">
        <v>314</v>
      </c>
      <c r="Y304" s="157" t="s">
        <v>151</v>
      </c>
      <c r="Z304" s="147"/>
      <c r="AA304" s="147"/>
      <c r="AB304" s="147"/>
      <c r="AC304" s="147"/>
      <c r="AD304" s="147"/>
      <c r="AE304" s="147"/>
      <c r="AF304" s="147"/>
      <c r="AG304" s="147" t="s">
        <v>315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249" t="s">
        <v>153</v>
      </c>
      <c r="D305" s="250"/>
      <c r="E305" s="250"/>
      <c r="F305" s="250"/>
      <c r="G305" s="250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154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178" t="s">
        <v>446</v>
      </c>
      <c r="D306" s="158"/>
      <c r="E306" s="159">
        <v>0.3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156</v>
      </c>
      <c r="AH306" s="147">
        <v>5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x14ac:dyDescent="0.2">
      <c r="A307" s="161" t="s">
        <v>143</v>
      </c>
      <c r="B307" s="162" t="s">
        <v>84</v>
      </c>
      <c r="C307" s="176" t="s">
        <v>85</v>
      </c>
      <c r="D307" s="163"/>
      <c r="E307" s="164"/>
      <c r="F307" s="165"/>
      <c r="G307" s="165">
        <f>SUMIF(AG308:AG319,"&lt;&gt;NOR",G308:G319)</f>
        <v>0</v>
      </c>
      <c r="H307" s="165"/>
      <c r="I307" s="165">
        <f>SUM(I308:I319)</f>
        <v>0</v>
      </c>
      <c r="J307" s="165"/>
      <c r="K307" s="165">
        <f>SUM(K308:K319)</f>
        <v>0</v>
      </c>
      <c r="L307" s="165"/>
      <c r="M307" s="165">
        <f>SUM(M308:M319)</f>
        <v>0</v>
      </c>
      <c r="N307" s="164"/>
      <c r="O307" s="164">
        <f>SUM(O308:O319)</f>
        <v>0</v>
      </c>
      <c r="P307" s="164"/>
      <c r="Q307" s="164">
        <f>SUM(Q308:Q319)</f>
        <v>16.86</v>
      </c>
      <c r="R307" s="165"/>
      <c r="S307" s="165"/>
      <c r="T307" s="166"/>
      <c r="U307" s="160"/>
      <c r="V307" s="160">
        <f>SUM(V308:V319)</f>
        <v>93.03</v>
      </c>
      <c r="W307" s="160"/>
      <c r="X307" s="160"/>
      <c r="Y307" s="160"/>
      <c r="AG307" t="s">
        <v>144</v>
      </c>
    </row>
    <row r="308" spans="1:60" ht="22.5" outlineLevel="1" x14ac:dyDescent="0.2">
      <c r="A308" s="168">
        <v>81</v>
      </c>
      <c r="B308" s="169" t="s">
        <v>447</v>
      </c>
      <c r="C308" s="177" t="s">
        <v>448</v>
      </c>
      <c r="D308" s="170" t="s">
        <v>195</v>
      </c>
      <c r="E308" s="171">
        <v>7.6</v>
      </c>
      <c r="F308" s="172"/>
      <c r="G308" s="173">
        <f>ROUND(E308*F308,2)</f>
        <v>0</v>
      </c>
      <c r="H308" s="172"/>
      <c r="I308" s="173">
        <f>ROUND(E308*H308,2)</f>
        <v>0</v>
      </c>
      <c r="J308" s="172"/>
      <c r="K308" s="173">
        <f>ROUND(E308*J308,2)</f>
        <v>0</v>
      </c>
      <c r="L308" s="173">
        <v>21</v>
      </c>
      <c r="M308" s="173">
        <f>G308*(1+L308/100)</f>
        <v>0</v>
      </c>
      <c r="N308" s="171">
        <v>0</v>
      </c>
      <c r="O308" s="171">
        <f>ROUND(E308*N308,2)</f>
        <v>0</v>
      </c>
      <c r="P308" s="171">
        <v>2.2000000000000002</v>
      </c>
      <c r="Q308" s="171">
        <f>ROUND(E308*P308,2)</f>
        <v>16.72</v>
      </c>
      <c r="R308" s="173" t="s">
        <v>449</v>
      </c>
      <c r="S308" s="173" t="s">
        <v>149</v>
      </c>
      <c r="T308" s="174" t="s">
        <v>149</v>
      </c>
      <c r="U308" s="157">
        <v>11.05</v>
      </c>
      <c r="V308" s="157">
        <f>ROUND(E308*U308,2)</f>
        <v>83.98</v>
      </c>
      <c r="W308" s="157"/>
      <c r="X308" s="157" t="s">
        <v>150</v>
      </c>
      <c r="Y308" s="157" t="s">
        <v>151</v>
      </c>
      <c r="Z308" s="147"/>
      <c r="AA308" s="147"/>
      <c r="AB308" s="147"/>
      <c r="AC308" s="147"/>
      <c r="AD308" s="147"/>
      <c r="AE308" s="147"/>
      <c r="AF308" s="147"/>
      <c r="AG308" s="147" t="s">
        <v>152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178" t="s">
        <v>450</v>
      </c>
      <c r="D309" s="158"/>
      <c r="E309" s="159">
        <v>7.6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156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2.5" outlineLevel="1" x14ac:dyDescent="0.2">
      <c r="A310" s="168">
        <v>82</v>
      </c>
      <c r="B310" s="169" t="s">
        <v>451</v>
      </c>
      <c r="C310" s="177" t="s">
        <v>452</v>
      </c>
      <c r="D310" s="170" t="s">
        <v>240</v>
      </c>
      <c r="E310" s="171">
        <v>3</v>
      </c>
      <c r="F310" s="172"/>
      <c r="G310" s="173">
        <f>ROUND(E310*F310,2)</f>
        <v>0</v>
      </c>
      <c r="H310" s="172"/>
      <c r="I310" s="173">
        <f>ROUND(E310*H310,2)</f>
        <v>0</v>
      </c>
      <c r="J310" s="172"/>
      <c r="K310" s="173">
        <f>ROUND(E310*J310,2)</f>
        <v>0</v>
      </c>
      <c r="L310" s="173">
        <v>21</v>
      </c>
      <c r="M310" s="173">
        <f>G310*(1+L310/100)</f>
        <v>0</v>
      </c>
      <c r="N310" s="171">
        <v>0</v>
      </c>
      <c r="O310" s="171">
        <f>ROUND(E310*N310,2)</f>
        <v>0</v>
      </c>
      <c r="P310" s="171">
        <v>4.4999999999999998E-2</v>
      </c>
      <c r="Q310" s="171">
        <f>ROUND(E310*P310,2)</f>
        <v>0.14000000000000001</v>
      </c>
      <c r="R310" s="173" t="s">
        <v>449</v>
      </c>
      <c r="S310" s="173" t="s">
        <v>149</v>
      </c>
      <c r="T310" s="174" t="s">
        <v>149</v>
      </c>
      <c r="U310" s="157">
        <v>0.26</v>
      </c>
      <c r="V310" s="157">
        <f>ROUND(E310*U310,2)</f>
        <v>0.78</v>
      </c>
      <c r="W310" s="157"/>
      <c r="X310" s="157" t="s">
        <v>150</v>
      </c>
      <c r="Y310" s="157" t="s">
        <v>151</v>
      </c>
      <c r="Z310" s="147"/>
      <c r="AA310" s="147"/>
      <c r="AB310" s="147"/>
      <c r="AC310" s="147"/>
      <c r="AD310" s="147"/>
      <c r="AE310" s="147"/>
      <c r="AF310" s="147"/>
      <c r="AG310" s="147" t="s">
        <v>152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78" t="s">
        <v>72</v>
      </c>
      <c r="D311" s="158"/>
      <c r="E311" s="159">
        <v>3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156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2.5" outlineLevel="1" x14ac:dyDescent="0.2">
      <c r="A312" s="168">
        <v>83</v>
      </c>
      <c r="B312" s="169" t="s">
        <v>453</v>
      </c>
      <c r="C312" s="177" t="s">
        <v>454</v>
      </c>
      <c r="D312" s="170" t="s">
        <v>170</v>
      </c>
      <c r="E312" s="171">
        <v>3</v>
      </c>
      <c r="F312" s="172"/>
      <c r="G312" s="173">
        <f>ROUND(E312*F312,2)</f>
        <v>0</v>
      </c>
      <c r="H312" s="172"/>
      <c r="I312" s="173">
        <f>ROUND(E312*H312,2)</f>
        <v>0</v>
      </c>
      <c r="J312" s="172"/>
      <c r="K312" s="173">
        <f>ROUND(E312*J312,2)</f>
        <v>0</v>
      </c>
      <c r="L312" s="173">
        <v>21</v>
      </c>
      <c r="M312" s="173">
        <f>G312*(1+L312/100)</f>
        <v>0</v>
      </c>
      <c r="N312" s="171">
        <v>0</v>
      </c>
      <c r="O312" s="171">
        <f>ROUND(E312*N312,2)</f>
        <v>0</v>
      </c>
      <c r="P312" s="171">
        <v>0</v>
      </c>
      <c r="Q312" s="171">
        <f>ROUND(E312*P312,2)</f>
        <v>0</v>
      </c>
      <c r="R312" s="173" t="s">
        <v>148</v>
      </c>
      <c r="S312" s="173" t="s">
        <v>149</v>
      </c>
      <c r="T312" s="174" t="s">
        <v>149</v>
      </c>
      <c r="U312" s="157">
        <v>0.09</v>
      </c>
      <c r="V312" s="157">
        <f>ROUND(E312*U312,2)</f>
        <v>0.27</v>
      </c>
      <c r="W312" s="157"/>
      <c r="X312" s="157" t="s">
        <v>150</v>
      </c>
      <c r="Y312" s="157" t="s">
        <v>151</v>
      </c>
      <c r="Z312" s="147"/>
      <c r="AA312" s="147"/>
      <c r="AB312" s="147"/>
      <c r="AC312" s="147"/>
      <c r="AD312" s="147"/>
      <c r="AE312" s="147"/>
      <c r="AF312" s="147"/>
      <c r="AG312" s="147" t="s">
        <v>152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2" x14ac:dyDescent="0.2">
      <c r="A313" s="154"/>
      <c r="B313" s="155"/>
      <c r="C313" s="251" t="s">
        <v>455</v>
      </c>
      <c r="D313" s="252"/>
      <c r="E313" s="252"/>
      <c r="F313" s="252"/>
      <c r="G313" s="252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172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75" t="str">
        <f>C313</f>
        <v>krajníků, desek nebo panelů od spojovacího materiálu s odklizením a uložením očištěných hmot a spojovacího materiálu na skládku na vzdálenost do 10 m</v>
      </c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178" t="s">
        <v>456</v>
      </c>
      <c r="D314" s="158"/>
      <c r="E314" s="159">
        <v>3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156</v>
      </c>
      <c r="AH314" s="147">
        <v>5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68">
        <v>84</v>
      </c>
      <c r="B315" s="169" t="s">
        <v>457</v>
      </c>
      <c r="C315" s="177" t="s">
        <v>458</v>
      </c>
      <c r="D315" s="170" t="s">
        <v>245</v>
      </c>
      <c r="E315" s="171">
        <v>90</v>
      </c>
      <c r="F315" s="172"/>
      <c r="G315" s="173">
        <f>ROUND(E315*F315,2)</f>
        <v>0</v>
      </c>
      <c r="H315" s="172"/>
      <c r="I315" s="173">
        <f>ROUND(E315*H315,2)</f>
        <v>0</v>
      </c>
      <c r="J315" s="172"/>
      <c r="K315" s="173">
        <f>ROUND(E315*J315,2)</f>
        <v>0</v>
      </c>
      <c r="L315" s="173">
        <v>21</v>
      </c>
      <c r="M315" s="173">
        <f>G315*(1+L315/100)</f>
        <v>0</v>
      </c>
      <c r="N315" s="171">
        <v>0</v>
      </c>
      <c r="O315" s="171">
        <f>ROUND(E315*N315,2)</f>
        <v>0</v>
      </c>
      <c r="P315" s="171">
        <v>0</v>
      </c>
      <c r="Q315" s="171">
        <f>ROUND(E315*P315,2)</f>
        <v>0</v>
      </c>
      <c r="R315" s="173" t="s">
        <v>449</v>
      </c>
      <c r="S315" s="173" t="s">
        <v>459</v>
      </c>
      <c r="T315" s="174" t="s">
        <v>459</v>
      </c>
      <c r="U315" s="157">
        <v>0</v>
      </c>
      <c r="V315" s="157">
        <f>ROUND(E315*U315,2)</f>
        <v>0</v>
      </c>
      <c r="W315" s="157"/>
      <c r="X315" s="157" t="s">
        <v>150</v>
      </c>
      <c r="Y315" s="157" t="s">
        <v>151</v>
      </c>
      <c r="Z315" s="147"/>
      <c r="AA315" s="147"/>
      <c r="AB315" s="147"/>
      <c r="AC315" s="147"/>
      <c r="AD315" s="147"/>
      <c r="AE315" s="147"/>
      <c r="AF315" s="147"/>
      <c r="AG315" s="147" t="s">
        <v>152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178" t="s">
        <v>460</v>
      </c>
      <c r="D316" s="158"/>
      <c r="E316" s="159">
        <v>90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156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68">
        <v>85</v>
      </c>
      <c r="B317" s="169" t="s">
        <v>461</v>
      </c>
      <c r="C317" s="177" t="s">
        <v>462</v>
      </c>
      <c r="D317" s="170" t="s">
        <v>175</v>
      </c>
      <c r="E317" s="171">
        <v>8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21</v>
      </c>
      <c r="M317" s="173">
        <f>G317*(1+L317/100)</f>
        <v>0</v>
      </c>
      <c r="N317" s="171">
        <v>0</v>
      </c>
      <c r="O317" s="171">
        <f>ROUND(E317*N317,2)</f>
        <v>0</v>
      </c>
      <c r="P317" s="171">
        <v>0</v>
      </c>
      <c r="Q317" s="171">
        <f>ROUND(E317*P317,2)</f>
        <v>0</v>
      </c>
      <c r="R317" s="173" t="s">
        <v>463</v>
      </c>
      <c r="S317" s="173" t="s">
        <v>149</v>
      </c>
      <c r="T317" s="174" t="s">
        <v>149</v>
      </c>
      <c r="U317" s="157">
        <v>1</v>
      </c>
      <c r="V317" s="157">
        <f>ROUND(E317*U317,2)</f>
        <v>8</v>
      </c>
      <c r="W317" s="157"/>
      <c r="X317" s="157" t="s">
        <v>464</v>
      </c>
      <c r="Y317" s="157" t="s">
        <v>151</v>
      </c>
      <c r="Z317" s="147"/>
      <c r="AA317" s="147"/>
      <c r="AB317" s="147"/>
      <c r="AC317" s="147"/>
      <c r="AD317" s="147"/>
      <c r="AE317" s="147"/>
      <c r="AF317" s="147"/>
      <c r="AG317" s="147" t="s">
        <v>465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249" t="s">
        <v>466</v>
      </c>
      <c r="D318" s="250"/>
      <c r="E318" s="250"/>
      <c r="F318" s="250"/>
      <c r="G318" s="250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154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178" t="s">
        <v>467</v>
      </c>
      <c r="D319" s="158"/>
      <c r="E319" s="159">
        <v>8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156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x14ac:dyDescent="0.2">
      <c r="A320" s="161" t="s">
        <v>143</v>
      </c>
      <c r="B320" s="162" t="s">
        <v>86</v>
      </c>
      <c r="C320" s="176" t="s">
        <v>87</v>
      </c>
      <c r="D320" s="163"/>
      <c r="E320" s="164"/>
      <c r="F320" s="165"/>
      <c r="G320" s="165">
        <f>SUMIF(AG321:AG325,"&lt;&gt;NOR",G321:G325)</f>
        <v>0</v>
      </c>
      <c r="H320" s="165"/>
      <c r="I320" s="165">
        <f>SUM(I321:I325)</f>
        <v>0</v>
      </c>
      <c r="J320" s="165"/>
      <c r="K320" s="165">
        <f>SUM(K321:K325)</f>
        <v>0</v>
      </c>
      <c r="L320" s="165"/>
      <c r="M320" s="165">
        <f>SUM(M321:M325)</f>
        <v>0</v>
      </c>
      <c r="N320" s="164"/>
      <c r="O320" s="164">
        <f>SUM(O321:O325)</f>
        <v>0</v>
      </c>
      <c r="P320" s="164"/>
      <c r="Q320" s="164">
        <f>SUM(Q321:Q325)</f>
        <v>4.88</v>
      </c>
      <c r="R320" s="165"/>
      <c r="S320" s="165"/>
      <c r="T320" s="166"/>
      <c r="U320" s="160"/>
      <c r="V320" s="160">
        <f>SUM(V321:V325)</f>
        <v>19.57</v>
      </c>
      <c r="W320" s="160"/>
      <c r="X320" s="160"/>
      <c r="Y320" s="160"/>
      <c r="AG320" t="s">
        <v>144</v>
      </c>
    </row>
    <row r="321" spans="1:60" ht="22.5" outlineLevel="1" x14ac:dyDescent="0.2">
      <c r="A321" s="168">
        <v>86</v>
      </c>
      <c r="B321" s="169" t="s">
        <v>468</v>
      </c>
      <c r="C321" s="177" t="s">
        <v>469</v>
      </c>
      <c r="D321" s="170" t="s">
        <v>195</v>
      </c>
      <c r="E321" s="171">
        <v>1.9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21</v>
      </c>
      <c r="M321" s="173">
        <f>G321*(1+L321/100)</f>
        <v>0</v>
      </c>
      <c r="N321" s="171">
        <v>2E-3</v>
      </c>
      <c r="O321" s="171">
        <f>ROUND(E321*N321,2)</f>
        <v>0</v>
      </c>
      <c r="P321" s="171">
        <v>1.8049999999999999</v>
      </c>
      <c r="Q321" s="171">
        <f>ROUND(E321*P321,2)</f>
        <v>3.43</v>
      </c>
      <c r="R321" s="173" t="s">
        <v>470</v>
      </c>
      <c r="S321" s="173" t="s">
        <v>149</v>
      </c>
      <c r="T321" s="174" t="s">
        <v>149</v>
      </c>
      <c r="U321" s="157">
        <v>3.46</v>
      </c>
      <c r="V321" s="157">
        <f>ROUND(E321*U321,2)</f>
        <v>6.57</v>
      </c>
      <c r="W321" s="157"/>
      <c r="X321" s="157" t="s">
        <v>150</v>
      </c>
      <c r="Y321" s="157" t="s">
        <v>151</v>
      </c>
      <c r="Z321" s="147"/>
      <c r="AA321" s="147"/>
      <c r="AB321" s="147"/>
      <c r="AC321" s="147"/>
      <c r="AD321" s="147"/>
      <c r="AE321" s="147"/>
      <c r="AF321" s="147"/>
      <c r="AG321" s="147" t="s">
        <v>152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178" t="s">
        <v>471</v>
      </c>
      <c r="D322" s="158"/>
      <c r="E322" s="159">
        <v>1.9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156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68">
        <v>87</v>
      </c>
      <c r="B323" s="169" t="s">
        <v>472</v>
      </c>
      <c r="C323" s="177" t="s">
        <v>473</v>
      </c>
      <c r="D323" s="170" t="s">
        <v>195</v>
      </c>
      <c r="E323" s="171">
        <v>0.6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21</v>
      </c>
      <c r="M323" s="173">
        <f>G323*(1+L323/100)</f>
        <v>0</v>
      </c>
      <c r="N323" s="171">
        <v>1.31E-3</v>
      </c>
      <c r="O323" s="171">
        <f>ROUND(E323*N323,2)</f>
        <v>0</v>
      </c>
      <c r="P323" s="171">
        <v>2.41</v>
      </c>
      <c r="Q323" s="171">
        <f>ROUND(E323*P323,2)</f>
        <v>1.45</v>
      </c>
      <c r="R323" s="173" t="s">
        <v>470</v>
      </c>
      <c r="S323" s="173" t="s">
        <v>149</v>
      </c>
      <c r="T323" s="174" t="s">
        <v>149</v>
      </c>
      <c r="U323" s="157">
        <v>21.672999999999998</v>
      </c>
      <c r="V323" s="157">
        <f>ROUND(E323*U323,2)</f>
        <v>13</v>
      </c>
      <c r="W323" s="157"/>
      <c r="X323" s="157" t="s">
        <v>150</v>
      </c>
      <c r="Y323" s="157" t="s">
        <v>151</v>
      </c>
      <c r="Z323" s="147"/>
      <c r="AA323" s="147"/>
      <c r="AB323" s="147"/>
      <c r="AC323" s="147"/>
      <c r="AD323" s="147"/>
      <c r="AE323" s="147"/>
      <c r="AF323" s="147"/>
      <c r="AG323" s="147" t="s">
        <v>152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249" t="s">
        <v>474</v>
      </c>
      <c r="D324" s="250"/>
      <c r="E324" s="250"/>
      <c r="F324" s="250"/>
      <c r="G324" s="250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154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178" t="s">
        <v>475</v>
      </c>
      <c r="D325" s="158"/>
      <c r="E325" s="159">
        <v>0.6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156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">
      <c r="A326" s="161" t="s">
        <v>143</v>
      </c>
      <c r="B326" s="162" t="s">
        <v>90</v>
      </c>
      <c r="C326" s="176" t="s">
        <v>91</v>
      </c>
      <c r="D326" s="163"/>
      <c r="E326" s="164"/>
      <c r="F326" s="165"/>
      <c r="G326" s="165">
        <f>SUMIF(AG327:AG342,"&lt;&gt;NOR",G327:G342)</f>
        <v>0</v>
      </c>
      <c r="H326" s="165"/>
      <c r="I326" s="165">
        <f>SUM(I327:I342)</f>
        <v>0</v>
      </c>
      <c r="J326" s="165"/>
      <c r="K326" s="165">
        <f>SUM(K327:K342)</f>
        <v>0</v>
      </c>
      <c r="L326" s="165"/>
      <c r="M326" s="165">
        <f>SUM(M327:M342)</f>
        <v>0</v>
      </c>
      <c r="N326" s="164"/>
      <c r="O326" s="164">
        <f>SUM(O327:O342)</f>
        <v>0.03</v>
      </c>
      <c r="P326" s="164"/>
      <c r="Q326" s="164">
        <f>SUM(Q327:Q342)</f>
        <v>1.9300000000000002</v>
      </c>
      <c r="R326" s="165"/>
      <c r="S326" s="165"/>
      <c r="T326" s="166"/>
      <c r="U326" s="160"/>
      <c r="V326" s="160">
        <f>SUM(V327:V342)</f>
        <v>10.370000000000001</v>
      </c>
      <c r="W326" s="160"/>
      <c r="X326" s="160"/>
      <c r="Y326" s="160"/>
      <c r="AG326" t="s">
        <v>144</v>
      </c>
    </row>
    <row r="327" spans="1:60" ht="33.75" outlineLevel="1" x14ac:dyDescent="0.2">
      <c r="A327" s="168">
        <v>88</v>
      </c>
      <c r="B327" s="169" t="s">
        <v>476</v>
      </c>
      <c r="C327" s="177" t="s">
        <v>477</v>
      </c>
      <c r="D327" s="170" t="s">
        <v>147</v>
      </c>
      <c r="E327" s="171">
        <v>2.5</v>
      </c>
      <c r="F327" s="172"/>
      <c r="G327" s="173">
        <f>ROUND(E327*F327,2)</f>
        <v>0</v>
      </c>
      <c r="H327" s="172"/>
      <c r="I327" s="173">
        <f>ROUND(E327*H327,2)</f>
        <v>0</v>
      </c>
      <c r="J327" s="172"/>
      <c r="K327" s="173">
        <f>ROUND(E327*J327,2)</f>
        <v>0</v>
      </c>
      <c r="L327" s="173">
        <v>21</v>
      </c>
      <c r="M327" s="173">
        <f>G327*(1+L327/100)</f>
        <v>0</v>
      </c>
      <c r="N327" s="171">
        <v>5.1999999999999995E-4</v>
      </c>
      <c r="O327" s="171">
        <f>ROUND(E327*N327,2)</f>
        <v>0</v>
      </c>
      <c r="P327" s="171">
        <v>0</v>
      </c>
      <c r="Q327" s="171">
        <f>ROUND(E327*P327,2)</f>
        <v>0</v>
      </c>
      <c r="R327" s="173" t="s">
        <v>478</v>
      </c>
      <c r="S327" s="173" t="s">
        <v>149</v>
      </c>
      <c r="T327" s="174" t="s">
        <v>149</v>
      </c>
      <c r="U327" s="157">
        <v>4.9000000000000002E-2</v>
      </c>
      <c r="V327" s="157">
        <f>ROUND(E327*U327,2)</f>
        <v>0.12</v>
      </c>
      <c r="W327" s="157"/>
      <c r="X327" s="157" t="s">
        <v>150</v>
      </c>
      <c r="Y327" s="157" t="s">
        <v>151</v>
      </c>
      <c r="Z327" s="147"/>
      <c r="AA327" s="147"/>
      <c r="AB327" s="147"/>
      <c r="AC327" s="147"/>
      <c r="AD327" s="147"/>
      <c r="AE327" s="147"/>
      <c r="AF327" s="147"/>
      <c r="AG327" s="147" t="s">
        <v>152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">
      <c r="A328" s="154"/>
      <c r="B328" s="155"/>
      <c r="C328" s="249" t="s">
        <v>474</v>
      </c>
      <c r="D328" s="250"/>
      <c r="E328" s="250"/>
      <c r="F328" s="250"/>
      <c r="G328" s="250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154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178" t="s">
        <v>479</v>
      </c>
      <c r="D329" s="158"/>
      <c r="E329" s="159">
        <v>2.5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156</v>
      </c>
      <c r="AH329" s="147">
        <v>5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68">
        <v>89</v>
      </c>
      <c r="B330" s="169" t="s">
        <v>480</v>
      </c>
      <c r="C330" s="177" t="s">
        <v>481</v>
      </c>
      <c r="D330" s="170" t="s">
        <v>147</v>
      </c>
      <c r="E330" s="171">
        <v>2.5</v>
      </c>
      <c r="F330" s="172"/>
      <c r="G330" s="173">
        <f>ROUND(E330*F330,2)</f>
        <v>0</v>
      </c>
      <c r="H330" s="172"/>
      <c r="I330" s="173">
        <f>ROUND(E330*H330,2)</f>
        <v>0</v>
      </c>
      <c r="J330" s="172"/>
      <c r="K330" s="173">
        <f>ROUND(E330*J330,2)</f>
        <v>0</v>
      </c>
      <c r="L330" s="173">
        <v>21</v>
      </c>
      <c r="M330" s="173">
        <f>G330*(1+L330/100)</f>
        <v>0</v>
      </c>
      <c r="N330" s="171">
        <v>1.03E-2</v>
      </c>
      <c r="O330" s="171">
        <f>ROUND(E330*N330,2)</f>
        <v>0.03</v>
      </c>
      <c r="P330" s="171">
        <v>0</v>
      </c>
      <c r="Q330" s="171">
        <f>ROUND(E330*P330,2)</f>
        <v>0</v>
      </c>
      <c r="R330" s="173" t="s">
        <v>478</v>
      </c>
      <c r="S330" s="173" t="s">
        <v>149</v>
      </c>
      <c r="T330" s="174" t="s">
        <v>149</v>
      </c>
      <c r="U330" s="157">
        <v>0.53200000000000003</v>
      </c>
      <c r="V330" s="157">
        <f>ROUND(E330*U330,2)</f>
        <v>1.33</v>
      </c>
      <c r="W330" s="157"/>
      <c r="X330" s="157" t="s">
        <v>150</v>
      </c>
      <c r="Y330" s="157" t="s">
        <v>151</v>
      </c>
      <c r="Z330" s="147"/>
      <c r="AA330" s="147"/>
      <c r="AB330" s="147"/>
      <c r="AC330" s="147"/>
      <c r="AD330" s="147"/>
      <c r="AE330" s="147"/>
      <c r="AF330" s="147"/>
      <c r="AG330" s="147" t="s">
        <v>152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178" t="s">
        <v>479</v>
      </c>
      <c r="D331" s="158"/>
      <c r="E331" s="159">
        <v>2.5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156</v>
      </c>
      <c r="AH331" s="147">
        <v>5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68">
        <v>90</v>
      </c>
      <c r="B332" s="169" t="s">
        <v>482</v>
      </c>
      <c r="C332" s="177" t="s">
        <v>483</v>
      </c>
      <c r="D332" s="170" t="s">
        <v>147</v>
      </c>
      <c r="E332" s="171">
        <v>161.5</v>
      </c>
      <c r="F332" s="172"/>
      <c r="G332" s="173">
        <f>ROUND(E332*F332,2)</f>
        <v>0</v>
      </c>
      <c r="H332" s="172"/>
      <c r="I332" s="173">
        <f>ROUND(E332*H332,2)</f>
        <v>0</v>
      </c>
      <c r="J332" s="172"/>
      <c r="K332" s="173">
        <f>ROUND(E332*J332,2)</f>
        <v>0</v>
      </c>
      <c r="L332" s="173">
        <v>21</v>
      </c>
      <c r="M332" s="173">
        <f>G332*(1+L332/100)</f>
        <v>0</v>
      </c>
      <c r="N332" s="171">
        <v>0</v>
      </c>
      <c r="O332" s="171">
        <f>ROUND(E332*N332,2)</f>
        <v>0</v>
      </c>
      <c r="P332" s="171">
        <v>9.7400000000000004E-3</v>
      </c>
      <c r="Q332" s="171">
        <f>ROUND(E332*P332,2)</f>
        <v>1.57</v>
      </c>
      <c r="R332" s="173" t="s">
        <v>478</v>
      </c>
      <c r="S332" s="173" t="s">
        <v>149</v>
      </c>
      <c r="T332" s="174" t="s">
        <v>149</v>
      </c>
      <c r="U332" s="157">
        <v>4.3999999999999997E-2</v>
      </c>
      <c r="V332" s="157">
        <f>ROUND(E332*U332,2)</f>
        <v>7.11</v>
      </c>
      <c r="W332" s="157"/>
      <c r="X332" s="157" t="s">
        <v>150</v>
      </c>
      <c r="Y332" s="157" t="s">
        <v>151</v>
      </c>
      <c r="Z332" s="147"/>
      <c r="AA332" s="147"/>
      <c r="AB332" s="147"/>
      <c r="AC332" s="147"/>
      <c r="AD332" s="147"/>
      <c r="AE332" s="147"/>
      <c r="AF332" s="147"/>
      <c r="AG332" s="147" t="s">
        <v>152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2.5" outlineLevel="2" x14ac:dyDescent="0.2">
      <c r="A333" s="154"/>
      <c r="B333" s="155"/>
      <c r="C333" s="178" t="s">
        <v>484</v>
      </c>
      <c r="D333" s="158"/>
      <c r="E333" s="159">
        <v>161.5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156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68">
        <v>91</v>
      </c>
      <c r="B334" s="169" t="s">
        <v>485</v>
      </c>
      <c r="C334" s="177" t="s">
        <v>486</v>
      </c>
      <c r="D334" s="170" t="s">
        <v>147</v>
      </c>
      <c r="E334" s="171">
        <v>34.799999999999997</v>
      </c>
      <c r="F334" s="172"/>
      <c r="G334" s="173">
        <f>ROUND(E334*F334,2)</f>
        <v>0</v>
      </c>
      <c r="H334" s="172"/>
      <c r="I334" s="173">
        <f>ROUND(E334*H334,2)</f>
        <v>0</v>
      </c>
      <c r="J334" s="172"/>
      <c r="K334" s="173">
        <f>ROUND(E334*J334,2)</f>
        <v>0</v>
      </c>
      <c r="L334" s="173">
        <v>21</v>
      </c>
      <c r="M334" s="173">
        <f>G334*(1+L334/100)</f>
        <v>0</v>
      </c>
      <c r="N334" s="171">
        <v>0</v>
      </c>
      <c r="O334" s="171">
        <f>ROUND(E334*N334,2)</f>
        <v>0</v>
      </c>
      <c r="P334" s="171">
        <v>1.03E-2</v>
      </c>
      <c r="Q334" s="171">
        <f>ROUND(E334*P334,2)</f>
        <v>0.36</v>
      </c>
      <c r="R334" s="173" t="s">
        <v>478</v>
      </c>
      <c r="S334" s="173" t="s">
        <v>149</v>
      </c>
      <c r="T334" s="174" t="s">
        <v>149</v>
      </c>
      <c r="U334" s="157">
        <v>4.4999999999999998E-2</v>
      </c>
      <c r="V334" s="157">
        <f>ROUND(E334*U334,2)</f>
        <v>1.57</v>
      </c>
      <c r="W334" s="157"/>
      <c r="X334" s="157" t="s">
        <v>150</v>
      </c>
      <c r="Y334" s="157" t="s">
        <v>151</v>
      </c>
      <c r="Z334" s="147"/>
      <c r="AA334" s="147"/>
      <c r="AB334" s="147"/>
      <c r="AC334" s="147"/>
      <c r="AD334" s="147"/>
      <c r="AE334" s="147"/>
      <c r="AF334" s="147"/>
      <c r="AG334" s="147" t="s">
        <v>152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">
      <c r="A335" s="154"/>
      <c r="B335" s="155"/>
      <c r="C335" s="178" t="s">
        <v>487</v>
      </c>
      <c r="D335" s="158"/>
      <c r="E335" s="159">
        <v>32.299999999999997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156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78" t="s">
        <v>488</v>
      </c>
      <c r="D336" s="158"/>
      <c r="E336" s="159">
        <v>2.5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156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68">
        <v>92</v>
      </c>
      <c r="B337" s="169" t="s">
        <v>489</v>
      </c>
      <c r="C337" s="177" t="s">
        <v>490</v>
      </c>
      <c r="D337" s="170" t="s">
        <v>147</v>
      </c>
      <c r="E337" s="171">
        <v>2.5</v>
      </c>
      <c r="F337" s="172"/>
      <c r="G337" s="173">
        <f>ROUND(E337*F337,2)</f>
        <v>0</v>
      </c>
      <c r="H337" s="172"/>
      <c r="I337" s="173">
        <f>ROUND(E337*H337,2)</f>
        <v>0</v>
      </c>
      <c r="J337" s="172"/>
      <c r="K337" s="173">
        <f>ROUND(E337*J337,2)</f>
        <v>0</v>
      </c>
      <c r="L337" s="173">
        <v>21</v>
      </c>
      <c r="M337" s="173">
        <f>G337*(1+L337/100)</f>
        <v>0</v>
      </c>
      <c r="N337" s="171">
        <v>2.2000000000000001E-4</v>
      </c>
      <c r="O337" s="171">
        <f>ROUND(E337*N337,2)</f>
        <v>0</v>
      </c>
      <c r="P337" s="171">
        <v>0</v>
      </c>
      <c r="Q337" s="171">
        <f>ROUND(E337*P337,2)</f>
        <v>0</v>
      </c>
      <c r="R337" s="173" t="s">
        <v>478</v>
      </c>
      <c r="S337" s="173" t="s">
        <v>149</v>
      </c>
      <c r="T337" s="174" t="s">
        <v>149</v>
      </c>
      <c r="U337" s="157">
        <v>9.5000000000000001E-2</v>
      </c>
      <c r="V337" s="157">
        <f>ROUND(E337*U337,2)</f>
        <v>0.24</v>
      </c>
      <c r="W337" s="157"/>
      <c r="X337" s="157" t="s">
        <v>150</v>
      </c>
      <c r="Y337" s="157" t="s">
        <v>151</v>
      </c>
      <c r="Z337" s="147"/>
      <c r="AA337" s="147"/>
      <c r="AB337" s="147"/>
      <c r="AC337" s="147"/>
      <c r="AD337" s="147"/>
      <c r="AE337" s="147"/>
      <c r="AF337" s="147"/>
      <c r="AG337" s="147" t="s">
        <v>152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249" t="s">
        <v>474</v>
      </c>
      <c r="D338" s="250"/>
      <c r="E338" s="250"/>
      <c r="F338" s="250"/>
      <c r="G338" s="250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154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">
      <c r="A339" s="154"/>
      <c r="B339" s="155"/>
      <c r="C339" s="178" t="s">
        <v>428</v>
      </c>
      <c r="D339" s="158"/>
      <c r="E339" s="159">
        <v>2.5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156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68">
        <v>93</v>
      </c>
      <c r="B340" s="169" t="s">
        <v>491</v>
      </c>
      <c r="C340" s="177" t="s">
        <v>492</v>
      </c>
      <c r="D340" s="170" t="s">
        <v>332</v>
      </c>
      <c r="E340" s="171">
        <v>1</v>
      </c>
      <c r="F340" s="172"/>
      <c r="G340" s="173">
        <f>ROUND(E340*F340,2)</f>
        <v>0</v>
      </c>
      <c r="H340" s="172"/>
      <c r="I340" s="173">
        <f>ROUND(E340*H340,2)</f>
        <v>0</v>
      </c>
      <c r="J340" s="172"/>
      <c r="K340" s="173">
        <f>ROUND(E340*J340,2)</f>
        <v>0</v>
      </c>
      <c r="L340" s="173">
        <v>21</v>
      </c>
      <c r="M340" s="173">
        <f>G340*(1+L340/100)</f>
        <v>0</v>
      </c>
      <c r="N340" s="171">
        <v>0</v>
      </c>
      <c r="O340" s="171">
        <f>ROUND(E340*N340,2)</f>
        <v>0</v>
      </c>
      <c r="P340" s="171">
        <v>0</v>
      </c>
      <c r="Q340" s="171">
        <f>ROUND(E340*P340,2)</f>
        <v>0</v>
      </c>
      <c r="R340" s="173"/>
      <c r="S340" s="173" t="s">
        <v>307</v>
      </c>
      <c r="T340" s="174" t="s">
        <v>308</v>
      </c>
      <c r="U340" s="157">
        <v>0</v>
      </c>
      <c r="V340" s="157">
        <f>ROUND(E340*U340,2)</f>
        <v>0</v>
      </c>
      <c r="W340" s="157"/>
      <c r="X340" s="157" t="s">
        <v>150</v>
      </c>
      <c r="Y340" s="157" t="s">
        <v>151</v>
      </c>
      <c r="Z340" s="147"/>
      <c r="AA340" s="147"/>
      <c r="AB340" s="147"/>
      <c r="AC340" s="147"/>
      <c r="AD340" s="147"/>
      <c r="AE340" s="147"/>
      <c r="AF340" s="147"/>
      <c r="AG340" s="147" t="s">
        <v>152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249" t="s">
        <v>474</v>
      </c>
      <c r="D341" s="250"/>
      <c r="E341" s="250"/>
      <c r="F341" s="250"/>
      <c r="G341" s="250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154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178" t="s">
        <v>66</v>
      </c>
      <c r="D342" s="158"/>
      <c r="E342" s="159">
        <v>1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156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x14ac:dyDescent="0.2">
      <c r="A343" s="161" t="s">
        <v>143</v>
      </c>
      <c r="B343" s="162" t="s">
        <v>108</v>
      </c>
      <c r="C343" s="176" t="s">
        <v>109</v>
      </c>
      <c r="D343" s="163"/>
      <c r="E343" s="164"/>
      <c r="F343" s="165"/>
      <c r="G343" s="165">
        <f>SUMIF(AG344:AG346,"&lt;&gt;NOR",G344:G346)</f>
        <v>0</v>
      </c>
      <c r="H343" s="165"/>
      <c r="I343" s="165">
        <f>SUM(I344:I346)</f>
        <v>0</v>
      </c>
      <c r="J343" s="165"/>
      <c r="K343" s="165">
        <f>SUM(K344:K346)</f>
        <v>0</v>
      </c>
      <c r="L343" s="165"/>
      <c r="M343" s="165">
        <f>SUM(M344:M346)</f>
        <v>0</v>
      </c>
      <c r="N343" s="164"/>
      <c r="O343" s="164">
        <f>SUM(O344:O346)</f>
        <v>0</v>
      </c>
      <c r="P343" s="164"/>
      <c r="Q343" s="164">
        <f>SUM(Q344:Q346)</f>
        <v>0</v>
      </c>
      <c r="R343" s="165"/>
      <c r="S343" s="165"/>
      <c r="T343" s="166"/>
      <c r="U343" s="160"/>
      <c r="V343" s="160">
        <f>SUM(V344:V346)</f>
        <v>3.72</v>
      </c>
      <c r="W343" s="160"/>
      <c r="X343" s="160"/>
      <c r="Y343" s="160"/>
      <c r="AG343" t="s">
        <v>144</v>
      </c>
    </row>
    <row r="344" spans="1:60" outlineLevel="1" x14ac:dyDescent="0.2">
      <c r="A344" s="168">
        <v>94</v>
      </c>
      <c r="B344" s="169" t="s">
        <v>493</v>
      </c>
      <c r="C344" s="177" t="s">
        <v>494</v>
      </c>
      <c r="D344" s="170" t="s">
        <v>240</v>
      </c>
      <c r="E344" s="171">
        <v>2</v>
      </c>
      <c r="F344" s="172"/>
      <c r="G344" s="173">
        <f>ROUND(E344*F344,2)</f>
        <v>0</v>
      </c>
      <c r="H344" s="172"/>
      <c r="I344" s="173">
        <f>ROUND(E344*H344,2)</f>
        <v>0</v>
      </c>
      <c r="J344" s="172"/>
      <c r="K344" s="173">
        <f>ROUND(E344*J344,2)</f>
        <v>0</v>
      </c>
      <c r="L344" s="173">
        <v>21</v>
      </c>
      <c r="M344" s="173">
        <f>G344*(1+L344/100)</f>
        <v>0</v>
      </c>
      <c r="N344" s="171">
        <v>0</v>
      </c>
      <c r="O344" s="171">
        <f>ROUND(E344*N344,2)</f>
        <v>0</v>
      </c>
      <c r="P344" s="171">
        <v>0</v>
      </c>
      <c r="Q344" s="171">
        <f>ROUND(E344*P344,2)</f>
        <v>0</v>
      </c>
      <c r="R344" s="173"/>
      <c r="S344" s="173" t="s">
        <v>307</v>
      </c>
      <c r="T344" s="174" t="s">
        <v>308</v>
      </c>
      <c r="U344" s="157">
        <v>1.86</v>
      </c>
      <c r="V344" s="157">
        <f>ROUND(E344*U344,2)</f>
        <v>3.72</v>
      </c>
      <c r="W344" s="157"/>
      <c r="X344" s="157" t="s">
        <v>150</v>
      </c>
      <c r="Y344" s="157" t="s">
        <v>151</v>
      </c>
      <c r="Z344" s="147"/>
      <c r="AA344" s="147"/>
      <c r="AB344" s="147"/>
      <c r="AC344" s="147"/>
      <c r="AD344" s="147"/>
      <c r="AE344" s="147"/>
      <c r="AF344" s="147"/>
      <c r="AG344" s="147" t="s">
        <v>152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4"/>
      <c r="B345" s="155"/>
      <c r="C345" s="249" t="s">
        <v>495</v>
      </c>
      <c r="D345" s="250"/>
      <c r="E345" s="250"/>
      <c r="F345" s="250"/>
      <c r="G345" s="250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154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178" t="s">
        <v>70</v>
      </c>
      <c r="D346" s="158"/>
      <c r="E346" s="159">
        <v>2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156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x14ac:dyDescent="0.2">
      <c r="A347" s="161" t="s">
        <v>143</v>
      </c>
      <c r="B347" s="162" t="s">
        <v>110</v>
      </c>
      <c r="C347" s="176" t="s">
        <v>111</v>
      </c>
      <c r="D347" s="163"/>
      <c r="E347" s="164"/>
      <c r="F347" s="165"/>
      <c r="G347" s="165">
        <f>SUMIF(AG348:AG387,"&lt;&gt;NOR",G348:G387)</f>
        <v>0</v>
      </c>
      <c r="H347" s="165"/>
      <c r="I347" s="165">
        <f>SUM(I348:I387)</f>
        <v>0</v>
      </c>
      <c r="J347" s="165"/>
      <c r="K347" s="165">
        <f>SUM(K348:K387)</f>
        <v>0</v>
      </c>
      <c r="L347" s="165"/>
      <c r="M347" s="165">
        <f>SUM(M348:M387)</f>
        <v>0</v>
      </c>
      <c r="N347" s="164"/>
      <c r="O347" s="164">
        <f>SUM(O348:O387)</f>
        <v>0</v>
      </c>
      <c r="P347" s="164"/>
      <c r="Q347" s="164">
        <f>SUM(Q348:Q387)</f>
        <v>0</v>
      </c>
      <c r="R347" s="165"/>
      <c r="S347" s="165"/>
      <c r="T347" s="166"/>
      <c r="U347" s="160"/>
      <c r="V347" s="160">
        <f>SUM(V348:V387)</f>
        <v>508.27</v>
      </c>
      <c r="W347" s="160"/>
      <c r="X347" s="160"/>
      <c r="Y347" s="160"/>
      <c r="AG347" t="s">
        <v>144</v>
      </c>
    </row>
    <row r="348" spans="1:60" outlineLevel="1" x14ac:dyDescent="0.2">
      <c r="A348" s="168">
        <v>95</v>
      </c>
      <c r="B348" s="169" t="s">
        <v>496</v>
      </c>
      <c r="C348" s="177" t="s">
        <v>497</v>
      </c>
      <c r="D348" s="170" t="s">
        <v>319</v>
      </c>
      <c r="E348" s="171">
        <v>469.32145000000003</v>
      </c>
      <c r="F348" s="172"/>
      <c r="G348" s="173">
        <f>ROUND(E348*F348,2)</f>
        <v>0</v>
      </c>
      <c r="H348" s="172"/>
      <c r="I348" s="173">
        <f>ROUND(E348*H348,2)</f>
        <v>0</v>
      </c>
      <c r="J348" s="172"/>
      <c r="K348" s="173">
        <f>ROUND(E348*J348,2)</f>
        <v>0</v>
      </c>
      <c r="L348" s="173">
        <v>21</v>
      </c>
      <c r="M348" s="173">
        <f>G348*(1+L348/100)</f>
        <v>0</v>
      </c>
      <c r="N348" s="171">
        <v>0</v>
      </c>
      <c r="O348" s="171">
        <f>ROUND(E348*N348,2)</f>
        <v>0</v>
      </c>
      <c r="P348" s="171">
        <v>0</v>
      </c>
      <c r="Q348" s="171">
        <f>ROUND(E348*P348,2)</f>
        <v>0</v>
      </c>
      <c r="R348" s="173" t="s">
        <v>148</v>
      </c>
      <c r="S348" s="173" t="s">
        <v>149</v>
      </c>
      <c r="T348" s="174" t="s">
        <v>149</v>
      </c>
      <c r="U348" s="157">
        <v>9.9000000000000005E-2</v>
      </c>
      <c r="V348" s="157">
        <f>ROUND(E348*U348,2)</f>
        <v>46.46</v>
      </c>
      <c r="W348" s="157"/>
      <c r="X348" s="157" t="s">
        <v>150</v>
      </c>
      <c r="Y348" s="157" t="s">
        <v>151</v>
      </c>
      <c r="Z348" s="147"/>
      <c r="AA348" s="147"/>
      <c r="AB348" s="147"/>
      <c r="AC348" s="147"/>
      <c r="AD348" s="147"/>
      <c r="AE348" s="147"/>
      <c r="AF348" s="147"/>
      <c r="AG348" s="147" t="s">
        <v>152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251" t="s">
        <v>498</v>
      </c>
      <c r="D349" s="252"/>
      <c r="E349" s="252"/>
      <c r="F349" s="252"/>
      <c r="G349" s="252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172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78" t="s">
        <v>499</v>
      </c>
      <c r="D350" s="158"/>
      <c r="E350" s="159">
        <v>143.4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156</v>
      </c>
      <c r="AH350" s="147">
        <v>5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78" t="s">
        <v>500</v>
      </c>
      <c r="D351" s="158"/>
      <c r="E351" s="159">
        <v>3.4295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156</v>
      </c>
      <c r="AH351" s="147">
        <v>5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78" t="s">
        <v>501</v>
      </c>
      <c r="D352" s="158"/>
      <c r="E352" s="159">
        <v>1.9314499999999999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156</v>
      </c>
      <c r="AH352" s="147">
        <v>5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78" t="s">
        <v>502</v>
      </c>
      <c r="D353" s="158"/>
      <c r="E353" s="159">
        <v>117.084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156</v>
      </c>
      <c r="AH353" s="147">
        <v>5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78" t="s">
        <v>503</v>
      </c>
      <c r="D354" s="158"/>
      <c r="E354" s="159">
        <v>133.11000000000001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156</v>
      </c>
      <c r="AH354" s="147">
        <v>5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78" t="s">
        <v>504</v>
      </c>
      <c r="D355" s="158"/>
      <c r="E355" s="159">
        <v>20.524899999999999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156</v>
      </c>
      <c r="AH355" s="147">
        <v>5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78" t="s">
        <v>505</v>
      </c>
      <c r="D356" s="158"/>
      <c r="E356" s="159">
        <v>49.3416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156</v>
      </c>
      <c r="AH356" s="147">
        <v>5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78" t="s">
        <v>506</v>
      </c>
      <c r="D357" s="158"/>
      <c r="E357" s="159">
        <v>0.5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156</v>
      </c>
      <c r="AH357" s="147">
        <v>5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68">
        <v>96</v>
      </c>
      <c r="B358" s="169" t="s">
        <v>507</v>
      </c>
      <c r="C358" s="177" t="s">
        <v>508</v>
      </c>
      <c r="D358" s="170" t="s">
        <v>319</v>
      </c>
      <c r="E358" s="171">
        <v>469.32145000000003</v>
      </c>
      <c r="F358" s="172"/>
      <c r="G358" s="173">
        <f>ROUND(E358*F358,2)</f>
        <v>0</v>
      </c>
      <c r="H358" s="172"/>
      <c r="I358" s="173">
        <f>ROUND(E358*H358,2)</f>
        <v>0</v>
      </c>
      <c r="J358" s="172"/>
      <c r="K358" s="173">
        <f>ROUND(E358*J358,2)</f>
        <v>0</v>
      </c>
      <c r="L358" s="173">
        <v>21</v>
      </c>
      <c r="M358" s="173">
        <f>G358*(1+L358/100)</f>
        <v>0</v>
      </c>
      <c r="N358" s="171">
        <v>0</v>
      </c>
      <c r="O358" s="171">
        <f>ROUND(E358*N358,2)</f>
        <v>0</v>
      </c>
      <c r="P358" s="171">
        <v>0</v>
      </c>
      <c r="Q358" s="171">
        <f>ROUND(E358*P358,2)</f>
        <v>0</v>
      </c>
      <c r="R358" s="173" t="s">
        <v>449</v>
      </c>
      <c r="S358" s="173" t="s">
        <v>149</v>
      </c>
      <c r="T358" s="174" t="s">
        <v>149</v>
      </c>
      <c r="U358" s="157">
        <v>0.94199999999999995</v>
      </c>
      <c r="V358" s="157">
        <f>ROUND(E358*U358,2)</f>
        <v>442.1</v>
      </c>
      <c r="W358" s="157"/>
      <c r="X358" s="157" t="s">
        <v>150</v>
      </c>
      <c r="Y358" s="157" t="s">
        <v>151</v>
      </c>
      <c r="Z358" s="147"/>
      <c r="AA358" s="147"/>
      <c r="AB358" s="147"/>
      <c r="AC358" s="147"/>
      <c r="AD358" s="147"/>
      <c r="AE358" s="147"/>
      <c r="AF358" s="147"/>
      <c r="AG358" s="147" t="s">
        <v>152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78" t="s">
        <v>509</v>
      </c>
      <c r="D359" s="158"/>
      <c r="E359" s="159">
        <v>469.32145000000003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156</v>
      </c>
      <c r="AH359" s="147">
        <v>5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68">
        <v>97</v>
      </c>
      <c r="B360" s="169" t="s">
        <v>510</v>
      </c>
      <c r="C360" s="177" t="s">
        <v>511</v>
      </c>
      <c r="D360" s="170" t="s">
        <v>319</v>
      </c>
      <c r="E360" s="171">
        <v>469.32145000000003</v>
      </c>
      <c r="F360" s="172"/>
      <c r="G360" s="173">
        <f>ROUND(E360*F360,2)</f>
        <v>0</v>
      </c>
      <c r="H360" s="172"/>
      <c r="I360" s="173">
        <f>ROUND(E360*H360,2)</f>
        <v>0</v>
      </c>
      <c r="J360" s="172"/>
      <c r="K360" s="173">
        <f>ROUND(E360*J360,2)</f>
        <v>0</v>
      </c>
      <c r="L360" s="173">
        <v>21</v>
      </c>
      <c r="M360" s="173">
        <f>G360*(1+L360/100)</f>
        <v>0</v>
      </c>
      <c r="N360" s="171">
        <v>0</v>
      </c>
      <c r="O360" s="171">
        <f>ROUND(E360*N360,2)</f>
        <v>0</v>
      </c>
      <c r="P360" s="171">
        <v>0</v>
      </c>
      <c r="Q360" s="171">
        <f>ROUND(E360*P360,2)</f>
        <v>0</v>
      </c>
      <c r="R360" s="173" t="s">
        <v>470</v>
      </c>
      <c r="S360" s="173" t="s">
        <v>149</v>
      </c>
      <c r="T360" s="174" t="s">
        <v>149</v>
      </c>
      <c r="U360" s="157">
        <v>4.2000000000000003E-2</v>
      </c>
      <c r="V360" s="157">
        <f>ROUND(E360*U360,2)</f>
        <v>19.71</v>
      </c>
      <c r="W360" s="157"/>
      <c r="X360" s="157" t="s">
        <v>150</v>
      </c>
      <c r="Y360" s="157" t="s">
        <v>151</v>
      </c>
      <c r="Z360" s="147"/>
      <c r="AA360" s="147"/>
      <c r="AB360" s="147"/>
      <c r="AC360" s="147"/>
      <c r="AD360" s="147"/>
      <c r="AE360" s="147"/>
      <c r="AF360" s="147"/>
      <c r="AG360" s="147" t="s">
        <v>152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2" x14ac:dyDescent="0.2">
      <c r="A361" s="154"/>
      <c r="B361" s="155"/>
      <c r="C361" s="251" t="s">
        <v>512</v>
      </c>
      <c r="D361" s="252"/>
      <c r="E361" s="252"/>
      <c r="F361" s="252"/>
      <c r="G361" s="252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172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178" t="s">
        <v>509</v>
      </c>
      <c r="D362" s="158"/>
      <c r="E362" s="159">
        <v>469.32145000000003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156</v>
      </c>
      <c r="AH362" s="147">
        <v>5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68">
        <v>98</v>
      </c>
      <c r="B363" s="169" t="s">
        <v>513</v>
      </c>
      <c r="C363" s="177" t="s">
        <v>514</v>
      </c>
      <c r="D363" s="170" t="s">
        <v>319</v>
      </c>
      <c r="E363" s="171">
        <v>469.32145000000003</v>
      </c>
      <c r="F363" s="172"/>
      <c r="G363" s="173">
        <f>ROUND(E363*F363,2)</f>
        <v>0</v>
      </c>
      <c r="H363" s="172"/>
      <c r="I363" s="173">
        <f>ROUND(E363*H363,2)</f>
        <v>0</v>
      </c>
      <c r="J363" s="172"/>
      <c r="K363" s="173">
        <f>ROUND(E363*J363,2)</f>
        <v>0</v>
      </c>
      <c r="L363" s="173">
        <v>21</v>
      </c>
      <c r="M363" s="173">
        <f>G363*(1+L363/100)</f>
        <v>0</v>
      </c>
      <c r="N363" s="171">
        <v>0</v>
      </c>
      <c r="O363" s="171">
        <f>ROUND(E363*N363,2)</f>
        <v>0</v>
      </c>
      <c r="P363" s="171">
        <v>0</v>
      </c>
      <c r="Q363" s="171">
        <f>ROUND(E363*P363,2)</f>
        <v>0</v>
      </c>
      <c r="R363" s="173" t="s">
        <v>470</v>
      </c>
      <c r="S363" s="173" t="s">
        <v>149</v>
      </c>
      <c r="T363" s="174" t="s">
        <v>149</v>
      </c>
      <c r="U363" s="157">
        <v>0</v>
      </c>
      <c r="V363" s="157">
        <f>ROUND(E363*U363,2)</f>
        <v>0</v>
      </c>
      <c r="W363" s="157"/>
      <c r="X363" s="157" t="s">
        <v>150</v>
      </c>
      <c r="Y363" s="157" t="s">
        <v>151</v>
      </c>
      <c r="Z363" s="147"/>
      <c r="AA363" s="147"/>
      <c r="AB363" s="147"/>
      <c r="AC363" s="147"/>
      <c r="AD363" s="147"/>
      <c r="AE363" s="147"/>
      <c r="AF363" s="147"/>
      <c r="AG363" s="147" t="s">
        <v>152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2" x14ac:dyDescent="0.2">
      <c r="A364" s="154"/>
      <c r="B364" s="155"/>
      <c r="C364" s="251" t="s">
        <v>512</v>
      </c>
      <c r="D364" s="252"/>
      <c r="E364" s="252"/>
      <c r="F364" s="252"/>
      <c r="G364" s="252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172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2" x14ac:dyDescent="0.2">
      <c r="A365" s="154"/>
      <c r="B365" s="155"/>
      <c r="C365" s="178" t="s">
        <v>515</v>
      </c>
      <c r="D365" s="158"/>
      <c r="E365" s="159">
        <v>469.32145000000003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156</v>
      </c>
      <c r="AH365" s="147">
        <v>5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68">
        <v>99</v>
      </c>
      <c r="B366" s="169" t="s">
        <v>516</v>
      </c>
      <c r="C366" s="177" t="s">
        <v>517</v>
      </c>
      <c r="D366" s="170" t="s">
        <v>319</v>
      </c>
      <c r="E366" s="171">
        <v>3.4295</v>
      </c>
      <c r="F366" s="172"/>
      <c r="G366" s="173">
        <f>ROUND(E366*F366,2)</f>
        <v>0</v>
      </c>
      <c r="H366" s="172"/>
      <c r="I366" s="173">
        <f>ROUND(E366*H366,2)</f>
        <v>0</v>
      </c>
      <c r="J366" s="172"/>
      <c r="K366" s="173">
        <f>ROUND(E366*J366,2)</f>
        <v>0</v>
      </c>
      <c r="L366" s="173">
        <v>21</v>
      </c>
      <c r="M366" s="173">
        <f>G366*(1+L366/100)</f>
        <v>0</v>
      </c>
      <c r="N366" s="171">
        <v>0</v>
      </c>
      <c r="O366" s="171">
        <f>ROUND(E366*N366,2)</f>
        <v>0</v>
      </c>
      <c r="P366" s="171">
        <v>0</v>
      </c>
      <c r="Q366" s="171">
        <f>ROUND(E366*P366,2)</f>
        <v>0</v>
      </c>
      <c r="R366" s="173" t="s">
        <v>449</v>
      </c>
      <c r="S366" s="173" t="s">
        <v>149</v>
      </c>
      <c r="T366" s="174" t="s">
        <v>149</v>
      </c>
      <c r="U366" s="157">
        <v>0</v>
      </c>
      <c r="V366" s="157">
        <f>ROUND(E366*U366,2)</f>
        <v>0</v>
      </c>
      <c r="W366" s="157"/>
      <c r="X366" s="157" t="s">
        <v>150</v>
      </c>
      <c r="Y366" s="157" t="s">
        <v>151</v>
      </c>
      <c r="Z366" s="147"/>
      <c r="AA366" s="147"/>
      <c r="AB366" s="147"/>
      <c r="AC366" s="147"/>
      <c r="AD366" s="147"/>
      <c r="AE366" s="147"/>
      <c r="AF366" s="147"/>
      <c r="AG366" s="147" t="s">
        <v>152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">
      <c r="A367" s="154"/>
      <c r="B367" s="155"/>
      <c r="C367" s="249" t="s">
        <v>518</v>
      </c>
      <c r="D367" s="250"/>
      <c r="E367" s="250"/>
      <c r="F367" s="250"/>
      <c r="G367" s="250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154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178" t="s">
        <v>519</v>
      </c>
      <c r="D368" s="158"/>
      <c r="E368" s="159">
        <v>3.4295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156</v>
      </c>
      <c r="AH368" s="147">
        <v>7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68">
        <v>100</v>
      </c>
      <c r="B369" s="169" t="s">
        <v>520</v>
      </c>
      <c r="C369" s="177" t="s">
        <v>521</v>
      </c>
      <c r="D369" s="170" t="s">
        <v>319</v>
      </c>
      <c r="E369" s="171">
        <v>1.9314499999999999</v>
      </c>
      <c r="F369" s="172"/>
      <c r="G369" s="173">
        <f>ROUND(E369*F369,2)</f>
        <v>0</v>
      </c>
      <c r="H369" s="172"/>
      <c r="I369" s="173">
        <f>ROUND(E369*H369,2)</f>
        <v>0</v>
      </c>
      <c r="J369" s="172"/>
      <c r="K369" s="173">
        <f>ROUND(E369*J369,2)</f>
        <v>0</v>
      </c>
      <c r="L369" s="173">
        <v>21</v>
      </c>
      <c r="M369" s="173">
        <f>G369*(1+L369/100)</f>
        <v>0</v>
      </c>
      <c r="N369" s="171">
        <v>0</v>
      </c>
      <c r="O369" s="171">
        <f>ROUND(E369*N369,2)</f>
        <v>0</v>
      </c>
      <c r="P369" s="171">
        <v>0</v>
      </c>
      <c r="Q369" s="171">
        <f>ROUND(E369*P369,2)</f>
        <v>0</v>
      </c>
      <c r="R369" s="173" t="s">
        <v>449</v>
      </c>
      <c r="S369" s="173" t="s">
        <v>149</v>
      </c>
      <c r="T369" s="174" t="s">
        <v>149</v>
      </c>
      <c r="U369" s="157">
        <v>0</v>
      </c>
      <c r="V369" s="157">
        <f>ROUND(E369*U369,2)</f>
        <v>0</v>
      </c>
      <c r="W369" s="157"/>
      <c r="X369" s="157" t="s">
        <v>150</v>
      </c>
      <c r="Y369" s="157" t="s">
        <v>151</v>
      </c>
      <c r="Z369" s="147"/>
      <c r="AA369" s="147"/>
      <c r="AB369" s="147"/>
      <c r="AC369" s="147"/>
      <c r="AD369" s="147"/>
      <c r="AE369" s="147"/>
      <c r="AF369" s="147"/>
      <c r="AG369" s="147" t="s">
        <v>152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178" t="s">
        <v>522</v>
      </c>
      <c r="D370" s="158"/>
      <c r="E370" s="159">
        <v>1.57301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156</v>
      </c>
      <c r="AH370" s="147">
        <v>7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78" t="s">
        <v>523</v>
      </c>
      <c r="D371" s="158"/>
      <c r="E371" s="159">
        <v>0.35843999999999998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156</v>
      </c>
      <c r="AH371" s="147">
        <v>7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68">
        <v>101</v>
      </c>
      <c r="B372" s="169" t="s">
        <v>524</v>
      </c>
      <c r="C372" s="177" t="s">
        <v>525</v>
      </c>
      <c r="D372" s="170" t="s">
        <v>319</v>
      </c>
      <c r="E372" s="171">
        <v>117.084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1">
        <v>0</v>
      </c>
      <c r="O372" s="171">
        <f>ROUND(E372*N372,2)</f>
        <v>0</v>
      </c>
      <c r="P372" s="171">
        <v>0</v>
      </c>
      <c r="Q372" s="171">
        <f>ROUND(E372*P372,2)</f>
        <v>0</v>
      </c>
      <c r="R372" s="173" t="s">
        <v>449</v>
      </c>
      <c r="S372" s="173" t="s">
        <v>149</v>
      </c>
      <c r="T372" s="174" t="s">
        <v>149</v>
      </c>
      <c r="U372" s="157">
        <v>0</v>
      </c>
      <c r="V372" s="157">
        <f>ROUND(E372*U372,2)</f>
        <v>0</v>
      </c>
      <c r="W372" s="157"/>
      <c r="X372" s="157" t="s">
        <v>150</v>
      </c>
      <c r="Y372" s="157" t="s">
        <v>151</v>
      </c>
      <c r="Z372" s="147"/>
      <c r="AA372" s="147"/>
      <c r="AB372" s="147"/>
      <c r="AC372" s="147"/>
      <c r="AD372" s="147"/>
      <c r="AE372" s="147"/>
      <c r="AF372" s="147"/>
      <c r="AG372" s="147" t="s">
        <v>152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2" x14ac:dyDescent="0.2">
      <c r="A373" s="154"/>
      <c r="B373" s="155"/>
      <c r="C373" s="178" t="s">
        <v>526</v>
      </c>
      <c r="D373" s="158"/>
      <c r="E373" s="159">
        <v>42.636000000000003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156</v>
      </c>
      <c r="AH373" s="147">
        <v>7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78" t="s">
        <v>527</v>
      </c>
      <c r="D374" s="158"/>
      <c r="E374" s="159">
        <v>74.447999999999993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156</v>
      </c>
      <c r="AH374" s="147">
        <v>7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22.5" outlineLevel="1" x14ac:dyDescent="0.2">
      <c r="A375" s="168">
        <v>102</v>
      </c>
      <c r="B375" s="169" t="s">
        <v>528</v>
      </c>
      <c r="C375" s="177" t="s">
        <v>529</v>
      </c>
      <c r="D375" s="170" t="s">
        <v>319</v>
      </c>
      <c r="E375" s="171">
        <v>133.11000000000001</v>
      </c>
      <c r="F375" s="172"/>
      <c r="G375" s="173">
        <f>ROUND(E375*F375,2)</f>
        <v>0</v>
      </c>
      <c r="H375" s="172"/>
      <c r="I375" s="173">
        <f>ROUND(E375*H375,2)</f>
        <v>0</v>
      </c>
      <c r="J375" s="172"/>
      <c r="K375" s="173">
        <f>ROUND(E375*J375,2)</f>
        <v>0</v>
      </c>
      <c r="L375" s="173">
        <v>21</v>
      </c>
      <c r="M375" s="173">
        <f>G375*(1+L375/100)</f>
        <v>0</v>
      </c>
      <c r="N375" s="171">
        <v>0</v>
      </c>
      <c r="O375" s="171">
        <f>ROUND(E375*N375,2)</f>
        <v>0</v>
      </c>
      <c r="P375" s="171">
        <v>0</v>
      </c>
      <c r="Q375" s="171">
        <f>ROUND(E375*P375,2)</f>
        <v>0</v>
      </c>
      <c r="R375" s="173" t="s">
        <v>449</v>
      </c>
      <c r="S375" s="173" t="s">
        <v>149</v>
      </c>
      <c r="T375" s="174" t="s">
        <v>149</v>
      </c>
      <c r="U375" s="157">
        <v>0</v>
      </c>
      <c r="V375" s="157">
        <f>ROUND(E375*U375,2)</f>
        <v>0</v>
      </c>
      <c r="W375" s="157"/>
      <c r="X375" s="157" t="s">
        <v>150</v>
      </c>
      <c r="Y375" s="157" t="s">
        <v>151</v>
      </c>
      <c r="Z375" s="147"/>
      <c r="AA375" s="147"/>
      <c r="AB375" s="147"/>
      <c r="AC375" s="147"/>
      <c r="AD375" s="147"/>
      <c r="AE375" s="147"/>
      <c r="AF375" s="147"/>
      <c r="AG375" s="147" t="s">
        <v>152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2" x14ac:dyDescent="0.2">
      <c r="A376" s="154"/>
      <c r="B376" s="155"/>
      <c r="C376" s="178" t="s">
        <v>530</v>
      </c>
      <c r="D376" s="158"/>
      <c r="E376" s="159">
        <v>131.66399999999999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156</v>
      </c>
      <c r="AH376" s="147">
        <v>7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78" t="s">
        <v>531</v>
      </c>
      <c r="D377" s="158"/>
      <c r="E377" s="159">
        <v>1.446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156</v>
      </c>
      <c r="AH377" s="147">
        <v>7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2.5" outlineLevel="1" x14ac:dyDescent="0.2">
      <c r="A378" s="168">
        <v>103</v>
      </c>
      <c r="B378" s="169" t="s">
        <v>532</v>
      </c>
      <c r="C378" s="177" t="s">
        <v>533</v>
      </c>
      <c r="D378" s="170" t="s">
        <v>319</v>
      </c>
      <c r="E378" s="171">
        <v>20.524899999999999</v>
      </c>
      <c r="F378" s="172"/>
      <c r="G378" s="173">
        <f>ROUND(E378*F378,2)</f>
        <v>0</v>
      </c>
      <c r="H378" s="172"/>
      <c r="I378" s="173">
        <f>ROUND(E378*H378,2)</f>
        <v>0</v>
      </c>
      <c r="J378" s="172"/>
      <c r="K378" s="173">
        <f>ROUND(E378*J378,2)</f>
        <v>0</v>
      </c>
      <c r="L378" s="173">
        <v>21</v>
      </c>
      <c r="M378" s="173">
        <f>G378*(1+L378/100)</f>
        <v>0</v>
      </c>
      <c r="N378" s="171">
        <v>0</v>
      </c>
      <c r="O378" s="171">
        <f>ROUND(E378*N378,2)</f>
        <v>0</v>
      </c>
      <c r="P378" s="171">
        <v>0</v>
      </c>
      <c r="Q378" s="171">
        <f>ROUND(E378*P378,2)</f>
        <v>0</v>
      </c>
      <c r="R378" s="173" t="s">
        <v>449</v>
      </c>
      <c r="S378" s="173" t="s">
        <v>149</v>
      </c>
      <c r="T378" s="174" t="s">
        <v>149</v>
      </c>
      <c r="U378" s="157">
        <v>0</v>
      </c>
      <c r="V378" s="157">
        <f>ROUND(E378*U378,2)</f>
        <v>0</v>
      </c>
      <c r="W378" s="157"/>
      <c r="X378" s="157" t="s">
        <v>150</v>
      </c>
      <c r="Y378" s="157" t="s">
        <v>151</v>
      </c>
      <c r="Z378" s="147"/>
      <c r="AA378" s="147"/>
      <c r="AB378" s="147"/>
      <c r="AC378" s="147"/>
      <c r="AD378" s="147"/>
      <c r="AE378" s="147"/>
      <c r="AF378" s="147"/>
      <c r="AG378" s="147" t="s">
        <v>152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">
      <c r="A379" s="154"/>
      <c r="B379" s="155"/>
      <c r="C379" s="178" t="s">
        <v>534</v>
      </c>
      <c r="D379" s="158"/>
      <c r="E379" s="159">
        <v>3.7875000000000001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156</v>
      </c>
      <c r="AH379" s="147">
        <v>6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78" t="s">
        <v>535</v>
      </c>
      <c r="D380" s="158"/>
      <c r="E380" s="159">
        <v>1.7399999999999999E-2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156</v>
      </c>
      <c r="AH380" s="147">
        <v>6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78" t="s">
        <v>536</v>
      </c>
      <c r="D381" s="158"/>
      <c r="E381" s="159">
        <v>16.72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156</v>
      </c>
      <c r="AH381" s="147">
        <v>7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68">
        <v>104</v>
      </c>
      <c r="B382" s="169" t="s">
        <v>537</v>
      </c>
      <c r="C382" s="177" t="s">
        <v>538</v>
      </c>
      <c r="D382" s="170" t="s">
        <v>319</v>
      </c>
      <c r="E382" s="171">
        <v>49.3416</v>
      </c>
      <c r="F382" s="172"/>
      <c r="G382" s="173">
        <f>ROUND(E382*F382,2)</f>
        <v>0</v>
      </c>
      <c r="H382" s="172"/>
      <c r="I382" s="173">
        <f>ROUND(E382*H382,2)</f>
        <v>0</v>
      </c>
      <c r="J382" s="172"/>
      <c r="K382" s="173">
        <f>ROUND(E382*J382,2)</f>
        <v>0</v>
      </c>
      <c r="L382" s="173">
        <v>21</v>
      </c>
      <c r="M382" s="173">
        <f>G382*(1+L382/100)</f>
        <v>0</v>
      </c>
      <c r="N382" s="171">
        <v>0</v>
      </c>
      <c r="O382" s="171">
        <f>ROUND(E382*N382,2)</f>
        <v>0</v>
      </c>
      <c r="P382" s="171">
        <v>0</v>
      </c>
      <c r="Q382" s="171">
        <f>ROUND(E382*P382,2)</f>
        <v>0</v>
      </c>
      <c r="R382" s="173" t="s">
        <v>449</v>
      </c>
      <c r="S382" s="173" t="s">
        <v>149</v>
      </c>
      <c r="T382" s="174" t="s">
        <v>149</v>
      </c>
      <c r="U382" s="157">
        <v>0</v>
      </c>
      <c r="V382" s="157">
        <f>ROUND(E382*U382,2)</f>
        <v>0</v>
      </c>
      <c r="W382" s="157"/>
      <c r="X382" s="157" t="s">
        <v>150</v>
      </c>
      <c r="Y382" s="157" t="s">
        <v>151</v>
      </c>
      <c r="Z382" s="147"/>
      <c r="AA382" s="147"/>
      <c r="AB382" s="147"/>
      <c r="AC382" s="147"/>
      <c r="AD382" s="147"/>
      <c r="AE382" s="147"/>
      <c r="AF382" s="147"/>
      <c r="AG382" s="147" t="s">
        <v>152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249" t="s">
        <v>539</v>
      </c>
      <c r="D383" s="250"/>
      <c r="E383" s="250"/>
      <c r="F383" s="250"/>
      <c r="G383" s="250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154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">
      <c r="A384" s="154"/>
      <c r="B384" s="155"/>
      <c r="C384" s="178" t="s">
        <v>540</v>
      </c>
      <c r="D384" s="158"/>
      <c r="E384" s="159">
        <v>20.559000000000001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156</v>
      </c>
      <c r="AH384" s="147">
        <v>7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78" t="s">
        <v>541</v>
      </c>
      <c r="D385" s="158"/>
      <c r="E385" s="159">
        <v>28.782599999999999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156</v>
      </c>
      <c r="AH385" s="147">
        <v>7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ht="22.5" outlineLevel="1" x14ac:dyDescent="0.2">
      <c r="A386" s="168">
        <v>105</v>
      </c>
      <c r="B386" s="169" t="s">
        <v>542</v>
      </c>
      <c r="C386" s="177" t="s">
        <v>543</v>
      </c>
      <c r="D386" s="170" t="s">
        <v>319</v>
      </c>
      <c r="E386" s="171">
        <v>0.5</v>
      </c>
      <c r="F386" s="172"/>
      <c r="G386" s="173">
        <f>ROUND(E386*F386,2)</f>
        <v>0</v>
      </c>
      <c r="H386" s="172"/>
      <c r="I386" s="173">
        <f>ROUND(E386*H386,2)</f>
        <v>0</v>
      </c>
      <c r="J386" s="172"/>
      <c r="K386" s="173">
        <f>ROUND(E386*J386,2)</f>
        <v>0</v>
      </c>
      <c r="L386" s="173">
        <v>21</v>
      </c>
      <c r="M386" s="173">
        <f>G386*(1+L386/100)</f>
        <v>0</v>
      </c>
      <c r="N386" s="171">
        <v>0</v>
      </c>
      <c r="O386" s="171">
        <f>ROUND(E386*N386,2)</f>
        <v>0</v>
      </c>
      <c r="P386" s="171">
        <v>0</v>
      </c>
      <c r="Q386" s="171">
        <f>ROUND(E386*P386,2)</f>
        <v>0</v>
      </c>
      <c r="R386" s="173" t="s">
        <v>449</v>
      </c>
      <c r="S386" s="173" t="s">
        <v>149</v>
      </c>
      <c r="T386" s="174" t="s">
        <v>149</v>
      </c>
      <c r="U386" s="157">
        <v>0</v>
      </c>
      <c r="V386" s="157">
        <f>ROUND(E386*U386,2)</f>
        <v>0</v>
      </c>
      <c r="W386" s="157"/>
      <c r="X386" s="157" t="s">
        <v>150</v>
      </c>
      <c r="Y386" s="157" t="s">
        <v>151</v>
      </c>
      <c r="Z386" s="147"/>
      <c r="AA386" s="147"/>
      <c r="AB386" s="147"/>
      <c r="AC386" s="147"/>
      <c r="AD386" s="147"/>
      <c r="AE386" s="147"/>
      <c r="AF386" s="147"/>
      <c r="AG386" s="147" t="s">
        <v>152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78" t="s">
        <v>544</v>
      </c>
      <c r="D387" s="158"/>
      <c r="E387" s="159">
        <v>0.5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156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x14ac:dyDescent="0.2">
      <c r="A388" s="3"/>
      <c r="B388" s="4"/>
      <c r="C388" s="179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AE388">
        <v>15</v>
      </c>
      <c r="AF388">
        <v>21</v>
      </c>
      <c r="AG388" t="s">
        <v>129</v>
      </c>
    </row>
    <row r="389" spans="1:60" x14ac:dyDescent="0.2">
      <c r="A389" s="150"/>
      <c r="B389" s="151" t="s">
        <v>29</v>
      </c>
      <c r="C389" s="180"/>
      <c r="D389" s="152"/>
      <c r="E389" s="153"/>
      <c r="F389" s="153"/>
      <c r="G389" s="167">
        <f>G8+G180+G247+G257+G280+G288+G307+G320+G326+G343+G347</f>
        <v>0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AE389">
        <f>SUMIF(L7:L387,AE388,G7:G387)</f>
        <v>0</v>
      </c>
      <c r="AF389">
        <f>SUMIF(L7:L387,AF388,G7:G387)</f>
        <v>0</v>
      </c>
      <c r="AG389" t="s">
        <v>545</v>
      </c>
    </row>
    <row r="390" spans="1:60" x14ac:dyDescent="0.2">
      <c r="C390" s="181"/>
      <c r="D390" s="10"/>
      <c r="AG390" t="s">
        <v>547</v>
      </c>
    </row>
    <row r="391" spans="1:60" x14ac:dyDescent="0.2">
      <c r="D391" s="10"/>
    </row>
    <row r="392" spans="1:60" x14ac:dyDescent="0.2">
      <c r="D392" s="10"/>
    </row>
    <row r="393" spans="1:60" x14ac:dyDescent="0.2">
      <c r="D393" s="10"/>
    </row>
    <row r="394" spans="1:60" x14ac:dyDescent="0.2">
      <c r="D394" s="10"/>
    </row>
    <row r="395" spans="1:60" x14ac:dyDescent="0.2">
      <c r="D395" s="10"/>
    </row>
    <row r="396" spans="1:60" x14ac:dyDescent="0.2">
      <c r="D396" s="10"/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hEcY9QkkjPHRVKe8034LdhYMZiAp0owsP5Vl3zQ70EtKv1VGtsK2ulwEn6e1Uhpsg9n5W0SsypmqjGp5t7roA==" saltValue="XUb01YxSyEXptBPFrlnJyg==" spinCount="100000" sheet="1" formatRows="0"/>
  <mergeCells count="131">
    <mergeCell ref="C349:G349"/>
    <mergeCell ref="C361:G361"/>
    <mergeCell ref="C364:G364"/>
    <mergeCell ref="C367:G367"/>
    <mergeCell ref="C383:G383"/>
    <mergeCell ref="C318:G318"/>
    <mergeCell ref="C324:G324"/>
    <mergeCell ref="C328:G328"/>
    <mergeCell ref="C338:G338"/>
    <mergeCell ref="C341:G341"/>
    <mergeCell ref="C345:G345"/>
    <mergeCell ref="C295:G295"/>
    <mergeCell ref="C298:G298"/>
    <mergeCell ref="C299:G299"/>
    <mergeCell ref="C302:G302"/>
    <mergeCell ref="C305:G305"/>
    <mergeCell ref="C313:G313"/>
    <mergeCell ref="C277:G277"/>
    <mergeCell ref="C278:G278"/>
    <mergeCell ref="C282:G282"/>
    <mergeCell ref="C290:G290"/>
    <mergeCell ref="C291:G291"/>
    <mergeCell ref="C294:G294"/>
    <mergeCell ref="C265:G265"/>
    <mergeCell ref="C266:G266"/>
    <mergeCell ref="C267:G267"/>
    <mergeCell ref="C270:G270"/>
    <mergeCell ref="C273:G273"/>
    <mergeCell ref="C274:G274"/>
    <mergeCell ref="C245:G245"/>
    <mergeCell ref="C249:G249"/>
    <mergeCell ref="C250:G250"/>
    <mergeCell ref="C253:G253"/>
    <mergeCell ref="C259:G259"/>
    <mergeCell ref="C262:G262"/>
    <mergeCell ref="C227:G227"/>
    <mergeCell ref="C230:G230"/>
    <mergeCell ref="C233:G233"/>
    <mergeCell ref="C236:G236"/>
    <mergeCell ref="C239:G239"/>
    <mergeCell ref="C242:G242"/>
    <mergeCell ref="C213:G213"/>
    <mergeCell ref="C216:G216"/>
    <mergeCell ref="C219:G219"/>
    <mergeCell ref="C222:G222"/>
    <mergeCell ref="C223:G223"/>
    <mergeCell ref="C224:G224"/>
    <mergeCell ref="C195:G195"/>
    <mergeCell ref="C198:G198"/>
    <mergeCell ref="C201:G201"/>
    <mergeCell ref="C204:G204"/>
    <mergeCell ref="C207:G207"/>
    <mergeCell ref="C210:G210"/>
    <mergeCell ref="C178:G178"/>
    <mergeCell ref="C182:G182"/>
    <mergeCell ref="C185:G185"/>
    <mergeCell ref="C188:G188"/>
    <mergeCell ref="C191:G191"/>
    <mergeCell ref="C192:G192"/>
    <mergeCell ref="C152:G152"/>
    <mergeCell ref="C153:G153"/>
    <mergeCell ref="C156:G156"/>
    <mergeCell ref="C159:G159"/>
    <mergeCell ref="C172:G172"/>
    <mergeCell ref="C175:G175"/>
    <mergeCell ref="C140:G140"/>
    <mergeCell ref="C141:G141"/>
    <mergeCell ref="C144:G144"/>
    <mergeCell ref="C145:G145"/>
    <mergeCell ref="C148:G148"/>
    <mergeCell ref="C149:G149"/>
    <mergeCell ref="C124:G124"/>
    <mergeCell ref="C127:G127"/>
    <mergeCell ref="C130:G130"/>
    <mergeCell ref="C131:G131"/>
    <mergeCell ref="C136:G136"/>
    <mergeCell ref="C137:G137"/>
    <mergeCell ref="C116:G116"/>
    <mergeCell ref="C119:G119"/>
    <mergeCell ref="C120:G120"/>
    <mergeCell ref="C121:G121"/>
    <mergeCell ref="C122:G122"/>
    <mergeCell ref="C123:G123"/>
    <mergeCell ref="C110:G110"/>
    <mergeCell ref="C111:G111"/>
    <mergeCell ref="C112:G112"/>
    <mergeCell ref="C113:G113"/>
    <mergeCell ref="C114:G114"/>
    <mergeCell ref="C115:G115"/>
    <mergeCell ref="C98:G98"/>
    <mergeCell ref="C99:G99"/>
    <mergeCell ref="C100:G100"/>
    <mergeCell ref="C101:G101"/>
    <mergeCell ref="C102:G102"/>
    <mergeCell ref="C103:G103"/>
    <mergeCell ref="C84:G84"/>
    <mergeCell ref="C87:G87"/>
    <mergeCell ref="C90:G90"/>
    <mergeCell ref="C93:G93"/>
    <mergeCell ref="C94:G94"/>
    <mergeCell ref="C97:G97"/>
    <mergeCell ref="C70:G70"/>
    <mergeCell ref="C73:G73"/>
    <mergeCell ref="C74:G74"/>
    <mergeCell ref="C77:G77"/>
    <mergeCell ref="C78:G78"/>
    <mergeCell ref="C81:G81"/>
    <mergeCell ref="C51:G51"/>
    <mergeCell ref="C57:G57"/>
    <mergeCell ref="C60:G60"/>
    <mergeCell ref="C63:G63"/>
    <mergeCell ref="C66:G66"/>
    <mergeCell ref="C69:G69"/>
    <mergeCell ref="C34:G34"/>
    <mergeCell ref="C37:G37"/>
    <mergeCell ref="C38:G38"/>
    <mergeCell ref="C41:G41"/>
    <mergeCell ref="C42:G42"/>
    <mergeCell ref="C45:G45"/>
    <mergeCell ref="C18:G18"/>
    <mergeCell ref="C21:G21"/>
    <mergeCell ref="C24:G24"/>
    <mergeCell ref="C25:G25"/>
    <mergeCell ref="C28:G28"/>
    <mergeCell ref="C31:G3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63.28515625" style="120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11" width="0" hidden="1" customWidth="1"/>
    <col min="14" max="17" width="0" hidden="1" customWidth="1"/>
    <col min="18" max="18" width="6.71093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5" t="s">
        <v>115</v>
      </c>
      <c r="B1" s="255"/>
      <c r="C1" s="255"/>
      <c r="D1" s="255"/>
      <c r="E1" s="255"/>
      <c r="F1" s="255"/>
      <c r="G1" s="255"/>
      <c r="AG1" t="s">
        <v>116</v>
      </c>
    </row>
    <row r="2" spans="1:60" ht="24.95" customHeight="1" x14ac:dyDescent="0.2">
      <c r="A2" s="139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117</v>
      </c>
    </row>
    <row r="3" spans="1:60" ht="24.95" customHeight="1" x14ac:dyDescent="0.2">
      <c r="A3" s="139" t="s">
        <v>8</v>
      </c>
      <c r="B3" s="49" t="s">
        <v>46</v>
      </c>
      <c r="C3" s="256" t="s">
        <v>47</v>
      </c>
      <c r="D3" s="257"/>
      <c r="E3" s="257"/>
      <c r="F3" s="257"/>
      <c r="G3" s="258"/>
      <c r="AC3" s="120" t="s">
        <v>118</v>
      </c>
      <c r="AG3" t="s">
        <v>119</v>
      </c>
    </row>
    <row r="4" spans="1:60" ht="24.95" customHeight="1" x14ac:dyDescent="0.2">
      <c r="A4" s="140" t="s">
        <v>9</v>
      </c>
      <c r="B4" s="141" t="s">
        <v>50</v>
      </c>
      <c r="C4" s="259" t="s">
        <v>51</v>
      </c>
      <c r="D4" s="260"/>
      <c r="E4" s="260"/>
      <c r="F4" s="260"/>
      <c r="G4" s="261"/>
      <c r="AG4" t="s">
        <v>120</v>
      </c>
    </row>
    <row r="5" spans="1:60" x14ac:dyDescent="0.2">
      <c r="D5" s="10"/>
    </row>
    <row r="6" spans="1:60" ht="38.25" x14ac:dyDescent="0.2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29</v>
      </c>
      <c r="H6" s="146" t="s">
        <v>30</v>
      </c>
      <c r="I6" s="146" t="s">
        <v>127</v>
      </c>
      <c r="J6" s="146" t="s">
        <v>31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  <c r="X6" s="146" t="s">
        <v>141</v>
      </c>
      <c r="Y6" s="146" t="s">
        <v>142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143</v>
      </c>
      <c r="B8" s="162" t="s">
        <v>72</v>
      </c>
      <c r="C8" s="176" t="s">
        <v>73</v>
      </c>
      <c r="D8" s="163"/>
      <c r="E8" s="164"/>
      <c r="F8" s="165"/>
      <c r="G8" s="165">
        <f>SUMIF(AG9:AG13,"&lt;&gt;NOR",G9:G13)</f>
        <v>0</v>
      </c>
      <c r="H8" s="165"/>
      <c r="I8" s="165">
        <f>SUM(I9:I13)</f>
        <v>0</v>
      </c>
      <c r="J8" s="165"/>
      <c r="K8" s="165">
        <f>SUM(K9:K13)</f>
        <v>0</v>
      </c>
      <c r="L8" s="165"/>
      <c r="M8" s="165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5"/>
      <c r="S8" s="165"/>
      <c r="T8" s="166"/>
      <c r="U8" s="160"/>
      <c r="V8" s="160">
        <f>SUM(V9:V13)</f>
        <v>0.78</v>
      </c>
      <c r="W8" s="160"/>
      <c r="X8" s="160"/>
      <c r="Y8" s="160"/>
      <c r="AG8" t="s">
        <v>144</v>
      </c>
    </row>
    <row r="9" spans="1:60" ht="22.5" outlineLevel="1" x14ac:dyDescent="0.2">
      <c r="A9" s="168">
        <v>1</v>
      </c>
      <c r="B9" s="169" t="s">
        <v>548</v>
      </c>
      <c r="C9" s="177" t="s">
        <v>549</v>
      </c>
      <c r="D9" s="170" t="s">
        <v>170</v>
      </c>
      <c r="E9" s="171">
        <v>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3.3E-4</v>
      </c>
      <c r="O9" s="171">
        <f>ROUND(E9*N9,2)</f>
        <v>0</v>
      </c>
      <c r="P9" s="171">
        <v>0</v>
      </c>
      <c r="Q9" s="171">
        <f>ROUND(E9*P9,2)</f>
        <v>0</v>
      </c>
      <c r="R9" s="173" t="s">
        <v>550</v>
      </c>
      <c r="S9" s="173" t="s">
        <v>149</v>
      </c>
      <c r="T9" s="174" t="s">
        <v>149</v>
      </c>
      <c r="U9" s="157">
        <v>9.7000000000000003E-2</v>
      </c>
      <c r="V9" s="157">
        <f>ROUND(E9*U9,2)</f>
        <v>0.78</v>
      </c>
      <c r="W9" s="157"/>
      <c r="X9" s="157" t="s">
        <v>150</v>
      </c>
      <c r="Y9" s="157" t="s">
        <v>151</v>
      </c>
      <c r="Z9" s="147"/>
      <c r="AA9" s="147"/>
      <c r="AB9" s="147"/>
      <c r="AC9" s="147"/>
      <c r="AD9" s="147"/>
      <c r="AE9" s="147"/>
      <c r="AF9" s="147"/>
      <c r="AG9" s="147" t="s">
        <v>152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49" t="s">
        <v>551</v>
      </c>
      <c r="D10" s="250"/>
      <c r="E10" s="250"/>
      <c r="F10" s="250"/>
      <c r="G10" s="25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154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3" t="s">
        <v>552</v>
      </c>
      <c r="D11" s="254"/>
      <c r="E11" s="254"/>
      <c r="F11" s="254"/>
      <c r="G11" s="254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154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78" t="s">
        <v>70</v>
      </c>
      <c r="D12" s="158"/>
      <c r="E12" s="159">
        <v>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156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78" t="s">
        <v>553</v>
      </c>
      <c r="D13" s="158"/>
      <c r="E13" s="159">
        <v>6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156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1" t="s">
        <v>143</v>
      </c>
      <c r="B14" s="162" t="s">
        <v>78</v>
      </c>
      <c r="C14" s="176" t="s">
        <v>79</v>
      </c>
      <c r="D14" s="163"/>
      <c r="E14" s="164"/>
      <c r="F14" s="165"/>
      <c r="G14" s="165">
        <f>SUMIF(AG15:AG44,"&lt;&gt;NOR",G15:G44)</f>
        <v>0</v>
      </c>
      <c r="H14" s="165"/>
      <c r="I14" s="165">
        <f>SUM(I15:I44)</f>
        <v>0</v>
      </c>
      <c r="J14" s="165"/>
      <c r="K14" s="165">
        <f>SUM(K15:K44)</f>
        <v>0</v>
      </c>
      <c r="L14" s="165"/>
      <c r="M14" s="165">
        <f>SUM(M15:M44)</f>
        <v>0</v>
      </c>
      <c r="N14" s="164"/>
      <c r="O14" s="164">
        <f>SUM(O15:O44)</f>
        <v>82.4</v>
      </c>
      <c r="P14" s="164"/>
      <c r="Q14" s="164">
        <f>SUM(Q15:Q44)</f>
        <v>0</v>
      </c>
      <c r="R14" s="165"/>
      <c r="S14" s="165"/>
      <c r="T14" s="166"/>
      <c r="U14" s="160"/>
      <c r="V14" s="160">
        <f>SUM(V15:V44)</f>
        <v>0</v>
      </c>
      <c r="W14" s="160"/>
      <c r="X14" s="160"/>
      <c r="Y14" s="160"/>
      <c r="AG14" t="s">
        <v>144</v>
      </c>
    </row>
    <row r="15" spans="1:60" ht="22.5" outlineLevel="1" x14ac:dyDescent="0.2">
      <c r="A15" s="168">
        <v>2</v>
      </c>
      <c r="B15" s="169" t="s">
        <v>554</v>
      </c>
      <c r="C15" s="177" t="s">
        <v>555</v>
      </c>
      <c r="D15" s="170" t="s">
        <v>332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82.4</v>
      </c>
      <c r="O15" s="171">
        <f>ROUND(E15*N15,2)</f>
        <v>82.4</v>
      </c>
      <c r="P15" s="171">
        <v>0</v>
      </c>
      <c r="Q15" s="171">
        <f>ROUND(E15*P15,2)</f>
        <v>0</v>
      </c>
      <c r="R15" s="173"/>
      <c r="S15" s="173" t="s">
        <v>307</v>
      </c>
      <c r="T15" s="174" t="s">
        <v>308</v>
      </c>
      <c r="U15" s="157">
        <v>0</v>
      </c>
      <c r="V15" s="157">
        <f>ROUND(E15*U15,2)</f>
        <v>0</v>
      </c>
      <c r="W15" s="157"/>
      <c r="X15" s="157" t="s">
        <v>150</v>
      </c>
      <c r="Y15" s="157" t="s">
        <v>151</v>
      </c>
      <c r="Z15" s="147"/>
      <c r="AA15" s="147"/>
      <c r="AB15" s="147"/>
      <c r="AC15" s="147"/>
      <c r="AD15" s="147"/>
      <c r="AE15" s="147"/>
      <c r="AF15" s="147"/>
      <c r="AG15" s="147" t="s">
        <v>152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49" t="s">
        <v>556</v>
      </c>
      <c r="D16" s="250"/>
      <c r="E16" s="250"/>
      <c r="F16" s="250"/>
      <c r="G16" s="25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154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3" t="s">
        <v>557</v>
      </c>
      <c r="D17" s="254"/>
      <c r="E17" s="254"/>
      <c r="F17" s="254"/>
      <c r="G17" s="254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154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5" t="str">
        <f>C17</f>
        <v>- Kompletní dodávka předizolovaného potrubí v rozsahu celé trasy viz montážní schéma a koordinační situace.</v>
      </c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78" t="s">
        <v>66</v>
      </c>
      <c r="D18" s="158"/>
      <c r="E18" s="159">
        <v>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156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3</v>
      </c>
      <c r="B19" s="169" t="s">
        <v>558</v>
      </c>
      <c r="C19" s="177" t="s">
        <v>559</v>
      </c>
      <c r="D19" s="170" t="s">
        <v>332</v>
      </c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307</v>
      </c>
      <c r="T19" s="174" t="s">
        <v>308</v>
      </c>
      <c r="U19" s="157">
        <v>0</v>
      </c>
      <c r="V19" s="157">
        <f>ROUND(E19*U19,2)</f>
        <v>0</v>
      </c>
      <c r="W19" s="157"/>
      <c r="X19" s="157" t="s">
        <v>150</v>
      </c>
      <c r="Y19" s="157" t="s">
        <v>151</v>
      </c>
      <c r="Z19" s="147"/>
      <c r="AA19" s="147"/>
      <c r="AB19" s="147"/>
      <c r="AC19" s="147"/>
      <c r="AD19" s="147"/>
      <c r="AE19" s="147"/>
      <c r="AF19" s="147"/>
      <c r="AG19" s="147" t="s">
        <v>152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49" t="s">
        <v>560</v>
      </c>
      <c r="D20" s="250"/>
      <c r="E20" s="250"/>
      <c r="F20" s="250"/>
      <c r="G20" s="250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154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78" t="s">
        <v>66</v>
      </c>
      <c r="D21" s="158"/>
      <c r="E21" s="159">
        <v>1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156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8">
        <v>4</v>
      </c>
      <c r="B22" s="169" t="s">
        <v>561</v>
      </c>
      <c r="C22" s="177" t="s">
        <v>562</v>
      </c>
      <c r="D22" s="170" t="s">
        <v>332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307</v>
      </c>
      <c r="T22" s="174" t="s">
        <v>308</v>
      </c>
      <c r="U22" s="157">
        <v>0</v>
      </c>
      <c r="V22" s="157">
        <f>ROUND(E22*U22,2)</f>
        <v>0</v>
      </c>
      <c r="W22" s="157"/>
      <c r="X22" s="157" t="s">
        <v>150</v>
      </c>
      <c r="Y22" s="157" t="s">
        <v>151</v>
      </c>
      <c r="Z22" s="147"/>
      <c r="AA22" s="147"/>
      <c r="AB22" s="147"/>
      <c r="AC22" s="147"/>
      <c r="AD22" s="147"/>
      <c r="AE22" s="147"/>
      <c r="AF22" s="147"/>
      <c r="AG22" s="147" t="s">
        <v>152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49" t="s">
        <v>560</v>
      </c>
      <c r="D23" s="250"/>
      <c r="E23" s="250"/>
      <c r="F23" s="250"/>
      <c r="G23" s="25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154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78" t="s">
        <v>66</v>
      </c>
      <c r="D24" s="158"/>
      <c r="E24" s="159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156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5</v>
      </c>
      <c r="B25" s="169" t="s">
        <v>563</v>
      </c>
      <c r="C25" s="177" t="s">
        <v>564</v>
      </c>
      <c r="D25" s="170" t="s">
        <v>332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307</v>
      </c>
      <c r="T25" s="174" t="s">
        <v>308</v>
      </c>
      <c r="U25" s="157">
        <v>0</v>
      </c>
      <c r="V25" s="157">
        <f>ROUND(E25*U25,2)</f>
        <v>0</v>
      </c>
      <c r="W25" s="157"/>
      <c r="X25" s="157" t="s">
        <v>150</v>
      </c>
      <c r="Y25" s="157" t="s">
        <v>151</v>
      </c>
      <c r="Z25" s="147"/>
      <c r="AA25" s="147"/>
      <c r="AB25" s="147"/>
      <c r="AC25" s="147"/>
      <c r="AD25" s="147"/>
      <c r="AE25" s="147"/>
      <c r="AF25" s="147"/>
      <c r="AG25" s="147" t="s">
        <v>152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49" t="s">
        <v>560</v>
      </c>
      <c r="D26" s="250"/>
      <c r="E26" s="250"/>
      <c r="F26" s="250"/>
      <c r="G26" s="25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154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78" t="s">
        <v>66</v>
      </c>
      <c r="D27" s="158"/>
      <c r="E27" s="159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156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6</v>
      </c>
      <c r="B28" s="169" t="s">
        <v>565</v>
      </c>
      <c r="C28" s="177" t="s">
        <v>566</v>
      </c>
      <c r="D28" s="170" t="s">
        <v>332</v>
      </c>
      <c r="E28" s="171">
        <v>1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307</v>
      </c>
      <c r="T28" s="174" t="s">
        <v>308</v>
      </c>
      <c r="U28" s="157">
        <v>0</v>
      </c>
      <c r="V28" s="157">
        <f>ROUND(E28*U28,2)</f>
        <v>0</v>
      </c>
      <c r="W28" s="157"/>
      <c r="X28" s="157" t="s">
        <v>150</v>
      </c>
      <c r="Y28" s="157" t="s">
        <v>151</v>
      </c>
      <c r="Z28" s="147"/>
      <c r="AA28" s="147"/>
      <c r="AB28" s="147"/>
      <c r="AC28" s="147"/>
      <c r="AD28" s="147"/>
      <c r="AE28" s="147"/>
      <c r="AF28" s="147"/>
      <c r="AG28" s="147" t="s">
        <v>152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49" t="s">
        <v>560</v>
      </c>
      <c r="D29" s="250"/>
      <c r="E29" s="250"/>
      <c r="F29" s="250"/>
      <c r="G29" s="25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154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78" t="s">
        <v>66</v>
      </c>
      <c r="D30" s="158"/>
      <c r="E30" s="159">
        <v>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156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7</v>
      </c>
      <c r="B31" s="169" t="s">
        <v>567</v>
      </c>
      <c r="C31" s="177" t="s">
        <v>568</v>
      </c>
      <c r="D31" s="170" t="s">
        <v>332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173" t="s">
        <v>307</v>
      </c>
      <c r="T31" s="174" t="s">
        <v>308</v>
      </c>
      <c r="U31" s="157">
        <v>0</v>
      </c>
      <c r="V31" s="157">
        <f>ROUND(E31*U31,2)</f>
        <v>0</v>
      </c>
      <c r="W31" s="157"/>
      <c r="X31" s="157" t="s">
        <v>150</v>
      </c>
      <c r="Y31" s="157" t="s">
        <v>151</v>
      </c>
      <c r="Z31" s="147"/>
      <c r="AA31" s="147"/>
      <c r="AB31" s="147"/>
      <c r="AC31" s="147"/>
      <c r="AD31" s="147"/>
      <c r="AE31" s="147"/>
      <c r="AF31" s="147"/>
      <c r="AG31" s="147" t="s">
        <v>152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49" t="s">
        <v>560</v>
      </c>
      <c r="D32" s="250"/>
      <c r="E32" s="250"/>
      <c r="F32" s="250"/>
      <c r="G32" s="25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154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78" t="s">
        <v>66</v>
      </c>
      <c r="D33" s="158"/>
      <c r="E33" s="159">
        <v>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156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8</v>
      </c>
      <c r="B34" s="169" t="s">
        <v>569</v>
      </c>
      <c r="C34" s="177" t="s">
        <v>570</v>
      </c>
      <c r="D34" s="170" t="s">
        <v>332</v>
      </c>
      <c r="E34" s="171">
        <v>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307</v>
      </c>
      <c r="T34" s="174" t="s">
        <v>308</v>
      </c>
      <c r="U34" s="157">
        <v>0</v>
      </c>
      <c r="V34" s="157">
        <f>ROUND(E34*U34,2)</f>
        <v>0</v>
      </c>
      <c r="W34" s="157"/>
      <c r="X34" s="157" t="s">
        <v>150</v>
      </c>
      <c r="Y34" s="157" t="s">
        <v>151</v>
      </c>
      <c r="Z34" s="147"/>
      <c r="AA34" s="147"/>
      <c r="AB34" s="147"/>
      <c r="AC34" s="147"/>
      <c r="AD34" s="147"/>
      <c r="AE34" s="147"/>
      <c r="AF34" s="147"/>
      <c r="AG34" s="147" t="s">
        <v>152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49" t="s">
        <v>560</v>
      </c>
      <c r="D35" s="250"/>
      <c r="E35" s="250"/>
      <c r="F35" s="250"/>
      <c r="G35" s="250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154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78" t="s">
        <v>66</v>
      </c>
      <c r="D36" s="158"/>
      <c r="E36" s="159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156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9</v>
      </c>
      <c r="B37" s="169" t="s">
        <v>571</v>
      </c>
      <c r="C37" s="177" t="s">
        <v>572</v>
      </c>
      <c r="D37" s="170" t="s">
        <v>332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307</v>
      </c>
      <c r="T37" s="174" t="s">
        <v>308</v>
      </c>
      <c r="U37" s="157">
        <v>0</v>
      </c>
      <c r="V37" s="157">
        <f>ROUND(E37*U37,2)</f>
        <v>0</v>
      </c>
      <c r="W37" s="157"/>
      <c r="X37" s="157" t="s">
        <v>150</v>
      </c>
      <c r="Y37" s="157" t="s">
        <v>151</v>
      </c>
      <c r="Z37" s="147"/>
      <c r="AA37" s="147"/>
      <c r="AB37" s="147"/>
      <c r="AC37" s="147"/>
      <c r="AD37" s="147"/>
      <c r="AE37" s="147"/>
      <c r="AF37" s="147"/>
      <c r="AG37" s="147" t="s">
        <v>152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49" t="s">
        <v>573</v>
      </c>
      <c r="D38" s="250"/>
      <c r="E38" s="250"/>
      <c r="F38" s="250"/>
      <c r="G38" s="25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154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78" t="s">
        <v>66</v>
      </c>
      <c r="D39" s="158"/>
      <c r="E39" s="159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156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10</v>
      </c>
      <c r="B40" s="169" t="s">
        <v>574</v>
      </c>
      <c r="C40" s="177" t="s">
        <v>575</v>
      </c>
      <c r="D40" s="170" t="s">
        <v>332</v>
      </c>
      <c r="E40" s="171">
        <v>1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/>
      <c r="S40" s="173" t="s">
        <v>307</v>
      </c>
      <c r="T40" s="174" t="s">
        <v>308</v>
      </c>
      <c r="U40" s="157">
        <v>0</v>
      </c>
      <c r="V40" s="157">
        <f>ROUND(E40*U40,2)</f>
        <v>0</v>
      </c>
      <c r="W40" s="157"/>
      <c r="X40" s="157" t="s">
        <v>150</v>
      </c>
      <c r="Y40" s="157" t="s">
        <v>151</v>
      </c>
      <c r="Z40" s="147"/>
      <c r="AA40" s="147"/>
      <c r="AB40" s="147"/>
      <c r="AC40" s="147"/>
      <c r="AD40" s="147"/>
      <c r="AE40" s="147"/>
      <c r="AF40" s="147"/>
      <c r="AG40" s="147" t="s">
        <v>152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78" t="s">
        <v>66</v>
      </c>
      <c r="D41" s="158"/>
      <c r="E41" s="159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156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11</v>
      </c>
      <c r="B42" s="169" t="s">
        <v>576</v>
      </c>
      <c r="C42" s="177" t="s">
        <v>577</v>
      </c>
      <c r="D42" s="170" t="s">
        <v>578</v>
      </c>
      <c r="E42" s="171">
        <v>3500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3" t="s">
        <v>313</v>
      </c>
      <c r="S42" s="173" t="s">
        <v>579</v>
      </c>
      <c r="T42" s="174" t="s">
        <v>579</v>
      </c>
      <c r="U42" s="157">
        <v>0</v>
      </c>
      <c r="V42" s="157">
        <f>ROUND(E42*U42,2)</f>
        <v>0</v>
      </c>
      <c r="W42" s="157"/>
      <c r="X42" s="157" t="s">
        <v>314</v>
      </c>
      <c r="Y42" s="157" t="s">
        <v>151</v>
      </c>
      <c r="Z42" s="147"/>
      <c r="AA42" s="147"/>
      <c r="AB42" s="147"/>
      <c r="AC42" s="147"/>
      <c r="AD42" s="147"/>
      <c r="AE42" s="147"/>
      <c r="AF42" s="147"/>
      <c r="AG42" s="147" t="s">
        <v>315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2" x14ac:dyDescent="0.2">
      <c r="A43" s="154"/>
      <c r="B43" s="155"/>
      <c r="C43" s="249" t="s">
        <v>580</v>
      </c>
      <c r="D43" s="250"/>
      <c r="E43" s="250"/>
      <c r="F43" s="250"/>
      <c r="G43" s="250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154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5" t="str">
        <f>C43</f>
        <v>Drobný instalační materiál, spojovací materiál, konektory, štítky, vývodky, kabelový managment, lišty, podložky, matice, šrouby, měděné dráty červené a modré barvy, atd.</v>
      </c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78" t="s">
        <v>581</v>
      </c>
      <c r="D44" s="158"/>
      <c r="E44" s="159">
        <v>3500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156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1" t="s">
        <v>143</v>
      </c>
      <c r="B45" s="162" t="s">
        <v>80</v>
      </c>
      <c r="C45" s="176" t="s">
        <v>81</v>
      </c>
      <c r="D45" s="163"/>
      <c r="E45" s="164"/>
      <c r="F45" s="165"/>
      <c r="G45" s="165">
        <f>SUMIF(AG46:AG68,"&lt;&gt;NOR",G46:G68)</f>
        <v>0</v>
      </c>
      <c r="H45" s="165"/>
      <c r="I45" s="165">
        <f>SUM(I46:I68)</f>
        <v>0</v>
      </c>
      <c r="J45" s="165"/>
      <c r="K45" s="165">
        <f>SUM(K46:K68)</f>
        <v>0</v>
      </c>
      <c r="L45" s="165"/>
      <c r="M45" s="165">
        <f>SUM(M46:M68)</f>
        <v>0</v>
      </c>
      <c r="N45" s="164"/>
      <c r="O45" s="164">
        <f>SUM(O46:O68)</f>
        <v>12.1</v>
      </c>
      <c r="P45" s="164"/>
      <c r="Q45" s="164">
        <f>SUM(Q46:Q68)</f>
        <v>0</v>
      </c>
      <c r="R45" s="165"/>
      <c r="S45" s="165"/>
      <c r="T45" s="166"/>
      <c r="U45" s="160"/>
      <c r="V45" s="160">
        <f>SUM(V46:V68)</f>
        <v>0</v>
      </c>
      <c r="W45" s="160"/>
      <c r="X45" s="160"/>
      <c r="Y45" s="160"/>
      <c r="AG45" t="s">
        <v>144</v>
      </c>
    </row>
    <row r="46" spans="1:60" ht="22.5" outlineLevel="1" x14ac:dyDescent="0.2">
      <c r="A46" s="168">
        <v>12</v>
      </c>
      <c r="B46" s="169" t="s">
        <v>582</v>
      </c>
      <c r="C46" s="177" t="s">
        <v>583</v>
      </c>
      <c r="D46" s="170" t="s">
        <v>332</v>
      </c>
      <c r="E46" s="171">
        <v>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1">
        <v>12.1</v>
      </c>
      <c r="O46" s="171">
        <f>ROUND(E46*N46,2)</f>
        <v>12.1</v>
      </c>
      <c r="P46" s="171">
        <v>0</v>
      </c>
      <c r="Q46" s="171">
        <f>ROUND(E46*P46,2)</f>
        <v>0</v>
      </c>
      <c r="R46" s="173"/>
      <c r="S46" s="173" t="s">
        <v>307</v>
      </c>
      <c r="T46" s="174" t="s">
        <v>308</v>
      </c>
      <c r="U46" s="157">
        <v>0</v>
      </c>
      <c r="V46" s="157">
        <f>ROUND(E46*U46,2)</f>
        <v>0</v>
      </c>
      <c r="W46" s="157"/>
      <c r="X46" s="157" t="s">
        <v>150</v>
      </c>
      <c r="Y46" s="157" t="s">
        <v>151</v>
      </c>
      <c r="Z46" s="147"/>
      <c r="AA46" s="147"/>
      <c r="AB46" s="147"/>
      <c r="AC46" s="147"/>
      <c r="AD46" s="147"/>
      <c r="AE46" s="147"/>
      <c r="AF46" s="147"/>
      <c r="AG46" s="147" t="s">
        <v>152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49" t="s">
        <v>556</v>
      </c>
      <c r="D47" s="250"/>
      <c r="E47" s="250"/>
      <c r="F47" s="250"/>
      <c r="G47" s="25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154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253" t="s">
        <v>557</v>
      </c>
      <c r="D48" s="254"/>
      <c r="E48" s="254"/>
      <c r="F48" s="254"/>
      <c r="G48" s="254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154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5" t="str">
        <f>C48</f>
        <v>- Kompletní dodávka předizolovaného potrubí v rozsahu celé trasy viz montážní schéma a koordinační situace.</v>
      </c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78" t="s">
        <v>66</v>
      </c>
      <c r="D49" s="158"/>
      <c r="E49" s="159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156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8">
        <v>13</v>
      </c>
      <c r="B50" s="169" t="s">
        <v>584</v>
      </c>
      <c r="C50" s="177" t="s">
        <v>585</v>
      </c>
      <c r="D50" s="170" t="s">
        <v>332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3"/>
      <c r="S50" s="173" t="s">
        <v>307</v>
      </c>
      <c r="T50" s="174" t="s">
        <v>308</v>
      </c>
      <c r="U50" s="157">
        <v>0</v>
      </c>
      <c r="V50" s="157">
        <f>ROUND(E50*U50,2)</f>
        <v>0</v>
      </c>
      <c r="W50" s="157"/>
      <c r="X50" s="157" t="s">
        <v>150</v>
      </c>
      <c r="Y50" s="157" t="s">
        <v>151</v>
      </c>
      <c r="Z50" s="147"/>
      <c r="AA50" s="147"/>
      <c r="AB50" s="147"/>
      <c r="AC50" s="147"/>
      <c r="AD50" s="147"/>
      <c r="AE50" s="147"/>
      <c r="AF50" s="147"/>
      <c r="AG50" s="147" t="s">
        <v>152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78" t="s">
        <v>66</v>
      </c>
      <c r="D51" s="158"/>
      <c r="E51" s="159">
        <v>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156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14</v>
      </c>
      <c r="B52" s="169" t="s">
        <v>586</v>
      </c>
      <c r="C52" s="177" t="s">
        <v>587</v>
      </c>
      <c r="D52" s="170" t="s">
        <v>332</v>
      </c>
      <c r="E52" s="171">
        <v>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/>
      <c r="S52" s="173" t="s">
        <v>307</v>
      </c>
      <c r="T52" s="174" t="s">
        <v>308</v>
      </c>
      <c r="U52" s="157">
        <v>0</v>
      </c>
      <c r="V52" s="157">
        <f>ROUND(E52*U52,2)</f>
        <v>0</v>
      </c>
      <c r="W52" s="157"/>
      <c r="X52" s="157" t="s">
        <v>150</v>
      </c>
      <c r="Y52" s="157" t="s">
        <v>151</v>
      </c>
      <c r="Z52" s="147"/>
      <c r="AA52" s="147"/>
      <c r="AB52" s="147"/>
      <c r="AC52" s="147"/>
      <c r="AD52" s="147"/>
      <c r="AE52" s="147"/>
      <c r="AF52" s="147"/>
      <c r="AG52" s="147" t="s">
        <v>152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49" t="s">
        <v>588</v>
      </c>
      <c r="D53" s="250"/>
      <c r="E53" s="250"/>
      <c r="F53" s="250"/>
      <c r="G53" s="25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154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78" t="s">
        <v>66</v>
      </c>
      <c r="D54" s="158"/>
      <c r="E54" s="159">
        <v>1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156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15</v>
      </c>
      <c r="B55" s="169" t="s">
        <v>589</v>
      </c>
      <c r="C55" s="177" t="s">
        <v>590</v>
      </c>
      <c r="D55" s="170" t="s">
        <v>332</v>
      </c>
      <c r="E55" s="171">
        <v>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1">
        <v>0</v>
      </c>
      <c r="O55" s="171">
        <f>ROUND(E55*N55,2)</f>
        <v>0</v>
      </c>
      <c r="P55" s="171">
        <v>0</v>
      </c>
      <c r="Q55" s="171">
        <f>ROUND(E55*P55,2)</f>
        <v>0</v>
      </c>
      <c r="R55" s="173"/>
      <c r="S55" s="173" t="s">
        <v>307</v>
      </c>
      <c r="T55" s="174" t="s">
        <v>308</v>
      </c>
      <c r="U55" s="157">
        <v>0</v>
      </c>
      <c r="V55" s="157">
        <f>ROUND(E55*U55,2)</f>
        <v>0</v>
      </c>
      <c r="W55" s="157"/>
      <c r="X55" s="157" t="s">
        <v>150</v>
      </c>
      <c r="Y55" s="157" t="s">
        <v>151</v>
      </c>
      <c r="Z55" s="147"/>
      <c r="AA55" s="147"/>
      <c r="AB55" s="147"/>
      <c r="AC55" s="147"/>
      <c r="AD55" s="147"/>
      <c r="AE55" s="147"/>
      <c r="AF55" s="147"/>
      <c r="AG55" s="147" t="s">
        <v>152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49" t="s">
        <v>560</v>
      </c>
      <c r="D56" s="250"/>
      <c r="E56" s="250"/>
      <c r="F56" s="250"/>
      <c r="G56" s="25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154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78" t="s">
        <v>66</v>
      </c>
      <c r="D57" s="158"/>
      <c r="E57" s="159">
        <v>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156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16</v>
      </c>
      <c r="B58" s="169" t="s">
        <v>591</v>
      </c>
      <c r="C58" s="177" t="s">
        <v>592</v>
      </c>
      <c r="D58" s="170" t="s">
        <v>332</v>
      </c>
      <c r="E58" s="171">
        <v>1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3"/>
      <c r="S58" s="173" t="s">
        <v>307</v>
      </c>
      <c r="T58" s="174" t="s">
        <v>308</v>
      </c>
      <c r="U58" s="157">
        <v>0</v>
      </c>
      <c r="V58" s="157">
        <f>ROUND(E58*U58,2)</f>
        <v>0</v>
      </c>
      <c r="W58" s="157"/>
      <c r="X58" s="157" t="s">
        <v>150</v>
      </c>
      <c r="Y58" s="157" t="s">
        <v>151</v>
      </c>
      <c r="Z58" s="147"/>
      <c r="AA58" s="147"/>
      <c r="AB58" s="147"/>
      <c r="AC58" s="147"/>
      <c r="AD58" s="147"/>
      <c r="AE58" s="147"/>
      <c r="AF58" s="147"/>
      <c r="AG58" s="147" t="s">
        <v>152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49" t="s">
        <v>560</v>
      </c>
      <c r="D59" s="250"/>
      <c r="E59" s="250"/>
      <c r="F59" s="250"/>
      <c r="G59" s="250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154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78" t="s">
        <v>66</v>
      </c>
      <c r="D60" s="158"/>
      <c r="E60" s="159">
        <v>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156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17</v>
      </c>
      <c r="B61" s="169" t="s">
        <v>593</v>
      </c>
      <c r="C61" s="177" t="s">
        <v>594</v>
      </c>
      <c r="D61" s="170" t="s">
        <v>332</v>
      </c>
      <c r="E61" s="171">
        <v>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3"/>
      <c r="S61" s="173" t="s">
        <v>307</v>
      </c>
      <c r="T61" s="174" t="s">
        <v>308</v>
      </c>
      <c r="U61" s="157">
        <v>0</v>
      </c>
      <c r="V61" s="157">
        <f>ROUND(E61*U61,2)</f>
        <v>0</v>
      </c>
      <c r="W61" s="157"/>
      <c r="X61" s="157" t="s">
        <v>150</v>
      </c>
      <c r="Y61" s="157" t="s">
        <v>151</v>
      </c>
      <c r="Z61" s="147"/>
      <c r="AA61" s="147"/>
      <c r="AB61" s="147"/>
      <c r="AC61" s="147"/>
      <c r="AD61" s="147"/>
      <c r="AE61" s="147"/>
      <c r="AF61" s="147"/>
      <c r="AG61" s="147" t="s">
        <v>152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49" t="s">
        <v>573</v>
      </c>
      <c r="D62" s="250"/>
      <c r="E62" s="250"/>
      <c r="F62" s="250"/>
      <c r="G62" s="25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154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78" t="s">
        <v>66</v>
      </c>
      <c r="D63" s="158"/>
      <c r="E63" s="159">
        <v>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156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8">
        <v>18</v>
      </c>
      <c r="B64" s="169" t="s">
        <v>595</v>
      </c>
      <c r="C64" s="177" t="s">
        <v>575</v>
      </c>
      <c r="D64" s="170" t="s">
        <v>332</v>
      </c>
      <c r="E64" s="171">
        <v>1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3"/>
      <c r="S64" s="173" t="s">
        <v>307</v>
      </c>
      <c r="T64" s="174" t="s">
        <v>308</v>
      </c>
      <c r="U64" s="157">
        <v>0</v>
      </c>
      <c r="V64" s="157">
        <f>ROUND(E64*U64,2)</f>
        <v>0</v>
      </c>
      <c r="W64" s="157"/>
      <c r="X64" s="157" t="s">
        <v>150</v>
      </c>
      <c r="Y64" s="157" t="s">
        <v>151</v>
      </c>
      <c r="Z64" s="147"/>
      <c r="AA64" s="147"/>
      <c r="AB64" s="147"/>
      <c r="AC64" s="147"/>
      <c r="AD64" s="147"/>
      <c r="AE64" s="147"/>
      <c r="AF64" s="147"/>
      <c r="AG64" s="147" t="s">
        <v>152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78" t="s">
        <v>66</v>
      </c>
      <c r="D65" s="158"/>
      <c r="E65" s="159">
        <v>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156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8">
        <v>19</v>
      </c>
      <c r="B66" s="169" t="s">
        <v>576</v>
      </c>
      <c r="C66" s="177" t="s">
        <v>577</v>
      </c>
      <c r="D66" s="170" t="s">
        <v>578</v>
      </c>
      <c r="E66" s="171">
        <v>3500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3" t="s">
        <v>313</v>
      </c>
      <c r="S66" s="173" t="s">
        <v>579</v>
      </c>
      <c r="T66" s="174" t="s">
        <v>579</v>
      </c>
      <c r="U66" s="157">
        <v>0</v>
      </c>
      <c r="V66" s="157">
        <f>ROUND(E66*U66,2)</f>
        <v>0</v>
      </c>
      <c r="W66" s="157"/>
      <c r="X66" s="157" t="s">
        <v>314</v>
      </c>
      <c r="Y66" s="157" t="s">
        <v>151</v>
      </c>
      <c r="Z66" s="147"/>
      <c r="AA66" s="147"/>
      <c r="AB66" s="147"/>
      <c r="AC66" s="147"/>
      <c r="AD66" s="147"/>
      <c r="AE66" s="147"/>
      <c r="AF66" s="147"/>
      <c r="AG66" s="147" t="s">
        <v>315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2" x14ac:dyDescent="0.2">
      <c r="A67" s="154"/>
      <c r="B67" s="155"/>
      <c r="C67" s="249" t="s">
        <v>596</v>
      </c>
      <c r="D67" s="250"/>
      <c r="E67" s="250"/>
      <c r="F67" s="250"/>
      <c r="G67" s="250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154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75" t="str">
        <f>C67</f>
        <v>Drobný instalační materiál, spojovací materiál, konektory, štítky, vývodky, kabelový managment, lišty, podložky, matice, šrouby, měděné dráty, atd.</v>
      </c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78" t="s">
        <v>581</v>
      </c>
      <c r="D68" s="158"/>
      <c r="E68" s="159">
        <v>3500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156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1" t="s">
        <v>143</v>
      </c>
      <c r="B69" s="162" t="s">
        <v>88</v>
      </c>
      <c r="C69" s="176" t="s">
        <v>89</v>
      </c>
      <c r="D69" s="163"/>
      <c r="E69" s="164"/>
      <c r="F69" s="165"/>
      <c r="G69" s="165">
        <f>SUMIF(AG70:AG77,"&lt;&gt;NOR",G70:G77)</f>
        <v>0</v>
      </c>
      <c r="H69" s="165"/>
      <c r="I69" s="165">
        <f>SUM(I70:I77)</f>
        <v>0</v>
      </c>
      <c r="J69" s="165"/>
      <c r="K69" s="165">
        <f>SUM(K70:K77)</f>
        <v>0</v>
      </c>
      <c r="L69" s="165"/>
      <c r="M69" s="165">
        <f>SUM(M70:M77)</f>
        <v>0</v>
      </c>
      <c r="N69" s="164"/>
      <c r="O69" s="164">
        <f>SUM(O70:O77)</f>
        <v>0</v>
      </c>
      <c r="P69" s="164"/>
      <c r="Q69" s="164">
        <f>SUM(Q70:Q77)</f>
        <v>0</v>
      </c>
      <c r="R69" s="165"/>
      <c r="S69" s="165"/>
      <c r="T69" s="166"/>
      <c r="U69" s="160"/>
      <c r="V69" s="160">
        <f>SUM(V70:V77)</f>
        <v>0.36</v>
      </c>
      <c r="W69" s="160"/>
      <c r="X69" s="160"/>
      <c r="Y69" s="160"/>
      <c r="AG69" t="s">
        <v>144</v>
      </c>
    </row>
    <row r="70" spans="1:60" outlineLevel="1" x14ac:dyDescent="0.2">
      <c r="A70" s="168">
        <v>20</v>
      </c>
      <c r="B70" s="169" t="s">
        <v>597</v>
      </c>
      <c r="C70" s="177" t="s">
        <v>598</v>
      </c>
      <c r="D70" s="170" t="s">
        <v>319</v>
      </c>
      <c r="E70" s="171">
        <v>0.88200000000000001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3" t="s">
        <v>599</v>
      </c>
      <c r="S70" s="173" t="s">
        <v>149</v>
      </c>
      <c r="T70" s="174" t="s">
        <v>149</v>
      </c>
      <c r="U70" s="157">
        <v>0.373</v>
      </c>
      <c r="V70" s="157">
        <f>ROUND(E70*U70,2)</f>
        <v>0.33</v>
      </c>
      <c r="W70" s="157"/>
      <c r="X70" s="157" t="s">
        <v>150</v>
      </c>
      <c r="Y70" s="157" t="s">
        <v>151</v>
      </c>
      <c r="Z70" s="147"/>
      <c r="AA70" s="147"/>
      <c r="AB70" s="147"/>
      <c r="AC70" s="147"/>
      <c r="AD70" s="147"/>
      <c r="AE70" s="147"/>
      <c r="AF70" s="147"/>
      <c r="AG70" s="147" t="s">
        <v>152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2" x14ac:dyDescent="0.2">
      <c r="A71" s="154"/>
      <c r="B71" s="155"/>
      <c r="C71" s="251" t="s">
        <v>600</v>
      </c>
      <c r="D71" s="252"/>
      <c r="E71" s="252"/>
      <c r="F71" s="252"/>
      <c r="G71" s="252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75" t="str">
        <f>C71</f>
        <v>svařovaných (vodovody, plynovody, teplovody, shybky, produktovody - 827 1.2, 827 2.2, 827 4.2, 827 5.2, 827 6.2) včetně drobných objektů,</v>
      </c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3" t="s">
        <v>601</v>
      </c>
      <c r="D72" s="254"/>
      <c r="E72" s="254"/>
      <c r="F72" s="254"/>
      <c r="G72" s="254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154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78" t="s">
        <v>602</v>
      </c>
      <c r="D73" s="158"/>
      <c r="E73" s="159">
        <v>0.88200000000000001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156</v>
      </c>
      <c r="AH73" s="147">
        <v>5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68">
        <v>21</v>
      </c>
      <c r="B74" s="169" t="s">
        <v>603</v>
      </c>
      <c r="C74" s="177" t="s">
        <v>604</v>
      </c>
      <c r="D74" s="170" t="s">
        <v>319</v>
      </c>
      <c r="E74" s="171">
        <v>0.1285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3" t="s">
        <v>599</v>
      </c>
      <c r="S74" s="173" t="s">
        <v>149</v>
      </c>
      <c r="T74" s="174" t="s">
        <v>149</v>
      </c>
      <c r="U74" s="157">
        <v>0.21149999999999999</v>
      </c>
      <c r="V74" s="157">
        <f>ROUND(E74*U74,2)</f>
        <v>0.03</v>
      </c>
      <c r="W74" s="157"/>
      <c r="X74" s="157" t="s">
        <v>150</v>
      </c>
      <c r="Y74" s="157" t="s">
        <v>151</v>
      </c>
      <c r="Z74" s="147"/>
      <c r="AA74" s="147"/>
      <c r="AB74" s="147"/>
      <c r="AC74" s="147"/>
      <c r="AD74" s="147"/>
      <c r="AE74" s="147"/>
      <c r="AF74" s="147"/>
      <c r="AG74" s="147" t="s">
        <v>152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1" t="s">
        <v>605</v>
      </c>
      <c r="D75" s="252"/>
      <c r="E75" s="252"/>
      <c r="F75" s="252"/>
      <c r="G75" s="252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3" t="s">
        <v>606</v>
      </c>
      <c r="D76" s="254"/>
      <c r="E76" s="254"/>
      <c r="F76" s="254"/>
      <c r="G76" s="254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154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78" t="s">
        <v>607</v>
      </c>
      <c r="D77" s="158"/>
      <c r="E77" s="159">
        <v>0.1285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156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1" t="s">
        <v>143</v>
      </c>
      <c r="B78" s="162" t="s">
        <v>92</v>
      </c>
      <c r="C78" s="176" t="s">
        <v>93</v>
      </c>
      <c r="D78" s="163"/>
      <c r="E78" s="164"/>
      <c r="F78" s="165"/>
      <c r="G78" s="165">
        <f>SUMIF(AG79:AG89,"&lt;&gt;NOR",G79:G89)</f>
        <v>0</v>
      </c>
      <c r="H78" s="165"/>
      <c r="I78" s="165">
        <f>SUM(I79:I89)</f>
        <v>0</v>
      </c>
      <c r="J78" s="165"/>
      <c r="K78" s="165">
        <f>SUM(K79:K89)</f>
        <v>0</v>
      </c>
      <c r="L78" s="165"/>
      <c r="M78" s="165">
        <f>SUM(M79:M89)</f>
        <v>0</v>
      </c>
      <c r="N78" s="164"/>
      <c r="O78" s="164">
        <f>SUM(O79:O89)</f>
        <v>0.01</v>
      </c>
      <c r="P78" s="164"/>
      <c r="Q78" s="164">
        <f>SUM(Q79:Q89)</f>
        <v>6.03</v>
      </c>
      <c r="R78" s="165"/>
      <c r="S78" s="165"/>
      <c r="T78" s="166"/>
      <c r="U78" s="160"/>
      <c r="V78" s="160">
        <f>SUM(V79:V89)</f>
        <v>60.95</v>
      </c>
      <c r="W78" s="160"/>
      <c r="X78" s="160"/>
      <c r="Y78" s="160"/>
      <c r="AG78" t="s">
        <v>144</v>
      </c>
    </row>
    <row r="79" spans="1:60" ht="22.5" outlineLevel="1" x14ac:dyDescent="0.2">
      <c r="A79" s="168">
        <v>22</v>
      </c>
      <c r="B79" s="169" t="s">
        <v>608</v>
      </c>
      <c r="C79" s="177" t="s">
        <v>609</v>
      </c>
      <c r="D79" s="170" t="s">
        <v>147</v>
      </c>
      <c r="E79" s="171">
        <v>304.56209000000001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1">
        <v>0</v>
      </c>
      <c r="O79" s="171">
        <f>ROUND(E79*N79,2)</f>
        <v>0</v>
      </c>
      <c r="P79" s="171">
        <v>1.9800000000000002E-2</v>
      </c>
      <c r="Q79" s="171">
        <f>ROUND(E79*P79,2)</f>
        <v>6.03</v>
      </c>
      <c r="R79" s="173" t="s">
        <v>610</v>
      </c>
      <c r="S79" s="173" t="s">
        <v>149</v>
      </c>
      <c r="T79" s="174" t="s">
        <v>149</v>
      </c>
      <c r="U79" s="157">
        <v>0.2</v>
      </c>
      <c r="V79" s="157">
        <f>ROUND(E79*U79,2)</f>
        <v>60.91</v>
      </c>
      <c r="W79" s="157"/>
      <c r="X79" s="157" t="s">
        <v>150</v>
      </c>
      <c r="Y79" s="157" t="s">
        <v>151</v>
      </c>
      <c r="Z79" s="147"/>
      <c r="AA79" s="147"/>
      <c r="AB79" s="147"/>
      <c r="AC79" s="147"/>
      <c r="AD79" s="147"/>
      <c r="AE79" s="147"/>
      <c r="AF79" s="147"/>
      <c r="AG79" s="147" t="s">
        <v>152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78" t="s">
        <v>611</v>
      </c>
      <c r="D80" s="158"/>
      <c r="E80" s="159">
        <v>43.767499999999998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156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78" t="s">
        <v>612</v>
      </c>
      <c r="D81" s="158"/>
      <c r="E81" s="159">
        <v>57.130420000000001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156</v>
      </c>
      <c r="AH81" s="147">
        <v>5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78" t="s">
        <v>613</v>
      </c>
      <c r="D82" s="158"/>
      <c r="E82" s="159">
        <v>203.66417000000001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156</v>
      </c>
      <c r="AH82" s="147">
        <v>5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8">
        <v>23</v>
      </c>
      <c r="B83" s="169" t="s">
        <v>614</v>
      </c>
      <c r="C83" s="177" t="s">
        <v>615</v>
      </c>
      <c r="D83" s="170" t="s">
        <v>170</v>
      </c>
      <c r="E83" s="171">
        <v>6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1">
        <v>2E-3</v>
      </c>
      <c r="O83" s="171">
        <f>ROUND(E83*N83,2)</f>
        <v>0.01</v>
      </c>
      <c r="P83" s="171">
        <v>0</v>
      </c>
      <c r="Q83" s="171">
        <f>ROUND(E83*P83,2)</f>
        <v>0</v>
      </c>
      <c r="R83" s="173"/>
      <c r="S83" s="173" t="s">
        <v>307</v>
      </c>
      <c r="T83" s="174" t="s">
        <v>308</v>
      </c>
      <c r="U83" s="157">
        <v>0</v>
      </c>
      <c r="V83" s="157">
        <f>ROUND(E83*U83,2)</f>
        <v>0</v>
      </c>
      <c r="W83" s="157"/>
      <c r="X83" s="157" t="s">
        <v>150</v>
      </c>
      <c r="Y83" s="157" t="s">
        <v>151</v>
      </c>
      <c r="Z83" s="147"/>
      <c r="AA83" s="147"/>
      <c r="AB83" s="147"/>
      <c r="AC83" s="147"/>
      <c r="AD83" s="147"/>
      <c r="AE83" s="147"/>
      <c r="AF83" s="147"/>
      <c r="AG83" s="147" t="s">
        <v>152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49" t="s">
        <v>616</v>
      </c>
      <c r="D84" s="250"/>
      <c r="E84" s="250"/>
      <c r="F84" s="250"/>
      <c r="G84" s="25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154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78" t="s">
        <v>617</v>
      </c>
      <c r="D85" s="158"/>
      <c r="E85" s="159">
        <v>6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156</v>
      </c>
      <c r="AH85" s="147">
        <v>5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8">
        <v>24</v>
      </c>
      <c r="B86" s="169" t="s">
        <v>618</v>
      </c>
      <c r="C86" s="177" t="s">
        <v>619</v>
      </c>
      <c r="D86" s="170" t="s">
        <v>319</v>
      </c>
      <c r="E86" s="171">
        <v>1.2E-2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3" t="s">
        <v>610</v>
      </c>
      <c r="S86" s="173" t="s">
        <v>149</v>
      </c>
      <c r="T86" s="174" t="s">
        <v>149</v>
      </c>
      <c r="U86" s="157">
        <v>1.74</v>
      </c>
      <c r="V86" s="157">
        <f>ROUND(E86*U86,2)</f>
        <v>0.02</v>
      </c>
      <c r="W86" s="157"/>
      <c r="X86" s="157" t="s">
        <v>620</v>
      </c>
      <c r="Y86" s="157" t="s">
        <v>151</v>
      </c>
      <c r="Z86" s="147"/>
      <c r="AA86" s="147"/>
      <c r="AB86" s="147"/>
      <c r="AC86" s="147"/>
      <c r="AD86" s="147"/>
      <c r="AE86" s="147"/>
      <c r="AF86" s="147"/>
      <c r="AG86" s="147" t="s">
        <v>621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1" t="s">
        <v>622</v>
      </c>
      <c r="D87" s="252"/>
      <c r="E87" s="252"/>
      <c r="F87" s="252"/>
      <c r="G87" s="252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68">
        <v>25</v>
      </c>
      <c r="B88" s="169" t="s">
        <v>623</v>
      </c>
      <c r="C88" s="177" t="s">
        <v>624</v>
      </c>
      <c r="D88" s="170" t="s">
        <v>319</v>
      </c>
      <c r="E88" s="171">
        <v>1.2E-2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3" t="s">
        <v>610</v>
      </c>
      <c r="S88" s="173" t="s">
        <v>149</v>
      </c>
      <c r="T88" s="174" t="s">
        <v>149</v>
      </c>
      <c r="U88" s="157">
        <v>1.282</v>
      </c>
      <c r="V88" s="157">
        <f>ROUND(E88*U88,2)</f>
        <v>0.02</v>
      </c>
      <c r="W88" s="157"/>
      <c r="X88" s="157" t="s">
        <v>620</v>
      </c>
      <c r="Y88" s="157" t="s">
        <v>151</v>
      </c>
      <c r="Z88" s="147"/>
      <c r="AA88" s="147"/>
      <c r="AB88" s="147"/>
      <c r="AC88" s="147"/>
      <c r="AD88" s="147"/>
      <c r="AE88" s="147"/>
      <c r="AF88" s="147"/>
      <c r="AG88" s="147" t="s">
        <v>621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1" t="s">
        <v>622</v>
      </c>
      <c r="D89" s="252"/>
      <c r="E89" s="252"/>
      <c r="F89" s="252"/>
      <c r="G89" s="252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1" t="s">
        <v>143</v>
      </c>
      <c r="B90" s="162" t="s">
        <v>94</v>
      </c>
      <c r="C90" s="176" t="s">
        <v>95</v>
      </c>
      <c r="D90" s="163"/>
      <c r="E90" s="164"/>
      <c r="F90" s="165"/>
      <c r="G90" s="165">
        <f>SUMIF(AG91:AG138,"&lt;&gt;NOR",G91:G138)</f>
        <v>0</v>
      </c>
      <c r="H90" s="165"/>
      <c r="I90" s="165">
        <f>SUM(I91:I138)</f>
        <v>0</v>
      </c>
      <c r="J90" s="165"/>
      <c r="K90" s="165">
        <f>SUM(K91:K138)</f>
        <v>0</v>
      </c>
      <c r="L90" s="165"/>
      <c r="M90" s="165">
        <f>SUM(M91:M138)</f>
        <v>0</v>
      </c>
      <c r="N90" s="164"/>
      <c r="O90" s="164">
        <f>SUM(O91:O138)</f>
        <v>0</v>
      </c>
      <c r="P90" s="164"/>
      <c r="Q90" s="164">
        <f>SUM(Q91:Q138)</f>
        <v>0</v>
      </c>
      <c r="R90" s="165"/>
      <c r="S90" s="165"/>
      <c r="T90" s="166"/>
      <c r="U90" s="160"/>
      <c r="V90" s="160">
        <f>SUM(V91:V138)</f>
        <v>17.480000000000004</v>
      </c>
      <c r="W90" s="160"/>
      <c r="X90" s="160"/>
      <c r="Y90" s="160"/>
      <c r="AG90" t="s">
        <v>144</v>
      </c>
    </row>
    <row r="91" spans="1:60" ht="22.5" outlineLevel="1" x14ac:dyDescent="0.2">
      <c r="A91" s="168">
        <v>26</v>
      </c>
      <c r="B91" s="169" t="s">
        <v>625</v>
      </c>
      <c r="C91" s="177" t="s">
        <v>626</v>
      </c>
      <c r="D91" s="170" t="s">
        <v>170</v>
      </c>
      <c r="E91" s="171">
        <v>3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1">
        <v>4.8000000000000001E-4</v>
      </c>
      <c r="O91" s="171">
        <f>ROUND(E91*N91,2)</f>
        <v>0</v>
      </c>
      <c r="P91" s="171">
        <v>0</v>
      </c>
      <c r="Q91" s="171">
        <f>ROUND(E91*P91,2)</f>
        <v>0</v>
      </c>
      <c r="R91" s="173" t="s">
        <v>627</v>
      </c>
      <c r="S91" s="173" t="s">
        <v>149</v>
      </c>
      <c r="T91" s="174" t="s">
        <v>149</v>
      </c>
      <c r="U91" s="157">
        <v>0.27889999999999998</v>
      </c>
      <c r="V91" s="157">
        <f>ROUND(E91*U91,2)</f>
        <v>0.84</v>
      </c>
      <c r="W91" s="157"/>
      <c r="X91" s="157" t="s">
        <v>150</v>
      </c>
      <c r="Y91" s="157" t="s">
        <v>151</v>
      </c>
      <c r="Z91" s="147"/>
      <c r="AA91" s="147"/>
      <c r="AB91" s="147"/>
      <c r="AC91" s="147"/>
      <c r="AD91" s="147"/>
      <c r="AE91" s="147"/>
      <c r="AF91" s="147"/>
      <c r="AG91" s="147" t="s">
        <v>152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1" t="s">
        <v>628</v>
      </c>
      <c r="D92" s="252"/>
      <c r="E92" s="252"/>
      <c r="F92" s="252"/>
      <c r="G92" s="252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3" t="s">
        <v>629</v>
      </c>
      <c r="D93" s="254"/>
      <c r="E93" s="254"/>
      <c r="F93" s="254"/>
      <c r="G93" s="254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154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78" t="s">
        <v>72</v>
      </c>
      <c r="D94" s="158"/>
      <c r="E94" s="159">
        <v>3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156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68">
        <v>27</v>
      </c>
      <c r="B95" s="169" t="s">
        <v>630</v>
      </c>
      <c r="C95" s="177" t="s">
        <v>631</v>
      </c>
      <c r="D95" s="170" t="s">
        <v>170</v>
      </c>
      <c r="E95" s="171">
        <v>3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1">
        <v>6.4999999999999997E-4</v>
      </c>
      <c r="O95" s="171">
        <f>ROUND(E95*N95,2)</f>
        <v>0</v>
      </c>
      <c r="P95" s="171">
        <v>0</v>
      </c>
      <c r="Q95" s="171">
        <f>ROUND(E95*P95,2)</f>
        <v>0</v>
      </c>
      <c r="R95" s="173" t="s">
        <v>627</v>
      </c>
      <c r="S95" s="173" t="s">
        <v>149</v>
      </c>
      <c r="T95" s="174" t="s">
        <v>149</v>
      </c>
      <c r="U95" s="157">
        <v>0.33279999999999998</v>
      </c>
      <c r="V95" s="157">
        <f>ROUND(E95*U95,2)</f>
        <v>1</v>
      </c>
      <c r="W95" s="157"/>
      <c r="X95" s="157" t="s">
        <v>150</v>
      </c>
      <c r="Y95" s="157" t="s">
        <v>151</v>
      </c>
      <c r="Z95" s="147"/>
      <c r="AA95" s="147"/>
      <c r="AB95" s="147"/>
      <c r="AC95" s="147"/>
      <c r="AD95" s="147"/>
      <c r="AE95" s="147"/>
      <c r="AF95" s="147"/>
      <c r="AG95" s="147" t="s">
        <v>152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1" t="s">
        <v>628</v>
      </c>
      <c r="D96" s="252"/>
      <c r="E96" s="252"/>
      <c r="F96" s="252"/>
      <c r="G96" s="252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3" t="s">
        <v>629</v>
      </c>
      <c r="D97" s="254"/>
      <c r="E97" s="254"/>
      <c r="F97" s="254"/>
      <c r="G97" s="254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154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78" t="s">
        <v>72</v>
      </c>
      <c r="D98" s="158"/>
      <c r="E98" s="159">
        <v>3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156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68">
        <v>28</v>
      </c>
      <c r="B99" s="169" t="s">
        <v>632</v>
      </c>
      <c r="C99" s="177" t="s">
        <v>633</v>
      </c>
      <c r="D99" s="170" t="s">
        <v>170</v>
      </c>
      <c r="E99" s="171">
        <v>3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1">
        <v>6.9999999999999994E-5</v>
      </c>
      <c r="O99" s="171">
        <f>ROUND(E99*N99,2)</f>
        <v>0</v>
      </c>
      <c r="P99" s="171">
        <v>0</v>
      </c>
      <c r="Q99" s="171">
        <f>ROUND(E99*P99,2)</f>
        <v>0</v>
      </c>
      <c r="R99" s="173" t="s">
        <v>627</v>
      </c>
      <c r="S99" s="173" t="s">
        <v>149</v>
      </c>
      <c r="T99" s="174" t="s">
        <v>149</v>
      </c>
      <c r="U99" s="157">
        <v>0.129</v>
      </c>
      <c r="V99" s="157">
        <f>ROUND(E99*U99,2)</f>
        <v>0.39</v>
      </c>
      <c r="W99" s="157"/>
      <c r="X99" s="157" t="s">
        <v>150</v>
      </c>
      <c r="Y99" s="157" t="s">
        <v>151</v>
      </c>
      <c r="Z99" s="147"/>
      <c r="AA99" s="147"/>
      <c r="AB99" s="147"/>
      <c r="AC99" s="147"/>
      <c r="AD99" s="147"/>
      <c r="AE99" s="147"/>
      <c r="AF99" s="147"/>
      <c r="AG99" s="147" t="s">
        <v>152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49" t="s">
        <v>634</v>
      </c>
      <c r="D100" s="250"/>
      <c r="E100" s="250"/>
      <c r="F100" s="250"/>
      <c r="G100" s="25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154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78" t="s">
        <v>635</v>
      </c>
      <c r="D101" s="158"/>
      <c r="E101" s="159">
        <v>3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156</v>
      </c>
      <c r="AH101" s="147">
        <v>5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68">
        <v>29</v>
      </c>
      <c r="B102" s="169" t="s">
        <v>636</v>
      </c>
      <c r="C102" s="177" t="s">
        <v>637</v>
      </c>
      <c r="D102" s="170" t="s">
        <v>170</v>
      </c>
      <c r="E102" s="171">
        <v>3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1">
        <v>8.0000000000000007E-5</v>
      </c>
      <c r="O102" s="171">
        <f>ROUND(E102*N102,2)</f>
        <v>0</v>
      </c>
      <c r="P102" s="171">
        <v>0</v>
      </c>
      <c r="Q102" s="171">
        <f>ROUND(E102*P102,2)</f>
        <v>0</v>
      </c>
      <c r="R102" s="173" t="s">
        <v>627</v>
      </c>
      <c r="S102" s="173" t="s">
        <v>149</v>
      </c>
      <c r="T102" s="174" t="s">
        <v>149</v>
      </c>
      <c r="U102" s="157">
        <v>0.14199999999999999</v>
      </c>
      <c r="V102" s="157">
        <f>ROUND(E102*U102,2)</f>
        <v>0.43</v>
      </c>
      <c r="W102" s="157"/>
      <c r="X102" s="157" t="s">
        <v>150</v>
      </c>
      <c r="Y102" s="157" t="s">
        <v>151</v>
      </c>
      <c r="Z102" s="147"/>
      <c r="AA102" s="147"/>
      <c r="AB102" s="147"/>
      <c r="AC102" s="147"/>
      <c r="AD102" s="147"/>
      <c r="AE102" s="147"/>
      <c r="AF102" s="147"/>
      <c r="AG102" s="147" t="s">
        <v>152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49" t="s">
        <v>634</v>
      </c>
      <c r="D103" s="250"/>
      <c r="E103" s="250"/>
      <c r="F103" s="250"/>
      <c r="G103" s="250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154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78" t="s">
        <v>638</v>
      </c>
      <c r="D104" s="158"/>
      <c r="E104" s="159">
        <v>3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156</v>
      </c>
      <c r="AH104" s="147">
        <v>5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8">
        <v>30</v>
      </c>
      <c r="B105" s="169" t="s">
        <v>639</v>
      </c>
      <c r="C105" s="177" t="s">
        <v>640</v>
      </c>
      <c r="D105" s="170" t="s">
        <v>240</v>
      </c>
      <c r="E105" s="171">
        <v>1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1">
        <v>3.1E-4</v>
      </c>
      <c r="O105" s="171">
        <f>ROUND(E105*N105,2)</f>
        <v>0</v>
      </c>
      <c r="P105" s="171">
        <v>0</v>
      </c>
      <c r="Q105" s="171">
        <f>ROUND(E105*P105,2)</f>
        <v>0</v>
      </c>
      <c r="R105" s="173" t="s">
        <v>627</v>
      </c>
      <c r="S105" s="173" t="s">
        <v>149</v>
      </c>
      <c r="T105" s="174" t="s">
        <v>149</v>
      </c>
      <c r="U105" s="157">
        <v>0.20699999999999999</v>
      </c>
      <c r="V105" s="157">
        <f>ROUND(E105*U105,2)</f>
        <v>0.21</v>
      </c>
      <c r="W105" s="157"/>
      <c r="X105" s="157" t="s">
        <v>150</v>
      </c>
      <c r="Y105" s="157" t="s">
        <v>151</v>
      </c>
      <c r="Z105" s="147"/>
      <c r="AA105" s="147"/>
      <c r="AB105" s="147"/>
      <c r="AC105" s="147"/>
      <c r="AD105" s="147"/>
      <c r="AE105" s="147"/>
      <c r="AF105" s="147"/>
      <c r="AG105" s="147" t="s">
        <v>152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78" t="s">
        <v>66</v>
      </c>
      <c r="D106" s="158"/>
      <c r="E106" s="159">
        <v>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156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8">
        <v>31</v>
      </c>
      <c r="B107" s="169" t="s">
        <v>641</v>
      </c>
      <c r="C107" s="177" t="s">
        <v>642</v>
      </c>
      <c r="D107" s="170" t="s">
        <v>240</v>
      </c>
      <c r="E107" s="171">
        <v>1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1">
        <v>4.8000000000000001E-4</v>
      </c>
      <c r="O107" s="171">
        <f>ROUND(E107*N107,2)</f>
        <v>0</v>
      </c>
      <c r="P107" s="171">
        <v>0</v>
      </c>
      <c r="Q107" s="171">
        <f>ROUND(E107*P107,2)</f>
        <v>0</v>
      </c>
      <c r="R107" s="173" t="s">
        <v>627</v>
      </c>
      <c r="S107" s="173" t="s">
        <v>149</v>
      </c>
      <c r="T107" s="174" t="s">
        <v>149</v>
      </c>
      <c r="U107" s="157">
        <v>0.22700000000000001</v>
      </c>
      <c r="V107" s="157">
        <f>ROUND(E107*U107,2)</f>
        <v>0.23</v>
      </c>
      <c r="W107" s="157"/>
      <c r="X107" s="157" t="s">
        <v>150</v>
      </c>
      <c r="Y107" s="157" t="s">
        <v>151</v>
      </c>
      <c r="Z107" s="147"/>
      <c r="AA107" s="147"/>
      <c r="AB107" s="147"/>
      <c r="AC107" s="147"/>
      <c r="AD107" s="147"/>
      <c r="AE107" s="147"/>
      <c r="AF107" s="147"/>
      <c r="AG107" s="147" t="s">
        <v>152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78" t="s">
        <v>66</v>
      </c>
      <c r="D108" s="158"/>
      <c r="E108" s="159">
        <v>1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156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8">
        <v>32</v>
      </c>
      <c r="B109" s="169" t="s">
        <v>643</v>
      </c>
      <c r="C109" s="177" t="s">
        <v>644</v>
      </c>
      <c r="D109" s="170" t="s">
        <v>170</v>
      </c>
      <c r="E109" s="171">
        <v>146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1">
        <v>0</v>
      </c>
      <c r="O109" s="171">
        <f>ROUND(E109*N109,2)</f>
        <v>0</v>
      </c>
      <c r="P109" s="171">
        <v>0</v>
      </c>
      <c r="Q109" s="171">
        <f>ROUND(E109*P109,2)</f>
        <v>0</v>
      </c>
      <c r="R109" s="173" t="s">
        <v>627</v>
      </c>
      <c r="S109" s="173" t="s">
        <v>149</v>
      </c>
      <c r="T109" s="174" t="s">
        <v>149</v>
      </c>
      <c r="U109" s="157">
        <v>2.9000000000000001E-2</v>
      </c>
      <c r="V109" s="157">
        <f>ROUND(E109*U109,2)</f>
        <v>4.2300000000000004</v>
      </c>
      <c r="W109" s="157"/>
      <c r="X109" s="157" t="s">
        <v>150</v>
      </c>
      <c r="Y109" s="157" t="s">
        <v>151</v>
      </c>
      <c r="Z109" s="147"/>
      <c r="AA109" s="147"/>
      <c r="AB109" s="147"/>
      <c r="AC109" s="147"/>
      <c r="AD109" s="147"/>
      <c r="AE109" s="147"/>
      <c r="AF109" s="147"/>
      <c r="AG109" s="147" t="s">
        <v>152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49" t="s">
        <v>645</v>
      </c>
      <c r="D110" s="250"/>
      <c r="E110" s="250"/>
      <c r="F110" s="250"/>
      <c r="G110" s="25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154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253" t="s">
        <v>560</v>
      </c>
      <c r="D111" s="254"/>
      <c r="E111" s="254"/>
      <c r="F111" s="254"/>
      <c r="G111" s="254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154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78" t="s">
        <v>635</v>
      </c>
      <c r="D112" s="158"/>
      <c r="E112" s="159">
        <v>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156</v>
      </c>
      <c r="AH112" s="147">
        <v>5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78" t="s">
        <v>638</v>
      </c>
      <c r="D113" s="158"/>
      <c r="E113" s="159">
        <v>3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156</v>
      </c>
      <c r="AH113" s="147">
        <v>5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78" t="s">
        <v>646</v>
      </c>
      <c r="D114" s="158"/>
      <c r="E114" s="159">
        <v>140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156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68">
        <v>33</v>
      </c>
      <c r="B115" s="169" t="s">
        <v>647</v>
      </c>
      <c r="C115" s="177" t="s">
        <v>648</v>
      </c>
      <c r="D115" s="170" t="s">
        <v>170</v>
      </c>
      <c r="E115" s="171">
        <v>146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1">
        <v>1.0000000000000001E-5</v>
      </c>
      <c r="O115" s="171">
        <f>ROUND(E115*N115,2)</f>
        <v>0</v>
      </c>
      <c r="P115" s="171">
        <v>0</v>
      </c>
      <c r="Q115" s="171">
        <f>ROUND(E115*P115,2)</f>
        <v>0</v>
      </c>
      <c r="R115" s="173" t="s">
        <v>627</v>
      </c>
      <c r="S115" s="173" t="s">
        <v>149</v>
      </c>
      <c r="T115" s="174" t="s">
        <v>149</v>
      </c>
      <c r="U115" s="157">
        <v>6.2E-2</v>
      </c>
      <c r="V115" s="157">
        <f>ROUND(E115*U115,2)</f>
        <v>9.0500000000000007</v>
      </c>
      <c r="W115" s="157"/>
      <c r="X115" s="157" t="s">
        <v>150</v>
      </c>
      <c r="Y115" s="157" t="s">
        <v>151</v>
      </c>
      <c r="Z115" s="147"/>
      <c r="AA115" s="147"/>
      <c r="AB115" s="147"/>
      <c r="AC115" s="147"/>
      <c r="AD115" s="147"/>
      <c r="AE115" s="147"/>
      <c r="AF115" s="147"/>
      <c r="AG115" s="147" t="s">
        <v>152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49" t="s">
        <v>649</v>
      </c>
      <c r="D116" s="250"/>
      <c r="E116" s="250"/>
      <c r="F116" s="250"/>
      <c r="G116" s="250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154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253" t="s">
        <v>560</v>
      </c>
      <c r="D117" s="254"/>
      <c r="E117" s="254"/>
      <c r="F117" s="254"/>
      <c r="G117" s="254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154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78" t="s">
        <v>635</v>
      </c>
      <c r="D118" s="158"/>
      <c r="E118" s="159">
        <v>3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156</v>
      </c>
      <c r="AH118" s="147">
        <v>5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78" t="s">
        <v>638</v>
      </c>
      <c r="D119" s="158"/>
      <c r="E119" s="159">
        <v>3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156</v>
      </c>
      <c r="AH119" s="147">
        <v>5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78" t="s">
        <v>646</v>
      </c>
      <c r="D120" s="158"/>
      <c r="E120" s="159">
        <v>140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156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68">
        <v>34</v>
      </c>
      <c r="B121" s="169" t="s">
        <v>650</v>
      </c>
      <c r="C121" s="177" t="s">
        <v>651</v>
      </c>
      <c r="D121" s="170" t="s">
        <v>332</v>
      </c>
      <c r="E121" s="171">
        <v>1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1">
        <v>4.0000000000000001E-3</v>
      </c>
      <c r="O121" s="171">
        <f>ROUND(E121*N121,2)</f>
        <v>0</v>
      </c>
      <c r="P121" s="171">
        <v>0</v>
      </c>
      <c r="Q121" s="171">
        <f>ROUND(E121*P121,2)</f>
        <v>0</v>
      </c>
      <c r="R121" s="173"/>
      <c r="S121" s="173" t="s">
        <v>307</v>
      </c>
      <c r="T121" s="174" t="s">
        <v>308</v>
      </c>
      <c r="U121" s="157">
        <v>0</v>
      </c>
      <c r="V121" s="157">
        <f>ROUND(E121*U121,2)</f>
        <v>0</v>
      </c>
      <c r="W121" s="157"/>
      <c r="X121" s="157" t="s">
        <v>150</v>
      </c>
      <c r="Y121" s="157" t="s">
        <v>151</v>
      </c>
      <c r="Z121" s="147"/>
      <c r="AA121" s="147"/>
      <c r="AB121" s="147"/>
      <c r="AC121" s="147"/>
      <c r="AD121" s="147"/>
      <c r="AE121" s="147"/>
      <c r="AF121" s="147"/>
      <c r="AG121" s="147" t="s">
        <v>152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49" t="s">
        <v>652</v>
      </c>
      <c r="D122" s="250"/>
      <c r="E122" s="250"/>
      <c r="F122" s="250"/>
      <c r="G122" s="25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154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78" t="s">
        <v>66</v>
      </c>
      <c r="D123" s="158"/>
      <c r="E123" s="159">
        <v>1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156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8">
        <v>35</v>
      </c>
      <c r="B124" s="169" t="s">
        <v>653</v>
      </c>
      <c r="C124" s="177" t="s">
        <v>654</v>
      </c>
      <c r="D124" s="170" t="s">
        <v>332</v>
      </c>
      <c r="E124" s="171">
        <v>1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0</v>
      </c>
      <c r="O124" s="171">
        <f>ROUND(E124*N124,2)</f>
        <v>0</v>
      </c>
      <c r="P124" s="171">
        <v>0</v>
      </c>
      <c r="Q124" s="171">
        <f>ROUND(E124*P124,2)</f>
        <v>0</v>
      </c>
      <c r="R124" s="173"/>
      <c r="S124" s="173" t="s">
        <v>307</v>
      </c>
      <c r="T124" s="174" t="s">
        <v>308</v>
      </c>
      <c r="U124" s="157">
        <v>0.54290000000000005</v>
      </c>
      <c r="V124" s="157">
        <f>ROUND(E124*U124,2)</f>
        <v>0.54</v>
      </c>
      <c r="W124" s="157"/>
      <c r="X124" s="157" t="s">
        <v>150</v>
      </c>
      <c r="Y124" s="157" t="s">
        <v>151</v>
      </c>
      <c r="Z124" s="147"/>
      <c r="AA124" s="147"/>
      <c r="AB124" s="147"/>
      <c r="AC124" s="147"/>
      <c r="AD124" s="147"/>
      <c r="AE124" s="147"/>
      <c r="AF124" s="147"/>
      <c r="AG124" s="147" t="s">
        <v>152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49" t="s">
        <v>573</v>
      </c>
      <c r="D125" s="250"/>
      <c r="E125" s="250"/>
      <c r="F125" s="250"/>
      <c r="G125" s="250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154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78" t="s">
        <v>66</v>
      </c>
      <c r="D126" s="158"/>
      <c r="E126" s="159">
        <v>1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156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8">
        <v>36</v>
      </c>
      <c r="B127" s="169" t="s">
        <v>655</v>
      </c>
      <c r="C127" s="177" t="s">
        <v>656</v>
      </c>
      <c r="D127" s="170" t="s">
        <v>332</v>
      </c>
      <c r="E127" s="171">
        <v>1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3"/>
      <c r="S127" s="173" t="s">
        <v>307</v>
      </c>
      <c r="T127" s="174" t="s">
        <v>308</v>
      </c>
      <c r="U127" s="157">
        <v>0.54290000000000005</v>
      </c>
      <c r="V127" s="157">
        <f>ROUND(E127*U127,2)</f>
        <v>0.54</v>
      </c>
      <c r="W127" s="157"/>
      <c r="X127" s="157" t="s">
        <v>150</v>
      </c>
      <c r="Y127" s="157" t="s">
        <v>151</v>
      </c>
      <c r="Z127" s="147"/>
      <c r="AA127" s="147"/>
      <c r="AB127" s="147"/>
      <c r="AC127" s="147"/>
      <c r="AD127" s="147"/>
      <c r="AE127" s="147"/>
      <c r="AF127" s="147"/>
      <c r="AG127" s="147" t="s">
        <v>152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249" t="s">
        <v>573</v>
      </c>
      <c r="D128" s="250"/>
      <c r="E128" s="250"/>
      <c r="F128" s="250"/>
      <c r="G128" s="250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154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78" t="s">
        <v>66</v>
      </c>
      <c r="D129" s="158"/>
      <c r="E129" s="159">
        <v>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156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8">
        <v>37</v>
      </c>
      <c r="B130" s="169" t="s">
        <v>657</v>
      </c>
      <c r="C130" s="177" t="s">
        <v>658</v>
      </c>
      <c r="D130" s="170" t="s">
        <v>332</v>
      </c>
      <c r="E130" s="171">
        <v>1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3"/>
      <c r="S130" s="173" t="s">
        <v>307</v>
      </c>
      <c r="T130" s="174" t="s">
        <v>308</v>
      </c>
      <c r="U130" s="157">
        <v>0</v>
      </c>
      <c r="V130" s="157">
        <f>ROUND(E130*U130,2)</f>
        <v>0</v>
      </c>
      <c r="W130" s="157"/>
      <c r="X130" s="157" t="s">
        <v>150</v>
      </c>
      <c r="Y130" s="157" t="s">
        <v>151</v>
      </c>
      <c r="Z130" s="147"/>
      <c r="AA130" s="147"/>
      <c r="AB130" s="147"/>
      <c r="AC130" s="147"/>
      <c r="AD130" s="147"/>
      <c r="AE130" s="147"/>
      <c r="AF130" s="147"/>
      <c r="AG130" s="147" t="s">
        <v>152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78" t="s">
        <v>66</v>
      </c>
      <c r="D131" s="158"/>
      <c r="E131" s="159">
        <v>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156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8">
        <v>38</v>
      </c>
      <c r="B132" s="169" t="s">
        <v>659</v>
      </c>
      <c r="C132" s="177" t="s">
        <v>660</v>
      </c>
      <c r="D132" s="170" t="s">
        <v>332</v>
      </c>
      <c r="E132" s="171">
        <v>1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1">
        <v>0</v>
      </c>
      <c r="O132" s="171">
        <f>ROUND(E132*N132,2)</f>
        <v>0</v>
      </c>
      <c r="P132" s="171">
        <v>0</v>
      </c>
      <c r="Q132" s="171">
        <f>ROUND(E132*P132,2)</f>
        <v>0</v>
      </c>
      <c r="R132" s="173"/>
      <c r="S132" s="173" t="s">
        <v>307</v>
      </c>
      <c r="T132" s="174" t="s">
        <v>308</v>
      </c>
      <c r="U132" s="157">
        <v>0</v>
      </c>
      <c r="V132" s="157">
        <f>ROUND(E132*U132,2)</f>
        <v>0</v>
      </c>
      <c r="W132" s="157"/>
      <c r="X132" s="157" t="s">
        <v>150</v>
      </c>
      <c r="Y132" s="157" t="s">
        <v>151</v>
      </c>
      <c r="Z132" s="147"/>
      <c r="AA132" s="147"/>
      <c r="AB132" s="147"/>
      <c r="AC132" s="147"/>
      <c r="AD132" s="147"/>
      <c r="AE132" s="147"/>
      <c r="AF132" s="147"/>
      <c r="AG132" s="147" t="s">
        <v>152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49" t="s">
        <v>268</v>
      </c>
      <c r="D133" s="250"/>
      <c r="E133" s="250"/>
      <c r="F133" s="250"/>
      <c r="G133" s="250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154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78" t="s">
        <v>66</v>
      </c>
      <c r="D134" s="158"/>
      <c r="E134" s="159">
        <v>1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156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8">
        <v>39</v>
      </c>
      <c r="B135" s="169" t="s">
        <v>661</v>
      </c>
      <c r="C135" s="177" t="s">
        <v>662</v>
      </c>
      <c r="D135" s="170" t="s">
        <v>319</v>
      </c>
      <c r="E135" s="171">
        <v>1.009E-2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3" t="s">
        <v>627</v>
      </c>
      <c r="S135" s="173" t="s">
        <v>149</v>
      </c>
      <c r="T135" s="174" t="s">
        <v>149</v>
      </c>
      <c r="U135" s="157">
        <v>1.327</v>
      </c>
      <c r="V135" s="157">
        <f>ROUND(E135*U135,2)</f>
        <v>0.01</v>
      </c>
      <c r="W135" s="157"/>
      <c r="X135" s="157" t="s">
        <v>620</v>
      </c>
      <c r="Y135" s="157" t="s">
        <v>151</v>
      </c>
      <c r="Z135" s="147"/>
      <c r="AA135" s="147"/>
      <c r="AB135" s="147"/>
      <c r="AC135" s="147"/>
      <c r="AD135" s="147"/>
      <c r="AE135" s="147"/>
      <c r="AF135" s="147"/>
      <c r="AG135" s="147" t="s">
        <v>621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1" t="s">
        <v>663</v>
      </c>
      <c r="D136" s="252"/>
      <c r="E136" s="252"/>
      <c r="F136" s="252"/>
      <c r="G136" s="252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172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68">
        <v>40</v>
      </c>
      <c r="B137" s="169" t="s">
        <v>664</v>
      </c>
      <c r="C137" s="177" t="s">
        <v>665</v>
      </c>
      <c r="D137" s="170" t="s">
        <v>319</v>
      </c>
      <c r="E137" s="171">
        <v>1.009E-2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3" t="s">
        <v>627</v>
      </c>
      <c r="S137" s="173" t="s">
        <v>149</v>
      </c>
      <c r="T137" s="174" t="s">
        <v>149</v>
      </c>
      <c r="U137" s="157">
        <v>0.72499999999999998</v>
      </c>
      <c r="V137" s="157">
        <f>ROUND(E137*U137,2)</f>
        <v>0.01</v>
      </c>
      <c r="W137" s="157"/>
      <c r="X137" s="157" t="s">
        <v>620</v>
      </c>
      <c r="Y137" s="157" t="s">
        <v>151</v>
      </c>
      <c r="Z137" s="147"/>
      <c r="AA137" s="147"/>
      <c r="AB137" s="147"/>
      <c r="AC137" s="147"/>
      <c r="AD137" s="147"/>
      <c r="AE137" s="147"/>
      <c r="AF137" s="147"/>
      <c r="AG137" s="147" t="s">
        <v>621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51" t="s">
        <v>663</v>
      </c>
      <c r="D138" s="252"/>
      <c r="E138" s="252"/>
      <c r="F138" s="252"/>
      <c r="G138" s="252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x14ac:dyDescent="0.2">
      <c r="A139" s="161" t="s">
        <v>143</v>
      </c>
      <c r="B139" s="162" t="s">
        <v>96</v>
      </c>
      <c r="C139" s="176" t="s">
        <v>97</v>
      </c>
      <c r="D139" s="163"/>
      <c r="E139" s="164"/>
      <c r="F139" s="165"/>
      <c r="G139" s="165">
        <f>SUMIF(AG140:AG177,"&lt;&gt;NOR",G140:G177)</f>
        <v>0</v>
      </c>
      <c r="H139" s="165"/>
      <c r="I139" s="165">
        <f>SUM(I140:I177)</f>
        <v>0</v>
      </c>
      <c r="J139" s="165"/>
      <c r="K139" s="165">
        <f>SUM(K140:K177)</f>
        <v>0</v>
      </c>
      <c r="L139" s="165"/>
      <c r="M139" s="165">
        <f>SUM(M140:M177)</f>
        <v>0</v>
      </c>
      <c r="N139" s="164"/>
      <c r="O139" s="164">
        <f>SUM(O140:O177)</f>
        <v>0.82000000000000006</v>
      </c>
      <c r="P139" s="164"/>
      <c r="Q139" s="164">
        <f>SUM(Q140:Q177)</f>
        <v>8.74</v>
      </c>
      <c r="R139" s="165"/>
      <c r="S139" s="165"/>
      <c r="T139" s="166"/>
      <c r="U139" s="160"/>
      <c r="V139" s="160">
        <f>SUM(V140:V177)</f>
        <v>83.22999999999999</v>
      </c>
      <c r="W139" s="160"/>
      <c r="X139" s="160"/>
      <c r="Y139" s="160"/>
      <c r="AG139" t="s">
        <v>144</v>
      </c>
    </row>
    <row r="140" spans="1:60" outlineLevel="1" x14ac:dyDescent="0.2">
      <c r="A140" s="168">
        <v>41</v>
      </c>
      <c r="B140" s="169" t="s">
        <v>666</v>
      </c>
      <c r="C140" s="177" t="s">
        <v>667</v>
      </c>
      <c r="D140" s="170" t="s">
        <v>170</v>
      </c>
      <c r="E140" s="171">
        <v>6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1">
        <v>1.0240000000000001E-2</v>
      </c>
      <c r="O140" s="171">
        <f>ROUND(E140*N140,2)</f>
        <v>0.06</v>
      </c>
      <c r="P140" s="171">
        <v>0</v>
      </c>
      <c r="Q140" s="171">
        <f>ROUND(E140*P140,2)</f>
        <v>0</v>
      </c>
      <c r="R140" s="173" t="s">
        <v>668</v>
      </c>
      <c r="S140" s="173" t="s">
        <v>149</v>
      </c>
      <c r="T140" s="174" t="s">
        <v>149</v>
      </c>
      <c r="U140" s="157">
        <v>0.52600000000000002</v>
      </c>
      <c r="V140" s="157">
        <f>ROUND(E140*U140,2)</f>
        <v>3.16</v>
      </c>
      <c r="W140" s="157"/>
      <c r="X140" s="157" t="s">
        <v>150</v>
      </c>
      <c r="Y140" s="157" t="s">
        <v>151</v>
      </c>
      <c r="Z140" s="147"/>
      <c r="AA140" s="147"/>
      <c r="AB140" s="147"/>
      <c r="AC140" s="147"/>
      <c r="AD140" s="147"/>
      <c r="AE140" s="147"/>
      <c r="AF140" s="147"/>
      <c r="AG140" s="147" t="s">
        <v>152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49" t="s">
        <v>669</v>
      </c>
      <c r="D141" s="250"/>
      <c r="E141" s="250"/>
      <c r="F141" s="250"/>
      <c r="G141" s="250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154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78" t="s">
        <v>670</v>
      </c>
      <c r="D142" s="158"/>
      <c r="E142" s="159">
        <v>6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156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8">
        <v>42</v>
      </c>
      <c r="B143" s="169" t="s">
        <v>671</v>
      </c>
      <c r="C143" s="177" t="s">
        <v>672</v>
      </c>
      <c r="D143" s="170" t="s">
        <v>170</v>
      </c>
      <c r="E143" s="171">
        <v>79.2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1">
        <v>6.0000000000000002E-5</v>
      </c>
      <c r="O143" s="171">
        <f>ROUND(E143*N143,2)</f>
        <v>0</v>
      </c>
      <c r="P143" s="171">
        <v>8.4100000000000008E-3</v>
      </c>
      <c r="Q143" s="171">
        <f>ROUND(E143*P143,2)</f>
        <v>0.67</v>
      </c>
      <c r="R143" s="173" t="s">
        <v>668</v>
      </c>
      <c r="S143" s="173" t="s">
        <v>149</v>
      </c>
      <c r="T143" s="174" t="s">
        <v>149</v>
      </c>
      <c r="U143" s="157">
        <v>0.187</v>
      </c>
      <c r="V143" s="157">
        <f>ROUND(E143*U143,2)</f>
        <v>14.81</v>
      </c>
      <c r="W143" s="157"/>
      <c r="X143" s="157" t="s">
        <v>150</v>
      </c>
      <c r="Y143" s="157" t="s">
        <v>151</v>
      </c>
      <c r="Z143" s="147"/>
      <c r="AA143" s="147"/>
      <c r="AB143" s="147"/>
      <c r="AC143" s="147"/>
      <c r="AD143" s="147"/>
      <c r="AE143" s="147"/>
      <c r="AF143" s="147"/>
      <c r="AG143" s="147" t="s">
        <v>152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78" t="s">
        <v>673</v>
      </c>
      <c r="D144" s="158"/>
      <c r="E144" s="159">
        <v>79.2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156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8">
        <v>43</v>
      </c>
      <c r="B145" s="169" t="s">
        <v>674</v>
      </c>
      <c r="C145" s="177" t="s">
        <v>675</v>
      </c>
      <c r="D145" s="170" t="s">
        <v>170</v>
      </c>
      <c r="E145" s="171">
        <v>79.8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1">
        <v>1E-4</v>
      </c>
      <c r="O145" s="171">
        <f>ROUND(E145*N145,2)</f>
        <v>0.01</v>
      </c>
      <c r="P145" s="171">
        <v>1.384E-2</v>
      </c>
      <c r="Q145" s="171">
        <f>ROUND(E145*P145,2)</f>
        <v>1.1000000000000001</v>
      </c>
      <c r="R145" s="173" t="s">
        <v>668</v>
      </c>
      <c r="S145" s="173" t="s">
        <v>149</v>
      </c>
      <c r="T145" s="174" t="s">
        <v>149</v>
      </c>
      <c r="U145" s="157">
        <v>0.19800000000000001</v>
      </c>
      <c r="V145" s="157">
        <f>ROUND(E145*U145,2)</f>
        <v>15.8</v>
      </c>
      <c r="W145" s="157"/>
      <c r="X145" s="157" t="s">
        <v>150</v>
      </c>
      <c r="Y145" s="157" t="s">
        <v>151</v>
      </c>
      <c r="Z145" s="147"/>
      <c r="AA145" s="147"/>
      <c r="AB145" s="147"/>
      <c r="AC145" s="147"/>
      <c r="AD145" s="147"/>
      <c r="AE145" s="147"/>
      <c r="AF145" s="147"/>
      <c r="AG145" s="147" t="s">
        <v>152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78" t="s">
        <v>676</v>
      </c>
      <c r="D146" s="158"/>
      <c r="E146" s="159">
        <v>79.8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156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8">
        <v>44</v>
      </c>
      <c r="B147" s="169" t="s">
        <v>677</v>
      </c>
      <c r="C147" s="177" t="s">
        <v>678</v>
      </c>
      <c r="D147" s="170" t="s">
        <v>170</v>
      </c>
      <c r="E147" s="171">
        <v>154.80000000000001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1">
        <v>1.4999999999999999E-4</v>
      </c>
      <c r="O147" s="171">
        <f>ROUND(E147*N147,2)</f>
        <v>0.02</v>
      </c>
      <c r="P147" s="171">
        <v>3.9559999999999998E-2</v>
      </c>
      <c r="Q147" s="171">
        <f>ROUND(E147*P147,2)</f>
        <v>6.12</v>
      </c>
      <c r="R147" s="173" t="s">
        <v>668</v>
      </c>
      <c r="S147" s="173" t="s">
        <v>149</v>
      </c>
      <c r="T147" s="174" t="s">
        <v>149</v>
      </c>
      <c r="U147" s="157">
        <v>0.26600000000000001</v>
      </c>
      <c r="V147" s="157">
        <f>ROUND(E147*U147,2)</f>
        <v>41.18</v>
      </c>
      <c r="W147" s="157"/>
      <c r="X147" s="157" t="s">
        <v>150</v>
      </c>
      <c r="Y147" s="157" t="s">
        <v>151</v>
      </c>
      <c r="Z147" s="147"/>
      <c r="AA147" s="147"/>
      <c r="AB147" s="147"/>
      <c r="AC147" s="147"/>
      <c r="AD147" s="147"/>
      <c r="AE147" s="147"/>
      <c r="AF147" s="147"/>
      <c r="AG147" s="147" t="s">
        <v>152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78" t="s">
        <v>679</v>
      </c>
      <c r="D148" s="158"/>
      <c r="E148" s="159">
        <v>154.80000000000001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156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68">
        <v>45</v>
      </c>
      <c r="B149" s="169" t="s">
        <v>680</v>
      </c>
      <c r="C149" s="177" t="s">
        <v>681</v>
      </c>
      <c r="D149" s="170" t="s">
        <v>170</v>
      </c>
      <c r="E149" s="171">
        <v>146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1">
        <v>0</v>
      </c>
      <c r="O149" s="171">
        <f>ROUND(E149*N149,2)</f>
        <v>0</v>
      </c>
      <c r="P149" s="171">
        <v>0</v>
      </c>
      <c r="Q149" s="171">
        <f>ROUND(E149*P149,2)</f>
        <v>0</v>
      </c>
      <c r="R149" s="173" t="s">
        <v>668</v>
      </c>
      <c r="S149" s="173" t="s">
        <v>149</v>
      </c>
      <c r="T149" s="174" t="s">
        <v>149</v>
      </c>
      <c r="U149" s="157">
        <v>3.2000000000000001E-2</v>
      </c>
      <c r="V149" s="157">
        <f>ROUND(E149*U149,2)</f>
        <v>4.67</v>
      </c>
      <c r="W149" s="157"/>
      <c r="X149" s="157" t="s">
        <v>150</v>
      </c>
      <c r="Y149" s="157" t="s">
        <v>151</v>
      </c>
      <c r="Z149" s="147"/>
      <c r="AA149" s="147"/>
      <c r="AB149" s="147"/>
      <c r="AC149" s="147"/>
      <c r="AD149" s="147"/>
      <c r="AE149" s="147"/>
      <c r="AF149" s="147"/>
      <c r="AG149" s="147" t="s">
        <v>152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49" t="s">
        <v>645</v>
      </c>
      <c r="D150" s="250"/>
      <c r="E150" s="250"/>
      <c r="F150" s="250"/>
      <c r="G150" s="250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154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253" t="s">
        <v>560</v>
      </c>
      <c r="D151" s="254"/>
      <c r="E151" s="254"/>
      <c r="F151" s="254"/>
      <c r="G151" s="254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154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78" t="s">
        <v>617</v>
      </c>
      <c r="D152" s="158"/>
      <c r="E152" s="159">
        <v>6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156</v>
      </c>
      <c r="AH152" s="147">
        <v>5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78" t="s">
        <v>682</v>
      </c>
      <c r="D153" s="158"/>
      <c r="E153" s="159">
        <v>140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156</v>
      </c>
      <c r="AH153" s="147">
        <v>5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8">
        <v>46</v>
      </c>
      <c r="B154" s="169" t="s">
        <v>683</v>
      </c>
      <c r="C154" s="177" t="s">
        <v>684</v>
      </c>
      <c r="D154" s="170" t="s">
        <v>240</v>
      </c>
      <c r="E154" s="171">
        <v>18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1">
        <v>3.5000000000000001E-3</v>
      </c>
      <c r="O154" s="171">
        <f>ROUND(E154*N154,2)</f>
        <v>0.06</v>
      </c>
      <c r="P154" s="171">
        <v>3.5000000000000001E-3</v>
      </c>
      <c r="Q154" s="171">
        <f>ROUND(E154*P154,2)</f>
        <v>0.06</v>
      </c>
      <c r="R154" s="173"/>
      <c r="S154" s="173" t="s">
        <v>307</v>
      </c>
      <c r="T154" s="174" t="s">
        <v>308</v>
      </c>
      <c r="U154" s="157">
        <v>0</v>
      </c>
      <c r="V154" s="157">
        <f>ROUND(E154*U154,2)</f>
        <v>0</v>
      </c>
      <c r="W154" s="157"/>
      <c r="X154" s="157" t="s">
        <v>150</v>
      </c>
      <c r="Y154" s="157" t="s">
        <v>151</v>
      </c>
      <c r="Z154" s="147"/>
      <c r="AA154" s="147"/>
      <c r="AB154" s="147"/>
      <c r="AC154" s="147"/>
      <c r="AD154" s="147"/>
      <c r="AE154" s="147"/>
      <c r="AF154" s="147"/>
      <c r="AG154" s="147" t="s">
        <v>152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49" t="s">
        <v>685</v>
      </c>
      <c r="D155" s="250"/>
      <c r="E155" s="250"/>
      <c r="F155" s="250"/>
      <c r="G155" s="250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154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78" t="s">
        <v>686</v>
      </c>
      <c r="D156" s="158"/>
      <c r="E156" s="159">
        <v>18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156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8">
        <v>47</v>
      </c>
      <c r="B157" s="169" t="s">
        <v>687</v>
      </c>
      <c r="C157" s="177" t="s">
        <v>688</v>
      </c>
      <c r="D157" s="170" t="s">
        <v>240</v>
      </c>
      <c r="E157" s="171">
        <v>18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1">
        <v>6.6E-3</v>
      </c>
      <c r="O157" s="171">
        <f>ROUND(E157*N157,2)</f>
        <v>0.12</v>
      </c>
      <c r="P157" s="171">
        <v>6.6E-3</v>
      </c>
      <c r="Q157" s="171">
        <f>ROUND(E157*P157,2)</f>
        <v>0.12</v>
      </c>
      <c r="R157" s="173"/>
      <c r="S157" s="173" t="s">
        <v>307</v>
      </c>
      <c r="T157" s="174" t="s">
        <v>308</v>
      </c>
      <c r="U157" s="157">
        <v>0</v>
      </c>
      <c r="V157" s="157">
        <f>ROUND(E157*U157,2)</f>
        <v>0</v>
      </c>
      <c r="W157" s="157"/>
      <c r="X157" s="157" t="s">
        <v>150</v>
      </c>
      <c r="Y157" s="157" t="s">
        <v>151</v>
      </c>
      <c r="Z157" s="147"/>
      <c r="AA157" s="147"/>
      <c r="AB157" s="147"/>
      <c r="AC157" s="147"/>
      <c r="AD157" s="147"/>
      <c r="AE157" s="147"/>
      <c r="AF157" s="147"/>
      <c r="AG157" s="147" t="s">
        <v>152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49" t="s">
        <v>685</v>
      </c>
      <c r="D158" s="250"/>
      <c r="E158" s="250"/>
      <c r="F158" s="250"/>
      <c r="G158" s="250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154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78" t="s">
        <v>686</v>
      </c>
      <c r="D159" s="158"/>
      <c r="E159" s="159">
        <v>18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156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8">
        <v>48</v>
      </c>
      <c r="B160" s="169" t="s">
        <v>689</v>
      </c>
      <c r="C160" s="177" t="s">
        <v>690</v>
      </c>
      <c r="D160" s="170" t="s">
        <v>240</v>
      </c>
      <c r="E160" s="171">
        <v>26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1">
        <v>2.1000000000000001E-2</v>
      </c>
      <c r="O160" s="171">
        <f>ROUND(E160*N160,2)</f>
        <v>0.55000000000000004</v>
      </c>
      <c r="P160" s="171">
        <v>2.1000000000000001E-2</v>
      </c>
      <c r="Q160" s="171">
        <f>ROUND(E160*P160,2)</f>
        <v>0.55000000000000004</v>
      </c>
      <c r="R160" s="173"/>
      <c r="S160" s="173" t="s">
        <v>307</v>
      </c>
      <c r="T160" s="174" t="s">
        <v>308</v>
      </c>
      <c r="U160" s="157">
        <v>0</v>
      </c>
      <c r="V160" s="157">
        <f>ROUND(E160*U160,2)</f>
        <v>0</v>
      </c>
      <c r="W160" s="157"/>
      <c r="X160" s="157" t="s">
        <v>150</v>
      </c>
      <c r="Y160" s="157" t="s">
        <v>151</v>
      </c>
      <c r="Z160" s="147"/>
      <c r="AA160" s="147"/>
      <c r="AB160" s="147"/>
      <c r="AC160" s="147"/>
      <c r="AD160" s="147"/>
      <c r="AE160" s="147"/>
      <c r="AF160" s="147"/>
      <c r="AG160" s="147" t="s">
        <v>152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49" t="s">
        <v>685</v>
      </c>
      <c r="D161" s="250"/>
      <c r="E161" s="250"/>
      <c r="F161" s="250"/>
      <c r="G161" s="250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154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78" t="s">
        <v>691</v>
      </c>
      <c r="D162" s="158"/>
      <c r="E162" s="159">
        <v>26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156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68">
        <v>49</v>
      </c>
      <c r="B163" s="169" t="s">
        <v>692</v>
      </c>
      <c r="C163" s="177" t="s">
        <v>693</v>
      </c>
      <c r="D163" s="170" t="s">
        <v>240</v>
      </c>
      <c r="E163" s="171">
        <v>4</v>
      </c>
      <c r="F163" s="172"/>
      <c r="G163" s="173">
        <f>ROUND(E163*F163,2)</f>
        <v>0</v>
      </c>
      <c r="H163" s="172"/>
      <c r="I163" s="173">
        <f>ROUND(E163*H163,2)</f>
        <v>0</v>
      </c>
      <c r="J163" s="172"/>
      <c r="K163" s="173">
        <f>ROUND(E163*J163,2)</f>
        <v>0</v>
      </c>
      <c r="L163" s="173">
        <v>21</v>
      </c>
      <c r="M163" s="173">
        <f>G163*(1+L163/100)</f>
        <v>0</v>
      </c>
      <c r="N163" s="171">
        <v>0</v>
      </c>
      <c r="O163" s="171">
        <f>ROUND(E163*N163,2)</f>
        <v>0</v>
      </c>
      <c r="P163" s="171">
        <v>4.8999999999999998E-3</v>
      </c>
      <c r="Q163" s="171">
        <f>ROUND(E163*P163,2)</f>
        <v>0.02</v>
      </c>
      <c r="R163" s="173"/>
      <c r="S163" s="173" t="s">
        <v>307</v>
      </c>
      <c r="T163" s="174" t="s">
        <v>308</v>
      </c>
      <c r="U163" s="157">
        <v>0</v>
      </c>
      <c r="V163" s="157">
        <f>ROUND(E163*U163,2)</f>
        <v>0</v>
      </c>
      <c r="W163" s="157"/>
      <c r="X163" s="157" t="s">
        <v>150</v>
      </c>
      <c r="Y163" s="157" t="s">
        <v>151</v>
      </c>
      <c r="Z163" s="147"/>
      <c r="AA163" s="147"/>
      <c r="AB163" s="147"/>
      <c r="AC163" s="147"/>
      <c r="AD163" s="147"/>
      <c r="AE163" s="147"/>
      <c r="AF163" s="147"/>
      <c r="AG163" s="147" t="s">
        <v>152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49" t="s">
        <v>694</v>
      </c>
      <c r="D164" s="250"/>
      <c r="E164" s="250"/>
      <c r="F164" s="250"/>
      <c r="G164" s="250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154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78" t="s">
        <v>368</v>
      </c>
      <c r="D165" s="158"/>
      <c r="E165" s="159">
        <v>4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156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68">
        <v>50</v>
      </c>
      <c r="B166" s="169" t="s">
        <v>695</v>
      </c>
      <c r="C166" s="177" t="s">
        <v>696</v>
      </c>
      <c r="D166" s="170" t="s">
        <v>240</v>
      </c>
      <c r="E166" s="171">
        <v>4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1">
        <v>0</v>
      </c>
      <c r="O166" s="171">
        <f>ROUND(E166*N166,2)</f>
        <v>0</v>
      </c>
      <c r="P166" s="171">
        <v>7.9000000000000008E-3</v>
      </c>
      <c r="Q166" s="171">
        <f>ROUND(E166*P166,2)</f>
        <v>0.03</v>
      </c>
      <c r="R166" s="173"/>
      <c r="S166" s="173" t="s">
        <v>307</v>
      </c>
      <c r="T166" s="174" t="s">
        <v>308</v>
      </c>
      <c r="U166" s="157">
        <v>0</v>
      </c>
      <c r="V166" s="157">
        <f>ROUND(E166*U166,2)</f>
        <v>0</v>
      </c>
      <c r="W166" s="157"/>
      <c r="X166" s="157" t="s">
        <v>150</v>
      </c>
      <c r="Y166" s="157" t="s">
        <v>151</v>
      </c>
      <c r="Z166" s="147"/>
      <c r="AA166" s="147"/>
      <c r="AB166" s="147"/>
      <c r="AC166" s="147"/>
      <c r="AD166" s="147"/>
      <c r="AE166" s="147"/>
      <c r="AF166" s="147"/>
      <c r="AG166" s="147" t="s">
        <v>152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249" t="s">
        <v>694</v>
      </c>
      <c r="D167" s="250"/>
      <c r="E167" s="250"/>
      <c r="F167" s="250"/>
      <c r="G167" s="250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154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78" t="s">
        <v>368</v>
      </c>
      <c r="D168" s="158"/>
      <c r="E168" s="159">
        <v>4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156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8">
        <v>51</v>
      </c>
      <c r="B169" s="169" t="s">
        <v>697</v>
      </c>
      <c r="C169" s="177" t="s">
        <v>698</v>
      </c>
      <c r="D169" s="170" t="s">
        <v>240</v>
      </c>
      <c r="E169" s="171">
        <v>4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1">
        <v>0</v>
      </c>
      <c r="O169" s="171">
        <f>ROUND(E169*N169,2)</f>
        <v>0</v>
      </c>
      <c r="P169" s="171">
        <v>1.7000000000000001E-2</v>
      </c>
      <c r="Q169" s="171">
        <f>ROUND(E169*P169,2)</f>
        <v>7.0000000000000007E-2</v>
      </c>
      <c r="R169" s="173"/>
      <c r="S169" s="173" t="s">
        <v>307</v>
      </c>
      <c r="T169" s="174" t="s">
        <v>308</v>
      </c>
      <c r="U169" s="157">
        <v>0</v>
      </c>
      <c r="V169" s="157">
        <f>ROUND(E169*U169,2)</f>
        <v>0</v>
      </c>
      <c r="W169" s="157"/>
      <c r="X169" s="157" t="s">
        <v>150</v>
      </c>
      <c r="Y169" s="157" t="s">
        <v>151</v>
      </c>
      <c r="Z169" s="147"/>
      <c r="AA169" s="147"/>
      <c r="AB169" s="147"/>
      <c r="AC169" s="147"/>
      <c r="AD169" s="147"/>
      <c r="AE169" s="147"/>
      <c r="AF169" s="147"/>
      <c r="AG169" s="147" t="s">
        <v>152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249" t="s">
        <v>694</v>
      </c>
      <c r="D170" s="250"/>
      <c r="E170" s="250"/>
      <c r="F170" s="250"/>
      <c r="G170" s="25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154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78" t="s">
        <v>368</v>
      </c>
      <c r="D171" s="158"/>
      <c r="E171" s="159">
        <v>4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156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8">
        <v>52</v>
      </c>
      <c r="B172" s="169" t="s">
        <v>699</v>
      </c>
      <c r="C172" s="177" t="s">
        <v>700</v>
      </c>
      <c r="D172" s="170" t="s">
        <v>332</v>
      </c>
      <c r="E172" s="171">
        <v>1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21</v>
      </c>
      <c r="M172" s="173">
        <f>G172*(1+L172/100)</f>
        <v>0</v>
      </c>
      <c r="N172" s="171">
        <v>5.0000000000000001E-4</v>
      </c>
      <c r="O172" s="171">
        <f>ROUND(E172*N172,2)</f>
        <v>0</v>
      </c>
      <c r="P172" s="171">
        <v>0</v>
      </c>
      <c r="Q172" s="171">
        <f>ROUND(E172*P172,2)</f>
        <v>0</v>
      </c>
      <c r="R172" s="173"/>
      <c r="S172" s="173" t="s">
        <v>307</v>
      </c>
      <c r="T172" s="174" t="s">
        <v>308</v>
      </c>
      <c r="U172" s="157">
        <v>0</v>
      </c>
      <c r="V172" s="157">
        <f>ROUND(E172*U172,2)</f>
        <v>0</v>
      </c>
      <c r="W172" s="157"/>
      <c r="X172" s="157" t="s">
        <v>314</v>
      </c>
      <c r="Y172" s="157" t="s">
        <v>151</v>
      </c>
      <c r="Z172" s="147"/>
      <c r="AA172" s="147"/>
      <c r="AB172" s="147"/>
      <c r="AC172" s="147"/>
      <c r="AD172" s="147"/>
      <c r="AE172" s="147"/>
      <c r="AF172" s="147"/>
      <c r="AG172" s="147" t="s">
        <v>315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249" t="s">
        <v>701</v>
      </c>
      <c r="D173" s="250"/>
      <c r="E173" s="250"/>
      <c r="F173" s="250"/>
      <c r="G173" s="250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154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253" t="s">
        <v>702</v>
      </c>
      <c r="D174" s="254"/>
      <c r="E174" s="254"/>
      <c r="F174" s="254"/>
      <c r="G174" s="254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154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78" t="s">
        <v>66</v>
      </c>
      <c r="D175" s="158"/>
      <c r="E175" s="159">
        <v>1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156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82">
        <v>53</v>
      </c>
      <c r="B176" s="183" t="s">
        <v>703</v>
      </c>
      <c r="C176" s="189" t="s">
        <v>704</v>
      </c>
      <c r="D176" s="184" t="s">
        <v>319</v>
      </c>
      <c r="E176" s="185">
        <v>0.82569000000000004</v>
      </c>
      <c r="F176" s="186"/>
      <c r="G176" s="187">
        <f>ROUND(E176*F176,2)</f>
        <v>0</v>
      </c>
      <c r="H176" s="186"/>
      <c r="I176" s="187">
        <f>ROUND(E176*H176,2)</f>
        <v>0</v>
      </c>
      <c r="J176" s="186"/>
      <c r="K176" s="187">
        <f>ROUND(E176*J176,2)</f>
        <v>0</v>
      </c>
      <c r="L176" s="187">
        <v>21</v>
      </c>
      <c r="M176" s="187">
        <f>G176*(1+L176/100)</f>
        <v>0</v>
      </c>
      <c r="N176" s="185">
        <v>0</v>
      </c>
      <c r="O176" s="185">
        <f>ROUND(E176*N176,2)</f>
        <v>0</v>
      </c>
      <c r="P176" s="185">
        <v>0</v>
      </c>
      <c r="Q176" s="185">
        <f>ROUND(E176*P176,2)</f>
        <v>0</v>
      </c>
      <c r="R176" s="187" t="s">
        <v>668</v>
      </c>
      <c r="S176" s="187" t="s">
        <v>149</v>
      </c>
      <c r="T176" s="188" t="s">
        <v>149</v>
      </c>
      <c r="U176" s="157">
        <v>3.5630000000000002</v>
      </c>
      <c r="V176" s="157">
        <f>ROUND(E176*U176,2)</f>
        <v>2.94</v>
      </c>
      <c r="W176" s="157"/>
      <c r="X176" s="157" t="s">
        <v>620</v>
      </c>
      <c r="Y176" s="157" t="s">
        <v>151</v>
      </c>
      <c r="Z176" s="147"/>
      <c r="AA176" s="147"/>
      <c r="AB176" s="147"/>
      <c r="AC176" s="147"/>
      <c r="AD176" s="147"/>
      <c r="AE176" s="147"/>
      <c r="AF176" s="147"/>
      <c r="AG176" s="147" t="s">
        <v>621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82">
        <v>54</v>
      </c>
      <c r="B177" s="183" t="s">
        <v>705</v>
      </c>
      <c r="C177" s="189" t="s">
        <v>706</v>
      </c>
      <c r="D177" s="184" t="s">
        <v>319</v>
      </c>
      <c r="E177" s="185">
        <v>0.82569000000000004</v>
      </c>
      <c r="F177" s="186"/>
      <c r="G177" s="187">
        <f>ROUND(E177*F177,2)</f>
        <v>0</v>
      </c>
      <c r="H177" s="186"/>
      <c r="I177" s="187">
        <f>ROUND(E177*H177,2)</f>
        <v>0</v>
      </c>
      <c r="J177" s="186"/>
      <c r="K177" s="187">
        <f>ROUND(E177*J177,2)</f>
        <v>0</v>
      </c>
      <c r="L177" s="187">
        <v>21</v>
      </c>
      <c r="M177" s="187">
        <f>G177*(1+L177/100)</f>
        <v>0</v>
      </c>
      <c r="N177" s="185">
        <v>0</v>
      </c>
      <c r="O177" s="185">
        <f>ROUND(E177*N177,2)</f>
        <v>0</v>
      </c>
      <c r="P177" s="185">
        <v>0</v>
      </c>
      <c r="Q177" s="185">
        <f>ROUND(E177*P177,2)</f>
        <v>0</v>
      </c>
      <c r="R177" s="187" t="s">
        <v>668</v>
      </c>
      <c r="S177" s="187" t="s">
        <v>149</v>
      </c>
      <c r="T177" s="188" t="s">
        <v>149</v>
      </c>
      <c r="U177" s="157">
        <v>0.81599999999999995</v>
      </c>
      <c r="V177" s="157">
        <f>ROUND(E177*U177,2)</f>
        <v>0.67</v>
      </c>
      <c r="W177" s="157"/>
      <c r="X177" s="157" t="s">
        <v>620</v>
      </c>
      <c r="Y177" s="157" t="s">
        <v>151</v>
      </c>
      <c r="Z177" s="147"/>
      <c r="AA177" s="147"/>
      <c r="AB177" s="147"/>
      <c r="AC177" s="147"/>
      <c r="AD177" s="147"/>
      <c r="AE177" s="147"/>
      <c r="AF177" s="147"/>
      <c r="AG177" s="147" t="s">
        <v>621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x14ac:dyDescent="0.2">
      <c r="A178" s="161" t="s">
        <v>143</v>
      </c>
      <c r="B178" s="162" t="s">
        <v>98</v>
      </c>
      <c r="C178" s="176" t="s">
        <v>99</v>
      </c>
      <c r="D178" s="163"/>
      <c r="E178" s="164"/>
      <c r="F178" s="165"/>
      <c r="G178" s="165">
        <f>SUMIF(AG179:AG182,"&lt;&gt;NOR",G179:G182)</f>
        <v>0</v>
      </c>
      <c r="H178" s="165"/>
      <c r="I178" s="165">
        <f>SUM(I179:I182)</f>
        <v>0</v>
      </c>
      <c r="J178" s="165"/>
      <c r="K178" s="165">
        <f>SUM(K179:K182)</f>
        <v>0</v>
      </c>
      <c r="L178" s="165"/>
      <c r="M178" s="165">
        <f>SUM(M179:M182)</f>
        <v>0</v>
      </c>
      <c r="N178" s="164"/>
      <c r="O178" s="164">
        <f>SUM(O179:O182)</f>
        <v>0</v>
      </c>
      <c r="P178" s="164"/>
      <c r="Q178" s="164">
        <f>SUM(Q179:Q182)</f>
        <v>0</v>
      </c>
      <c r="R178" s="165"/>
      <c r="S178" s="165"/>
      <c r="T178" s="166"/>
      <c r="U178" s="160"/>
      <c r="V178" s="160">
        <f>SUM(V179:V182)</f>
        <v>0.92</v>
      </c>
      <c r="W178" s="160"/>
      <c r="X178" s="160"/>
      <c r="Y178" s="160"/>
      <c r="AG178" t="s">
        <v>144</v>
      </c>
    </row>
    <row r="179" spans="1:60" outlineLevel="1" x14ac:dyDescent="0.2">
      <c r="A179" s="168">
        <v>55</v>
      </c>
      <c r="B179" s="169" t="s">
        <v>707</v>
      </c>
      <c r="C179" s="177" t="s">
        <v>708</v>
      </c>
      <c r="D179" s="170" t="s">
        <v>240</v>
      </c>
      <c r="E179" s="171">
        <v>4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1">
        <v>1.2999999999999999E-4</v>
      </c>
      <c r="O179" s="171">
        <f>ROUND(E179*N179,2)</f>
        <v>0</v>
      </c>
      <c r="P179" s="171">
        <v>1.1000000000000001E-3</v>
      </c>
      <c r="Q179" s="171">
        <f>ROUND(E179*P179,2)</f>
        <v>0</v>
      </c>
      <c r="R179" s="173" t="s">
        <v>668</v>
      </c>
      <c r="S179" s="173" t="s">
        <v>149</v>
      </c>
      <c r="T179" s="174" t="s">
        <v>149</v>
      </c>
      <c r="U179" s="157">
        <v>0.22900000000000001</v>
      </c>
      <c r="V179" s="157">
        <f>ROUND(E179*U179,2)</f>
        <v>0.92</v>
      </c>
      <c r="W179" s="157"/>
      <c r="X179" s="157" t="s">
        <v>150</v>
      </c>
      <c r="Y179" s="157" t="s">
        <v>151</v>
      </c>
      <c r="Z179" s="147"/>
      <c r="AA179" s="147"/>
      <c r="AB179" s="147"/>
      <c r="AC179" s="147"/>
      <c r="AD179" s="147"/>
      <c r="AE179" s="147"/>
      <c r="AF179" s="147"/>
      <c r="AG179" s="147" t="s">
        <v>152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78" t="s">
        <v>368</v>
      </c>
      <c r="D180" s="158"/>
      <c r="E180" s="159">
        <v>4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156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82">
        <v>56</v>
      </c>
      <c r="B181" s="183" t="s">
        <v>709</v>
      </c>
      <c r="C181" s="189" t="s">
        <v>710</v>
      </c>
      <c r="D181" s="184" t="s">
        <v>319</v>
      </c>
      <c r="E181" s="185">
        <v>5.1999999999999995E-4</v>
      </c>
      <c r="F181" s="186"/>
      <c r="G181" s="187">
        <f>ROUND(E181*F181,2)</f>
        <v>0</v>
      </c>
      <c r="H181" s="186"/>
      <c r="I181" s="187">
        <f>ROUND(E181*H181,2)</f>
        <v>0</v>
      </c>
      <c r="J181" s="186"/>
      <c r="K181" s="187">
        <f>ROUND(E181*J181,2)</f>
        <v>0</v>
      </c>
      <c r="L181" s="187">
        <v>21</v>
      </c>
      <c r="M181" s="187">
        <f>G181*(1+L181/100)</f>
        <v>0</v>
      </c>
      <c r="N181" s="185">
        <v>0</v>
      </c>
      <c r="O181" s="185">
        <f>ROUND(E181*N181,2)</f>
        <v>0</v>
      </c>
      <c r="P181" s="185">
        <v>0</v>
      </c>
      <c r="Q181" s="185">
        <f>ROUND(E181*P181,2)</f>
        <v>0</v>
      </c>
      <c r="R181" s="187" t="s">
        <v>668</v>
      </c>
      <c r="S181" s="187" t="s">
        <v>149</v>
      </c>
      <c r="T181" s="188" t="s">
        <v>149</v>
      </c>
      <c r="U181" s="157">
        <v>2.5750000000000002</v>
      </c>
      <c r="V181" s="157">
        <f>ROUND(E181*U181,2)</f>
        <v>0</v>
      </c>
      <c r="W181" s="157"/>
      <c r="X181" s="157" t="s">
        <v>620</v>
      </c>
      <c r="Y181" s="157" t="s">
        <v>151</v>
      </c>
      <c r="Z181" s="147"/>
      <c r="AA181" s="147"/>
      <c r="AB181" s="147"/>
      <c r="AC181" s="147"/>
      <c r="AD181" s="147"/>
      <c r="AE181" s="147"/>
      <c r="AF181" s="147"/>
      <c r="AG181" s="147" t="s">
        <v>621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82">
        <v>57</v>
      </c>
      <c r="B182" s="183" t="s">
        <v>711</v>
      </c>
      <c r="C182" s="189" t="s">
        <v>712</v>
      </c>
      <c r="D182" s="184" t="s">
        <v>319</v>
      </c>
      <c r="E182" s="185">
        <v>5.1999999999999995E-4</v>
      </c>
      <c r="F182" s="186"/>
      <c r="G182" s="187">
        <f>ROUND(E182*F182,2)</f>
        <v>0</v>
      </c>
      <c r="H182" s="186"/>
      <c r="I182" s="187">
        <f>ROUND(E182*H182,2)</f>
        <v>0</v>
      </c>
      <c r="J182" s="186"/>
      <c r="K182" s="187">
        <f>ROUND(E182*J182,2)</f>
        <v>0</v>
      </c>
      <c r="L182" s="187">
        <v>21</v>
      </c>
      <c r="M182" s="187">
        <f>G182*(1+L182/100)</f>
        <v>0</v>
      </c>
      <c r="N182" s="185">
        <v>0</v>
      </c>
      <c r="O182" s="185">
        <f>ROUND(E182*N182,2)</f>
        <v>0</v>
      </c>
      <c r="P182" s="185">
        <v>0</v>
      </c>
      <c r="Q182" s="185">
        <f>ROUND(E182*P182,2)</f>
        <v>0</v>
      </c>
      <c r="R182" s="187" t="s">
        <v>668</v>
      </c>
      <c r="S182" s="187" t="s">
        <v>149</v>
      </c>
      <c r="T182" s="188" t="s">
        <v>149</v>
      </c>
      <c r="U182" s="157">
        <v>1.355</v>
      </c>
      <c r="V182" s="157">
        <f>ROUND(E182*U182,2)</f>
        <v>0</v>
      </c>
      <c r="W182" s="157"/>
      <c r="X182" s="157" t="s">
        <v>620</v>
      </c>
      <c r="Y182" s="157" t="s">
        <v>151</v>
      </c>
      <c r="Z182" s="147"/>
      <c r="AA182" s="147"/>
      <c r="AB182" s="147"/>
      <c r="AC182" s="147"/>
      <c r="AD182" s="147"/>
      <c r="AE182" s="147"/>
      <c r="AF182" s="147"/>
      <c r="AG182" s="147" t="s">
        <v>621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1" t="s">
        <v>143</v>
      </c>
      <c r="B183" s="162" t="s">
        <v>100</v>
      </c>
      <c r="C183" s="176" t="s">
        <v>101</v>
      </c>
      <c r="D183" s="163"/>
      <c r="E183" s="164"/>
      <c r="F183" s="165"/>
      <c r="G183" s="165">
        <f>SUMIF(AG184:AG188,"&lt;&gt;NOR",G184:G188)</f>
        <v>0</v>
      </c>
      <c r="H183" s="165"/>
      <c r="I183" s="165">
        <f>SUM(I184:I188)</f>
        <v>0</v>
      </c>
      <c r="J183" s="165"/>
      <c r="K183" s="165">
        <f>SUM(K184:K188)</f>
        <v>0</v>
      </c>
      <c r="L183" s="165"/>
      <c r="M183" s="165">
        <f>SUM(M184:M188)</f>
        <v>0</v>
      </c>
      <c r="N183" s="164"/>
      <c r="O183" s="164">
        <f>SUM(O184:O188)</f>
        <v>0</v>
      </c>
      <c r="P183" s="164"/>
      <c r="Q183" s="164">
        <f>SUM(Q184:Q188)</f>
        <v>0</v>
      </c>
      <c r="R183" s="165"/>
      <c r="S183" s="165"/>
      <c r="T183" s="166"/>
      <c r="U183" s="160"/>
      <c r="V183" s="160">
        <f>SUM(V184:V188)</f>
        <v>0.52</v>
      </c>
      <c r="W183" s="160"/>
      <c r="X183" s="160"/>
      <c r="Y183" s="160"/>
      <c r="AG183" t="s">
        <v>144</v>
      </c>
    </row>
    <row r="184" spans="1:60" ht="22.5" outlineLevel="1" x14ac:dyDescent="0.2">
      <c r="A184" s="168">
        <v>58</v>
      </c>
      <c r="B184" s="169" t="s">
        <v>713</v>
      </c>
      <c r="C184" s="177" t="s">
        <v>714</v>
      </c>
      <c r="D184" s="170" t="s">
        <v>170</v>
      </c>
      <c r="E184" s="171">
        <v>6</v>
      </c>
      <c r="F184" s="172"/>
      <c r="G184" s="173">
        <f>ROUND(E184*F184,2)</f>
        <v>0</v>
      </c>
      <c r="H184" s="172"/>
      <c r="I184" s="173">
        <f>ROUND(E184*H184,2)</f>
        <v>0</v>
      </c>
      <c r="J184" s="172"/>
      <c r="K184" s="173">
        <f>ROUND(E184*J184,2)</f>
        <v>0</v>
      </c>
      <c r="L184" s="173">
        <v>21</v>
      </c>
      <c r="M184" s="173">
        <f>G184*(1+L184/100)</f>
        <v>0</v>
      </c>
      <c r="N184" s="171">
        <v>6.9999999999999994E-5</v>
      </c>
      <c r="O184" s="171">
        <f>ROUND(E184*N184,2)</f>
        <v>0</v>
      </c>
      <c r="P184" s="171">
        <v>0</v>
      </c>
      <c r="Q184" s="171">
        <f>ROUND(E184*P184,2)</f>
        <v>0</v>
      </c>
      <c r="R184" s="173" t="s">
        <v>715</v>
      </c>
      <c r="S184" s="173" t="s">
        <v>149</v>
      </c>
      <c r="T184" s="174" t="s">
        <v>149</v>
      </c>
      <c r="U184" s="157">
        <v>8.6999999999999994E-2</v>
      </c>
      <c r="V184" s="157">
        <f>ROUND(E184*U184,2)</f>
        <v>0.52</v>
      </c>
      <c r="W184" s="157"/>
      <c r="X184" s="157" t="s">
        <v>150</v>
      </c>
      <c r="Y184" s="157" t="s">
        <v>151</v>
      </c>
      <c r="Z184" s="147"/>
      <c r="AA184" s="147"/>
      <c r="AB184" s="147"/>
      <c r="AC184" s="147"/>
      <c r="AD184" s="147"/>
      <c r="AE184" s="147"/>
      <c r="AF184" s="147"/>
      <c r="AG184" s="147" t="s">
        <v>152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1" t="s">
        <v>716</v>
      </c>
      <c r="D185" s="252"/>
      <c r="E185" s="252"/>
      <c r="F185" s="252"/>
      <c r="G185" s="252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172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253" t="s">
        <v>701</v>
      </c>
      <c r="D186" s="254"/>
      <c r="E186" s="254"/>
      <c r="F186" s="254"/>
      <c r="G186" s="254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154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253" t="s">
        <v>717</v>
      </c>
      <c r="D187" s="254"/>
      <c r="E187" s="254"/>
      <c r="F187" s="254"/>
      <c r="G187" s="254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154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78" t="s">
        <v>617</v>
      </c>
      <c r="D188" s="158"/>
      <c r="E188" s="159">
        <v>6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156</v>
      </c>
      <c r="AH188" s="147">
        <v>5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x14ac:dyDescent="0.2">
      <c r="A189" s="161" t="s">
        <v>143</v>
      </c>
      <c r="B189" s="162" t="s">
        <v>102</v>
      </c>
      <c r="C189" s="176" t="s">
        <v>103</v>
      </c>
      <c r="D189" s="163"/>
      <c r="E189" s="164"/>
      <c r="F189" s="165"/>
      <c r="G189" s="165">
        <f>SUMIF(AG190:AG191,"&lt;&gt;NOR",G190:G191)</f>
        <v>0</v>
      </c>
      <c r="H189" s="165"/>
      <c r="I189" s="165">
        <f>SUM(I190:I191)</f>
        <v>0</v>
      </c>
      <c r="J189" s="165"/>
      <c r="K189" s="165">
        <f>SUM(K190:K191)</f>
        <v>0</v>
      </c>
      <c r="L189" s="165"/>
      <c r="M189" s="165">
        <f>SUM(M190:M191)</f>
        <v>0</v>
      </c>
      <c r="N189" s="164"/>
      <c r="O189" s="164">
        <f>SUM(O190:O191)</f>
        <v>0</v>
      </c>
      <c r="P189" s="164"/>
      <c r="Q189" s="164">
        <f>SUM(Q190:Q191)</f>
        <v>0</v>
      </c>
      <c r="R189" s="165"/>
      <c r="S189" s="165"/>
      <c r="T189" s="166"/>
      <c r="U189" s="160"/>
      <c r="V189" s="160">
        <f>SUM(V190:V191)</f>
        <v>0</v>
      </c>
      <c r="W189" s="160"/>
      <c r="X189" s="160"/>
      <c r="Y189" s="160"/>
      <c r="AG189" t="s">
        <v>144</v>
      </c>
    </row>
    <row r="190" spans="1:60" outlineLevel="1" x14ac:dyDescent="0.2">
      <c r="A190" s="168">
        <v>59</v>
      </c>
      <c r="B190" s="169" t="s">
        <v>718</v>
      </c>
      <c r="C190" s="177" t="s">
        <v>719</v>
      </c>
      <c r="D190" s="170" t="s">
        <v>240</v>
      </c>
      <c r="E190" s="171">
        <v>2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1">
        <v>8.0000000000000004E-4</v>
      </c>
      <c r="O190" s="171">
        <f>ROUND(E190*N190,2)</f>
        <v>0</v>
      </c>
      <c r="P190" s="171">
        <v>0</v>
      </c>
      <c r="Q190" s="171">
        <f>ROUND(E190*P190,2)</f>
        <v>0</v>
      </c>
      <c r="R190" s="173" t="s">
        <v>313</v>
      </c>
      <c r="S190" s="173" t="s">
        <v>149</v>
      </c>
      <c r="T190" s="174" t="s">
        <v>149</v>
      </c>
      <c r="U190" s="157">
        <v>0</v>
      </c>
      <c r="V190" s="157">
        <f>ROUND(E190*U190,2)</f>
        <v>0</v>
      </c>
      <c r="W190" s="157"/>
      <c r="X190" s="157" t="s">
        <v>314</v>
      </c>
      <c r="Y190" s="157" t="s">
        <v>151</v>
      </c>
      <c r="Z190" s="147"/>
      <c r="AA190" s="147"/>
      <c r="AB190" s="147"/>
      <c r="AC190" s="147"/>
      <c r="AD190" s="147"/>
      <c r="AE190" s="147"/>
      <c r="AF190" s="147"/>
      <c r="AG190" s="147" t="s">
        <v>315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78" t="s">
        <v>70</v>
      </c>
      <c r="D191" s="158"/>
      <c r="E191" s="159">
        <v>2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156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61" t="s">
        <v>143</v>
      </c>
      <c r="B192" s="162" t="s">
        <v>104</v>
      </c>
      <c r="C192" s="176" t="s">
        <v>105</v>
      </c>
      <c r="D192" s="163"/>
      <c r="E192" s="164"/>
      <c r="F192" s="165"/>
      <c r="G192" s="165">
        <f>SUMIF(AG193:AG207,"&lt;&gt;NOR",G193:G207)</f>
        <v>0</v>
      </c>
      <c r="H192" s="165"/>
      <c r="I192" s="165">
        <f>SUM(I193:I207)</f>
        <v>0</v>
      </c>
      <c r="J192" s="165"/>
      <c r="K192" s="165">
        <f>SUM(K193:K207)</f>
        <v>0</v>
      </c>
      <c r="L192" s="165"/>
      <c r="M192" s="165">
        <f>SUM(M193:M207)</f>
        <v>0</v>
      </c>
      <c r="N192" s="164"/>
      <c r="O192" s="164">
        <f>SUM(O193:O207)</f>
        <v>0.04</v>
      </c>
      <c r="P192" s="164"/>
      <c r="Q192" s="164">
        <f>SUM(Q193:Q207)</f>
        <v>0</v>
      </c>
      <c r="R192" s="165"/>
      <c r="S192" s="165"/>
      <c r="T192" s="166"/>
      <c r="U192" s="160"/>
      <c r="V192" s="160">
        <f>SUM(V193:V207)</f>
        <v>20.28</v>
      </c>
      <c r="W192" s="160"/>
      <c r="X192" s="160"/>
      <c r="Y192" s="160"/>
      <c r="AG192" t="s">
        <v>144</v>
      </c>
    </row>
    <row r="193" spans="1:60" outlineLevel="1" x14ac:dyDescent="0.2">
      <c r="A193" s="168">
        <v>60</v>
      </c>
      <c r="B193" s="169" t="s">
        <v>720</v>
      </c>
      <c r="C193" s="177" t="s">
        <v>721</v>
      </c>
      <c r="D193" s="170" t="s">
        <v>240</v>
      </c>
      <c r="E193" s="171">
        <v>2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21</v>
      </c>
      <c r="M193" s="173">
        <f>G193*(1+L193/100)</f>
        <v>0</v>
      </c>
      <c r="N193" s="171">
        <v>3.0000000000000001E-5</v>
      </c>
      <c r="O193" s="171">
        <f>ROUND(E193*N193,2)</f>
        <v>0</v>
      </c>
      <c r="P193" s="171">
        <v>0</v>
      </c>
      <c r="Q193" s="171">
        <f>ROUND(E193*P193,2)</f>
        <v>0</v>
      </c>
      <c r="R193" s="173"/>
      <c r="S193" s="173" t="s">
        <v>149</v>
      </c>
      <c r="T193" s="174" t="s">
        <v>149</v>
      </c>
      <c r="U193" s="157">
        <v>0.3</v>
      </c>
      <c r="V193" s="157">
        <f>ROUND(E193*U193,2)</f>
        <v>0.6</v>
      </c>
      <c r="W193" s="157"/>
      <c r="X193" s="157" t="s">
        <v>150</v>
      </c>
      <c r="Y193" s="157" t="s">
        <v>151</v>
      </c>
      <c r="Z193" s="147"/>
      <c r="AA193" s="147"/>
      <c r="AB193" s="147"/>
      <c r="AC193" s="147"/>
      <c r="AD193" s="147"/>
      <c r="AE193" s="147"/>
      <c r="AF193" s="147"/>
      <c r="AG193" s="147" t="s">
        <v>152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78" t="s">
        <v>70</v>
      </c>
      <c r="D194" s="158"/>
      <c r="E194" s="159">
        <v>2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156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8">
        <v>61</v>
      </c>
      <c r="B195" s="169" t="s">
        <v>722</v>
      </c>
      <c r="C195" s="177" t="s">
        <v>723</v>
      </c>
      <c r="D195" s="170" t="s">
        <v>170</v>
      </c>
      <c r="E195" s="171">
        <v>77.400000000000006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1">
        <v>0</v>
      </c>
      <c r="O195" s="171">
        <f>ROUND(E195*N195,2)</f>
        <v>0</v>
      </c>
      <c r="P195" s="171">
        <v>0</v>
      </c>
      <c r="Q195" s="171">
        <f>ROUND(E195*P195,2)</f>
        <v>0</v>
      </c>
      <c r="R195" s="173"/>
      <c r="S195" s="173" t="s">
        <v>149</v>
      </c>
      <c r="T195" s="174" t="s">
        <v>149</v>
      </c>
      <c r="U195" s="157">
        <v>0.11799999999999999</v>
      </c>
      <c r="V195" s="157">
        <f>ROUND(E195*U195,2)</f>
        <v>9.1300000000000008</v>
      </c>
      <c r="W195" s="157"/>
      <c r="X195" s="157" t="s">
        <v>150</v>
      </c>
      <c r="Y195" s="157" t="s">
        <v>151</v>
      </c>
      <c r="Z195" s="147"/>
      <c r="AA195" s="147"/>
      <c r="AB195" s="147"/>
      <c r="AC195" s="147"/>
      <c r="AD195" s="147"/>
      <c r="AE195" s="147"/>
      <c r="AF195" s="147"/>
      <c r="AG195" s="147" t="s">
        <v>152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78" t="s">
        <v>724</v>
      </c>
      <c r="D196" s="158"/>
      <c r="E196" s="159">
        <v>77.400000000000006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156</v>
      </c>
      <c r="AH196" s="147">
        <v>5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68">
        <v>62</v>
      </c>
      <c r="B197" s="169" t="s">
        <v>725</v>
      </c>
      <c r="C197" s="177" t="s">
        <v>726</v>
      </c>
      <c r="D197" s="170" t="s">
        <v>170</v>
      </c>
      <c r="E197" s="171">
        <v>77.400000000000006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1">
        <v>0</v>
      </c>
      <c r="O197" s="171">
        <f>ROUND(E197*N197,2)</f>
        <v>0</v>
      </c>
      <c r="P197" s="171">
        <v>0</v>
      </c>
      <c r="Q197" s="171">
        <f>ROUND(E197*P197,2)</f>
        <v>0</v>
      </c>
      <c r="R197" s="173"/>
      <c r="S197" s="173" t="s">
        <v>149</v>
      </c>
      <c r="T197" s="174" t="s">
        <v>149</v>
      </c>
      <c r="U197" s="157">
        <v>0.11799999999999999</v>
      </c>
      <c r="V197" s="157">
        <f>ROUND(E197*U197,2)</f>
        <v>9.1300000000000008</v>
      </c>
      <c r="W197" s="157"/>
      <c r="X197" s="157" t="s">
        <v>150</v>
      </c>
      <c r="Y197" s="157" t="s">
        <v>151</v>
      </c>
      <c r="Z197" s="147"/>
      <c r="AA197" s="147"/>
      <c r="AB197" s="147"/>
      <c r="AC197" s="147"/>
      <c r="AD197" s="147"/>
      <c r="AE197" s="147"/>
      <c r="AF197" s="147"/>
      <c r="AG197" s="147" t="s">
        <v>152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78" t="s">
        <v>724</v>
      </c>
      <c r="D198" s="158"/>
      <c r="E198" s="159">
        <v>77.400000000000006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156</v>
      </c>
      <c r="AH198" s="147">
        <v>5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8">
        <v>63</v>
      </c>
      <c r="B199" s="169" t="s">
        <v>727</v>
      </c>
      <c r="C199" s="177" t="s">
        <v>728</v>
      </c>
      <c r="D199" s="170" t="s">
        <v>170</v>
      </c>
      <c r="E199" s="171">
        <v>77.400000000000006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71">
        <v>0</v>
      </c>
      <c r="O199" s="171">
        <f>ROUND(E199*N199,2)</f>
        <v>0</v>
      </c>
      <c r="P199" s="171">
        <v>0</v>
      </c>
      <c r="Q199" s="171">
        <f>ROUND(E199*P199,2)</f>
        <v>0</v>
      </c>
      <c r="R199" s="173"/>
      <c r="S199" s="173" t="s">
        <v>149</v>
      </c>
      <c r="T199" s="174" t="s">
        <v>149</v>
      </c>
      <c r="U199" s="157">
        <v>0.01</v>
      </c>
      <c r="V199" s="157">
        <f>ROUND(E199*U199,2)</f>
        <v>0.77</v>
      </c>
      <c r="W199" s="157"/>
      <c r="X199" s="157" t="s">
        <v>150</v>
      </c>
      <c r="Y199" s="157" t="s">
        <v>151</v>
      </c>
      <c r="Z199" s="147"/>
      <c r="AA199" s="147"/>
      <c r="AB199" s="147"/>
      <c r="AC199" s="147"/>
      <c r="AD199" s="147"/>
      <c r="AE199" s="147"/>
      <c r="AF199" s="147"/>
      <c r="AG199" s="147" t="s">
        <v>152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78" t="s">
        <v>724</v>
      </c>
      <c r="D200" s="158"/>
      <c r="E200" s="159">
        <v>77.400000000000006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156</v>
      </c>
      <c r="AH200" s="147">
        <v>5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68">
        <v>64</v>
      </c>
      <c r="B201" s="169" t="s">
        <v>729</v>
      </c>
      <c r="C201" s="177" t="s">
        <v>730</v>
      </c>
      <c r="D201" s="170" t="s">
        <v>170</v>
      </c>
      <c r="E201" s="171">
        <v>77.400000000000006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71">
        <v>0</v>
      </c>
      <c r="O201" s="171">
        <f>ROUND(E201*N201,2)</f>
        <v>0</v>
      </c>
      <c r="P201" s="171">
        <v>0</v>
      </c>
      <c r="Q201" s="171">
        <f>ROUND(E201*P201,2)</f>
        <v>0</v>
      </c>
      <c r="R201" s="173"/>
      <c r="S201" s="173" t="s">
        <v>149</v>
      </c>
      <c r="T201" s="174" t="s">
        <v>149</v>
      </c>
      <c r="U201" s="157">
        <v>8.3300000000000006E-3</v>
      </c>
      <c r="V201" s="157">
        <f>ROUND(E201*U201,2)</f>
        <v>0.64</v>
      </c>
      <c r="W201" s="157"/>
      <c r="X201" s="157" t="s">
        <v>150</v>
      </c>
      <c r="Y201" s="157" t="s">
        <v>151</v>
      </c>
      <c r="Z201" s="147"/>
      <c r="AA201" s="147"/>
      <c r="AB201" s="147"/>
      <c r="AC201" s="147"/>
      <c r="AD201" s="147"/>
      <c r="AE201" s="147"/>
      <c r="AF201" s="147"/>
      <c r="AG201" s="147" t="s">
        <v>152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78" t="s">
        <v>724</v>
      </c>
      <c r="D202" s="158"/>
      <c r="E202" s="159">
        <v>77.400000000000006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156</v>
      </c>
      <c r="AH202" s="147">
        <v>5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8">
        <v>65</v>
      </c>
      <c r="B203" s="169" t="s">
        <v>731</v>
      </c>
      <c r="C203" s="177" t="s">
        <v>732</v>
      </c>
      <c r="D203" s="170" t="s">
        <v>332</v>
      </c>
      <c r="E203" s="171">
        <v>1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3"/>
      <c r="S203" s="173" t="s">
        <v>307</v>
      </c>
      <c r="T203" s="174" t="s">
        <v>308</v>
      </c>
      <c r="U203" s="157">
        <v>0.01</v>
      </c>
      <c r="V203" s="157">
        <f>ROUND(E203*U203,2)</f>
        <v>0.01</v>
      </c>
      <c r="W203" s="157"/>
      <c r="X203" s="157" t="s">
        <v>150</v>
      </c>
      <c r="Y203" s="157" t="s">
        <v>151</v>
      </c>
      <c r="Z203" s="147"/>
      <c r="AA203" s="147"/>
      <c r="AB203" s="147"/>
      <c r="AC203" s="147"/>
      <c r="AD203" s="147"/>
      <c r="AE203" s="147"/>
      <c r="AF203" s="147"/>
      <c r="AG203" s="147" t="s">
        <v>152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249" t="s">
        <v>268</v>
      </c>
      <c r="D204" s="250"/>
      <c r="E204" s="250"/>
      <c r="F204" s="250"/>
      <c r="G204" s="250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154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78" t="s">
        <v>66</v>
      </c>
      <c r="D205" s="158"/>
      <c r="E205" s="159">
        <v>1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156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68">
        <v>66</v>
      </c>
      <c r="B206" s="169" t="s">
        <v>733</v>
      </c>
      <c r="C206" s="177" t="s">
        <v>734</v>
      </c>
      <c r="D206" s="170" t="s">
        <v>170</v>
      </c>
      <c r="E206" s="171">
        <v>77.400000000000006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1">
        <v>5.0000000000000001E-4</v>
      </c>
      <c r="O206" s="171">
        <f>ROUND(E206*N206,2)</f>
        <v>0.04</v>
      </c>
      <c r="P206" s="171">
        <v>0</v>
      </c>
      <c r="Q206" s="171">
        <f>ROUND(E206*P206,2)</f>
        <v>0</v>
      </c>
      <c r="R206" s="173"/>
      <c r="S206" s="173" t="s">
        <v>307</v>
      </c>
      <c r="T206" s="174" t="s">
        <v>308</v>
      </c>
      <c r="U206" s="157">
        <v>0</v>
      </c>
      <c r="V206" s="157">
        <f>ROUND(E206*U206,2)</f>
        <v>0</v>
      </c>
      <c r="W206" s="157"/>
      <c r="X206" s="157" t="s">
        <v>314</v>
      </c>
      <c r="Y206" s="157" t="s">
        <v>151</v>
      </c>
      <c r="Z206" s="147"/>
      <c r="AA206" s="147"/>
      <c r="AB206" s="147"/>
      <c r="AC206" s="147"/>
      <c r="AD206" s="147"/>
      <c r="AE206" s="147"/>
      <c r="AF206" s="147"/>
      <c r="AG206" s="147" t="s">
        <v>315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78" t="s">
        <v>735</v>
      </c>
      <c r="D207" s="158"/>
      <c r="E207" s="159">
        <v>77.400000000000006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156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61" t="s">
        <v>143</v>
      </c>
      <c r="B208" s="162" t="s">
        <v>106</v>
      </c>
      <c r="C208" s="176" t="s">
        <v>107</v>
      </c>
      <c r="D208" s="163"/>
      <c r="E208" s="164"/>
      <c r="F208" s="165"/>
      <c r="G208" s="165">
        <f>SUMIF(AG209:AG239,"&lt;&gt;NOR",G209:G239)</f>
        <v>0</v>
      </c>
      <c r="H208" s="165"/>
      <c r="I208" s="165">
        <f>SUM(I209:I239)</f>
        <v>0</v>
      </c>
      <c r="J208" s="165"/>
      <c r="K208" s="165">
        <f>SUM(K209:K239)</f>
        <v>0</v>
      </c>
      <c r="L208" s="165"/>
      <c r="M208" s="165">
        <f>SUM(M209:M239)</f>
        <v>0</v>
      </c>
      <c r="N208" s="164"/>
      <c r="O208" s="164">
        <f>SUM(O209:O239)</f>
        <v>0.05</v>
      </c>
      <c r="P208" s="164"/>
      <c r="Q208" s="164">
        <f>SUM(Q209:Q239)</f>
        <v>0</v>
      </c>
      <c r="R208" s="165"/>
      <c r="S208" s="165"/>
      <c r="T208" s="166"/>
      <c r="U208" s="160"/>
      <c r="V208" s="160">
        <f>SUM(V209:V239)</f>
        <v>64.180000000000007</v>
      </c>
      <c r="W208" s="160"/>
      <c r="X208" s="160"/>
      <c r="Y208" s="160"/>
      <c r="AG208" t="s">
        <v>144</v>
      </c>
    </row>
    <row r="209" spans="1:60" outlineLevel="1" x14ac:dyDescent="0.2">
      <c r="A209" s="168">
        <v>67</v>
      </c>
      <c r="B209" s="169" t="s">
        <v>736</v>
      </c>
      <c r="C209" s="177" t="s">
        <v>737</v>
      </c>
      <c r="D209" s="170" t="s">
        <v>170</v>
      </c>
      <c r="E209" s="171">
        <v>140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71">
        <v>1.8000000000000001E-4</v>
      </c>
      <c r="O209" s="171">
        <f>ROUND(E209*N209,2)</f>
        <v>0.03</v>
      </c>
      <c r="P209" s="171">
        <v>0</v>
      </c>
      <c r="Q209" s="171">
        <f>ROUND(E209*P209,2)</f>
        <v>0</v>
      </c>
      <c r="R209" s="173"/>
      <c r="S209" s="173" t="s">
        <v>149</v>
      </c>
      <c r="T209" s="174" t="s">
        <v>149</v>
      </c>
      <c r="U209" s="157">
        <v>0.30599999999999999</v>
      </c>
      <c r="V209" s="157">
        <f>ROUND(E209*U209,2)</f>
        <v>42.84</v>
      </c>
      <c r="W209" s="157"/>
      <c r="X209" s="157" t="s">
        <v>150</v>
      </c>
      <c r="Y209" s="157" t="s">
        <v>151</v>
      </c>
      <c r="Z209" s="147"/>
      <c r="AA209" s="147"/>
      <c r="AB209" s="147"/>
      <c r="AC209" s="147"/>
      <c r="AD209" s="147"/>
      <c r="AE209" s="147"/>
      <c r="AF209" s="147"/>
      <c r="AG209" s="147" t="s">
        <v>152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249" t="s">
        <v>738</v>
      </c>
      <c r="D210" s="250"/>
      <c r="E210" s="250"/>
      <c r="F210" s="250"/>
      <c r="G210" s="250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154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253" t="s">
        <v>739</v>
      </c>
      <c r="D211" s="254"/>
      <c r="E211" s="254"/>
      <c r="F211" s="254"/>
      <c r="G211" s="254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154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78" t="s">
        <v>740</v>
      </c>
      <c r="D212" s="158"/>
      <c r="E212" s="159">
        <v>140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156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8">
        <v>68</v>
      </c>
      <c r="B213" s="169" t="s">
        <v>741</v>
      </c>
      <c r="C213" s="177" t="s">
        <v>742</v>
      </c>
      <c r="D213" s="170" t="s">
        <v>240</v>
      </c>
      <c r="E213" s="171">
        <v>18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1">
        <v>1.07E-3</v>
      </c>
      <c r="O213" s="171">
        <f>ROUND(E213*N213,2)</f>
        <v>0.02</v>
      </c>
      <c r="P213" s="171">
        <v>0</v>
      </c>
      <c r="Q213" s="171">
        <f>ROUND(E213*P213,2)</f>
        <v>0</v>
      </c>
      <c r="R213" s="173"/>
      <c r="S213" s="173" t="s">
        <v>149</v>
      </c>
      <c r="T213" s="174" t="s">
        <v>149</v>
      </c>
      <c r="U213" s="157">
        <v>0.48</v>
      </c>
      <c r="V213" s="157">
        <f>ROUND(E213*U213,2)</f>
        <v>8.64</v>
      </c>
      <c r="W213" s="157"/>
      <c r="X213" s="157" t="s">
        <v>150</v>
      </c>
      <c r="Y213" s="157" t="s">
        <v>151</v>
      </c>
      <c r="Z213" s="147"/>
      <c r="AA213" s="147"/>
      <c r="AB213" s="147"/>
      <c r="AC213" s="147"/>
      <c r="AD213" s="147"/>
      <c r="AE213" s="147"/>
      <c r="AF213" s="147"/>
      <c r="AG213" s="147" t="s">
        <v>152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49" t="s">
        <v>743</v>
      </c>
      <c r="D214" s="250"/>
      <c r="E214" s="250"/>
      <c r="F214" s="250"/>
      <c r="G214" s="250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154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253" t="s">
        <v>739</v>
      </c>
      <c r="D215" s="254"/>
      <c r="E215" s="254"/>
      <c r="F215" s="254"/>
      <c r="G215" s="254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154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178" t="s">
        <v>744</v>
      </c>
      <c r="D216" s="158"/>
      <c r="E216" s="159">
        <v>18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156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8">
        <v>69</v>
      </c>
      <c r="B217" s="169" t="s">
        <v>745</v>
      </c>
      <c r="C217" s="177" t="s">
        <v>746</v>
      </c>
      <c r="D217" s="170" t="s">
        <v>170</v>
      </c>
      <c r="E217" s="171">
        <v>146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1">
        <v>0</v>
      </c>
      <c r="O217" s="171">
        <f>ROUND(E217*N217,2)</f>
        <v>0</v>
      </c>
      <c r="P217" s="171">
        <v>0</v>
      </c>
      <c r="Q217" s="171">
        <f>ROUND(E217*P217,2)</f>
        <v>0</v>
      </c>
      <c r="R217" s="173"/>
      <c r="S217" s="173" t="s">
        <v>149</v>
      </c>
      <c r="T217" s="174" t="s">
        <v>149</v>
      </c>
      <c r="U217" s="157">
        <v>0</v>
      </c>
      <c r="V217" s="157">
        <f>ROUND(E217*U217,2)</f>
        <v>0</v>
      </c>
      <c r="W217" s="157"/>
      <c r="X217" s="157" t="s">
        <v>150</v>
      </c>
      <c r="Y217" s="157" t="s">
        <v>151</v>
      </c>
      <c r="Z217" s="147"/>
      <c r="AA217" s="147"/>
      <c r="AB217" s="147"/>
      <c r="AC217" s="147"/>
      <c r="AD217" s="147"/>
      <c r="AE217" s="147"/>
      <c r="AF217" s="147"/>
      <c r="AG217" s="147" t="s">
        <v>152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49" t="s">
        <v>560</v>
      </c>
      <c r="D218" s="250"/>
      <c r="E218" s="250"/>
      <c r="F218" s="250"/>
      <c r="G218" s="250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154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78" t="s">
        <v>617</v>
      </c>
      <c r="D219" s="158"/>
      <c r="E219" s="159">
        <v>6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156</v>
      </c>
      <c r="AH219" s="147">
        <v>5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78" t="s">
        <v>682</v>
      </c>
      <c r="D220" s="158"/>
      <c r="E220" s="159">
        <v>140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156</v>
      </c>
      <c r="AH220" s="147">
        <v>5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8">
        <v>70</v>
      </c>
      <c r="B221" s="169" t="s">
        <v>747</v>
      </c>
      <c r="C221" s="177" t="s">
        <v>748</v>
      </c>
      <c r="D221" s="170" t="s">
        <v>240</v>
      </c>
      <c r="E221" s="171">
        <v>18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1">
        <v>0</v>
      </c>
      <c r="O221" s="171">
        <f>ROUND(E221*N221,2)</f>
        <v>0</v>
      </c>
      <c r="P221" s="171">
        <v>0</v>
      </c>
      <c r="Q221" s="171">
        <f>ROUND(E221*P221,2)</f>
        <v>0</v>
      </c>
      <c r="R221" s="173"/>
      <c r="S221" s="173" t="s">
        <v>149</v>
      </c>
      <c r="T221" s="174" t="s">
        <v>149</v>
      </c>
      <c r="U221" s="157">
        <v>0</v>
      </c>
      <c r="V221" s="157">
        <f>ROUND(E221*U221,2)</f>
        <v>0</v>
      </c>
      <c r="W221" s="157"/>
      <c r="X221" s="157" t="s">
        <v>150</v>
      </c>
      <c r="Y221" s="157" t="s">
        <v>151</v>
      </c>
      <c r="Z221" s="147"/>
      <c r="AA221" s="147"/>
      <c r="AB221" s="147"/>
      <c r="AC221" s="147"/>
      <c r="AD221" s="147"/>
      <c r="AE221" s="147"/>
      <c r="AF221" s="147"/>
      <c r="AG221" s="147" t="s">
        <v>152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49" t="s">
        <v>749</v>
      </c>
      <c r="D222" s="250"/>
      <c r="E222" s="250"/>
      <c r="F222" s="250"/>
      <c r="G222" s="250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154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78" t="s">
        <v>750</v>
      </c>
      <c r="D223" s="158"/>
      <c r="E223" s="159">
        <v>18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156</v>
      </c>
      <c r="AH223" s="147">
        <v>5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68">
        <v>71</v>
      </c>
      <c r="B224" s="169" t="s">
        <v>751</v>
      </c>
      <c r="C224" s="177" t="s">
        <v>752</v>
      </c>
      <c r="D224" s="170" t="s">
        <v>753</v>
      </c>
      <c r="E224" s="171">
        <v>1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21</v>
      </c>
      <c r="M224" s="173">
        <f>G224*(1+L224/100)</f>
        <v>0</v>
      </c>
      <c r="N224" s="171">
        <v>0</v>
      </c>
      <c r="O224" s="171">
        <f>ROUND(E224*N224,2)</f>
        <v>0</v>
      </c>
      <c r="P224" s="171">
        <v>0</v>
      </c>
      <c r="Q224" s="171">
        <f>ROUND(E224*P224,2)</f>
        <v>0</v>
      </c>
      <c r="R224" s="173"/>
      <c r="S224" s="173" t="s">
        <v>149</v>
      </c>
      <c r="T224" s="174" t="s">
        <v>149</v>
      </c>
      <c r="U224" s="157">
        <v>6.71</v>
      </c>
      <c r="V224" s="157">
        <f>ROUND(E224*U224,2)</f>
        <v>6.71</v>
      </c>
      <c r="W224" s="157"/>
      <c r="X224" s="157" t="s">
        <v>150</v>
      </c>
      <c r="Y224" s="157" t="s">
        <v>151</v>
      </c>
      <c r="Z224" s="147"/>
      <c r="AA224" s="147"/>
      <c r="AB224" s="147"/>
      <c r="AC224" s="147"/>
      <c r="AD224" s="147"/>
      <c r="AE224" s="147"/>
      <c r="AF224" s="147"/>
      <c r="AG224" s="147" t="s">
        <v>754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249" t="s">
        <v>560</v>
      </c>
      <c r="D225" s="250"/>
      <c r="E225" s="250"/>
      <c r="F225" s="250"/>
      <c r="G225" s="250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154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78" t="s">
        <v>66</v>
      </c>
      <c r="D226" s="158"/>
      <c r="E226" s="159">
        <v>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156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68">
        <v>72</v>
      </c>
      <c r="B227" s="169" t="s">
        <v>755</v>
      </c>
      <c r="C227" s="177" t="s">
        <v>756</v>
      </c>
      <c r="D227" s="170" t="s">
        <v>170</v>
      </c>
      <c r="E227" s="171">
        <v>146</v>
      </c>
      <c r="F227" s="172"/>
      <c r="G227" s="173">
        <f>ROUND(E227*F227,2)</f>
        <v>0</v>
      </c>
      <c r="H227" s="172"/>
      <c r="I227" s="173">
        <f>ROUND(E227*H227,2)</f>
        <v>0</v>
      </c>
      <c r="J227" s="172"/>
      <c r="K227" s="173">
        <f>ROUND(E227*J227,2)</f>
        <v>0</v>
      </c>
      <c r="L227" s="173">
        <v>21</v>
      </c>
      <c r="M227" s="173">
        <f>G227*(1+L227/100)</f>
        <v>0</v>
      </c>
      <c r="N227" s="171">
        <v>0</v>
      </c>
      <c r="O227" s="171">
        <f>ROUND(E227*N227,2)</f>
        <v>0</v>
      </c>
      <c r="P227" s="171">
        <v>0</v>
      </c>
      <c r="Q227" s="171">
        <f>ROUND(E227*P227,2)</f>
        <v>0</v>
      </c>
      <c r="R227" s="173"/>
      <c r="S227" s="173" t="s">
        <v>149</v>
      </c>
      <c r="T227" s="174" t="s">
        <v>149</v>
      </c>
      <c r="U227" s="157">
        <v>4.1000000000000002E-2</v>
      </c>
      <c r="V227" s="157">
        <f>ROUND(E227*U227,2)</f>
        <v>5.99</v>
      </c>
      <c r="W227" s="157"/>
      <c r="X227" s="157" t="s">
        <v>150</v>
      </c>
      <c r="Y227" s="157" t="s">
        <v>151</v>
      </c>
      <c r="Z227" s="147"/>
      <c r="AA227" s="147"/>
      <c r="AB227" s="147"/>
      <c r="AC227" s="147"/>
      <c r="AD227" s="147"/>
      <c r="AE227" s="147"/>
      <c r="AF227" s="147"/>
      <c r="AG227" s="147" t="s">
        <v>754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249" t="s">
        <v>560</v>
      </c>
      <c r="D228" s="250"/>
      <c r="E228" s="250"/>
      <c r="F228" s="250"/>
      <c r="G228" s="250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154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78" t="s">
        <v>617</v>
      </c>
      <c r="D229" s="158"/>
      <c r="E229" s="159">
        <v>6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156</v>
      </c>
      <c r="AH229" s="147">
        <v>5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78" t="s">
        <v>682</v>
      </c>
      <c r="D230" s="158"/>
      <c r="E230" s="159">
        <v>140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156</v>
      </c>
      <c r="AH230" s="147">
        <v>5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33.75" outlineLevel="1" x14ac:dyDescent="0.2">
      <c r="A231" s="168">
        <v>73</v>
      </c>
      <c r="B231" s="169" t="s">
        <v>757</v>
      </c>
      <c r="C231" s="177" t="s">
        <v>758</v>
      </c>
      <c r="D231" s="170" t="s">
        <v>240</v>
      </c>
      <c r="E231" s="171">
        <v>2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21</v>
      </c>
      <c r="M231" s="173">
        <f>G231*(1+L231/100)</f>
        <v>0</v>
      </c>
      <c r="N231" s="171">
        <v>1.5E-3</v>
      </c>
      <c r="O231" s="171">
        <f>ROUND(E231*N231,2)</f>
        <v>0</v>
      </c>
      <c r="P231" s="171">
        <v>0</v>
      </c>
      <c r="Q231" s="171">
        <f>ROUND(E231*P231,2)</f>
        <v>0</v>
      </c>
      <c r="R231" s="173" t="s">
        <v>313</v>
      </c>
      <c r="S231" s="173" t="s">
        <v>149</v>
      </c>
      <c r="T231" s="174" t="s">
        <v>149</v>
      </c>
      <c r="U231" s="157">
        <v>0</v>
      </c>
      <c r="V231" s="157">
        <f>ROUND(E231*U231,2)</f>
        <v>0</v>
      </c>
      <c r="W231" s="157"/>
      <c r="X231" s="157" t="s">
        <v>314</v>
      </c>
      <c r="Y231" s="157" t="s">
        <v>151</v>
      </c>
      <c r="Z231" s="147"/>
      <c r="AA231" s="147"/>
      <c r="AB231" s="147"/>
      <c r="AC231" s="147"/>
      <c r="AD231" s="147"/>
      <c r="AE231" s="147"/>
      <c r="AF231" s="147"/>
      <c r="AG231" s="147" t="s">
        <v>315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249" t="s">
        <v>759</v>
      </c>
      <c r="D232" s="250"/>
      <c r="E232" s="250"/>
      <c r="F232" s="250"/>
      <c r="G232" s="250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154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78" t="s">
        <v>70</v>
      </c>
      <c r="D233" s="158"/>
      <c r="E233" s="159">
        <v>2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156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8">
        <v>74</v>
      </c>
      <c r="B234" s="169" t="s">
        <v>760</v>
      </c>
      <c r="C234" s="177" t="s">
        <v>761</v>
      </c>
      <c r="D234" s="170" t="s">
        <v>332</v>
      </c>
      <c r="E234" s="171">
        <v>1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21</v>
      </c>
      <c r="M234" s="173">
        <f>G234*(1+L234/100)</f>
        <v>0</v>
      </c>
      <c r="N234" s="171">
        <v>0</v>
      </c>
      <c r="O234" s="171">
        <f>ROUND(E234*N234,2)</f>
        <v>0</v>
      </c>
      <c r="P234" s="171">
        <v>0</v>
      </c>
      <c r="Q234" s="171">
        <f>ROUND(E234*P234,2)</f>
        <v>0</v>
      </c>
      <c r="R234" s="173" t="s">
        <v>762</v>
      </c>
      <c r="S234" s="173" t="s">
        <v>149</v>
      </c>
      <c r="T234" s="174" t="s">
        <v>308</v>
      </c>
      <c r="U234" s="157">
        <v>0</v>
      </c>
      <c r="V234" s="157">
        <f>ROUND(E234*U234,2)</f>
        <v>0</v>
      </c>
      <c r="W234" s="157"/>
      <c r="X234" s="157" t="s">
        <v>763</v>
      </c>
      <c r="Y234" s="157" t="s">
        <v>764</v>
      </c>
      <c r="Z234" s="147"/>
      <c r="AA234" s="147"/>
      <c r="AB234" s="147"/>
      <c r="AC234" s="147"/>
      <c r="AD234" s="147"/>
      <c r="AE234" s="147"/>
      <c r="AF234" s="147"/>
      <c r="AG234" s="147" t="s">
        <v>765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249" t="s">
        <v>560</v>
      </c>
      <c r="D235" s="250"/>
      <c r="E235" s="250"/>
      <c r="F235" s="250"/>
      <c r="G235" s="250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154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78" t="s">
        <v>66</v>
      </c>
      <c r="D236" s="158"/>
      <c r="E236" s="159">
        <v>1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156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8">
        <v>75</v>
      </c>
      <c r="B237" s="169" t="s">
        <v>766</v>
      </c>
      <c r="C237" s="177" t="s">
        <v>767</v>
      </c>
      <c r="D237" s="170" t="s">
        <v>332</v>
      </c>
      <c r="E237" s="171">
        <v>1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1">
        <v>0</v>
      </c>
      <c r="O237" s="171">
        <f>ROUND(E237*N237,2)</f>
        <v>0</v>
      </c>
      <c r="P237" s="171">
        <v>0</v>
      </c>
      <c r="Q237" s="171">
        <f>ROUND(E237*P237,2)</f>
        <v>0</v>
      </c>
      <c r="R237" s="173" t="s">
        <v>762</v>
      </c>
      <c r="S237" s="173" t="s">
        <v>149</v>
      </c>
      <c r="T237" s="174" t="s">
        <v>308</v>
      </c>
      <c r="U237" s="157">
        <v>0</v>
      </c>
      <c r="V237" s="157">
        <f>ROUND(E237*U237,2)</f>
        <v>0</v>
      </c>
      <c r="W237" s="157"/>
      <c r="X237" s="157" t="s">
        <v>763</v>
      </c>
      <c r="Y237" s="157" t="s">
        <v>151</v>
      </c>
      <c r="Z237" s="147"/>
      <c r="AA237" s="147"/>
      <c r="AB237" s="147"/>
      <c r="AC237" s="147"/>
      <c r="AD237" s="147"/>
      <c r="AE237" s="147"/>
      <c r="AF237" s="147"/>
      <c r="AG237" s="147" t="s">
        <v>768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49" t="s">
        <v>560</v>
      </c>
      <c r="D238" s="250"/>
      <c r="E238" s="250"/>
      <c r="F238" s="250"/>
      <c r="G238" s="250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154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78" t="s">
        <v>66</v>
      </c>
      <c r="D239" s="158"/>
      <c r="E239" s="159">
        <v>1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156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">
      <c r="A240" s="161" t="s">
        <v>143</v>
      </c>
      <c r="B240" s="162" t="s">
        <v>108</v>
      </c>
      <c r="C240" s="176" t="s">
        <v>109</v>
      </c>
      <c r="D240" s="163"/>
      <c r="E240" s="164"/>
      <c r="F240" s="165"/>
      <c r="G240" s="165">
        <f>SUMIF(AG241:AG253,"&lt;&gt;NOR",G241:G253)</f>
        <v>0</v>
      </c>
      <c r="H240" s="165"/>
      <c r="I240" s="165">
        <f>SUM(I241:I253)</f>
        <v>0</v>
      </c>
      <c r="J240" s="165"/>
      <c r="K240" s="165">
        <f>SUM(K241:K253)</f>
        <v>0</v>
      </c>
      <c r="L240" s="165"/>
      <c r="M240" s="165">
        <f>SUM(M241:M253)</f>
        <v>0</v>
      </c>
      <c r="N240" s="164"/>
      <c r="O240" s="164">
        <f>SUM(O241:O253)</f>
        <v>0.02</v>
      </c>
      <c r="P240" s="164"/>
      <c r="Q240" s="164">
        <f>SUM(Q241:Q253)</f>
        <v>0</v>
      </c>
      <c r="R240" s="165"/>
      <c r="S240" s="165"/>
      <c r="T240" s="166"/>
      <c r="U240" s="160"/>
      <c r="V240" s="160">
        <f>SUM(V241:V253)</f>
        <v>10.23</v>
      </c>
      <c r="W240" s="160"/>
      <c r="X240" s="160"/>
      <c r="Y240" s="160"/>
      <c r="AG240" t="s">
        <v>144</v>
      </c>
    </row>
    <row r="241" spans="1:60" outlineLevel="1" x14ac:dyDescent="0.2">
      <c r="A241" s="168">
        <v>76</v>
      </c>
      <c r="B241" s="169" t="s">
        <v>769</v>
      </c>
      <c r="C241" s="177" t="s">
        <v>770</v>
      </c>
      <c r="D241" s="170" t="s">
        <v>170</v>
      </c>
      <c r="E241" s="171">
        <v>308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21</v>
      </c>
      <c r="M241" s="173">
        <f>G241*(1+L241/100)</f>
        <v>0</v>
      </c>
      <c r="N241" s="171">
        <v>6.0000000000000002E-5</v>
      </c>
      <c r="O241" s="171">
        <f>ROUND(E241*N241,2)</f>
        <v>0.02</v>
      </c>
      <c r="P241" s="171">
        <v>0</v>
      </c>
      <c r="Q241" s="171">
        <f>ROUND(E241*P241,2)</f>
        <v>0</v>
      </c>
      <c r="R241" s="173"/>
      <c r="S241" s="173" t="s">
        <v>307</v>
      </c>
      <c r="T241" s="174" t="s">
        <v>771</v>
      </c>
      <c r="U241" s="157">
        <v>2.5999999999999999E-2</v>
      </c>
      <c r="V241" s="157">
        <f>ROUND(E241*U241,2)</f>
        <v>8.01</v>
      </c>
      <c r="W241" s="157"/>
      <c r="X241" s="157" t="s">
        <v>150</v>
      </c>
      <c r="Y241" s="157" t="s">
        <v>151</v>
      </c>
      <c r="Z241" s="147"/>
      <c r="AA241" s="147"/>
      <c r="AB241" s="147"/>
      <c r="AC241" s="147"/>
      <c r="AD241" s="147"/>
      <c r="AE241" s="147"/>
      <c r="AF241" s="147"/>
      <c r="AG241" s="147" t="s">
        <v>152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249" t="s">
        <v>772</v>
      </c>
      <c r="D242" s="250"/>
      <c r="E242" s="250"/>
      <c r="F242" s="250"/>
      <c r="G242" s="250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154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78" t="s">
        <v>773</v>
      </c>
      <c r="D243" s="158"/>
      <c r="E243" s="159">
        <v>168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156</v>
      </c>
      <c r="AH243" s="147">
        <v>5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78" t="s">
        <v>646</v>
      </c>
      <c r="D244" s="158"/>
      <c r="E244" s="159">
        <v>140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156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68">
        <v>77</v>
      </c>
      <c r="B245" s="169" t="s">
        <v>774</v>
      </c>
      <c r="C245" s="177" t="s">
        <v>775</v>
      </c>
      <c r="D245" s="170" t="s">
        <v>170</v>
      </c>
      <c r="E245" s="171">
        <v>79.400000000000006</v>
      </c>
      <c r="F245" s="172"/>
      <c r="G245" s="173">
        <f>ROUND(E245*F245,2)</f>
        <v>0</v>
      </c>
      <c r="H245" s="172"/>
      <c r="I245" s="173">
        <f>ROUND(E245*H245,2)</f>
        <v>0</v>
      </c>
      <c r="J245" s="172"/>
      <c r="K245" s="173">
        <f>ROUND(E245*J245,2)</f>
        <v>0</v>
      </c>
      <c r="L245" s="173">
        <v>21</v>
      </c>
      <c r="M245" s="173">
        <f>G245*(1+L245/100)</f>
        <v>0</v>
      </c>
      <c r="N245" s="171">
        <v>6.0000000000000002E-5</v>
      </c>
      <c r="O245" s="171">
        <f>ROUND(E245*N245,2)</f>
        <v>0</v>
      </c>
      <c r="P245" s="171">
        <v>0</v>
      </c>
      <c r="Q245" s="171">
        <f>ROUND(E245*P245,2)</f>
        <v>0</v>
      </c>
      <c r="R245" s="173"/>
      <c r="S245" s="173" t="s">
        <v>307</v>
      </c>
      <c r="T245" s="174" t="s">
        <v>771</v>
      </c>
      <c r="U245" s="157">
        <v>2.5999999999999999E-2</v>
      </c>
      <c r="V245" s="157">
        <f>ROUND(E245*U245,2)</f>
        <v>2.06</v>
      </c>
      <c r="W245" s="157"/>
      <c r="X245" s="157" t="s">
        <v>150</v>
      </c>
      <c r="Y245" s="157" t="s">
        <v>151</v>
      </c>
      <c r="Z245" s="147"/>
      <c r="AA245" s="147"/>
      <c r="AB245" s="147"/>
      <c r="AC245" s="147"/>
      <c r="AD245" s="147"/>
      <c r="AE245" s="147"/>
      <c r="AF245" s="147"/>
      <c r="AG245" s="147" t="s">
        <v>152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249" t="s">
        <v>776</v>
      </c>
      <c r="D246" s="250"/>
      <c r="E246" s="250"/>
      <c r="F246" s="250"/>
      <c r="G246" s="250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154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253" t="s">
        <v>777</v>
      </c>
      <c r="D247" s="254"/>
      <c r="E247" s="254"/>
      <c r="F247" s="254"/>
      <c r="G247" s="254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154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78" t="s">
        <v>724</v>
      </c>
      <c r="D248" s="158"/>
      <c r="E248" s="159">
        <v>77.400000000000006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156</v>
      </c>
      <c r="AH248" s="147">
        <v>5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78" t="s">
        <v>70</v>
      </c>
      <c r="D249" s="158"/>
      <c r="E249" s="159">
        <v>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156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68">
        <v>78</v>
      </c>
      <c r="B250" s="169" t="s">
        <v>778</v>
      </c>
      <c r="C250" s="177" t="s">
        <v>779</v>
      </c>
      <c r="D250" s="170" t="s">
        <v>170</v>
      </c>
      <c r="E250" s="171">
        <v>6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21</v>
      </c>
      <c r="M250" s="173">
        <f>G250*(1+L250/100)</f>
        <v>0</v>
      </c>
      <c r="N250" s="171">
        <v>6.0000000000000002E-5</v>
      </c>
      <c r="O250" s="171">
        <f>ROUND(E250*N250,2)</f>
        <v>0</v>
      </c>
      <c r="P250" s="171">
        <v>0</v>
      </c>
      <c r="Q250" s="171">
        <f>ROUND(E250*P250,2)</f>
        <v>0</v>
      </c>
      <c r="R250" s="173"/>
      <c r="S250" s="173" t="s">
        <v>307</v>
      </c>
      <c r="T250" s="174" t="s">
        <v>771</v>
      </c>
      <c r="U250" s="157">
        <v>2.5999999999999999E-2</v>
      </c>
      <c r="V250" s="157">
        <f>ROUND(E250*U250,2)</f>
        <v>0.16</v>
      </c>
      <c r="W250" s="157"/>
      <c r="X250" s="157" t="s">
        <v>150</v>
      </c>
      <c r="Y250" s="157" t="s">
        <v>151</v>
      </c>
      <c r="Z250" s="147"/>
      <c r="AA250" s="147"/>
      <c r="AB250" s="147"/>
      <c r="AC250" s="147"/>
      <c r="AD250" s="147"/>
      <c r="AE250" s="147"/>
      <c r="AF250" s="147"/>
      <c r="AG250" s="147" t="s">
        <v>152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249" t="s">
        <v>780</v>
      </c>
      <c r="D251" s="250"/>
      <c r="E251" s="250"/>
      <c r="F251" s="250"/>
      <c r="G251" s="250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154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253" t="s">
        <v>781</v>
      </c>
      <c r="D252" s="254"/>
      <c r="E252" s="254"/>
      <c r="F252" s="254"/>
      <c r="G252" s="254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154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78" t="s">
        <v>782</v>
      </c>
      <c r="D253" s="158"/>
      <c r="E253" s="159">
        <v>6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156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61" t="s">
        <v>143</v>
      </c>
      <c r="B254" s="162" t="s">
        <v>110</v>
      </c>
      <c r="C254" s="176" t="s">
        <v>111</v>
      </c>
      <c r="D254" s="163"/>
      <c r="E254" s="164"/>
      <c r="F254" s="165"/>
      <c r="G254" s="165">
        <f>SUMIF(AG255:AG291,"&lt;&gt;NOR",G255:G291)</f>
        <v>0</v>
      </c>
      <c r="H254" s="165"/>
      <c r="I254" s="165">
        <f>SUM(I255:I291)</f>
        <v>0</v>
      </c>
      <c r="J254" s="165"/>
      <c r="K254" s="165">
        <f>SUM(K255:K291)</f>
        <v>0</v>
      </c>
      <c r="L254" s="165"/>
      <c r="M254" s="165">
        <f>SUM(M255:M291)</f>
        <v>0</v>
      </c>
      <c r="N254" s="164"/>
      <c r="O254" s="164">
        <f>SUM(O255:O291)</f>
        <v>0</v>
      </c>
      <c r="P254" s="164"/>
      <c r="Q254" s="164">
        <f>SUM(Q255:Q291)</f>
        <v>0</v>
      </c>
      <c r="R254" s="165"/>
      <c r="S254" s="165"/>
      <c r="T254" s="166"/>
      <c r="U254" s="160"/>
      <c r="V254" s="160">
        <f>SUM(V255:V291)</f>
        <v>22.47</v>
      </c>
      <c r="W254" s="160"/>
      <c r="X254" s="160"/>
      <c r="Y254" s="160"/>
      <c r="AG254" t="s">
        <v>144</v>
      </c>
    </row>
    <row r="255" spans="1:60" outlineLevel="1" x14ac:dyDescent="0.2">
      <c r="A255" s="168">
        <v>79</v>
      </c>
      <c r="B255" s="169" t="s">
        <v>783</v>
      </c>
      <c r="C255" s="177" t="s">
        <v>784</v>
      </c>
      <c r="D255" s="170" t="s">
        <v>319</v>
      </c>
      <c r="E255" s="171">
        <v>0.66607000000000005</v>
      </c>
      <c r="F255" s="172"/>
      <c r="G255" s="173">
        <f>ROUND(E255*F255,2)</f>
        <v>0</v>
      </c>
      <c r="H255" s="172"/>
      <c r="I255" s="173">
        <f>ROUND(E255*H255,2)</f>
        <v>0</v>
      </c>
      <c r="J255" s="172"/>
      <c r="K255" s="173">
        <f>ROUND(E255*J255,2)</f>
        <v>0</v>
      </c>
      <c r="L255" s="173">
        <v>21</v>
      </c>
      <c r="M255" s="173">
        <f>G255*(1+L255/100)</f>
        <v>0</v>
      </c>
      <c r="N255" s="171">
        <v>0</v>
      </c>
      <c r="O255" s="171">
        <f>ROUND(E255*N255,2)</f>
        <v>0</v>
      </c>
      <c r="P255" s="171">
        <v>0</v>
      </c>
      <c r="Q255" s="171">
        <f>ROUND(E255*P255,2)</f>
        <v>0</v>
      </c>
      <c r="R255" s="173" t="s">
        <v>449</v>
      </c>
      <c r="S255" s="173" t="s">
        <v>149</v>
      </c>
      <c r="T255" s="174" t="s">
        <v>149</v>
      </c>
      <c r="U255" s="157">
        <v>0</v>
      </c>
      <c r="V255" s="157">
        <f>ROUND(E255*U255,2)</f>
        <v>0</v>
      </c>
      <c r="W255" s="157"/>
      <c r="X255" s="157" t="s">
        <v>150</v>
      </c>
      <c r="Y255" s="157" t="s">
        <v>151</v>
      </c>
      <c r="Z255" s="147"/>
      <c r="AA255" s="147"/>
      <c r="AB255" s="147"/>
      <c r="AC255" s="147"/>
      <c r="AD255" s="147"/>
      <c r="AE255" s="147"/>
      <c r="AF255" s="147"/>
      <c r="AG255" s="147" t="s">
        <v>152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2" x14ac:dyDescent="0.2">
      <c r="A256" s="154"/>
      <c r="B256" s="155"/>
      <c r="C256" s="249" t="s">
        <v>785</v>
      </c>
      <c r="D256" s="250"/>
      <c r="E256" s="250"/>
      <c r="F256" s="250"/>
      <c r="G256" s="250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154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75" t="str">
        <f>C256</f>
        <v>Pro vyjádření výnosu ve prospěch zhotovitele je nutné jednotkovou cenu uvést se záporným znaménkem. (Získaná částka ponižuje náklad stavby.)</v>
      </c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78" t="s">
        <v>786</v>
      </c>
      <c r="D257" s="158"/>
      <c r="E257" s="159">
        <v>0.66607000000000005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156</v>
      </c>
      <c r="AH257" s="147">
        <v>7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68">
        <v>80</v>
      </c>
      <c r="B258" s="169" t="s">
        <v>787</v>
      </c>
      <c r="C258" s="177" t="s">
        <v>788</v>
      </c>
      <c r="D258" s="170" t="s">
        <v>319</v>
      </c>
      <c r="E258" s="171">
        <v>8.0753199999999996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1">
        <v>0</v>
      </c>
      <c r="O258" s="171">
        <f>ROUND(E258*N258,2)</f>
        <v>0</v>
      </c>
      <c r="P258" s="171">
        <v>0</v>
      </c>
      <c r="Q258" s="171">
        <f>ROUND(E258*P258,2)</f>
        <v>0</v>
      </c>
      <c r="R258" s="173" t="s">
        <v>449</v>
      </c>
      <c r="S258" s="173" t="s">
        <v>149</v>
      </c>
      <c r="T258" s="174" t="s">
        <v>149</v>
      </c>
      <c r="U258" s="157">
        <v>0</v>
      </c>
      <c r="V258" s="157">
        <f>ROUND(E258*U258,2)</f>
        <v>0</v>
      </c>
      <c r="W258" s="157"/>
      <c r="X258" s="157" t="s">
        <v>150</v>
      </c>
      <c r="Y258" s="157" t="s">
        <v>151</v>
      </c>
      <c r="Z258" s="147"/>
      <c r="AA258" s="147"/>
      <c r="AB258" s="147"/>
      <c r="AC258" s="147"/>
      <c r="AD258" s="147"/>
      <c r="AE258" s="147"/>
      <c r="AF258" s="147"/>
      <c r="AG258" s="147" t="s">
        <v>152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.5" outlineLevel="2" x14ac:dyDescent="0.2">
      <c r="A259" s="154"/>
      <c r="B259" s="155"/>
      <c r="C259" s="249" t="s">
        <v>785</v>
      </c>
      <c r="D259" s="250"/>
      <c r="E259" s="250"/>
      <c r="F259" s="250"/>
      <c r="G259" s="250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154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75" t="str">
        <f>C259</f>
        <v>Pro vyjádření výnosu ve prospěch zhotovitele je nutné jednotkovou cenu uvést se záporným znaménkem. (Získaná částka ponižuje náklad stavby.)</v>
      </c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78" t="s">
        <v>789</v>
      </c>
      <c r="D260" s="158"/>
      <c r="E260" s="159">
        <v>1.10443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156</v>
      </c>
      <c r="AH260" s="147">
        <v>7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78" t="s">
        <v>790</v>
      </c>
      <c r="D261" s="158"/>
      <c r="E261" s="159">
        <v>6.1238900000000003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156</v>
      </c>
      <c r="AH261" s="147">
        <v>7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78" t="s">
        <v>791</v>
      </c>
      <c r="D262" s="158"/>
      <c r="E262" s="159">
        <v>6.3E-2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156</v>
      </c>
      <c r="AH262" s="147">
        <v>7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78" t="s">
        <v>792</v>
      </c>
      <c r="D263" s="158"/>
      <c r="E263" s="159">
        <v>0.1188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156</v>
      </c>
      <c r="AH263" s="147">
        <v>7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78" t="s">
        <v>793</v>
      </c>
      <c r="D264" s="158"/>
      <c r="E264" s="159">
        <v>0.54600000000000004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156</v>
      </c>
      <c r="AH264" s="147">
        <v>7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78" t="s">
        <v>794</v>
      </c>
      <c r="D265" s="158"/>
      <c r="E265" s="159">
        <v>1.9599999999999999E-2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156</v>
      </c>
      <c r="AH265" s="147">
        <v>7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78" t="s">
        <v>795</v>
      </c>
      <c r="D266" s="158"/>
      <c r="E266" s="159">
        <v>3.1600000000000003E-2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156</v>
      </c>
      <c r="AH266" s="147">
        <v>7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78" t="s">
        <v>796</v>
      </c>
      <c r="D267" s="158"/>
      <c r="E267" s="159">
        <v>6.8000000000000005E-2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156</v>
      </c>
      <c r="AH267" s="147">
        <v>7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68">
        <v>81</v>
      </c>
      <c r="B268" s="169" t="s">
        <v>797</v>
      </c>
      <c r="C268" s="177" t="s">
        <v>798</v>
      </c>
      <c r="D268" s="170" t="s">
        <v>319</v>
      </c>
      <c r="E268" s="171">
        <v>15.571719999999999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21</v>
      </c>
      <c r="M268" s="173">
        <f>G268*(1+L268/100)</f>
        <v>0</v>
      </c>
      <c r="N268" s="171">
        <v>0</v>
      </c>
      <c r="O268" s="171">
        <f>ROUND(E268*N268,2)</f>
        <v>0</v>
      </c>
      <c r="P268" s="171">
        <v>0</v>
      </c>
      <c r="Q268" s="171">
        <f>ROUND(E268*P268,2)</f>
        <v>0</v>
      </c>
      <c r="R268" s="173" t="s">
        <v>449</v>
      </c>
      <c r="S268" s="173" t="s">
        <v>149</v>
      </c>
      <c r="T268" s="174" t="s">
        <v>149</v>
      </c>
      <c r="U268" s="157">
        <v>0</v>
      </c>
      <c r="V268" s="157">
        <f>ROUND(E268*U268,2)</f>
        <v>0</v>
      </c>
      <c r="W268" s="157"/>
      <c r="X268" s="157" t="s">
        <v>150</v>
      </c>
      <c r="Y268" s="157" t="s">
        <v>151</v>
      </c>
      <c r="Z268" s="147"/>
      <c r="AA268" s="147"/>
      <c r="AB268" s="147"/>
      <c r="AC268" s="147"/>
      <c r="AD268" s="147"/>
      <c r="AE268" s="147"/>
      <c r="AF268" s="147"/>
      <c r="AG268" s="147" t="s">
        <v>152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78" t="s">
        <v>799</v>
      </c>
      <c r="D269" s="158"/>
      <c r="E269" s="159">
        <v>15.571719999999999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156</v>
      </c>
      <c r="AH269" s="147">
        <v>5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8">
        <v>82</v>
      </c>
      <c r="B270" s="169" t="s">
        <v>507</v>
      </c>
      <c r="C270" s="177" t="s">
        <v>508</v>
      </c>
      <c r="D270" s="170" t="s">
        <v>319</v>
      </c>
      <c r="E270" s="171">
        <v>15.571719999999999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71">
        <v>0</v>
      </c>
      <c r="O270" s="171">
        <f>ROUND(E270*N270,2)</f>
        <v>0</v>
      </c>
      <c r="P270" s="171">
        <v>0</v>
      </c>
      <c r="Q270" s="171">
        <f>ROUND(E270*P270,2)</f>
        <v>0</v>
      </c>
      <c r="R270" s="173" t="s">
        <v>449</v>
      </c>
      <c r="S270" s="173" t="s">
        <v>149</v>
      </c>
      <c r="T270" s="174" t="s">
        <v>149</v>
      </c>
      <c r="U270" s="157">
        <v>0.94199999999999995</v>
      </c>
      <c r="V270" s="157">
        <f>ROUND(E270*U270,2)</f>
        <v>14.67</v>
      </c>
      <c r="W270" s="157"/>
      <c r="X270" s="157" t="s">
        <v>150</v>
      </c>
      <c r="Y270" s="157" t="s">
        <v>151</v>
      </c>
      <c r="Z270" s="147"/>
      <c r="AA270" s="147"/>
      <c r="AB270" s="147"/>
      <c r="AC270" s="147"/>
      <c r="AD270" s="147"/>
      <c r="AE270" s="147"/>
      <c r="AF270" s="147"/>
      <c r="AG270" s="147" t="s">
        <v>152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78" t="s">
        <v>799</v>
      </c>
      <c r="D271" s="158"/>
      <c r="E271" s="159">
        <v>15.571719999999999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156</v>
      </c>
      <c r="AH271" s="147">
        <v>5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8">
        <v>83</v>
      </c>
      <c r="B272" s="169" t="s">
        <v>510</v>
      </c>
      <c r="C272" s="177" t="s">
        <v>511</v>
      </c>
      <c r="D272" s="170" t="s">
        <v>319</v>
      </c>
      <c r="E272" s="171">
        <v>15.571719999999999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21</v>
      </c>
      <c r="M272" s="173">
        <f>G272*(1+L272/100)</f>
        <v>0</v>
      </c>
      <c r="N272" s="171">
        <v>0</v>
      </c>
      <c r="O272" s="171">
        <f>ROUND(E272*N272,2)</f>
        <v>0</v>
      </c>
      <c r="P272" s="171">
        <v>0</v>
      </c>
      <c r="Q272" s="171">
        <f>ROUND(E272*P272,2)</f>
        <v>0</v>
      </c>
      <c r="R272" s="173" t="s">
        <v>470</v>
      </c>
      <c r="S272" s="173" t="s">
        <v>149</v>
      </c>
      <c r="T272" s="174" t="s">
        <v>149</v>
      </c>
      <c r="U272" s="157">
        <v>4.2000000000000003E-2</v>
      </c>
      <c r="V272" s="157">
        <f>ROUND(E272*U272,2)</f>
        <v>0.65</v>
      </c>
      <c r="W272" s="157"/>
      <c r="X272" s="157" t="s">
        <v>150</v>
      </c>
      <c r="Y272" s="157" t="s">
        <v>151</v>
      </c>
      <c r="Z272" s="147"/>
      <c r="AA272" s="147"/>
      <c r="AB272" s="147"/>
      <c r="AC272" s="147"/>
      <c r="AD272" s="147"/>
      <c r="AE272" s="147"/>
      <c r="AF272" s="147"/>
      <c r="AG272" s="147" t="s">
        <v>152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51" t="s">
        <v>512</v>
      </c>
      <c r="D273" s="252"/>
      <c r="E273" s="252"/>
      <c r="F273" s="252"/>
      <c r="G273" s="252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172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178" t="s">
        <v>799</v>
      </c>
      <c r="D274" s="158"/>
      <c r="E274" s="159">
        <v>15.571719999999999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156</v>
      </c>
      <c r="AH274" s="147">
        <v>5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68">
        <v>84</v>
      </c>
      <c r="B275" s="169" t="s">
        <v>513</v>
      </c>
      <c r="C275" s="177" t="s">
        <v>514</v>
      </c>
      <c r="D275" s="170" t="s">
        <v>319</v>
      </c>
      <c r="E275" s="171">
        <v>15.571719999999999</v>
      </c>
      <c r="F275" s="172"/>
      <c r="G275" s="173">
        <f>ROUND(E275*F275,2)</f>
        <v>0</v>
      </c>
      <c r="H275" s="172"/>
      <c r="I275" s="173">
        <f>ROUND(E275*H275,2)</f>
        <v>0</v>
      </c>
      <c r="J275" s="172"/>
      <c r="K275" s="173">
        <f>ROUND(E275*J275,2)</f>
        <v>0</v>
      </c>
      <c r="L275" s="173">
        <v>21</v>
      </c>
      <c r="M275" s="173">
        <f>G275*(1+L275/100)</f>
        <v>0</v>
      </c>
      <c r="N275" s="171">
        <v>0</v>
      </c>
      <c r="O275" s="171">
        <f>ROUND(E275*N275,2)</f>
        <v>0</v>
      </c>
      <c r="P275" s="171">
        <v>0</v>
      </c>
      <c r="Q275" s="171">
        <f>ROUND(E275*P275,2)</f>
        <v>0</v>
      </c>
      <c r="R275" s="173" t="s">
        <v>470</v>
      </c>
      <c r="S275" s="173" t="s">
        <v>149</v>
      </c>
      <c r="T275" s="174" t="s">
        <v>149</v>
      </c>
      <c r="U275" s="157">
        <v>0</v>
      </c>
      <c r="V275" s="157">
        <f>ROUND(E275*U275,2)</f>
        <v>0</v>
      </c>
      <c r="W275" s="157"/>
      <c r="X275" s="157" t="s">
        <v>150</v>
      </c>
      <c r="Y275" s="157" t="s">
        <v>151</v>
      </c>
      <c r="Z275" s="147"/>
      <c r="AA275" s="147"/>
      <c r="AB275" s="147"/>
      <c r="AC275" s="147"/>
      <c r="AD275" s="147"/>
      <c r="AE275" s="147"/>
      <c r="AF275" s="147"/>
      <c r="AG275" s="147" t="s">
        <v>152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251" t="s">
        <v>512</v>
      </c>
      <c r="D276" s="252"/>
      <c r="E276" s="252"/>
      <c r="F276" s="252"/>
      <c r="G276" s="252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172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78" t="s">
        <v>800</v>
      </c>
      <c r="D277" s="158"/>
      <c r="E277" s="159">
        <v>15.571719999999999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156</v>
      </c>
      <c r="AH277" s="147">
        <v>5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8">
        <v>85</v>
      </c>
      <c r="B278" s="169" t="s">
        <v>801</v>
      </c>
      <c r="C278" s="177" t="s">
        <v>802</v>
      </c>
      <c r="D278" s="170" t="s">
        <v>319</v>
      </c>
      <c r="E278" s="171">
        <v>6.0303300000000002</v>
      </c>
      <c r="F278" s="172"/>
      <c r="G278" s="173">
        <f>ROUND(E278*F278,2)</f>
        <v>0</v>
      </c>
      <c r="H278" s="172"/>
      <c r="I278" s="173">
        <f>ROUND(E278*H278,2)</f>
        <v>0</v>
      </c>
      <c r="J278" s="172"/>
      <c r="K278" s="173">
        <f>ROUND(E278*J278,2)</f>
        <v>0</v>
      </c>
      <c r="L278" s="173">
        <v>21</v>
      </c>
      <c r="M278" s="173">
        <f>G278*(1+L278/100)</f>
        <v>0</v>
      </c>
      <c r="N278" s="171">
        <v>0</v>
      </c>
      <c r="O278" s="171">
        <f>ROUND(E278*N278,2)</f>
        <v>0</v>
      </c>
      <c r="P278" s="171">
        <v>0</v>
      </c>
      <c r="Q278" s="171">
        <f>ROUND(E278*P278,2)</f>
        <v>0</v>
      </c>
      <c r="R278" s="173" t="s">
        <v>449</v>
      </c>
      <c r="S278" s="173" t="s">
        <v>149</v>
      </c>
      <c r="T278" s="174" t="s">
        <v>149</v>
      </c>
      <c r="U278" s="157">
        <v>0</v>
      </c>
      <c r="V278" s="157">
        <f>ROUND(E278*U278,2)</f>
        <v>0</v>
      </c>
      <c r="W278" s="157"/>
      <c r="X278" s="157" t="s">
        <v>150</v>
      </c>
      <c r="Y278" s="157" t="s">
        <v>151</v>
      </c>
      <c r="Z278" s="147"/>
      <c r="AA278" s="147"/>
      <c r="AB278" s="147"/>
      <c r="AC278" s="147"/>
      <c r="AD278" s="147"/>
      <c r="AE278" s="147"/>
      <c r="AF278" s="147"/>
      <c r="AG278" s="147" t="s">
        <v>152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49" t="s">
        <v>803</v>
      </c>
      <c r="D279" s="250"/>
      <c r="E279" s="250"/>
      <c r="F279" s="250"/>
      <c r="G279" s="250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154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78" t="s">
        <v>804</v>
      </c>
      <c r="D280" s="158"/>
      <c r="E280" s="159">
        <v>6.0303300000000002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156</v>
      </c>
      <c r="AH280" s="147">
        <v>7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.5" outlineLevel="1" x14ac:dyDescent="0.2">
      <c r="A281" s="168">
        <v>86</v>
      </c>
      <c r="B281" s="169" t="s">
        <v>542</v>
      </c>
      <c r="C281" s="177" t="s">
        <v>543</v>
      </c>
      <c r="D281" s="170" t="s">
        <v>319</v>
      </c>
      <c r="E281" s="171">
        <v>0.8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21</v>
      </c>
      <c r="M281" s="173">
        <f>G281*(1+L281/100)</f>
        <v>0</v>
      </c>
      <c r="N281" s="171">
        <v>0</v>
      </c>
      <c r="O281" s="171">
        <f>ROUND(E281*N281,2)</f>
        <v>0</v>
      </c>
      <c r="P281" s="171">
        <v>0</v>
      </c>
      <c r="Q281" s="171">
        <f>ROUND(E281*P281,2)</f>
        <v>0</v>
      </c>
      <c r="R281" s="173" t="s">
        <v>449</v>
      </c>
      <c r="S281" s="173" t="s">
        <v>149</v>
      </c>
      <c r="T281" s="174" t="s">
        <v>149</v>
      </c>
      <c r="U281" s="157">
        <v>0</v>
      </c>
      <c r="V281" s="157">
        <f>ROUND(E281*U281,2)</f>
        <v>0</v>
      </c>
      <c r="W281" s="157"/>
      <c r="X281" s="157" t="s">
        <v>150</v>
      </c>
      <c r="Y281" s="157" t="s">
        <v>151</v>
      </c>
      <c r="Z281" s="147"/>
      <c r="AA281" s="147"/>
      <c r="AB281" s="147"/>
      <c r="AC281" s="147"/>
      <c r="AD281" s="147"/>
      <c r="AE281" s="147"/>
      <c r="AF281" s="147"/>
      <c r="AG281" s="147" t="s">
        <v>152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178" t="s">
        <v>805</v>
      </c>
      <c r="D282" s="158"/>
      <c r="E282" s="159">
        <v>0.8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156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1" x14ac:dyDescent="0.2">
      <c r="A283" s="168">
        <v>87</v>
      </c>
      <c r="B283" s="169" t="s">
        <v>806</v>
      </c>
      <c r="C283" s="177" t="s">
        <v>807</v>
      </c>
      <c r="D283" s="170" t="s">
        <v>319</v>
      </c>
      <c r="E283" s="171">
        <v>15.571719999999999</v>
      </c>
      <c r="F283" s="172"/>
      <c r="G283" s="173">
        <f>ROUND(E283*F283,2)</f>
        <v>0</v>
      </c>
      <c r="H283" s="172"/>
      <c r="I283" s="173">
        <f>ROUND(E283*H283,2)</f>
        <v>0</v>
      </c>
      <c r="J283" s="172"/>
      <c r="K283" s="173">
        <f>ROUND(E283*J283,2)</f>
        <v>0</v>
      </c>
      <c r="L283" s="173">
        <v>21</v>
      </c>
      <c r="M283" s="173">
        <f>G283*(1+L283/100)</f>
        <v>0</v>
      </c>
      <c r="N283" s="171">
        <v>0</v>
      </c>
      <c r="O283" s="171">
        <f>ROUND(E283*N283,2)</f>
        <v>0</v>
      </c>
      <c r="P283" s="171">
        <v>0</v>
      </c>
      <c r="Q283" s="171">
        <f>ROUND(E283*P283,2)</f>
        <v>0</v>
      </c>
      <c r="R283" s="173" t="s">
        <v>808</v>
      </c>
      <c r="S283" s="173" t="s">
        <v>149</v>
      </c>
      <c r="T283" s="174" t="s">
        <v>149</v>
      </c>
      <c r="U283" s="157">
        <v>0.36</v>
      </c>
      <c r="V283" s="157">
        <f>ROUND(E283*U283,2)</f>
        <v>5.61</v>
      </c>
      <c r="W283" s="157"/>
      <c r="X283" s="157" t="s">
        <v>150</v>
      </c>
      <c r="Y283" s="157" t="s">
        <v>151</v>
      </c>
      <c r="Z283" s="147"/>
      <c r="AA283" s="147"/>
      <c r="AB283" s="147"/>
      <c r="AC283" s="147"/>
      <c r="AD283" s="147"/>
      <c r="AE283" s="147"/>
      <c r="AF283" s="147"/>
      <c r="AG283" s="147" t="s">
        <v>152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251" t="s">
        <v>809</v>
      </c>
      <c r="D284" s="252"/>
      <c r="E284" s="252"/>
      <c r="F284" s="252"/>
      <c r="G284" s="252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172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75" t="str">
        <f>C284</f>
        <v>nebo vybouraných hmot nošením nebo přehazováním k místu nakládky přístupnému normálním dopravním prostředkům do 10 m,</v>
      </c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78" t="s">
        <v>799</v>
      </c>
      <c r="D285" s="158"/>
      <c r="E285" s="159">
        <v>15.571719999999999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156</v>
      </c>
      <c r="AH285" s="147">
        <v>5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2.5" outlineLevel="1" x14ac:dyDescent="0.2">
      <c r="A286" s="168">
        <v>88</v>
      </c>
      <c r="B286" s="169" t="s">
        <v>810</v>
      </c>
      <c r="C286" s="177" t="s">
        <v>811</v>
      </c>
      <c r="D286" s="170" t="s">
        <v>319</v>
      </c>
      <c r="E286" s="171">
        <v>15.571719999999999</v>
      </c>
      <c r="F286" s="172"/>
      <c r="G286" s="173">
        <f>ROUND(E286*F286,2)</f>
        <v>0</v>
      </c>
      <c r="H286" s="172"/>
      <c r="I286" s="173">
        <f>ROUND(E286*H286,2)</f>
        <v>0</v>
      </c>
      <c r="J286" s="172"/>
      <c r="K286" s="173">
        <f>ROUND(E286*J286,2)</f>
        <v>0</v>
      </c>
      <c r="L286" s="173">
        <v>21</v>
      </c>
      <c r="M286" s="173">
        <f>G286*(1+L286/100)</f>
        <v>0</v>
      </c>
      <c r="N286" s="171">
        <v>0</v>
      </c>
      <c r="O286" s="171">
        <f>ROUND(E286*N286,2)</f>
        <v>0</v>
      </c>
      <c r="P286" s="171">
        <v>0</v>
      </c>
      <c r="Q286" s="171">
        <f>ROUND(E286*P286,2)</f>
        <v>0</v>
      </c>
      <c r="R286" s="173" t="s">
        <v>808</v>
      </c>
      <c r="S286" s="173" t="s">
        <v>149</v>
      </c>
      <c r="T286" s="174" t="s">
        <v>149</v>
      </c>
      <c r="U286" s="157">
        <v>9.9000000000000005E-2</v>
      </c>
      <c r="V286" s="157">
        <f>ROUND(E286*U286,2)</f>
        <v>1.54</v>
      </c>
      <c r="W286" s="157"/>
      <c r="X286" s="157" t="s">
        <v>150</v>
      </c>
      <c r="Y286" s="157" t="s">
        <v>151</v>
      </c>
      <c r="Z286" s="147"/>
      <c r="AA286" s="147"/>
      <c r="AB286" s="147"/>
      <c r="AC286" s="147"/>
      <c r="AD286" s="147"/>
      <c r="AE286" s="147"/>
      <c r="AF286" s="147"/>
      <c r="AG286" s="147" t="s">
        <v>152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251" t="s">
        <v>812</v>
      </c>
      <c r="D287" s="252"/>
      <c r="E287" s="252"/>
      <c r="F287" s="252"/>
      <c r="G287" s="252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172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78" t="s">
        <v>813</v>
      </c>
      <c r="D288" s="158"/>
      <c r="E288" s="159">
        <v>0.66607000000000005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156</v>
      </c>
      <c r="AH288" s="147">
        <v>5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78" t="s">
        <v>814</v>
      </c>
      <c r="D289" s="158"/>
      <c r="E289" s="159">
        <v>8.0753199999999996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156</v>
      </c>
      <c r="AH289" s="147">
        <v>5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78" t="s">
        <v>815</v>
      </c>
      <c r="D290" s="158"/>
      <c r="E290" s="159">
        <v>6.0303300000000002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156</v>
      </c>
      <c r="AH290" s="147">
        <v>5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78" t="s">
        <v>816</v>
      </c>
      <c r="D291" s="158"/>
      <c r="E291" s="159">
        <v>0.8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156</v>
      </c>
      <c r="AH291" s="147">
        <v>5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x14ac:dyDescent="0.2">
      <c r="A292" s="3"/>
      <c r="B292" s="4"/>
      <c r="C292" s="179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AE292">
        <v>15</v>
      </c>
      <c r="AF292">
        <v>21</v>
      </c>
      <c r="AG292" t="s">
        <v>129</v>
      </c>
    </row>
    <row r="293" spans="1:60" x14ac:dyDescent="0.2">
      <c r="A293" s="150"/>
      <c r="B293" s="151" t="s">
        <v>29</v>
      </c>
      <c r="C293" s="180"/>
      <c r="D293" s="152"/>
      <c r="E293" s="153"/>
      <c r="F293" s="153"/>
      <c r="G293" s="167">
        <f>G8+G14+G45+G69+G78+G90+G139+G178+G183+G189+G192+G208+G240+G254</f>
        <v>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E293">
        <f>SUMIF(L7:L291,AE292,G7:G291)</f>
        <v>0</v>
      </c>
      <c r="AF293">
        <f>SUMIF(L7:L291,AF292,G7:G291)</f>
        <v>0</v>
      </c>
      <c r="AG293" t="s">
        <v>545</v>
      </c>
    </row>
    <row r="294" spans="1:60" x14ac:dyDescent="0.2">
      <c r="C294" s="181"/>
      <c r="D294" s="10"/>
      <c r="AG294" t="s">
        <v>547</v>
      </c>
    </row>
    <row r="295" spans="1:60" x14ac:dyDescent="0.2">
      <c r="D295" s="10"/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i8tFwlYMJ+avwrGsWoPnQq50n1bmFDyocb89kl9WcOCJZk27aN/UqP6SIPMRieL50WybTmF54kZnssc0Jfh8Q==" saltValue="m0Vc7Ph/aRhrqLoAheX/fg==" spinCount="100000" sheet="1" formatRows="0"/>
  <mergeCells count="84">
    <mergeCell ref="C287:G287"/>
    <mergeCell ref="C242:G242"/>
    <mergeCell ref="C246:G246"/>
    <mergeCell ref="C247:G247"/>
    <mergeCell ref="C251:G251"/>
    <mergeCell ref="C252:G252"/>
    <mergeCell ref="C256:G256"/>
    <mergeCell ref="C259:G259"/>
    <mergeCell ref="C273:G273"/>
    <mergeCell ref="C276:G276"/>
    <mergeCell ref="C279:G279"/>
    <mergeCell ref="C284:G284"/>
    <mergeCell ref="C238:G238"/>
    <mergeCell ref="C204:G204"/>
    <mergeCell ref="C210:G210"/>
    <mergeCell ref="C211:G211"/>
    <mergeCell ref="C214:G214"/>
    <mergeCell ref="C215:G215"/>
    <mergeCell ref="C218:G218"/>
    <mergeCell ref="C222:G222"/>
    <mergeCell ref="C225:G225"/>
    <mergeCell ref="C228:G228"/>
    <mergeCell ref="C232:G232"/>
    <mergeCell ref="C235:G235"/>
    <mergeCell ref="C187:G187"/>
    <mergeCell ref="C151:G151"/>
    <mergeCell ref="C155:G155"/>
    <mergeCell ref="C158:G158"/>
    <mergeCell ref="C161:G161"/>
    <mergeCell ref="C164:G164"/>
    <mergeCell ref="C167:G167"/>
    <mergeCell ref="C170:G170"/>
    <mergeCell ref="C173:G173"/>
    <mergeCell ref="C174:G174"/>
    <mergeCell ref="C185:G185"/>
    <mergeCell ref="C186:G186"/>
    <mergeCell ref="C150:G150"/>
    <mergeCell ref="C110:G110"/>
    <mergeCell ref="C111:G111"/>
    <mergeCell ref="C116:G116"/>
    <mergeCell ref="C117:G117"/>
    <mergeCell ref="C122:G122"/>
    <mergeCell ref="C125:G125"/>
    <mergeCell ref="C128:G128"/>
    <mergeCell ref="C133:G133"/>
    <mergeCell ref="C136:G136"/>
    <mergeCell ref="C138:G138"/>
    <mergeCell ref="C141:G141"/>
    <mergeCell ref="C103:G103"/>
    <mergeCell ref="C72:G72"/>
    <mergeCell ref="C75:G75"/>
    <mergeCell ref="C76:G76"/>
    <mergeCell ref="C84:G84"/>
    <mergeCell ref="C87:G87"/>
    <mergeCell ref="C89:G89"/>
    <mergeCell ref="C92:G92"/>
    <mergeCell ref="C93:G93"/>
    <mergeCell ref="C96:G96"/>
    <mergeCell ref="C97:G97"/>
    <mergeCell ref="C100:G100"/>
    <mergeCell ref="C71:G71"/>
    <mergeCell ref="C32:G32"/>
    <mergeCell ref="C35:G35"/>
    <mergeCell ref="C38:G38"/>
    <mergeCell ref="C43:G43"/>
    <mergeCell ref="C47:G47"/>
    <mergeCell ref="C48:G48"/>
    <mergeCell ref="C53:G53"/>
    <mergeCell ref="C56:G56"/>
    <mergeCell ref="C59:G59"/>
    <mergeCell ref="C62:G62"/>
    <mergeCell ref="C67:G67"/>
    <mergeCell ref="C29:G29"/>
    <mergeCell ref="A1:G1"/>
    <mergeCell ref="C2:G2"/>
    <mergeCell ref="C3:G3"/>
    <mergeCell ref="C4:G4"/>
    <mergeCell ref="C10:G10"/>
    <mergeCell ref="C11:G11"/>
    <mergeCell ref="C16:G16"/>
    <mergeCell ref="C17:G17"/>
    <mergeCell ref="C20:G20"/>
    <mergeCell ref="C23:G23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Z32" sqref="Z31:Z32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63.28515625" style="120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11" width="0" hidden="1" customWidth="1"/>
    <col min="14" max="17" width="0" hidden="1" customWidth="1"/>
    <col min="18" max="18" width="6.71093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5" t="s">
        <v>115</v>
      </c>
      <c r="B1" s="255"/>
      <c r="C1" s="255"/>
      <c r="D1" s="255"/>
      <c r="E1" s="255"/>
      <c r="F1" s="255"/>
      <c r="G1" s="255"/>
      <c r="AG1" t="s">
        <v>116</v>
      </c>
    </row>
    <row r="2" spans="1:60" ht="24.95" customHeight="1" x14ac:dyDescent="0.2">
      <c r="A2" s="139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117</v>
      </c>
    </row>
    <row r="3" spans="1:60" ht="24.95" customHeight="1" x14ac:dyDescent="0.2">
      <c r="A3" s="139" t="s">
        <v>8</v>
      </c>
      <c r="B3" s="49" t="s">
        <v>46</v>
      </c>
      <c r="C3" s="256" t="s">
        <v>47</v>
      </c>
      <c r="D3" s="257"/>
      <c r="E3" s="257"/>
      <c r="F3" s="257"/>
      <c r="G3" s="258"/>
      <c r="AC3" s="120" t="s">
        <v>118</v>
      </c>
      <c r="AG3" t="s">
        <v>119</v>
      </c>
    </row>
    <row r="4" spans="1:60" ht="24.95" customHeight="1" x14ac:dyDescent="0.2">
      <c r="A4" s="140" t="s">
        <v>9</v>
      </c>
      <c r="B4" s="141" t="s">
        <v>52</v>
      </c>
      <c r="C4" s="259" t="s">
        <v>53</v>
      </c>
      <c r="D4" s="260"/>
      <c r="E4" s="260"/>
      <c r="F4" s="260"/>
      <c r="G4" s="261"/>
      <c r="AG4" t="s">
        <v>120</v>
      </c>
    </row>
    <row r="5" spans="1:60" x14ac:dyDescent="0.2">
      <c r="D5" s="10"/>
    </row>
    <row r="6" spans="1:60" ht="38.25" x14ac:dyDescent="0.2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29</v>
      </c>
      <c r="H6" s="146" t="s">
        <v>30</v>
      </c>
      <c r="I6" s="146" t="s">
        <v>127</v>
      </c>
      <c r="J6" s="146" t="s">
        <v>31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  <c r="X6" s="146" t="s">
        <v>141</v>
      </c>
      <c r="Y6" s="146" t="s">
        <v>142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143</v>
      </c>
      <c r="B8" s="162" t="s">
        <v>113</v>
      </c>
      <c r="C8" s="176" t="s">
        <v>27</v>
      </c>
      <c r="D8" s="163"/>
      <c r="E8" s="164"/>
      <c r="F8" s="165"/>
      <c r="G8" s="165">
        <f>SUMIF(AG9:AG34,"&lt;&gt;NOR",G9:G34)</f>
        <v>0</v>
      </c>
      <c r="H8" s="165"/>
      <c r="I8" s="165">
        <f>SUM(I9:I34)</f>
        <v>0</v>
      </c>
      <c r="J8" s="165"/>
      <c r="K8" s="165">
        <f>SUM(K9:K34)</f>
        <v>0</v>
      </c>
      <c r="L8" s="165"/>
      <c r="M8" s="165">
        <f>SUM(M9:M34)</f>
        <v>0</v>
      </c>
      <c r="N8" s="164"/>
      <c r="O8" s="164">
        <f>SUM(O9:O34)</f>
        <v>0</v>
      </c>
      <c r="P8" s="164"/>
      <c r="Q8" s="164">
        <f>SUM(Q9:Q34)</f>
        <v>0</v>
      </c>
      <c r="R8" s="165"/>
      <c r="S8" s="165"/>
      <c r="T8" s="166"/>
      <c r="U8" s="160"/>
      <c r="V8" s="160">
        <f>SUM(V9:V34)</f>
        <v>1</v>
      </c>
      <c r="W8" s="160"/>
      <c r="X8" s="160"/>
      <c r="Y8" s="160"/>
      <c r="AG8" t="s">
        <v>144</v>
      </c>
    </row>
    <row r="9" spans="1:60" outlineLevel="1" x14ac:dyDescent="0.2">
      <c r="A9" s="182">
        <v>1</v>
      </c>
      <c r="B9" s="183" t="s">
        <v>817</v>
      </c>
      <c r="C9" s="189" t="s">
        <v>818</v>
      </c>
      <c r="D9" s="184" t="s">
        <v>332</v>
      </c>
      <c r="E9" s="185">
        <v>1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7" t="s">
        <v>463</v>
      </c>
      <c r="S9" s="187" t="s">
        <v>149</v>
      </c>
      <c r="T9" s="188" t="s">
        <v>308</v>
      </c>
      <c r="U9" s="157">
        <v>1</v>
      </c>
      <c r="V9" s="157">
        <f>ROUND(E9*U9,2)</f>
        <v>1</v>
      </c>
      <c r="W9" s="157"/>
      <c r="X9" s="157" t="s">
        <v>464</v>
      </c>
      <c r="Y9" s="157" t="s">
        <v>151</v>
      </c>
      <c r="Z9" s="147"/>
      <c r="AA9" s="147"/>
      <c r="AB9" s="147"/>
      <c r="AC9" s="147"/>
      <c r="AD9" s="147"/>
      <c r="AE9" s="147"/>
      <c r="AF9" s="147"/>
      <c r="AG9" s="147" t="s">
        <v>465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2">
        <v>2</v>
      </c>
      <c r="B10" s="183" t="s">
        <v>819</v>
      </c>
      <c r="C10" s="189" t="s">
        <v>820</v>
      </c>
      <c r="D10" s="184" t="s">
        <v>332</v>
      </c>
      <c r="E10" s="185">
        <v>1</v>
      </c>
      <c r="F10" s="186"/>
      <c r="G10" s="187">
        <f>ROUND(E10*F10,2)</f>
        <v>0</v>
      </c>
      <c r="H10" s="186"/>
      <c r="I10" s="187">
        <f>ROUND(E10*H10,2)</f>
        <v>0</v>
      </c>
      <c r="J10" s="186"/>
      <c r="K10" s="187">
        <f>ROUND(E10*J10,2)</f>
        <v>0</v>
      </c>
      <c r="L10" s="187">
        <v>21</v>
      </c>
      <c r="M10" s="187">
        <f>G10*(1+L10/100)</f>
        <v>0</v>
      </c>
      <c r="N10" s="185">
        <v>0</v>
      </c>
      <c r="O10" s="185">
        <f>ROUND(E10*N10,2)</f>
        <v>0</v>
      </c>
      <c r="P10" s="185">
        <v>0</v>
      </c>
      <c r="Q10" s="185">
        <f>ROUND(E10*P10,2)</f>
        <v>0</v>
      </c>
      <c r="R10" s="187"/>
      <c r="S10" s="187" t="s">
        <v>307</v>
      </c>
      <c r="T10" s="188" t="s">
        <v>308</v>
      </c>
      <c r="U10" s="157">
        <v>0</v>
      </c>
      <c r="V10" s="157">
        <f>ROUND(E10*U10,2)</f>
        <v>0</v>
      </c>
      <c r="W10" s="157"/>
      <c r="X10" s="157" t="s">
        <v>464</v>
      </c>
      <c r="Y10" s="157" t="s">
        <v>151</v>
      </c>
      <c r="Z10" s="147"/>
      <c r="AA10" s="147"/>
      <c r="AB10" s="147"/>
      <c r="AC10" s="147"/>
      <c r="AD10" s="147"/>
      <c r="AE10" s="147"/>
      <c r="AF10" s="147"/>
      <c r="AG10" s="147" t="s">
        <v>465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2">
        <v>3</v>
      </c>
      <c r="B11" s="183" t="s">
        <v>821</v>
      </c>
      <c r="C11" s="189" t="s">
        <v>822</v>
      </c>
      <c r="D11" s="184" t="s">
        <v>332</v>
      </c>
      <c r="E11" s="185">
        <v>1</v>
      </c>
      <c r="F11" s="186"/>
      <c r="G11" s="187">
        <f>ROUND(E11*F11,2)</f>
        <v>0</v>
      </c>
      <c r="H11" s="186"/>
      <c r="I11" s="187">
        <f>ROUND(E11*H11,2)</f>
        <v>0</v>
      </c>
      <c r="J11" s="186"/>
      <c r="K11" s="187">
        <f>ROUND(E11*J11,2)</f>
        <v>0</v>
      </c>
      <c r="L11" s="187">
        <v>21</v>
      </c>
      <c r="M11" s="187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7"/>
      <c r="S11" s="187" t="s">
        <v>307</v>
      </c>
      <c r="T11" s="188" t="s">
        <v>308</v>
      </c>
      <c r="U11" s="157">
        <v>0</v>
      </c>
      <c r="V11" s="157">
        <f>ROUND(E11*U11,2)</f>
        <v>0</v>
      </c>
      <c r="W11" s="157"/>
      <c r="X11" s="157" t="s">
        <v>464</v>
      </c>
      <c r="Y11" s="157" t="s">
        <v>151</v>
      </c>
      <c r="Z11" s="147"/>
      <c r="AA11" s="147"/>
      <c r="AB11" s="147"/>
      <c r="AC11" s="147"/>
      <c r="AD11" s="147"/>
      <c r="AE11" s="147"/>
      <c r="AF11" s="147"/>
      <c r="AG11" s="147" t="s">
        <v>465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2">
        <v>4</v>
      </c>
      <c r="B12" s="183" t="s">
        <v>823</v>
      </c>
      <c r="C12" s="189" t="s">
        <v>824</v>
      </c>
      <c r="D12" s="184" t="s">
        <v>332</v>
      </c>
      <c r="E12" s="185">
        <v>1</v>
      </c>
      <c r="F12" s="186"/>
      <c r="G12" s="187">
        <f>ROUND(E12*F12,2)</f>
        <v>0</v>
      </c>
      <c r="H12" s="186"/>
      <c r="I12" s="187">
        <f>ROUND(E12*H12,2)</f>
        <v>0</v>
      </c>
      <c r="J12" s="186"/>
      <c r="K12" s="187">
        <f>ROUND(E12*J12,2)</f>
        <v>0</v>
      </c>
      <c r="L12" s="187">
        <v>21</v>
      </c>
      <c r="M12" s="187">
        <f>G12*(1+L12/100)</f>
        <v>0</v>
      </c>
      <c r="N12" s="185">
        <v>0</v>
      </c>
      <c r="O12" s="185">
        <f>ROUND(E12*N12,2)</f>
        <v>0</v>
      </c>
      <c r="P12" s="185">
        <v>0</v>
      </c>
      <c r="Q12" s="185">
        <f>ROUND(E12*P12,2)</f>
        <v>0</v>
      </c>
      <c r="R12" s="187"/>
      <c r="S12" s="187" t="s">
        <v>307</v>
      </c>
      <c r="T12" s="188" t="s">
        <v>308</v>
      </c>
      <c r="U12" s="157">
        <v>0</v>
      </c>
      <c r="V12" s="157">
        <f>ROUND(E12*U12,2)</f>
        <v>0</v>
      </c>
      <c r="W12" s="157"/>
      <c r="X12" s="157" t="s">
        <v>464</v>
      </c>
      <c r="Y12" s="157" t="s">
        <v>151</v>
      </c>
      <c r="Z12" s="147"/>
      <c r="AA12" s="147"/>
      <c r="AB12" s="147"/>
      <c r="AC12" s="147"/>
      <c r="AD12" s="147"/>
      <c r="AE12" s="147"/>
      <c r="AF12" s="147"/>
      <c r="AG12" s="147" t="s">
        <v>465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5</v>
      </c>
      <c r="B13" s="169" t="s">
        <v>825</v>
      </c>
      <c r="C13" s="177" t="s">
        <v>826</v>
      </c>
      <c r="D13" s="170" t="s">
        <v>332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307</v>
      </c>
      <c r="T13" s="174" t="s">
        <v>308</v>
      </c>
      <c r="U13" s="157">
        <v>0</v>
      </c>
      <c r="V13" s="157">
        <f>ROUND(E13*U13,2)</f>
        <v>0</v>
      </c>
      <c r="W13" s="157"/>
      <c r="X13" s="157" t="s">
        <v>464</v>
      </c>
      <c r="Y13" s="157" t="s">
        <v>151</v>
      </c>
      <c r="Z13" s="147"/>
      <c r="AA13" s="147"/>
      <c r="AB13" s="147"/>
      <c r="AC13" s="147"/>
      <c r="AD13" s="147"/>
      <c r="AE13" s="147"/>
      <c r="AF13" s="147"/>
      <c r="AG13" s="147" t="s">
        <v>465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2" x14ac:dyDescent="0.2">
      <c r="A14" s="154"/>
      <c r="B14" s="155"/>
      <c r="C14" s="249" t="s">
        <v>827</v>
      </c>
      <c r="D14" s="250"/>
      <c r="E14" s="250"/>
      <c r="F14" s="250"/>
      <c r="G14" s="25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154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U výrobků spojených se spotřebou energie, na které se vztahují požadavky na označování energetickými štítky a ekodesign bude doloženo splnění těchto požadavků (např. štítek, prohlášení o shodě, CE...)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2">
        <v>6</v>
      </c>
      <c r="B15" s="183" t="s">
        <v>828</v>
      </c>
      <c r="C15" s="189" t="s">
        <v>829</v>
      </c>
      <c r="D15" s="184" t="s">
        <v>332</v>
      </c>
      <c r="E15" s="185">
        <v>1</v>
      </c>
      <c r="F15" s="186"/>
      <c r="G15" s="187">
        <f>ROUND(E15*F15,2)</f>
        <v>0</v>
      </c>
      <c r="H15" s="186"/>
      <c r="I15" s="187">
        <f>ROUND(E15*H15,2)</f>
        <v>0</v>
      </c>
      <c r="J15" s="186"/>
      <c r="K15" s="187">
        <f>ROUND(E15*J15,2)</f>
        <v>0</v>
      </c>
      <c r="L15" s="187">
        <v>21</v>
      </c>
      <c r="M15" s="187">
        <f>G15*(1+L15/100)</f>
        <v>0</v>
      </c>
      <c r="N15" s="185">
        <v>0</v>
      </c>
      <c r="O15" s="185">
        <f>ROUND(E15*N15,2)</f>
        <v>0</v>
      </c>
      <c r="P15" s="185">
        <v>0</v>
      </c>
      <c r="Q15" s="185">
        <f>ROUND(E15*P15,2)</f>
        <v>0</v>
      </c>
      <c r="R15" s="187"/>
      <c r="S15" s="187" t="s">
        <v>307</v>
      </c>
      <c r="T15" s="188" t="s">
        <v>308</v>
      </c>
      <c r="U15" s="157">
        <v>0</v>
      </c>
      <c r="V15" s="157">
        <f>ROUND(E15*U15,2)</f>
        <v>0</v>
      </c>
      <c r="W15" s="157"/>
      <c r="X15" s="157" t="s">
        <v>464</v>
      </c>
      <c r="Y15" s="157" t="s">
        <v>151</v>
      </c>
      <c r="Z15" s="147"/>
      <c r="AA15" s="147"/>
      <c r="AB15" s="147"/>
      <c r="AC15" s="147"/>
      <c r="AD15" s="147"/>
      <c r="AE15" s="147"/>
      <c r="AF15" s="147"/>
      <c r="AG15" s="147" t="s">
        <v>465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2">
        <v>7</v>
      </c>
      <c r="B16" s="183" t="s">
        <v>830</v>
      </c>
      <c r="C16" s="189" t="s">
        <v>831</v>
      </c>
      <c r="D16" s="184" t="s">
        <v>832</v>
      </c>
      <c r="E16" s="185">
        <v>1</v>
      </c>
      <c r="F16" s="186"/>
      <c r="G16" s="187">
        <f>ROUND(E16*F16,2)</f>
        <v>0</v>
      </c>
      <c r="H16" s="186"/>
      <c r="I16" s="187">
        <f>ROUND(E16*H16,2)</f>
        <v>0</v>
      </c>
      <c r="J16" s="186"/>
      <c r="K16" s="187">
        <f>ROUND(E16*J16,2)</f>
        <v>0</v>
      </c>
      <c r="L16" s="187">
        <v>21</v>
      </c>
      <c r="M16" s="187">
        <f>G16*(1+L16/100)</f>
        <v>0</v>
      </c>
      <c r="N16" s="185">
        <v>0</v>
      </c>
      <c r="O16" s="185">
        <f>ROUND(E16*N16,2)</f>
        <v>0</v>
      </c>
      <c r="P16" s="185">
        <v>0</v>
      </c>
      <c r="Q16" s="185">
        <f>ROUND(E16*P16,2)</f>
        <v>0</v>
      </c>
      <c r="R16" s="187"/>
      <c r="S16" s="187" t="s">
        <v>149</v>
      </c>
      <c r="T16" s="188" t="s">
        <v>308</v>
      </c>
      <c r="U16" s="157">
        <v>0</v>
      </c>
      <c r="V16" s="157">
        <f>ROUND(E16*U16,2)</f>
        <v>0</v>
      </c>
      <c r="W16" s="157"/>
      <c r="X16" s="157" t="s">
        <v>833</v>
      </c>
      <c r="Y16" s="157" t="s">
        <v>151</v>
      </c>
      <c r="Z16" s="147"/>
      <c r="AA16" s="147"/>
      <c r="AB16" s="147"/>
      <c r="AC16" s="147"/>
      <c r="AD16" s="147"/>
      <c r="AE16" s="147"/>
      <c r="AF16" s="147"/>
      <c r="AG16" s="147" t="s">
        <v>834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2">
        <v>8</v>
      </c>
      <c r="B17" s="183" t="s">
        <v>835</v>
      </c>
      <c r="C17" s="189" t="s">
        <v>836</v>
      </c>
      <c r="D17" s="184" t="s">
        <v>832</v>
      </c>
      <c r="E17" s="185">
        <v>1</v>
      </c>
      <c r="F17" s="186"/>
      <c r="G17" s="187">
        <f>ROUND(E17*F17,2)</f>
        <v>0</v>
      </c>
      <c r="H17" s="186"/>
      <c r="I17" s="187">
        <f>ROUND(E17*H17,2)</f>
        <v>0</v>
      </c>
      <c r="J17" s="186"/>
      <c r="K17" s="187">
        <f>ROUND(E17*J17,2)</f>
        <v>0</v>
      </c>
      <c r="L17" s="187">
        <v>21</v>
      </c>
      <c r="M17" s="187">
        <f>G17*(1+L17/100)</f>
        <v>0</v>
      </c>
      <c r="N17" s="185">
        <v>0</v>
      </c>
      <c r="O17" s="185">
        <f>ROUND(E17*N17,2)</f>
        <v>0</v>
      </c>
      <c r="P17" s="185">
        <v>0</v>
      </c>
      <c r="Q17" s="185">
        <f>ROUND(E17*P17,2)</f>
        <v>0</v>
      </c>
      <c r="R17" s="187"/>
      <c r="S17" s="187" t="s">
        <v>149</v>
      </c>
      <c r="T17" s="188" t="s">
        <v>308</v>
      </c>
      <c r="U17" s="157">
        <v>0</v>
      </c>
      <c r="V17" s="157">
        <f>ROUND(E17*U17,2)</f>
        <v>0</v>
      </c>
      <c r="W17" s="157"/>
      <c r="X17" s="157" t="s">
        <v>833</v>
      </c>
      <c r="Y17" s="157" t="s">
        <v>151</v>
      </c>
      <c r="Z17" s="147"/>
      <c r="AA17" s="147"/>
      <c r="AB17" s="147"/>
      <c r="AC17" s="147"/>
      <c r="AD17" s="147"/>
      <c r="AE17" s="147"/>
      <c r="AF17" s="147"/>
      <c r="AG17" s="147" t="s">
        <v>834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9</v>
      </c>
      <c r="B18" s="169" t="s">
        <v>837</v>
      </c>
      <c r="C18" s="177" t="s">
        <v>838</v>
      </c>
      <c r="D18" s="170" t="s">
        <v>832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149</v>
      </c>
      <c r="T18" s="174" t="s">
        <v>308</v>
      </c>
      <c r="U18" s="157">
        <v>0</v>
      </c>
      <c r="V18" s="157">
        <f>ROUND(E18*U18,2)</f>
        <v>0</v>
      </c>
      <c r="W18" s="157"/>
      <c r="X18" s="157" t="s">
        <v>833</v>
      </c>
      <c r="Y18" s="157" t="s">
        <v>151</v>
      </c>
      <c r="Z18" s="147"/>
      <c r="AA18" s="147"/>
      <c r="AB18" s="147"/>
      <c r="AC18" s="147"/>
      <c r="AD18" s="147"/>
      <c r="AE18" s="147"/>
      <c r="AF18" s="147"/>
      <c r="AG18" s="147" t="s">
        <v>834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49" t="s">
        <v>839</v>
      </c>
      <c r="D19" s="250"/>
      <c r="E19" s="250"/>
      <c r="F19" s="250"/>
      <c r="G19" s="250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154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5" t="str">
        <f t="shared" ref="BA19:BA27" si="0">C19</f>
        <v>Veškeré náklady spojené s vybudováním, provozem a odstraněním zařízení staveniště. Vybudování zpevněných ploch pro skladování</v>
      </c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53" t="s">
        <v>840</v>
      </c>
      <c r="D20" s="254"/>
      <c r="E20" s="254"/>
      <c r="F20" s="254"/>
      <c r="G20" s="254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154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5" t="str">
        <f t="shared" si="0"/>
        <v>materiálu, doprava a osazení kontejnerů pro skladování. Sejmutí ornice, hrubá úprava terénu a zpevnění ploch pro osazení objektů</v>
      </c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53" t="s">
        <v>841</v>
      </c>
      <c r="D21" s="254"/>
      <c r="E21" s="254"/>
      <c r="F21" s="254"/>
      <c r="G21" s="254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154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5" t="str">
        <f t="shared" si="0"/>
        <v>sociálního zařízení staveniště a kanceláří stavby. Doprava a osazení mobilních buněk sociálního zařízení - umývárny, toalety, šatny.</v>
      </c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253" t="s">
        <v>842</v>
      </c>
      <c r="D22" s="254"/>
      <c r="E22" s="254"/>
      <c r="F22" s="254"/>
      <c r="G22" s="254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154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5" t="str">
        <f t="shared" si="0"/>
        <v>Doprava a osazení dočasného oplocení zařízení staveniště. Doprava a osazení kanceláří stavby a technického dozoru. Doprava a osazení</v>
      </c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3" t="s">
        <v>843</v>
      </c>
      <c r="D23" s="254"/>
      <c r="E23" s="254"/>
      <c r="F23" s="254"/>
      <c r="G23" s="254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154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5" t="str">
        <f t="shared" si="0"/>
        <v>dočasného oplocení staveniště. Zřízení vnitrostaveništního rozvodu energie do 5 kV od připojení na hlavní přívod na staveništi včetně</v>
      </c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53" t="s">
        <v>844</v>
      </c>
      <c r="D24" s="254"/>
      <c r="E24" s="254"/>
      <c r="F24" s="254"/>
      <c r="G24" s="254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154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5" t="str">
        <f t="shared" si="0"/>
        <v>rozvaděčů pro připojení přenosných zásuvkových skříní, obecné osvětlení staveniště (včetně stožárů a osvětlovacích tělesj.Zřízení</v>
      </c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53" t="s">
        <v>845</v>
      </c>
      <c r="D25" s="254"/>
      <c r="E25" s="254"/>
      <c r="F25" s="254"/>
      <c r="G25" s="254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154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5" t="str">
        <f t="shared" si="0"/>
        <v>přípojky elektrické energie a vody do vzdálenosti 1 km od obvodu staveniště. Náhradní zdroj elektrické energie. Náklady na vybavení</v>
      </c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53" t="s">
        <v>846</v>
      </c>
      <c r="D26" s="254"/>
      <c r="E26" s="254"/>
      <c r="F26" s="254"/>
      <c r="G26" s="254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154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5" t="str">
        <f t="shared" si="0"/>
        <v>objektů zařízení staveniště, ostraha staveniště, náklady na energie spotřebované dodavatelem v rámci provozu zařízení staveniště,</v>
      </c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53" t="s">
        <v>847</v>
      </c>
      <c r="D27" s="254"/>
      <c r="E27" s="254"/>
      <c r="F27" s="254"/>
      <c r="G27" s="254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154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5" t="str">
        <f t="shared" si="0"/>
        <v>náklady na potřebný úklid v prostorách zařízení staveniště, náklady na nutnou údržbu a opravy na objektech zařízení staveniště a na</v>
      </c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53" t="s">
        <v>848</v>
      </c>
      <c r="D28" s="254"/>
      <c r="E28" s="254"/>
      <c r="F28" s="254"/>
      <c r="G28" s="254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154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2">
        <v>10</v>
      </c>
      <c r="B29" s="183" t="s">
        <v>849</v>
      </c>
      <c r="C29" s="189" t="s">
        <v>850</v>
      </c>
      <c r="D29" s="184" t="s">
        <v>832</v>
      </c>
      <c r="E29" s="185">
        <v>1</v>
      </c>
      <c r="F29" s="186"/>
      <c r="G29" s="187">
        <f>ROUND(E29*F29,2)</f>
        <v>0</v>
      </c>
      <c r="H29" s="186"/>
      <c r="I29" s="187">
        <f>ROUND(E29*H29,2)</f>
        <v>0</v>
      </c>
      <c r="J29" s="186"/>
      <c r="K29" s="187">
        <f>ROUND(E29*J29,2)</f>
        <v>0</v>
      </c>
      <c r="L29" s="187">
        <v>21</v>
      </c>
      <c r="M29" s="187">
        <f>G29*(1+L29/100)</f>
        <v>0</v>
      </c>
      <c r="N29" s="185">
        <v>0</v>
      </c>
      <c r="O29" s="185">
        <f>ROUND(E29*N29,2)</f>
        <v>0</v>
      </c>
      <c r="P29" s="185">
        <v>0</v>
      </c>
      <c r="Q29" s="185">
        <f>ROUND(E29*P29,2)</f>
        <v>0</v>
      </c>
      <c r="R29" s="187"/>
      <c r="S29" s="187" t="s">
        <v>149</v>
      </c>
      <c r="T29" s="188" t="s">
        <v>308</v>
      </c>
      <c r="U29" s="157">
        <v>0</v>
      </c>
      <c r="V29" s="157">
        <f>ROUND(E29*U29,2)</f>
        <v>0</v>
      </c>
      <c r="W29" s="157"/>
      <c r="X29" s="157" t="s">
        <v>833</v>
      </c>
      <c r="Y29" s="157" t="s">
        <v>151</v>
      </c>
      <c r="Z29" s="147"/>
      <c r="AA29" s="147"/>
      <c r="AB29" s="147"/>
      <c r="AC29" s="147"/>
      <c r="AD29" s="147"/>
      <c r="AE29" s="147"/>
      <c r="AF29" s="147"/>
      <c r="AG29" s="147" t="s">
        <v>834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2">
        <v>11</v>
      </c>
      <c r="B30" s="183" t="s">
        <v>851</v>
      </c>
      <c r="C30" s="189" t="s">
        <v>852</v>
      </c>
      <c r="D30" s="184" t="s">
        <v>832</v>
      </c>
      <c r="E30" s="185">
        <v>1</v>
      </c>
      <c r="F30" s="186"/>
      <c r="G30" s="187">
        <f>ROUND(E30*F30,2)</f>
        <v>0</v>
      </c>
      <c r="H30" s="186"/>
      <c r="I30" s="187">
        <f>ROUND(E30*H30,2)</f>
        <v>0</v>
      </c>
      <c r="J30" s="186"/>
      <c r="K30" s="187">
        <f>ROUND(E30*J30,2)</f>
        <v>0</v>
      </c>
      <c r="L30" s="187">
        <v>21</v>
      </c>
      <c r="M30" s="187">
        <f>G30*(1+L30/100)</f>
        <v>0</v>
      </c>
      <c r="N30" s="185">
        <v>0</v>
      </c>
      <c r="O30" s="185">
        <f>ROUND(E30*N30,2)</f>
        <v>0</v>
      </c>
      <c r="P30" s="185">
        <v>0</v>
      </c>
      <c r="Q30" s="185">
        <f>ROUND(E30*P30,2)</f>
        <v>0</v>
      </c>
      <c r="R30" s="187"/>
      <c r="S30" s="187" t="s">
        <v>149</v>
      </c>
      <c r="T30" s="188" t="s">
        <v>308</v>
      </c>
      <c r="U30" s="157">
        <v>0</v>
      </c>
      <c r="V30" s="157">
        <f>ROUND(E30*U30,2)</f>
        <v>0</v>
      </c>
      <c r="W30" s="157"/>
      <c r="X30" s="157" t="s">
        <v>833</v>
      </c>
      <c r="Y30" s="157" t="s">
        <v>151</v>
      </c>
      <c r="Z30" s="147"/>
      <c r="AA30" s="147"/>
      <c r="AB30" s="147"/>
      <c r="AC30" s="147"/>
      <c r="AD30" s="147"/>
      <c r="AE30" s="147"/>
      <c r="AF30" s="147"/>
      <c r="AG30" s="147" t="s">
        <v>834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12</v>
      </c>
      <c r="B31" s="169" t="s">
        <v>853</v>
      </c>
      <c r="C31" s="177" t="s">
        <v>854</v>
      </c>
      <c r="D31" s="170" t="s">
        <v>832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173" t="s">
        <v>149</v>
      </c>
      <c r="T31" s="174" t="s">
        <v>308</v>
      </c>
      <c r="U31" s="157">
        <v>0</v>
      </c>
      <c r="V31" s="157">
        <f>ROUND(E31*U31,2)</f>
        <v>0</v>
      </c>
      <c r="W31" s="157"/>
      <c r="X31" s="157" t="s">
        <v>833</v>
      </c>
      <c r="Y31" s="157" t="s">
        <v>151</v>
      </c>
      <c r="Z31" s="147"/>
      <c r="AA31" s="147"/>
      <c r="AB31" s="147"/>
      <c r="AC31" s="147"/>
      <c r="AD31" s="147"/>
      <c r="AE31" s="147"/>
      <c r="AF31" s="147"/>
      <c r="AG31" s="147" t="s">
        <v>834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49" t="s">
        <v>855</v>
      </c>
      <c r="D32" s="250"/>
      <c r="E32" s="250"/>
      <c r="F32" s="250"/>
      <c r="G32" s="25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154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2">
        <v>13</v>
      </c>
      <c r="B33" s="183" t="s">
        <v>856</v>
      </c>
      <c r="C33" s="189" t="s">
        <v>857</v>
      </c>
      <c r="D33" s="184" t="s">
        <v>332</v>
      </c>
      <c r="E33" s="185">
        <v>1</v>
      </c>
      <c r="F33" s="186"/>
      <c r="G33" s="187">
        <f>ROUND(E33*F33,2)</f>
        <v>0</v>
      </c>
      <c r="H33" s="186"/>
      <c r="I33" s="187">
        <f>ROUND(E33*H33,2)</f>
        <v>0</v>
      </c>
      <c r="J33" s="186"/>
      <c r="K33" s="187">
        <f>ROUND(E33*J33,2)</f>
        <v>0</v>
      </c>
      <c r="L33" s="187">
        <v>21</v>
      </c>
      <c r="M33" s="187">
        <f>G33*(1+L33/100)</f>
        <v>0</v>
      </c>
      <c r="N33" s="185">
        <v>0</v>
      </c>
      <c r="O33" s="185">
        <f>ROUND(E33*N33,2)</f>
        <v>0</v>
      </c>
      <c r="P33" s="185">
        <v>0</v>
      </c>
      <c r="Q33" s="185">
        <f>ROUND(E33*P33,2)</f>
        <v>0</v>
      </c>
      <c r="R33" s="187"/>
      <c r="S33" s="187" t="s">
        <v>307</v>
      </c>
      <c r="T33" s="188" t="s">
        <v>308</v>
      </c>
      <c r="U33" s="157">
        <v>0</v>
      </c>
      <c r="V33" s="157">
        <f>ROUND(E33*U33,2)</f>
        <v>0</v>
      </c>
      <c r="W33" s="157"/>
      <c r="X33" s="157" t="s">
        <v>833</v>
      </c>
      <c r="Y33" s="157" t="s">
        <v>151</v>
      </c>
      <c r="Z33" s="147"/>
      <c r="AA33" s="147"/>
      <c r="AB33" s="147"/>
      <c r="AC33" s="147"/>
      <c r="AD33" s="147"/>
      <c r="AE33" s="147"/>
      <c r="AF33" s="147"/>
      <c r="AG33" s="147" t="s">
        <v>834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82">
        <v>14</v>
      </c>
      <c r="B34" s="183" t="s">
        <v>858</v>
      </c>
      <c r="C34" s="189" t="s">
        <v>859</v>
      </c>
      <c r="D34" s="184" t="s">
        <v>332</v>
      </c>
      <c r="E34" s="185">
        <v>1</v>
      </c>
      <c r="F34" s="186"/>
      <c r="G34" s="187">
        <f>ROUND(E34*F34,2)</f>
        <v>0</v>
      </c>
      <c r="H34" s="186"/>
      <c r="I34" s="187">
        <f>ROUND(E34*H34,2)</f>
        <v>0</v>
      </c>
      <c r="J34" s="186"/>
      <c r="K34" s="187">
        <f>ROUND(E34*J34,2)</f>
        <v>0</v>
      </c>
      <c r="L34" s="187">
        <v>21</v>
      </c>
      <c r="M34" s="187">
        <f>G34*(1+L34/100)</f>
        <v>0</v>
      </c>
      <c r="N34" s="185">
        <v>0</v>
      </c>
      <c r="O34" s="185">
        <f>ROUND(E34*N34,2)</f>
        <v>0</v>
      </c>
      <c r="P34" s="185">
        <v>0</v>
      </c>
      <c r="Q34" s="185">
        <f>ROUND(E34*P34,2)</f>
        <v>0</v>
      </c>
      <c r="R34" s="187"/>
      <c r="S34" s="187" t="s">
        <v>307</v>
      </c>
      <c r="T34" s="188" t="s">
        <v>308</v>
      </c>
      <c r="U34" s="157">
        <v>0</v>
      </c>
      <c r="V34" s="157">
        <f>ROUND(E34*U34,2)</f>
        <v>0</v>
      </c>
      <c r="W34" s="157"/>
      <c r="X34" s="157" t="s">
        <v>833</v>
      </c>
      <c r="Y34" s="157" t="s">
        <v>151</v>
      </c>
      <c r="Z34" s="147"/>
      <c r="AA34" s="147"/>
      <c r="AB34" s="147"/>
      <c r="AC34" s="147"/>
      <c r="AD34" s="147"/>
      <c r="AE34" s="147"/>
      <c r="AF34" s="147"/>
      <c r="AG34" s="147" t="s">
        <v>834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1" t="s">
        <v>143</v>
      </c>
      <c r="B35" s="162" t="s">
        <v>114</v>
      </c>
      <c r="C35" s="176" t="s">
        <v>28</v>
      </c>
      <c r="D35" s="163"/>
      <c r="E35" s="164"/>
      <c r="F35" s="165"/>
      <c r="G35" s="165">
        <f>SUMIF(AG36:AG50,"&lt;&gt;NOR",G36:G50)</f>
        <v>0</v>
      </c>
      <c r="H35" s="165"/>
      <c r="I35" s="165">
        <f>SUM(I36:I50)</f>
        <v>0</v>
      </c>
      <c r="J35" s="165"/>
      <c r="K35" s="165">
        <f>SUM(K36:K50)</f>
        <v>0</v>
      </c>
      <c r="L35" s="165"/>
      <c r="M35" s="165">
        <f>SUM(M36:M50)</f>
        <v>0</v>
      </c>
      <c r="N35" s="164"/>
      <c r="O35" s="164">
        <f>SUM(O36:O50)</f>
        <v>0</v>
      </c>
      <c r="P35" s="164"/>
      <c r="Q35" s="164">
        <f>SUM(Q36:Q50)</f>
        <v>0</v>
      </c>
      <c r="R35" s="165"/>
      <c r="S35" s="165"/>
      <c r="T35" s="166"/>
      <c r="U35" s="160"/>
      <c r="V35" s="160">
        <f>SUM(V36:V50)</f>
        <v>0</v>
      </c>
      <c r="W35" s="160"/>
      <c r="X35" s="160"/>
      <c r="Y35" s="160"/>
      <c r="AG35" t="s">
        <v>144</v>
      </c>
    </row>
    <row r="36" spans="1:60" outlineLevel="1" x14ac:dyDescent="0.2">
      <c r="A36" s="182">
        <v>15</v>
      </c>
      <c r="B36" s="183" t="s">
        <v>860</v>
      </c>
      <c r="C36" s="189" t="s">
        <v>861</v>
      </c>
      <c r="D36" s="184" t="s">
        <v>832</v>
      </c>
      <c r="E36" s="185">
        <v>1</v>
      </c>
      <c r="F36" s="186"/>
      <c r="G36" s="187">
        <f>ROUND(E36*F36,2)</f>
        <v>0</v>
      </c>
      <c r="H36" s="186"/>
      <c r="I36" s="187">
        <f>ROUND(E36*H36,2)</f>
        <v>0</v>
      </c>
      <c r="J36" s="186"/>
      <c r="K36" s="187">
        <f>ROUND(E36*J36,2)</f>
        <v>0</v>
      </c>
      <c r="L36" s="187">
        <v>21</v>
      </c>
      <c r="M36" s="187">
        <f>G36*(1+L36/100)</f>
        <v>0</v>
      </c>
      <c r="N36" s="185">
        <v>0</v>
      </c>
      <c r="O36" s="185">
        <f>ROUND(E36*N36,2)</f>
        <v>0</v>
      </c>
      <c r="P36" s="185">
        <v>0</v>
      </c>
      <c r="Q36" s="185">
        <f>ROUND(E36*P36,2)</f>
        <v>0</v>
      </c>
      <c r="R36" s="187"/>
      <c r="S36" s="187" t="s">
        <v>149</v>
      </c>
      <c r="T36" s="188" t="s">
        <v>308</v>
      </c>
      <c r="U36" s="157">
        <v>0</v>
      </c>
      <c r="V36" s="157">
        <f>ROUND(E36*U36,2)</f>
        <v>0</v>
      </c>
      <c r="W36" s="157"/>
      <c r="X36" s="157" t="s">
        <v>833</v>
      </c>
      <c r="Y36" s="157" t="s">
        <v>151</v>
      </c>
      <c r="Z36" s="147"/>
      <c r="AA36" s="147"/>
      <c r="AB36" s="147"/>
      <c r="AC36" s="147"/>
      <c r="AD36" s="147"/>
      <c r="AE36" s="147"/>
      <c r="AF36" s="147"/>
      <c r="AG36" s="147" t="s">
        <v>834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2">
        <v>16</v>
      </c>
      <c r="B37" s="183" t="s">
        <v>862</v>
      </c>
      <c r="C37" s="189" t="s">
        <v>863</v>
      </c>
      <c r="D37" s="184" t="s">
        <v>832</v>
      </c>
      <c r="E37" s="185">
        <v>1</v>
      </c>
      <c r="F37" s="186"/>
      <c r="G37" s="187">
        <f>ROUND(E37*F37,2)</f>
        <v>0</v>
      </c>
      <c r="H37" s="186"/>
      <c r="I37" s="187">
        <f>ROUND(E37*H37,2)</f>
        <v>0</v>
      </c>
      <c r="J37" s="186"/>
      <c r="K37" s="187">
        <f>ROUND(E37*J37,2)</f>
        <v>0</v>
      </c>
      <c r="L37" s="187">
        <v>21</v>
      </c>
      <c r="M37" s="187">
        <f>G37*(1+L37/100)</f>
        <v>0</v>
      </c>
      <c r="N37" s="185">
        <v>0</v>
      </c>
      <c r="O37" s="185">
        <f>ROUND(E37*N37,2)</f>
        <v>0</v>
      </c>
      <c r="P37" s="185">
        <v>0</v>
      </c>
      <c r="Q37" s="185">
        <f>ROUND(E37*P37,2)</f>
        <v>0</v>
      </c>
      <c r="R37" s="187"/>
      <c r="S37" s="187" t="s">
        <v>149</v>
      </c>
      <c r="T37" s="188" t="s">
        <v>308</v>
      </c>
      <c r="U37" s="157">
        <v>0</v>
      </c>
      <c r="V37" s="157">
        <f>ROUND(E37*U37,2)</f>
        <v>0</v>
      </c>
      <c r="W37" s="157"/>
      <c r="X37" s="157" t="s">
        <v>833</v>
      </c>
      <c r="Y37" s="157" t="s">
        <v>151</v>
      </c>
      <c r="Z37" s="147"/>
      <c r="AA37" s="147"/>
      <c r="AB37" s="147"/>
      <c r="AC37" s="147"/>
      <c r="AD37" s="147"/>
      <c r="AE37" s="147"/>
      <c r="AF37" s="147"/>
      <c r="AG37" s="147" t="s">
        <v>834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17</v>
      </c>
      <c r="B38" s="169" t="s">
        <v>864</v>
      </c>
      <c r="C38" s="177" t="s">
        <v>865</v>
      </c>
      <c r="D38" s="170" t="s">
        <v>832</v>
      </c>
      <c r="E38" s="171">
        <v>1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/>
      <c r="S38" s="173" t="s">
        <v>149</v>
      </c>
      <c r="T38" s="174" t="s">
        <v>308</v>
      </c>
      <c r="U38" s="157">
        <v>0</v>
      </c>
      <c r="V38" s="157">
        <f>ROUND(E38*U38,2)</f>
        <v>0</v>
      </c>
      <c r="W38" s="157"/>
      <c r="X38" s="157" t="s">
        <v>833</v>
      </c>
      <c r="Y38" s="157" t="s">
        <v>151</v>
      </c>
      <c r="Z38" s="147"/>
      <c r="AA38" s="147"/>
      <c r="AB38" s="147"/>
      <c r="AC38" s="147"/>
      <c r="AD38" s="147"/>
      <c r="AE38" s="147"/>
      <c r="AF38" s="147"/>
      <c r="AG38" s="147" t="s">
        <v>834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49" t="s">
        <v>866</v>
      </c>
      <c r="D39" s="250"/>
      <c r="E39" s="250"/>
      <c r="F39" s="250"/>
      <c r="G39" s="250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154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5" t="str">
        <f>C39</f>
        <v>Náklady na vyhotovení dokumentace skutečného provedení stavby a její předání objednateli v požadované formě a požadovaném počtu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18</v>
      </c>
      <c r="B40" s="169" t="s">
        <v>867</v>
      </c>
      <c r="C40" s="177" t="s">
        <v>868</v>
      </c>
      <c r="D40" s="170" t="s">
        <v>240</v>
      </c>
      <c r="E40" s="171">
        <v>1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/>
      <c r="S40" s="173" t="s">
        <v>307</v>
      </c>
      <c r="T40" s="174" t="s">
        <v>308</v>
      </c>
      <c r="U40" s="157">
        <v>0</v>
      </c>
      <c r="V40" s="157">
        <f>ROUND(E40*U40,2)</f>
        <v>0</v>
      </c>
      <c r="W40" s="157"/>
      <c r="X40" s="157" t="s">
        <v>833</v>
      </c>
      <c r="Y40" s="157" t="s">
        <v>151</v>
      </c>
      <c r="Z40" s="147"/>
      <c r="AA40" s="147"/>
      <c r="AB40" s="147"/>
      <c r="AC40" s="147"/>
      <c r="AD40" s="147"/>
      <c r="AE40" s="147"/>
      <c r="AF40" s="147"/>
      <c r="AG40" s="147" t="s">
        <v>834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2" x14ac:dyDescent="0.2">
      <c r="A41" s="154"/>
      <c r="B41" s="155"/>
      <c r="C41" s="249" t="s">
        <v>869</v>
      </c>
      <c r="D41" s="250"/>
      <c r="E41" s="250"/>
      <c r="F41" s="250"/>
      <c r="G41" s="250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154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5" t="str">
        <f>C41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82">
        <v>19</v>
      </c>
      <c r="B42" s="183" t="s">
        <v>870</v>
      </c>
      <c r="C42" s="189" t="s">
        <v>871</v>
      </c>
      <c r="D42" s="184" t="s">
        <v>332</v>
      </c>
      <c r="E42" s="185">
        <v>1</v>
      </c>
      <c r="F42" s="186"/>
      <c r="G42" s="187">
        <f>ROUND(E42*F42,2)</f>
        <v>0</v>
      </c>
      <c r="H42" s="186"/>
      <c r="I42" s="187">
        <f>ROUND(E42*H42,2)</f>
        <v>0</v>
      </c>
      <c r="J42" s="186"/>
      <c r="K42" s="187">
        <f>ROUND(E42*J42,2)</f>
        <v>0</v>
      </c>
      <c r="L42" s="187">
        <v>21</v>
      </c>
      <c r="M42" s="187">
        <f>G42*(1+L42/100)</f>
        <v>0</v>
      </c>
      <c r="N42" s="185">
        <v>0</v>
      </c>
      <c r="O42" s="185">
        <f>ROUND(E42*N42,2)</f>
        <v>0</v>
      </c>
      <c r="P42" s="185">
        <v>0</v>
      </c>
      <c r="Q42" s="185">
        <f>ROUND(E42*P42,2)</f>
        <v>0</v>
      </c>
      <c r="R42" s="187"/>
      <c r="S42" s="187" t="s">
        <v>307</v>
      </c>
      <c r="T42" s="188" t="s">
        <v>308</v>
      </c>
      <c r="U42" s="157">
        <v>0</v>
      </c>
      <c r="V42" s="157">
        <f>ROUND(E42*U42,2)</f>
        <v>0</v>
      </c>
      <c r="W42" s="157"/>
      <c r="X42" s="157" t="s">
        <v>833</v>
      </c>
      <c r="Y42" s="157" t="s">
        <v>151</v>
      </c>
      <c r="Z42" s="147"/>
      <c r="AA42" s="147"/>
      <c r="AB42" s="147"/>
      <c r="AC42" s="147"/>
      <c r="AD42" s="147"/>
      <c r="AE42" s="147"/>
      <c r="AF42" s="147"/>
      <c r="AG42" s="147" t="s">
        <v>834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82">
        <v>20</v>
      </c>
      <c r="B43" s="183" t="s">
        <v>872</v>
      </c>
      <c r="C43" s="189" t="s">
        <v>873</v>
      </c>
      <c r="D43" s="184" t="s">
        <v>332</v>
      </c>
      <c r="E43" s="185">
        <v>1</v>
      </c>
      <c r="F43" s="186"/>
      <c r="G43" s="187">
        <f>ROUND(E43*F43,2)</f>
        <v>0</v>
      </c>
      <c r="H43" s="186"/>
      <c r="I43" s="187">
        <f>ROUND(E43*H43,2)</f>
        <v>0</v>
      </c>
      <c r="J43" s="186"/>
      <c r="K43" s="187">
        <f>ROUND(E43*J43,2)</f>
        <v>0</v>
      </c>
      <c r="L43" s="187">
        <v>21</v>
      </c>
      <c r="M43" s="187">
        <f>G43*(1+L43/100)</f>
        <v>0</v>
      </c>
      <c r="N43" s="185">
        <v>0</v>
      </c>
      <c r="O43" s="185">
        <f>ROUND(E43*N43,2)</f>
        <v>0</v>
      </c>
      <c r="P43" s="185">
        <v>0</v>
      </c>
      <c r="Q43" s="185">
        <f>ROUND(E43*P43,2)</f>
        <v>0</v>
      </c>
      <c r="R43" s="187"/>
      <c r="S43" s="187" t="s">
        <v>307</v>
      </c>
      <c r="T43" s="188" t="s">
        <v>308</v>
      </c>
      <c r="U43" s="157">
        <v>0</v>
      </c>
      <c r="V43" s="157">
        <f>ROUND(E43*U43,2)</f>
        <v>0</v>
      </c>
      <c r="W43" s="157"/>
      <c r="X43" s="157" t="s">
        <v>833</v>
      </c>
      <c r="Y43" s="157" t="s">
        <v>151</v>
      </c>
      <c r="Z43" s="147"/>
      <c r="AA43" s="147"/>
      <c r="AB43" s="147"/>
      <c r="AC43" s="147"/>
      <c r="AD43" s="147"/>
      <c r="AE43" s="147"/>
      <c r="AF43" s="147"/>
      <c r="AG43" s="147" t="s">
        <v>834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1" x14ac:dyDescent="0.2">
      <c r="A44" s="168">
        <v>21</v>
      </c>
      <c r="B44" s="169" t="s">
        <v>874</v>
      </c>
      <c r="C44" s="177" t="s">
        <v>875</v>
      </c>
      <c r="D44" s="170" t="s">
        <v>332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3"/>
      <c r="S44" s="173" t="s">
        <v>307</v>
      </c>
      <c r="T44" s="174" t="s">
        <v>308</v>
      </c>
      <c r="U44" s="157">
        <v>0</v>
      </c>
      <c r="V44" s="157">
        <f>ROUND(E44*U44,2)</f>
        <v>0</v>
      </c>
      <c r="W44" s="157"/>
      <c r="X44" s="157" t="s">
        <v>833</v>
      </c>
      <c r="Y44" s="157" t="s">
        <v>151</v>
      </c>
      <c r="Z44" s="147"/>
      <c r="AA44" s="147"/>
      <c r="AB44" s="147"/>
      <c r="AC44" s="147"/>
      <c r="AD44" s="147"/>
      <c r="AE44" s="147"/>
      <c r="AF44" s="147"/>
      <c r="AG44" s="147" t="s">
        <v>834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49" t="s">
        <v>876</v>
      </c>
      <c r="D45" s="250"/>
      <c r="E45" s="250"/>
      <c r="F45" s="250"/>
      <c r="G45" s="250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154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82">
        <v>22</v>
      </c>
      <c r="B46" s="183" t="s">
        <v>877</v>
      </c>
      <c r="C46" s="189" t="s">
        <v>878</v>
      </c>
      <c r="D46" s="184" t="s">
        <v>332</v>
      </c>
      <c r="E46" s="185">
        <v>1</v>
      </c>
      <c r="F46" s="186"/>
      <c r="G46" s="187">
        <f>ROUND(E46*F46,2)</f>
        <v>0</v>
      </c>
      <c r="H46" s="186"/>
      <c r="I46" s="187">
        <f>ROUND(E46*H46,2)</f>
        <v>0</v>
      </c>
      <c r="J46" s="186"/>
      <c r="K46" s="187">
        <f>ROUND(E46*J46,2)</f>
        <v>0</v>
      </c>
      <c r="L46" s="187">
        <v>21</v>
      </c>
      <c r="M46" s="187">
        <f>G46*(1+L46/100)</f>
        <v>0</v>
      </c>
      <c r="N46" s="185">
        <v>0</v>
      </c>
      <c r="O46" s="185">
        <f>ROUND(E46*N46,2)</f>
        <v>0</v>
      </c>
      <c r="P46" s="185">
        <v>0</v>
      </c>
      <c r="Q46" s="185">
        <f>ROUND(E46*P46,2)</f>
        <v>0</v>
      </c>
      <c r="R46" s="187"/>
      <c r="S46" s="187" t="s">
        <v>307</v>
      </c>
      <c r="T46" s="188" t="s">
        <v>308</v>
      </c>
      <c r="U46" s="157">
        <v>0</v>
      </c>
      <c r="V46" s="157">
        <f>ROUND(E46*U46,2)</f>
        <v>0</v>
      </c>
      <c r="W46" s="157"/>
      <c r="X46" s="157" t="s">
        <v>833</v>
      </c>
      <c r="Y46" s="157" t="s">
        <v>151</v>
      </c>
      <c r="Z46" s="147"/>
      <c r="AA46" s="147"/>
      <c r="AB46" s="147"/>
      <c r="AC46" s="147"/>
      <c r="AD46" s="147"/>
      <c r="AE46" s="147"/>
      <c r="AF46" s="147"/>
      <c r="AG46" s="147" t="s">
        <v>834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2">
        <v>23</v>
      </c>
      <c r="B47" s="183" t="s">
        <v>879</v>
      </c>
      <c r="C47" s="189" t="s">
        <v>880</v>
      </c>
      <c r="D47" s="184" t="s">
        <v>332</v>
      </c>
      <c r="E47" s="185">
        <v>1</v>
      </c>
      <c r="F47" s="186"/>
      <c r="G47" s="187">
        <f>ROUND(E47*F47,2)</f>
        <v>0</v>
      </c>
      <c r="H47" s="186"/>
      <c r="I47" s="187">
        <f>ROUND(E47*H47,2)</f>
        <v>0</v>
      </c>
      <c r="J47" s="186"/>
      <c r="K47" s="187">
        <f>ROUND(E47*J47,2)</f>
        <v>0</v>
      </c>
      <c r="L47" s="187">
        <v>21</v>
      </c>
      <c r="M47" s="187">
        <f>G47*(1+L47/100)</f>
        <v>0</v>
      </c>
      <c r="N47" s="185">
        <v>0</v>
      </c>
      <c r="O47" s="185">
        <f>ROUND(E47*N47,2)</f>
        <v>0</v>
      </c>
      <c r="P47" s="185">
        <v>0</v>
      </c>
      <c r="Q47" s="185">
        <f>ROUND(E47*P47,2)</f>
        <v>0</v>
      </c>
      <c r="R47" s="187"/>
      <c r="S47" s="187" t="s">
        <v>307</v>
      </c>
      <c r="T47" s="188" t="s">
        <v>308</v>
      </c>
      <c r="U47" s="157">
        <v>0</v>
      </c>
      <c r="V47" s="157">
        <f>ROUND(E47*U47,2)</f>
        <v>0</v>
      </c>
      <c r="W47" s="157"/>
      <c r="X47" s="157" t="s">
        <v>833</v>
      </c>
      <c r="Y47" s="157" t="s">
        <v>151</v>
      </c>
      <c r="Z47" s="147"/>
      <c r="AA47" s="147"/>
      <c r="AB47" s="147"/>
      <c r="AC47" s="147"/>
      <c r="AD47" s="147"/>
      <c r="AE47" s="147"/>
      <c r="AF47" s="147"/>
      <c r="AG47" s="147" t="s">
        <v>834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2">
        <v>24</v>
      </c>
      <c r="B48" s="183" t="s">
        <v>881</v>
      </c>
      <c r="C48" s="189" t="s">
        <v>882</v>
      </c>
      <c r="D48" s="184" t="s">
        <v>240</v>
      </c>
      <c r="E48" s="185">
        <v>1</v>
      </c>
      <c r="F48" s="186"/>
      <c r="G48" s="187">
        <f>ROUND(E48*F48,2)</f>
        <v>0</v>
      </c>
      <c r="H48" s="186"/>
      <c r="I48" s="187">
        <f>ROUND(E48*H48,2)</f>
        <v>0</v>
      </c>
      <c r="J48" s="186"/>
      <c r="K48" s="187">
        <f>ROUND(E48*J48,2)</f>
        <v>0</v>
      </c>
      <c r="L48" s="187">
        <v>21</v>
      </c>
      <c r="M48" s="187">
        <f>G48*(1+L48/100)</f>
        <v>0</v>
      </c>
      <c r="N48" s="185">
        <v>0</v>
      </c>
      <c r="O48" s="185">
        <f>ROUND(E48*N48,2)</f>
        <v>0</v>
      </c>
      <c r="P48" s="185">
        <v>0</v>
      </c>
      <c r="Q48" s="185">
        <f>ROUND(E48*P48,2)</f>
        <v>0</v>
      </c>
      <c r="R48" s="187"/>
      <c r="S48" s="187" t="s">
        <v>307</v>
      </c>
      <c r="T48" s="188" t="s">
        <v>308</v>
      </c>
      <c r="U48" s="157">
        <v>0</v>
      </c>
      <c r="V48" s="157">
        <f>ROUND(E48*U48,2)</f>
        <v>0</v>
      </c>
      <c r="W48" s="157"/>
      <c r="X48" s="157" t="s">
        <v>833</v>
      </c>
      <c r="Y48" s="157" t="s">
        <v>151</v>
      </c>
      <c r="Z48" s="147"/>
      <c r="AA48" s="147"/>
      <c r="AB48" s="147"/>
      <c r="AC48" s="147"/>
      <c r="AD48" s="147"/>
      <c r="AE48" s="147"/>
      <c r="AF48" s="147"/>
      <c r="AG48" s="147" t="s">
        <v>834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82">
        <v>25</v>
      </c>
      <c r="B49" s="183" t="s">
        <v>883</v>
      </c>
      <c r="C49" s="189" t="s">
        <v>884</v>
      </c>
      <c r="D49" s="184" t="s">
        <v>332</v>
      </c>
      <c r="E49" s="185">
        <v>1</v>
      </c>
      <c r="F49" s="186"/>
      <c r="G49" s="187">
        <f>ROUND(E49*F49,2)</f>
        <v>0</v>
      </c>
      <c r="H49" s="186"/>
      <c r="I49" s="187">
        <f>ROUND(E49*H49,2)</f>
        <v>0</v>
      </c>
      <c r="J49" s="186"/>
      <c r="K49" s="187">
        <f>ROUND(E49*J49,2)</f>
        <v>0</v>
      </c>
      <c r="L49" s="187">
        <v>21</v>
      </c>
      <c r="M49" s="187">
        <f>G49*(1+L49/100)</f>
        <v>0</v>
      </c>
      <c r="N49" s="185">
        <v>0</v>
      </c>
      <c r="O49" s="185">
        <f>ROUND(E49*N49,2)</f>
        <v>0</v>
      </c>
      <c r="P49" s="185">
        <v>0</v>
      </c>
      <c r="Q49" s="185">
        <f>ROUND(E49*P49,2)</f>
        <v>0</v>
      </c>
      <c r="R49" s="187"/>
      <c r="S49" s="187" t="s">
        <v>307</v>
      </c>
      <c r="T49" s="188" t="s">
        <v>308</v>
      </c>
      <c r="U49" s="157">
        <v>0</v>
      </c>
      <c r="V49" s="157">
        <f>ROUND(E49*U49,2)</f>
        <v>0</v>
      </c>
      <c r="W49" s="157"/>
      <c r="X49" s="157" t="s">
        <v>833</v>
      </c>
      <c r="Y49" s="157" t="s">
        <v>151</v>
      </c>
      <c r="Z49" s="147"/>
      <c r="AA49" s="147"/>
      <c r="AB49" s="147"/>
      <c r="AC49" s="147"/>
      <c r="AD49" s="147"/>
      <c r="AE49" s="147"/>
      <c r="AF49" s="147"/>
      <c r="AG49" s="147" t="s">
        <v>834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8">
        <v>26</v>
      </c>
      <c r="B50" s="169" t="s">
        <v>885</v>
      </c>
      <c r="C50" s="177" t="s">
        <v>886</v>
      </c>
      <c r="D50" s="170" t="s">
        <v>332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3"/>
      <c r="S50" s="173" t="s">
        <v>307</v>
      </c>
      <c r="T50" s="174" t="s">
        <v>308</v>
      </c>
      <c r="U50" s="157">
        <v>0</v>
      </c>
      <c r="V50" s="157">
        <f>ROUND(E50*U50,2)</f>
        <v>0</v>
      </c>
      <c r="W50" s="157"/>
      <c r="X50" s="157" t="s">
        <v>833</v>
      </c>
      <c r="Y50" s="157" t="s">
        <v>151</v>
      </c>
      <c r="Z50" s="147"/>
      <c r="AA50" s="147"/>
      <c r="AB50" s="147"/>
      <c r="AC50" s="147"/>
      <c r="AD50" s="147"/>
      <c r="AE50" s="147"/>
      <c r="AF50" s="147"/>
      <c r="AG50" s="147" t="s">
        <v>834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3"/>
      <c r="B51" s="4"/>
      <c r="C51" s="17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15</v>
      </c>
      <c r="AF51">
        <v>21</v>
      </c>
      <c r="AG51" t="s">
        <v>129</v>
      </c>
    </row>
    <row r="52" spans="1:60" x14ac:dyDescent="0.2">
      <c r="A52" s="150"/>
      <c r="B52" s="151" t="s">
        <v>29</v>
      </c>
      <c r="C52" s="180"/>
      <c r="D52" s="152"/>
      <c r="E52" s="153"/>
      <c r="F52" s="153"/>
      <c r="G52" s="167">
        <f>G8+G35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545</v>
      </c>
    </row>
    <row r="53" spans="1:60" x14ac:dyDescent="0.2">
      <c r="C53" s="181"/>
      <c r="D53" s="10"/>
      <c r="AG53" t="s">
        <v>547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Q9WFXHBh7lvNNJPOJ4BRjavso9cUqQ/h5Cp2M8jmHFPHojI09b0pGKEQTJSN2evL9AkmNcM8ekv5gKhgGy5wA==" saltValue="50o2xjHvJfoHZQi+U4T6VQ==" spinCount="100000" sheet="1" formatRows="0"/>
  <mergeCells count="19">
    <mergeCell ref="C45:G45"/>
    <mergeCell ref="C26:G26"/>
    <mergeCell ref="C27:G27"/>
    <mergeCell ref="C28:G28"/>
    <mergeCell ref="C32:G32"/>
    <mergeCell ref="C39:G39"/>
    <mergeCell ref="C41:G41"/>
    <mergeCell ref="C25:G25"/>
    <mergeCell ref="A1:G1"/>
    <mergeCell ref="C2:G2"/>
    <mergeCell ref="C3:G3"/>
    <mergeCell ref="C4:G4"/>
    <mergeCell ref="C14:G14"/>
    <mergeCell ref="C19:G19"/>
    <mergeCell ref="C20:G20"/>
    <mergeCell ref="C21:G21"/>
    <mergeCell ref="C22:G22"/>
    <mergeCell ref="C23:G23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IO01 01 Pol</vt:lpstr>
      <vt:lpstr>IO01 02 Pol</vt:lpstr>
      <vt:lpstr>IO01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01 Pol'!Názvy_tisku</vt:lpstr>
      <vt:lpstr>'IO01 02 Pol'!Názvy_tisku</vt:lpstr>
      <vt:lpstr>'IO01 03 Pol'!Názvy_tisku</vt:lpstr>
      <vt:lpstr>oadresa</vt:lpstr>
      <vt:lpstr>Stavba!Objednatel</vt:lpstr>
      <vt:lpstr>Stavba!Objekt</vt:lpstr>
      <vt:lpstr>'IO01 01 Pol'!Oblast_tisku</vt:lpstr>
      <vt:lpstr>'IO01 02 Pol'!Oblast_tisku</vt:lpstr>
      <vt:lpstr>'IO01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Skorpik Matej</dc:creator>
  <cp:lastModifiedBy>Kateřina Janečková</cp:lastModifiedBy>
  <cp:lastPrinted>2019-03-19T12:27:02Z</cp:lastPrinted>
  <dcterms:created xsi:type="dcterms:W3CDTF">2009-04-08T07:15:50Z</dcterms:created>
  <dcterms:modified xsi:type="dcterms:W3CDTF">2025-02-17T07:57:38Z</dcterms:modified>
</cp:coreProperties>
</file>