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Byt Havlíčková 2, bj.3\TISK\"/>
    </mc:Choice>
  </mc:AlternateContent>
  <xr:revisionPtr revIDLastSave="0" documentId="8_{B62145A0-0DEC-4215-B1CF-D119E97CCB2E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Pol'!$A$1:$Y$250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20" i="1" s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16" i="1" s="1"/>
  <c r="I57" i="1"/>
  <c r="I56" i="1"/>
  <c r="I55" i="1"/>
  <c r="I54" i="1"/>
  <c r="I53" i="1"/>
  <c r="G42" i="1"/>
  <c r="F42" i="1"/>
  <c r="G41" i="1"/>
  <c r="F41" i="1"/>
  <c r="G39" i="1"/>
  <c r="G43" i="1" s="1"/>
  <c r="G25" i="1" s="1"/>
  <c r="F39" i="1"/>
  <c r="G249" i="12"/>
  <c r="BA247" i="12"/>
  <c r="BA245" i="12"/>
  <c r="BA243" i="12"/>
  <c r="BA241" i="12"/>
  <c r="BA231" i="12"/>
  <c r="BA67" i="12"/>
  <c r="BA52" i="12"/>
  <c r="BA48" i="12"/>
  <c r="BA34" i="12"/>
  <c r="BA30" i="12"/>
  <c r="BA28" i="12"/>
  <c r="BA16" i="12"/>
  <c r="BA12" i="12"/>
  <c r="K8" i="12"/>
  <c r="G9" i="12"/>
  <c r="G8" i="12" s="1"/>
  <c r="I9" i="12"/>
  <c r="I8" i="12" s="1"/>
  <c r="K9" i="12"/>
  <c r="M9" i="12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4" i="12"/>
  <c r="I14" i="12"/>
  <c r="K14" i="12"/>
  <c r="M14" i="12"/>
  <c r="V14" i="12"/>
  <c r="G15" i="12"/>
  <c r="I15" i="12"/>
  <c r="K15" i="12"/>
  <c r="M15" i="12"/>
  <c r="O15" i="12"/>
  <c r="O14" i="12" s="1"/>
  <c r="Q15" i="12"/>
  <c r="Q14" i="12" s="1"/>
  <c r="V15" i="12"/>
  <c r="G17" i="12"/>
  <c r="I17" i="12"/>
  <c r="K17" i="12"/>
  <c r="M17" i="12"/>
  <c r="O17" i="12"/>
  <c r="Q17" i="12"/>
  <c r="V17" i="12"/>
  <c r="I18" i="12"/>
  <c r="G19" i="12"/>
  <c r="M19" i="12" s="1"/>
  <c r="I19" i="12"/>
  <c r="K19" i="12"/>
  <c r="K18" i="12" s="1"/>
  <c r="O19" i="12"/>
  <c r="O18" i="12" s="1"/>
  <c r="Q19" i="12"/>
  <c r="Q18" i="12" s="1"/>
  <c r="V19" i="12"/>
  <c r="V18" i="12" s="1"/>
  <c r="G21" i="12"/>
  <c r="M21" i="12" s="1"/>
  <c r="I21" i="12"/>
  <c r="K21" i="12"/>
  <c r="O21" i="12"/>
  <c r="Q21" i="12"/>
  <c r="V21" i="12"/>
  <c r="V22" i="12"/>
  <c r="G23" i="12"/>
  <c r="G22" i="12" s="1"/>
  <c r="I23" i="12"/>
  <c r="I22" i="12" s="1"/>
  <c r="K23" i="12"/>
  <c r="K22" i="12" s="1"/>
  <c r="O23" i="12"/>
  <c r="Q23" i="12"/>
  <c r="Q22" i="12" s="1"/>
  <c r="V23" i="12"/>
  <c r="G24" i="12"/>
  <c r="I24" i="12"/>
  <c r="K24" i="12"/>
  <c r="M24" i="12"/>
  <c r="O24" i="12"/>
  <c r="O22" i="12" s="1"/>
  <c r="Q24" i="12"/>
  <c r="V24" i="12"/>
  <c r="K25" i="12"/>
  <c r="O25" i="12"/>
  <c r="G26" i="12"/>
  <c r="M26" i="12" s="1"/>
  <c r="I26" i="12"/>
  <c r="K26" i="12"/>
  <c r="O26" i="12"/>
  <c r="Q26" i="12"/>
  <c r="Q25" i="12" s="1"/>
  <c r="V26" i="12"/>
  <c r="V25" i="12" s="1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I25" i="12" s="1"/>
  <c r="K33" i="12"/>
  <c r="O33" i="12"/>
  <c r="Q33" i="12"/>
  <c r="V33" i="12"/>
  <c r="G36" i="12"/>
  <c r="G35" i="12" s="1"/>
  <c r="I36" i="12"/>
  <c r="I35" i="12" s="1"/>
  <c r="K36" i="12"/>
  <c r="K35" i="12" s="1"/>
  <c r="M36" i="12"/>
  <c r="M35" i="12" s="1"/>
  <c r="O36" i="12"/>
  <c r="O35" i="12" s="1"/>
  <c r="Q36" i="12"/>
  <c r="V36" i="12"/>
  <c r="V35" i="12" s="1"/>
  <c r="G37" i="12"/>
  <c r="I37" i="12"/>
  <c r="K37" i="12"/>
  <c r="M37" i="12"/>
  <c r="O37" i="12"/>
  <c r="Q37" i="12"/>
  <c r="Q35" i="12" s="1"/>
  <c r="V37" i="12"/>
  <c r="O38" i="12"/>
  <c r="Q38" i="12"/>
  <c r="G39" i="12"/>
  <c r="M39" i="12" s="1"/>
  <c r="I39" i="12"/>
  <c r="I38" i="12" s="1"/>
  <c r="K39" i="12"/>
  <c r="O39" i="12"/>
  <c r="Q39" i="12"/>
  <c r="V39" i="12"/>
  <c r="V38" i="12" s="1"/>
  <c r="G40" i="12"/>
  <c r="G38" i="12" s="1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K38" i="12" s="1"/>
  <c r="O43" i="12"/>
  <c r="Q43" i="12"/>
  <c r="V43" i="12"/>
  <c r="G44" i="12"/>
  <c r="I44" i="12"/>
  <c r="K44" i="12"/>
  <c r="M44" i="12"/>
  <c r="O44" i="12"/>
  <c r="Q44" i="12"/>
  <c r="V44" i="12"/>
  <c r="I45" i="12"/>
  <c r="K45" i="12"/>
  <c r="O45" i="12"/>
  <c r="G46" i="12"/>
  <c r="M46" i="12" s="1"/>
  <c r="M45" i="12" s="1"/>
  <c r="I46" i="12"/>
  <c r="K46" i="12"/>
  <c r="O46" i="12"/>
  <c r="Q46" i="12"/>
  <c r="Q45" i="12" s="1"/>
  <c r="V46" i="12"/>
  <c r="V45" i="12" s="1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G50" i="12" s="1"/>
  <c r="I51" i="12"/>
  <c r="I50" i="12" s="1"/>
  <c r="K51" i="12"/>
  <c r="K50" i="12" s="1"/>
  <c r="O51" i="12"/>
  <c r="O50" i="12" s="1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Q50" i="12" s="1"/>
  <c r="V59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V50" i="12" s="1"/>
  <c r="G63" i="12"/>
  <c r="M63" i="12" s="1"/>
  <c r="I63" i="12"/>
  <c r="K63" i="12"/>
  <c r="O63" i="12"/>
  <c r="Q63" i="12"/>
  <c r="V63" i="12"/>
  <c r="O65" i="12"/>
  <c r="V65" i="12"/>
  <c r="G66" i="12"/>
  <c r="G65" i="12" s="1"/>
  <c r="I66" i="12"/>
  <c r="I65" i="12" s="1"/>
  <c r="K66" i="12"/>
  <c r="K65" i="12" s="1"/>
  <c r="O66" i="12"/>
  <c r="Q66" i="12"/>
  <c r="Q65" i="12" s="1"/>
  <c r="V66" i="12"/>
  <c r="G69" i="12"/>
  <c r="G68" i="12" s="1"/>
  <c r="I69" i="12"/>
  <c r="I68" i="12" s="1"/>
  <c r="K69" i="12"/>
  <c r="K68" i="12" s="1"/>
  <c r="M69" i="12"/>
  <c r="M68" i="12" s="1"/>
  <c r="O69" i="12"/>
  <c r="O68" i="12" s="1"/>
  <c r="Q69" i="12"/>
  <c r="Q68" i="12" s="1"/>
  <c r="V69" i="12"/>
  <c r="G70" i="12"/>
  <c r="M70" i="12" s="1"/>
  <c r="I70" i="12"/>
  <c r="K70" i="12"/>
  <c r="O70" i="12"/>
  <c r="Q70" i="12"/>
  <c r="V70" i="12"/>
  <c r="V68" i="12" s="1"/>
  <c r="V71" i="12"/>
  <c r="G72" i="12"/>
  <c r="M72" i="12" s="1"/>
  <c r="I72" i="12"/>
  <c r="K72" i="12"/>
  <c r="K71" i="12" s="1"/>
  <c r="O72" i="12"/>
  <c r="Q72" i="12"/>
  <c r="V72" i="12"/>
  <c r="G74" i="12"/>
  <c r="G71" i="12" s="1"/>
  <c r="I74" i="12"/>
  <c r="I71" i="12" s="1"/>
  <c r="K74" i="12"/>
  <c r="M74" i="12"/>
  <c r="O74" i="12"/>
  <c r="Q74" i="12"/>
  <c r="V74" i="12"/>
  <c r="G77" i="12"/>
  <c r="M77" i="12" s="1"/>
  <c r="I77" i="12"/>
  <c r="K77" i="12"/>
  <c r="O77" i="12"/>
  <c r="Q77" i="12"/>
  <c r="V77" i="12"/>
  <c r="G80" i="12"/>
  <c r="I80" i="12"/>
  <c r="K80" i="12"/>
  <c r="M80" i="12"/>
  <c r="O80" i="12"/>
  <c r="Q80" i="12"/>
  <c r="V80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8" i="12"/>
  <c r="I88" i="12"/>
  <c r="K88" i="12"/>
  <c r="M88" i="12"/>
  <c r="O88" i="12"/>
  <c r="O71" i="12" s="1"/>
  <c r="Q88" i="12"/>
  <c r="Q71" i="12" s="1"/>
  <c r="V88" i="12"/>
  <c r="G90" i="12"/>
  <c r="M90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I96" i="12"/>
  <c r="K96" i="12"/>
  <c r="G97" i="12"/>
  <c r="I97" i="12"/>
  <c r="K97" i="12"/>
  <c r="M97" i="12"/>
  <c r="O97" i="12"/>
  <c r="O96" i="12" s="1"/>
  <c r="Q97" i="12"/>
  <c r="V97" i="12"/>
  <c r="V96" i="12" s="1"/>
  <c r="G101" i="12"/>
  <c r="I101" i="12"/>
  <c r="K101" i="12"/>
  <c r="M101" i="12"/>
  <c r="O101" i="12"/>
  <c r="Q101" i="12"/>
  <c r="V101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Q96" i="12" s="1"/>
  <c r="V107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12" i="12"/>
  <c r="I112" i="12"/>
  <c r="G113" i="12"/>
  <c r="I113" i="12"/>
  <c r="K113" i="12"/>
  <c r="K112" i="12" s="1"/>
  <c r="M113" i="12"/>
  <c r="O113" i="12"/>
  <c r="Q113" i="12"/>
  <c r="Q112" i="12" s="1"/>
  <c r="V113" i="12"/>
  <c r="V112" i="12" s="1"/>
  <c r="G114" i="12"/>
  <c r="I114" i="12"/>
  <c r="K114" i="12"/>
  <c r="M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O112" i="12" s="1"/>
  <c r="Q116" i="12"/>
  <c r="V116" i="12"/>
  <c r="G118" i="12"/>
  <c r="M118" i="12" s="1"/>
  <c r="I118" i="12"/>
  <c r="K118" i="12"/>
  <c r="O118" i="12"/>
  <c r="Q118" i="12"/>
  <c r="V118" i="12"/>
  <c r="G120" i="12"/>
  <c r="G119" i="12" s="1"/>
  <c r="I120" i="12"/>
  <c r="K120" i="12"/>
  <c r="O120" i="12"/>
  <c r="Q120" i="12"/>
  <c r="V120" i="12"/>
  <c r="G121" i="12"/>
  <c r="M121" i="12" s="1"/>
  <c r="I121" i="12"/>
  <c r="I119" i="12" s="1"/>
  <c r="K121" i="12"/>
  <c r="K119" i="12" s="1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O119" i="12" s="1"/>
  <c r="Q124" i="12"/>
  <c r="V124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Q119" i="12" s="1"/>
  <c r="V127" i="12"/>
  <c r="V119" i="12" s="1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I134" i="12"/>
  <c r="K134" i="12"/>
  <c r="M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I148" i="12"/>
  <c r="K148" i="12"/>
  <c r="M148" i="12"/>
  <c r="O148" i="12"/>
  <c r="Q148" i="12"/>
  <c r="V148" i="12"/>
  <c r="G149" i="12"/>
  <c r="I149" i="12"/>
  <c r="K149" i="12"/>
  <c r="M149" i="12"/>
  <c r="O149" i="12"/>
  <c r="Q149" i="12"/>
  <c r="V149" i="12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O153" i="12"/>
  <c r="Q153" i="12"/>
  <c r="V153" i="12"/>
  <c r="G154" i="12"/>
  <c r="G153" i="12" s="1"/>
  <c r="I154" i="12"/>
  <c r="K154" i="12"/>
  <c r="O154" i="12"/>
  <c r="Q154" i="12"/>
  <c r="V154" i="12"/>
  <c r="G155" i="12"/>
  <c r="M155" i="12" s="1"/>
  <c r="I155" i="12"/>
  <c r="I153" i="12" s="1"/>
  <c r="K155" i="12"/>
  <c r="K153" i="12" s="1"/>
  <c r="O155" i="12"/>
  <c r="Q155" i="12"/>
  <c r="V155" i="12"/>
  <c r="G156" i="12"/>
  <c r="M156" i="12" s="1"/>
  <c r="I156" i="12"/>
  <c r="K156" i="12"/>
  <c r="O156" i="12"/>
  <c r="Q156" i="12"/>
  <c r="V156" i="12"/>
  <c r="Q157" i="12"/>
  <c r="G158" i="12"/>
  <c r="G157" i="12" s="1"/>
  <c r="I158" i="12"/>
  <c r="I157" i="12" s="1"/>
  <c r="K158" i="12"/>
  <c r="K157" i="12" s="1"/>
  <c r="M158" i="12"/>
  <c r="M157" i="12" s="1"/>
  <c r="O158" i="12"/>
  <c r="O157" i="12" s="1"/>
  <c r="Q158" i="12"/>
  <c r="V158" i="12"/>
  <c r="V157" i="12" s="1"/>
  <c r="G160" i="12"/>
  <c r="I160" i="12"/>
  <c r="I159" i="12" s="1"/>
  <c r="K160" i="12"/>
  <c r="K159" i="12" s="1"/>
  <c r="M160" i="12"/>
  <c r="O160" i="12"/>
  <c r="O159" i="12" s="1"/>
  <c r="Q160" i="12"/>
  <c r="Q159" i="12" s="1"/>
  <c r="V160" i="12"/>
  <c r="V159" i="12" s="1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I166" i="12"/>
  <c r="K166" i="12"/>
  <c r="M166" i="12"/>
  <c r="O166" i="12"/>
  <c r="Q166" i="12"/>
  <c r="V166" i="12"/>
  <c r="G167" i="12"/>
  <c r="I167" i="12"/>
  <c r="K167" i="12"/>
  <c r="M167" i="12"/>
  <c r="O167" i="12"/>
  <c r="Q167" i="12"/>
  <c r="V167" i="12"/>
  <c r="G168" i="12"/>
  <c r="I168" i="12"/>
  <c r="K168" i="12"/>
  <c r="M168" i="12"/>
  <c r="O168" i="12"/>
  <c r="Q168" i="12"/>
  <c r="V168" i="12"/>
  <c r="Q169" i="12"/>
  <c r="G170" i="12"/>
  <c r="M170" i="12" s="1"/>
  <c r="I170" i="12"/>
  <c r="I169" i="12" s="1"/>
  <c r="K170" i="12"/>
  <c r="O170" i="12"/>
  <c r="Q170" i="12"/>
  <c r="V170" i="12"/>
  <c r="V169" i="12" s="1"/>
  <c r="G171" i="12"/>
  <c r="G169" i="12" s="1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K169" i="12" s="1"/>
  <c r="O174" i="12"/>
  <c r="Q174" i="12"/>
  <c r="V174" i="12"/>
  <c r="G175" i="12"/>
  <c r="I175" i="12"/>
  <c r="K175" i="12"/>
  <c r="M175" i="12"/>
  <c r="O175" i="12"/>
  <c r="Q175" i="12"/>
  <c r="V175" i="12"/>
  <c r="G176" i="12"/>
  <c r="I176" i="12"/>
  <c r="K176" i="12"/>
  <c r="M176" i="12"/>
  <c r="O176" i="12"/>
  <c r="O169" i="12" s="1"/>
  <c r="Q176" i="12"/>
  <c r="V176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81" i="12"/>
  <c r="G180" i="12" s="1"/>
  <c r="I181" i="12"/>
  <c r="I180" i="12" s="1"/>
  <c r="K181" i="12"/>
  <c r="M181" i="12"/>
  <c r="O181" i="12"/>
  <c r="O180" i="12" s="1"/>
  <c r="Q181" i="12"/>
  <c r="Q180" i="12" s="1"/>
  <c r="V181" i="12"/>
  <c r="V180" i="12" s="1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G184" i="12"/>
  <c r="I184" i="12"/>
  <c r="K184" i="12"/>
  <c r="K180" i="12" s="1"/>
  <c r="M184" i="12"/>
  <c r="O184" i="12"/>
  <c r="Q184" i="12"/>
  <c r="V184" i="12"/>
  <c r="G185" i="12"/>
  <c r="I185" i="12"/>
  <c r="K185" i="12"/>
  <c r="M185" i="12"/>
  <c r="O185" i="12"/>
  <c r="Q185" i="12"/>
  <c r="V185" i="12"/>
  <c r="G186" i="12"/>
  <c r="I186" i="12"/>
  <c r="K186" i="12"/>
  <c r="M186" i="12"/>
  <c r="O186" i="12"/>
  <c r="Q186" i="12"/>
  <c r="V186" i="12"/>
  <c r="G189" i="12"/>
  <c r="G188" i="12" s="1"/>
  <c r="I189" i="12"/>
  <c r="K189" i="12"/>
  <c r="K188" i="12" s="1"/>
  <c r="M189" i="12"/>
  <c r="O189" i="12"/>
  <c r="O188" i="12" s="1"/>
  <c r="Q189" i="12"/>
  <c r="Q188" i="12" s="1"/>
  <c r="V189" i="12"/>
  <c r="V188" i="12" s="1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I188" i="12" s="1"/>
  <c r="K193" i="12"/>
  <c r="O193" i="12"/>
  <c r="Q193" i="12"/>
  <c r="V193" i="12"/>
  <c r="G194" i="12"/>
  <c r="I194" i="12"/>
  <c r="K194" i="12"/>
  <c r="M194" i="12"/>
  <c r="O194" i="12"/>
  <c r="Q194" i="12"/>
  <c r="V194" i="12"/>
  <c r="O195" i="12"/>
  <c r="G196" i="12"/>
  <c r="G195" i="12" s="1"/>
  <c r="I196" i="12"/>
  <c r="K196" i="12"/>
  <c r="O196" i="12"/>
  <c r="Q196" i="12"/>
  <c r="Q195" i="12" s="1"/>
  <c r="V196" i="12"/>
  <c r="V195" i="12" s="1"/>
  <c r="G198" i="12"/>
  <c r="I198" i="12"/>
  <c r="K198" i="12"/>
  <c r="M198" i="12"/>
  <c r="O198" i="12"/>
  <c r="Q198" i="12"/>
  <c r="V198" i="12"/>
  <c r="G199" i="12"/>
  <c r="M199" i="12" s="1"/>
  <c r="I199" i="12"/>
  <c r="K199" i="12"/>
  <c r="K195" i="12" s="1"/>
  <c r="O199" i="12"/>
  <c r="Q199" i="12"/>
  <c r="V199" i="12"/>
  <c r="G200" i="12"/>
  <c r="I200" i="12"/>
  <c r="K200" i="12"/>
  <c r="M200" i="12"/>
  <c r="O200" i="12"/>
  <c r="Q200" i="12"/>
  <c r="V200" i="12"/>
  <c r="G201" i="12"/>
  <c r="M201" i="12" s="1"/>
  <c r="I201" i="12"/>
  <c r="I195" i="12" s="1"/>
  <c r="K201" i="12"/>
  <c r="O201" i="12"/>
  <c r="Q201" i="12"/>
  <c r="V201" i="12"/>
  <c r="G204" i="12"/>
  <c r="G203" i="12" s="1"/>
  <c r="I204" i="12"/>
  <c r="I203" i="12" s="1"/>
  <c r="K204" i="12"/>
  <c r="K203" i="12" s="1"/>
  <c r="M204" i="12"/>
  <c r="M203" i="12" s="1"/>
  <c r="O204" i="12"/>
  <c r="Q204" i="12"/>
  <c r="Q203" i="12" s="1"/>
  <c r="V204" i="12"/>
  <c r="V203" i="12" s="1"/>
  <c r="G206" i="12"/>
  <c r="I206" i="12"/>
  <c r="K206" i="12"/>
  <c r="M206" i="12"/>
  <c r="O206" i="12"/>
  <c r="O203" i="12" s="1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I209" i="12"/>
  <c r="K209" i="12"/>
  <c r="M209" i="12"/>
  <c r="O209" i="12"/>
  <c r="Q209" i="12"/>
  <c r="V209" i="12"/>
  <c r="G210" i="12"/>
  <c r="M210" i="12" s="1"/>
  <c r="I210" i="12"/>
  <c r="K210" i="12"/>
  <c r="O210" i="12"/>
  <c r="Q210" i="12"/>
  <c r="V210" i="12"/>
  <c r="V211" i="12"/>
  <c r="G212" i="12"/>
  <c r="G211" i="12" s="1"/>
  <c r="I212" i="12"/>
  <c r="I211" i="12" s="1"/>
  <c r="K212" i="12"/>
  <c r="K211" i="12" s="1"/>
  <c r="O212" i="12"/>
  <c r="O211" i="12" s="1"/>
  <c r="Q212" i="12"/>
  <c r="Q211" i="12" s="1"/>
  <c r="V212" i="12"/>
  <c r="G214" i="12"/>
  <c r="I214" i="12"/>
  <c r="K214" i="12"/>
  <c r="M214" i="12"/>
  <c r="O214" i="12"/>
  <c r="Q214" i="12"/>
  <c r="V214" i="12"/>
  <c r="G215" i="12"/>
  <c r="I215" i="12"/>
  <c r="K215" i="12"/>
  <c r="M215" i="12"/>
  <c r="O215" i="12"/>
  <c r="Q215" i="12"/>
  <c r="V215" i="12"/>
  <c r="G216" i="12"/>
  <c r="M216" i="12" s="1"/>
  <c r="I216" i="12"/>
  <c r="K216" i="12"/>
  <c r="O216" i="12"/>
  <c r="Q216" i="12"/>
  <c r="V216" i="12"/>
  <c r="O217" i="12"/>
  <c r="Q217" i="12"/>
  <c r="V217" i="12"/>
  <c r="G218" i="12"/>
  <c r="M218" i="12" s="1"/>
  <c r="M217" i="12" s="1"/>
  <c r="I218" i="12"/>
  <c r="I217" i="12" s="1"/>
  <c r="K218" i="12"/>
  <c r="K217" i="12" s="1"/>
  <c r="O218" i="12"/>
  <c r="Q218" i="12"/>
  <c r="V218" i="12"/>
  <c r="G219" i="12"/>
  <c r="G217" i="12" s="1"/>
  <c r="I219" i="12"/>
  <c r="K219" i="12"/>
  <c r="M219" i="12"/>
  <c r="O219" i="12"/>
  <c r="Q219" i="12"/>
  <c r="V219" i="12"/>
  <c r="G220" i="12"/>
  <c r="I220" i="12"/>
  <c r="O220" i="12"/>
  <c r="G221" i="12"/>
  <c r="I221" i="12"/>
  <c r="K221" i="12"/>
  <c r="K220" i="12" s="1"/>
  <c r="M221" i="12"/>
  <c r="M220" i="12" s="1"/>
  <c r="O221" i="12"/>
  <c r="Q221" i="12"/>
  <c r="Q220" i="12" s="1"/>
  <c r="V221" i="12"/>
  <c r="V220" i="12" s="1"/>
  <c r="G223" i="12"/>
  <c r="I223" i="12"/>
  <c r="K223" i="12"/>
  <c r="M223" i="12"/>
  <c r="O223" i="12"/>
  <c r="Q223" i="12"/>
  <c r="V223" i="12"/>
  <c r="G225" i="12"/>
  <c r="G224" i="12" s="1"/>
  <c r="I225" i="12"/>
  <c r="I224" i="12" s="1"/>
  <c r="K225" i="12"/>
  <c r="K224" i="12" s="1"/>
  <c r="M225" i="12"/>
  <c r="O225" i="12"/>
  <c r="O224" i="12" s="1"/>
  <c r="Q225" i="12"/>
  <c r="Q224" i="12" s="1"/>
  <c r="V225" i="12"/>
  <c r="G226" i="12"/>
  <c r="M226" i="12" s="1"/>
  <c r="I226" i="12"/>
  <c r="K226" i="12"/>
  <c r="O226" i="12"/>
  <c r="Q226" i="12"/>
  <c r="V226" i="12"/>
  <c r="V224" i="12" s="1"/>
  <c r="G227" i="12"/>
  <c r="I227" i="12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G230" i="12"/>
  <c r="G229" i="12" s="1"/>
  <c r="I230" i="12"/>
  <c r="I229" i="12" s="1"/>
  <c r="K230" i="12"/>
  <c r="K229" i="12" s="1"/>
  <c r="O230" i="12"/>
  <c r="O229" i="12" s="1"/>
  <c r="Q230" i="12"/>
  <c r="Q229" i="12" s="1"/>
  <c r="V230" i="12"/>
  <c r="G232" i="12"/>
  <c r="I232" i="12"/>
  <c r="K232" i="12"/>
  <c r="M232" i="12"/>
  <c r="O232" i="12"/>
  <c r="Q232" i="12"/>
  <c r="V232" i="12"/>
  <c r="G233" i="12"/>
  <c r="I233" i="12"/>
  <c r="K233" i="12"/>
  <c r="M233" i="12"/>
  <c r="O233" i="12"/>
  <c r="Q233" i="12"/>
  <c r="V233" i="12"/>
  <c r="G234" i="12"/>
  <c r="M234" i="12" s="1"/>
  <c r="I234" i="12"/>
  <c r="K234" i="12"/>
  <c r="O234" i="12"/>
  <c r="Q234" i="12"/>
  <c r="V234" i="12"/>
  <c r="G236" i="12"/>
  <c r="I236" i="12"/>
  <c r="K236" i="12"/>
  <c r="M236" i="12"/>
  <c r="O236" i="12"/>
  <c r="Q236" i="12"/>
  <c r="V236" i="12"/>
  <c r="V229" i="12" s="1"/>
  <c r="G237" i="12"/>
  <c r="M237" i="12" s="1"/>
  <c r="I237" i="12"/>
  <c r="K237" i="12"/>
  <c r="O237" i="12"/>
  <c r="Q237" i="12"/>
  <c r="V237" i="12"/>
  <c r="G238" i="12"/>
  <c r="I238" i="12"/>
  <c r="K238" i="12"/>
  <c r="M238" i="12"/>
  <c r="O238" i="12"/>
  <c r="Q238" i="12"/>
  <c r="V238" i="12"/>
  <c r="G239" i="12"/>
  <c r="I239" i="12"/>
  <c r="G240" i="12"/>
  <c r="I240" i="12"/>
  <c r="K240" i="12"/>
  <c r="K239" i="12" s="1"/>
  <c r="M240" i="12"/>
  <c r="M239" i="12" s="1"/>
  <c r="O240" i="12"/>
  <c r="Q240" i="12"/>
  <c r="Q239" i="12" s="1"/>
  <c r="V240" i="12"/>
  <c r="V239" i="12" s="1"/>
  <c r="G242" i="12"/>
  <c r="I242" i="12"/>
  <c r="K242" i="12"/>
  <c r="M242" i="12"/>
  <c r="O242" i="12"/>
  <c r="Q242" i="12"/>
  <c r="V242" i="12"/>
  <c r="G244" i="12"/>
  <c r="I244" i="12"/>
  <c r="K244" i="12"/>
  <c r="M244" i="12"/>
  <c r="O244" i="12"/>
  <c r="Q244" i="12"/>
  <c r="V244" i="12"/>
  <c r="G246" i="12"/>
  <c r="I246" i="12"/>
  <c r="K246" i="12"/>
  <c r="M246" i="12"/>
  <c r="O246" i="12"/>
  <c r="O239" i="12" s="1"/>
  <c r="Q246" i="12"/>
  <c r="V246" i="12"/>
  <c r="AF249" i="12"/>
  <c r="I19" i="1"/>
  <c r="I18" i="1"/>
  <c r="F43" i="1"/>
  <c r="G23" i="1" s="1"/>
  <c r="H43" i="1"/>
  <c r="I42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I17" i="1" l="1"/>
  <c r="I21" i="1" s="1"/>
  <c r="I82" i="1"/>
  <c r="A27" i="1"/>
  <c r="M188" i="12"/>
  <c r="M96" i="12"/>
  <c r="M159" i="12"/>
  <c r="M71" i="12"/>
  <c r="M169" i="12"/>
  <c r="M18" i="12"/>
  <c r="M224" i="12"/>
  <c r="M38" i="12"/>
  <c r="M25" i="12"/>
  <c r="M112" i="12"/>
  <c r="M8" i="12"/>
  <c r="M180" i="12"/>
  <c r="G159" i="12"/>
  <c r="M154" i="12"/>
  <c r="M153" i="12" s="1"/>
  <c r="M120" i="12"/>
  <c r="M119" i="12" s="1"/>
  <c r="AE249" i="12"/>
  <c r="M51" i="12"/>
  <c r="M50" i="12" s="1"/>
  <c r="G18" i="12"/>
  <c r="M230" i="12"/>
  <c r="M229" i="12" s="1"/>
  <c r="M212" i="12"/>
  <c r="M211" i="12" s="1"/>
  <c r="M66" i="12"/>
  <c r="M65" i="12" s="1"/>
  <c r="M23" i="12"/>
  <c r="M22" i="12" s="1"/>
  <c r="G45" i="12"/>
  <c r="G25" i="12"/>
  <c r="M196" i="12"/>
  <c r="M195" i="12" s="1"/>
  <c r="J42" i="1"/>
  <c r="J41" i="1"/>
  <c r="J39" i="1"/>
  <c r="J43" i="1" s="1"/>
  <c r="J75" i="1" l="1"/>
  <c r="J78" i="1"/>
  <c r="J70" i="1"/>
  <c r="J81" i="1"/>
  <c r="J80" i="1"/>
  <c r="J68" i="1"/>
  <c r="J57" i="1"/>
  <c r="J69" i="1"/>
  <c r="J79" i="1"/>
  <c r="J58" i="1"/>
  <c r="J65" i="1"/>
  <c r="J73" i="1"/>
  <c r="J54" i="1"/>
  <c r="J56" i="1"/>
  <c r="J64" i="1"/>
  <c r="J55" i="1"/>
  <c r="J76" i="1"/>
  <c r="J63" i="1"/>
  <c r="J53" i="1"/>
  <c r="J77" i="1"/>
  <c r="J62" i="1"/>
  <c r="J67" i="1"/>
  <c r="J72" i="1"/>
  <c r="J59" i="1"/>
  <c r="J71" i="1"/>
  <c r="J74" i="1"/>
  <c r="J60" i="1"/>
  <c r="J66" i="1"/>
  <c r="J61" i="1"/>
  <c r="G28" i="1"/>
  <c r="G27" i="1" s="1"/>
  <c r="G29" i="1" s="1"/>
  <c r="A28" i="1"/>
  <c r="J8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V</author>
  </authors>
  <commentList>
    <comment ref="S6" authorId="0" shapeId="0" xr:uid="{109AC075-550C-418F-8549-8529E30B1E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E1DB0A-F95C-4E75-8819-B9026C8227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<sst xmlns="http://schemas.openxmlformats.org/spreadsheetml/2006/main" count="1821" uniqueCount="559">
  <si>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</si>
  <si>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</si>
  <si>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</si>
  <si>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</si>
  <si>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</si>
  <si>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</si>
  <si>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</si>
  <si>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</si>
  <si>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</si>
  <si>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</si>
  <si>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</si>
  <si>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</si>
  <si>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</si>
  <si>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</si>
  <si>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</si>
  <si>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</si>
  <si>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</si>
  <si>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</si>
  <si>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</si>
  <si>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</si>
  <si>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</si>
  <si>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</si>
  <si>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</si>
  <si>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</si>
  <si>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</si>
  <si>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</si>
  <si>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</si>
  <si>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</si>
  <si>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</si>
  <si>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</si>
  <si>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</si>
  <si>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</si>
  <si>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</si>
  <si>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</si>
  <si>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</si>
  <si>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</si>
  <si>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</si>
  <si>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</si>
  <si>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</si>
  <si>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</si>
  <si>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</si>
  <si>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</si>
  <si>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</si>
  <si>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</si>
  <si>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Stavební </t>
  </si>
  <si>
    <t>SO01</t>
  </si>
  <si>
    <t>Oprava bytové jednotky 3+1</t>
  </si>
  <si>
    <t>Objekt:</t>
  </si>
  <si>
    <t>Rozpočet:</t>
  </si>
  <si>
    <t>BV014/2024</t>
  </si>
  <si>
    <t xml:space="preserve">Oprava volného bytu č.3 Havlíčková 2, Nový Jičín 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</si>
  <si>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</si>
  <si>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</si>
  <si>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</si>
  <si>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</si>
  <si>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</si>
  <si>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</si>
  <si>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</si>
  <si>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</si>
  <si>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</si>
  <si>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</si>
  <si>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</si>
  <si>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 xml:space="preserve">Popis stavby: BV014/2024 - Oprava volného bytu č.3 Havlíčková 2, Nový Jičín </t>
  </si>
  <si>
    <t>#POPO</t>
  </si>
  <si>
    <t>Popis objektu: SO01 - Oprava bytové jednotky 3+1</t>
  </si>
  <si>
    <t>#POPR</t>
  </si>
  <si>
    <t xml:space="preserve">Popis rozpočtu: 1 - Stavební 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</si>
  <si>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</si>
  <si>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</si>
  <si>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</si>
  <si>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</si>
  <si>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</si>
  <si>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</si>
  <si>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</si>
  <si>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</si>
  <si>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</si>
  <si>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</si>
  <si>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</si>
  <si>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</si>
  <si>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</si>
  <si>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</si>
  <si>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</si>
  <si>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</si>
  <si>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</si>
  <si>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</si>
  <si>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</si>
  <si>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</si>
  <si>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</si>
  <si>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</si>
  <si>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</si>
  <si>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</si>
  <si>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</si>
  <si>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</si>
  <si>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</si>
  <si>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</si>
  <si>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</si>
  <si>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</si>
  <si>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</si>
  <si>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</si>
  <si>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</si>
  <si>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</si>
  <si>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</si>
  <si>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</si>
  <si>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</si>
  <si>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</si>
  <si>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</si>
  <si>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</si>
  <si>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</si>
  <si>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</si>
  <si>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</si>
  <si>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</si>
  <si>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</si>
  <si>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</si>
  <si>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</si>
  <si>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</si>
  <si>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</si>
  <si>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</si>
  <si>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</si>
  <si>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</si>
  <si>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</si>
  <si>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</si>
  <si>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</si>
  <si>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</si>
  <si>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</si>
  <si>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</si>
  <si>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</si>
  <si>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</si>
  <si>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</si>
  <si>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</si>
  <si>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</si>
  <si>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</si>
  <si>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</si>
  <si>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</si>
  <si>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</si>
  <si>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</si>
  <si>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</si>
  <si>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</si>
  <si>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</si>
  <si>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</si>
  <si>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</si>
  <si>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</si>
  <si>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</si>
  <si>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</si>
  <si>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</si>
  <si>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</si>
  <si>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</si>
  <si>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</si>
  <si>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</si>
  <si>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</si>
  <si>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</si>
  <si>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</si>
  <si>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</si>
  <si>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</si>
  <si>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</si>
  <si>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</si>
  <si>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</si>
  <si>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</si>
  <si>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317941121R00</t>
  </si>
  <si>
    <t>Osazení ocelových válcovaných nosníků na zdivu bez dodávky materiálu, výšky do 120 mm</t>
  </si>
  <si>
    <t>t</t>
  </si>
  <si>
    <t>801-1</t>
  </si>
  <si>
    <t>RTS 24/ II</t>
  </si>
  <si>
    <t>RTS 24/ I</t>
  </si>
  <si>
    <t>Práce</t>
  </si>
  <si>
    <t>Běžná</t>
  </si>
  <si>
    <t>POL1_</t>
  </si>
  <si>
    <t>profilu I, nebo IE, nebo U, nebo UE, nebo L</t>
  </si>
  <si>
    <t>SPI</t>
  </si>
  <si>
    <t>342247542R00</t>
  </si>
  <si>
    <t>Příčky z tvárnic pálených Příčky z tvárnic keramických pálených tloušťky 140 mm, z děrovaných příčkovek, P 10, zděných na tenkovrstvou maltu, Prvek zdicí pálený funkce: příčkovka; broušený; dl = 497 mm; š = 140 mm; v = 249 mm; styčná plocha: P+D; lambda = 0,249 W/(m.K); fb = 10,0 N/mm2</t>
  </si>
  <si>
    <t>m2</t>
  </si>
  <si>
    <t>jednoduché nebo příčky zděné do svislé dřevěné, cihelné, betonové nebo ocelové konstrukce na jakoukoliv maltu vápenocementovou (MVC) nebo cementovou (MC),</t>
  </si>
  <si>
    <t>13331788R</t>
  </si>
  <si>
    <t>Tyč ocelová válcovaná za tepla průřez: rovnoramenné L; značka: S235JR (1.0038); šířka ramene = 80 mm; šířka ramene2 = 80 mm; t = 10,0 mm</t>
  </si>
  <si>
    <t>SPCM</t>
  </si>
  <si>
    <t>Specifikace</t>
  </si>
  <si>
    <t>POL3_</t>
  </si>
  <si>
    <t>342012223RT1</t>
  </si>
  <si>
    <t>Příčky z desek sádrokartonových jednoduché opláštění, jednoduchá konstrukce CW 75 tloušťka příčky 100 mm, desky impregnované, tloušťky 12,5 mm, tloušťka izolace 50 mm, požární odolnost EI 30, Deska sádrokartonová voděodolná; H2; tl = 12,5 mm</t>
  </si>
  <si>
    <t>zřízení nosné konstrukce příčky, vložení tepelné izolace tl. do 5 cm, montáž desek, tmelení spár Q2 a úprava rohů. Včetně dodávek materiálu.</t>
  </si>
  <si>
    <t>342090111R00</t>
  </si>
  <si>
    <t>Úprava nosné konstrukce a opláštění SDK příčky pro zřízení otvoru pro dveře jednokřídlé, při hmotnosti jednoho křídla do 25 kg, v SDK příčce z R-CW a R-UW profilů š. 50 mm, 1 x opláštěné</t>
  </si>
  <si>
    <t>kus</t>
  </si>
  <si>
    <t>457311114R00</t>
  </si>
  <si>
    <t>Vyrovnávací beton beton C 8/10</t>
  </si>
  <si>
    <t>m3</t>
  </si>
  <si>
    <t>821-1</t>
  </si>
  <si>
    <t>na vodorovné mostní konstrukci s očištěním podkladních ploch, provedený v předepsaném spádu,</t>
  </si>
  <si>
    <t>457000115RV1</t>
  </si>
  <si>
    <t>Porvedení prostupu pro odpadní potrubí vč. zpětného záklapu</t>
  </si>
  <si>
    <t>ks</t>
  </si>
  <si>
    <t>Vlastní</t>
  </si>
  <si>
    <t>Indiv</t>
  </si>
  <si>
    <t>342264051RT1</t>
  </si>
  <si>
    <t>Podhledy na kovové konstrukci opláštěné deskami sádrokartonovými nosná konstrukce z profilů CD s přímým uchycením 1x deska, tloušťky 12,5 mm, standard, bez izolace, Deska sádrokartonová stavební; A; tl = 12,5 mm</t>
  </si>
  <si>
    <t>342264051RT3</t>
  </si>
  <si>
    <t>Podhledy na kovové konstrukci opláštěné deskami sádrokartonovými nosná konstrukce z profilů CD s přímým uchycením 1x deska, tloušťky 12,5 mm, impregnovaná, bez izolace, Deska sádrokartonová voděodolná; H2; tl = 12,5 mm</t>
  </si>
  <si>
    <t>602015191R00</t>
  </si>
  <si>
    <t>Jádrová omítka podkladní nátěr pod tenkovrstvé omítky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</si>
  <si>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</si>
  <si>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</si>
  <si>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</si>
  <si>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</si>
  <si>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</si>
  <si>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</si>
  <si>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612421331RT2</t>
  </si>
  <si>
    <t>Oprava vnitřních vápenných omítek stěn v množství opravované plochy přes 10 do 30 %,  štukových</t>
  </si>
  <si>
    <t>801-4</t>
  </si>
  <si>
    <t>Včetně pomocného pracovního lešení o výšce podlahy do 1900 mm a pro zatížení do 1,5 kPa.</t>
  </si>
  <si>
    <t>POP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</si>
  <si>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</si>
  <si>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</si>
  <si>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</si>
  <si>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777101101R00</t>
  </si>
  <si>
    <t>Příprava podkladu vysávání podlah průmyslovým vysavačem</t>
  </si>
  <si>
    <t>800-773</t>
  </si>
  <si>
    <t>632411110RV1</t>
  </si>
  <si>
    <t>Samonivelační stěrka,ruč.zpracování tl.10 mm samonivelační polymercementová stěrka na dřevěný podkla, vyztužená skleněným vláknem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</si>
  <si>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</si>
  <si>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</si>
  <si>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55330382R</t>
  </si>
  <si>
    <t>Zárubeň kovová pro zdění; průchozí š. = 800 mm; průchozí v. = 1970 mm; tl. stěny = 100 mm</t>
  </si>
  <si>
    <t>55330383R</t>
  </si>
  <si>
    <t>Zárubeň kovová pro přesné zdění; H' = 1 970 mm; B' = 800 mm; t = 100 mm; počet křídel: 1; materiál těsnění: bez těsnění; typ závěsů: pevné</t>
  </si>
  <si>
    <t>55330448R</t>
  </si>
  <si>
    <t>Zárubeň kovová pro sádrokarton; H' = 1 970 mm; B' = 700 mm; t = 100 mm; počet křídel: 1; materiál těsnění: bez těsnění; typ závěsů: pevné</t>
  </si>
  <si>
    <t>55330449R</t>
  </si>
  <si>
    <t>Zárubeň kovová pro sádrokarton; průchozí š. = 800 mm; průchozí v. = 1970 mm; tl. stěny = 100 mm</t>
  </si>
  <si>
    <t>5533301326R</t>
  </si>
  <si>
    <t>Zárubeň kovová - polodrážková (klasická); pro přesné zdění; H' = 1 970 mm; B' = 800 mm; t = 150 mm; počet křídel: 1; materiál těsnění: PVC; typ závěsů: stavitelné; požární odolnost: E, I, W; 30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</si>
  <si>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</si>
  <si>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</si>
  <si>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953802324R00</t>
  </si>
  <si>
    <t>Montáž komínové vložky pevné o vnitřním průměr přes 130 do 200 mm, pro výšku komínu přes 15 do 20 m</t>
  </si>
  <si>
    <t>m</t>
  </si>
  <si>
    <t>neohebné (smaltované, hliníkové aj.) včetně komínové zděře, odvodu kondenzátu do domovního odpadu nebo sběrné nádoby odběratele, s případnými manipulačními otvory, tj. jejich případné vybourání, opětné zazdění a omítnutí do původního stavu konstrukce,</t>
  </si>
  <si>
    <t>5534315507R</t>
  </si>
  <si>
    <t>vložka komínová ohebná nerez ocel 1.4404; stěna 1 x 0,3 mm; světlý průměr 160 mm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</si>
  <si>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</si>
  <si>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</si>
  <si>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</si>
  <si>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</si>
  <si>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965081713RT1</t>
  </si>
  <si>
    <t>Bourání podlah z keramických dlaždic, tloušťky do 10 mm, plochy přes 1 m2</t>
  </si>
  <si>
    <t>bez podkladního lože, s jakoukoliv výplní spár</t>
  </si>
  <si>
    <t>965081702R00</t>
  </si>
  <si>
    <t>Bourání podlah Soklíků z dlažeb keramických tloušťky do 10 mm, výšky do 100 mm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</si>
  <si>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</si>
  <si>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</si>
  <si>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</si>
  <si>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</si>
  <si>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</si>
  <si>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</si>
  <si>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</si>
  <si>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</si>
  <si>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977000012R00</t>
  </si>
  <si>
    <t>Zvětšení průměru komínového průduchu frézováním úběr do 50 mm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</si>
  <si>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</si>
  <si>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</si>
  <si>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</si>
  <si>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998011004R00</t>
  </si>
  <si>
    <t>Přesun hmot pro budovy s nosnou konstrukcí zděnou výšky přes 24 do 36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</si>
  <si>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</si>
  <si>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</si>
  <si>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</si>
  <si>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</si>
  <si>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zemní vlhkosti</t>
  </si>
  <si>
    <t>800-711</t>
  </si>
  <si>
    <t>711401112R00</t>
  </si>
  <si>
    <t>Izolace balkonů a teras páska k přelepení spojů rohože, tloušťky 0,3 mm</t>
  </si>
  <si>
    <t>721171808R00</t>
  </si>
  <si>
    <t>Demontáž potrubí z novodurových trub přes D 75 mm do D 114 mm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</si>
  <si>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</si>
  <si>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</si>
  <si>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</si>
  <si>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</si>
  <si>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</si>
  <si>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</si>
  <si>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</si>
  <si>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</si>
  <si>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</si>
  <si>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</si>
  <si>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</si>
  <si>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</si>
  <si>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721194105R00</t>
  </si>
  <si>
    <t>Zřízení přípojek na potrubí D 50 mm, materiál ve specifikaci</t>
  </si>
  <si>
    <t>vyvedení a upevnění odpadních výpustek,</t>
  </si>
  <si>
    <t>721194105RM1</t>
  </si>
  <si>
    <t>Zřízení přípojek na potrubí D 50 mm, včetně podomítkové zápachové uzávěrky</t>
  </si>
  <si>
    <t>721194109R00</t>
  </si>
  <si>
    <t>Zřízení přípojek na potrubí D 110  mm, materiál ve specifikaci</t>
  </si>
  <si>
    <t>721213041RT3</t>
  </si>
  <si>
    <t>Montáž sprchového odtokového žlabu s dodávkou a provedením betonové zálivky, standardní výška odtoku</t>
  </si>
  <si>
    <t>Bez dodávky betonu. Bez hydroizolace.</t>
  </si>
  <si>
    <t>721290111R00</t>
  </si>
  <si>
    <t>Zkouška těsnosti kanalizace v objektech vodou, DN 125</t>
  </si>
  <si>
    <t>721020001</t>
  </si>
  <si>
    <t>Napojení na původní splaškovou kanalizaci vč. materiálů</t>
  </si>
  <si>
    <t xml:space="preserve">soubor 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</si>
  <si>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</si>
  <si>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</si>
  <si>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</si>
  <si>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</si>
  <si>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výpomocí, T-kus plastový typ: jednoznačný; materiál: PP-R; ds = 20,0 mm; ds3 = 20,0 mm; PN 20; teplota média do 70 °C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</si>
  <si>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</si>
  <si>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</si>
  <si>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</si>
  <si>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</si>
  <si>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výpomocí, T-kus plastový typ: jednoznačný; materiál: PP-R; ds = 20,0 mm; ds3 = 20,0 mm; PN 20; teplota média do 70 °C</t>
  </si>
  <si>
    <t>722181214R00</t>
  </si>
  <si>
    <t xml:space="preserve">Izolace vodovodního potrubí návleková z trubic z pěnového polyetylenu, tloušťka stěny 20 mm,  </t>
  </si>
  <si>
    <t>V položce je kalkulována dodávka izolační trubice, spon a lepicí pásky.</t>
  </si>
  <si>
    <t>722190402R00</t>
  </si>
  <si>
    <t>Vyvedení a upevnění výpustek DN 20</t>
  </si>
  <si>
    <t>722280106R00</t>
  </si>
  <si>
    <t>Tlakové zkoušky vodovodního potrubí do DN 32</t>
  </si>
  <si>
    <t>Včetně dodávky vody, uzavření a zabezpečení konců potrubí.</t>
  </si>
  <si>
    <t>998722204R00</t>
  </si>
  <si>
    <t>Přesun hmot pro vnitřní vodovod v objektech výšky do 36 m</t>
  </si>
  <si>
    <t>vodorovně do 50 m</t>
  </si>
  <si>
    <t>734109212R00</t>
  </si>
  <si>
    <t>Montáž přírubových armatur se dvěma přírubami, PN 16, DN 25, bez dodávky materiálu</t>
  </si>
  <si>
    <t>soubor</t>
  </si>
  <si>
    <t>800-731</t>
  </si>
  <si>
    <t>723191101RV1</t>
  </si>
  <si>
    <t>Hadice flexibilní pro připojení plynových spotřebičů 1/2" , délky 500 mm- s neomezenou životnost, dle ČSN požární odolnost 650C po dobu 30min</t>
  </si>
  <si>
    <t>732003</t>
  </si>
  <si>
    <t xml:space="preserve">Provedení úpravy vnitřního rozvodu pro plynový kotel a kombinovaný sporák  dle PD </t>
  </si>
  <si>
    <t xml:space="preserve">soubok </t>
  </si>
  <si>
    <t>723 002</t>
  </si>
  <si>
    <t>Revize plynu</t>
  </si>
  <si>
    <t>kpl</t>
  </si>
  <si>
    <t>HZS</t>
  </si>
  <si>
    <t>POL10_</t>
  </si>
  <si>
    <t>včetně penetrace.</t>
  </si>
  <si>
    <t>551310050R</t>
  </si>
  <si>
    <t>kohout kulový vnitřní-vnitřní závit FF; pro plyn; PN 8; 1/2 "; ovládání páčka</t>
  </si>
  <si>
    <t>725110811R00</t>
  </si>
  <si>
    <t>Demontáž klozetů splachovacích</t>
  </si>
  <si>
    <t>725014131RT1</t>
  </si>
  <si>
    <t>Klozetové mísy závěsné, bilé, hluboké splachování, zadní, včetně sedátka, šířka 360 mm, hloubka 510 mm, výška 400 mm, Sada upevňovací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</si>
  <si>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</si>
  <si>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</si>
  <si>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</si>
  <si>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</si>
  <si>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</si>
  <si>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</si>
  <si>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</si>
  <si>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</si>
  <si>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</si>
  <si>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725249101R00</t>
  </si>
  <si>
    <t xml:space="preserve">Montáž sprchového boxu  </t>
  </si>
  <si>
    <t>725619101R00</t>
  </si>
  <si>
    <t>Montáž plynových sporáků na svítiplyn/metan</t>
  </si>
  <si>
    <t>725610810R00</t>
  </si>
  <si>
    <t>Demontáž plynových sporáků normálních nebo kombinovaných</t>
  </si>
  <si>
    <t>725650805R00</t>
  </si>
  <si>
    <t>Demontáž plynových otopných těles ostatních podokenních</t>
  </si>
  <si>
    <t>725819402R00</t>
  </si>
  <si>
    <t>Montáž ventilu rohového bez trubičky , G 1/2"</t>
  </si>
  <si>
    <t>725820801R00</t>
  </si>
  <si>
    <t>Demontáž baterií nástěnných do G 3/4"</t>
  </si>
  <si>
    <t>725829301R00</t>
  </si>
  <si>
    <t>Montáž baterií umyvadlových a dřezových umyvadlové a dřezové stojánkové</t>
  </si>
  <si>
    <t>725849201R00</t>
  </si>
  <si>
    <t>Montáž baterie sprchové pevná výška</t>
  </si>
  <si>
    <t>725860811R00</t>
  </si>
  <si>
    <t>Demontáž zápachových uzávěrek pro zařiz. předměty jednoduchých</t>
  </si>
  <si>
    <t>725869101R00</t>
  </si>
  <si>
    <t>Montáž zápachové uzávěrky umyvadlové, D 32</t>
  </si>
  <si>
    <t>725869204R00</t>
  </si>
  <si>
    <t>Montáž zápachové uzávěrky dřezovýé jednoduché, D 40</t>
  </si>
  <si>
    <t>725980113R00</t>
  </si>
  <si>
    <t>Dvířka vanová, 300 x 300 mm, včetně dodávky materiálu</t>
  </si>
  <si>
    <t>726212122R00</t>
  </si>
  <si>
    <t>Předstěnový modul pro WC zavěšené, s nádržkou, pro instalaci s mokrými procesy do masivních zděných konstrukcí, bez soupravy na tlumení hluku, bez ovladacího tlačitka, ovlá..., Systém předstěnový použití: záchodová mísa; pro zazdění mokrým procesem; v = 865 mm; š = 480 mm; hl = 78 mm; připojení vody: shora; R; 1/2"; příslu...</t>
  </si>
  <si>
    <t>Včetně dodávky a připevnění montážního prvku vč. napojení na kanalizační popř. vodovodní potrubí.</t>
  </si>
  <si>
    <t>28698302R</t>
  </si>
  <si>
    <t>žlab odtokový do prostoru, s okrajem pro perforovaný rošt; plast; l = 650 mm; stavební výška 75 až 110 mm; min. tloušťka betonu 62 mm; š. koryta 60 mm; odtok boční; příslušenství sifon; průtok 27 l/min</t>
  </si>
  <si>
    <t>53821107R</t>
  </si>
  <si>
    <t>sporák kombinovaný; hořáky 4 (3,5+5+2x8 kW); š x h x v 900x800x900 mm</t>
  </si>
  <si>
    <t>Kalkul</t>
  </si>
  <si>
    <t>55141106R</t>
  </si>
  <si>
    <t>ventil rohový pro vodovod, sanitu; kulový, rohový; DN 15 mm; pracovní teplota do 90 ° C; médium voda; 1/2" x 3/4"; připojení závitové</t>
  </si>
  <si>
    <t>55144220R</t>
  </si>
  <si>
    <t>Baterie mechanická směšovací použití: umyvadlo; typ: stojánkový; materiál: mosaz; povrchová úprava: chrom</t>
  </si>
  <si>
    <t>RTS 23/ II</t>
  </si>
  <si>
    <t>5514500700R</t>
  </si>
  <si>
    <t>Ventil výtokový použití: dřez; typ: stojánkový; materiál: mosaz; spouštění: manuální; povrchová úprava: chrom</t>
  </si>
  <si>
    <t>55145009R</t>
  </si>
  <si>
    <t>Baterie směšovací páková; použití: sprcha; typ: nástěnný; materiál: mosaz; rozteč = 150 mm; příslušenství: sprchová tyč; povrchová úprava: chrom</t>
  </si>
  <si>
    <t>55161310R</t>
  </si>
  <si>
    <t>Uzávěrka zápachová ZTI</t>
  </si>
  <si>
    <t>55162324.AR</t>
  </si>
  <si>
    <t>55484417.AR</t>
  </si>
  <si>
    <t>Zástěna sprchová rovná jednostranně upevněná; š = 720,0 mm; v = 1870 mm; výplň: bezpečnostní sklo; rám: bezrámový</t>
  </si>
  <si>
    <t>642173281R</t>
  </si>
  <si>
    <t>Umyvadlo keramické typ: jednoduchý; š = 550 mm; hl = 450 mm; tvar: hranatý; otvor pro baterii uprostřed</t>
  </si>
  <si>
    <t>64221370R</t>
  </si>
  <si>
    <t>Umyvadlo keramické typ: jednoduchý; š = 450 mm; hl = 370 mm; tvar: oválný; otvor pro baterii uprostřed</t>
  </si>
  <si>
    <t>64233512R</t>
  </si>
  <si>
    <t>Mísa záchodová keramická kombinační; zabudování: stojící; tvar: oválný; splachování: hluboké; odpad: vodorovný; povrchová úprava: lesklá glazura</t>
  </si>
  <si>
    <t>731200823R00</t>
  </si>
  <si>
    <t>Demontáž kotlů ocelových na kapalná a plynná paliva o výkonu do 25 kW</t>
  </si>
  <si>
    <t>731249123R00</t>
  </si>
  <si>
    <t>Montáž ocelových kotlů do 50 kW (100 kW) na kapalná a plynná paliva  přes 17 do 23 kW</t>
  </si>
  <si>
    <t>4841731301RV1</t>
  </si>
  <si>
    <t>Kotel kondenzační duo-tec 24+ zásobníkový ohřívač pod kotel vč. příslušenství pro napojení. Součástí, dodávky vnitřní termostat, ventily pro napojení atd.</t>
  </si>
  <si>
    <t>734223111RT2</t>
  </si>
  <si>
    <t>Ventil termostatický, dvouregulační, rohový, mosazný, DN 10, s termostatickou hlavicí, PN 10, vnitřní závit, včetně dodávky materiálu</t>
  </si>
  <si>
    <t>723163104R00</t>
  </si>
  <si>
    <t>Potrubí z měděných trubek měděné potrubí, D 22 mm, s 1,0 mm, pájení pomocí kapilárních pájecích tvarovek, Trubka měděná R 250; de = 22,0 mm; tl. stěny = 1,0 mm; teplota média do 120 °C</t>
  </si>
  <si>
    <t>včetně tvarovek, bez zednických výpomocí,</t>
  </si>
  <si>
    <t>735159111R00</t>
  </si>
  <si>
    <t>Otopná tělesa panelová montáž bez ohledu na počet desek, délky do 1600 mm, bez dodávky materiálu</t>
  </si>
  <si>
    <t>735151831R00</t>
  </si>
  <si>
    <t>Demontáž otopných těles panelových třířadých, stavební délky do 1500 mm</t>
  </si>
  <si>
    <t>735179110R00</t>
  </si>
  <si>
    <t>Otopná tělesa koupelnová montáž  topných žebříků, bez dodávky materiálu</t>
  </si>
  <si>
    <t>48457201R</t>
  </si>
  <si>
    <t>Těleso otopné s přirozeným prouděním - deskové; materiál: uhlíková ocel; typ: 21; H = 600 mm; B = 66 mm; L = 600 mm; l = 546 mm; tepelný výkon (50) = 773 W</t>
  </si>
  <si>
    <t>48457207R</t>
  </si>
  <si>
    <t>Těleso otopné s přirozeným prouděním - deskové; materiál: uhlíková ocel; typ: 21; H = 600 mm; B = 66 mm; L = 1 200 mm; l = 546 mm; tepelný výkon (50) = 1 546 W</t>
  </si>
  <si>
    <t>54132164R</t>
  </si>
  <si>
    <t>těleso otopné trubkové el. přímotopné jmen. tep. výkon 300 W; v = 900 mm; l = 600 mm</t>
  </si>
  <si>
    <t>766812840R00</t>
  </si>
  <si>
    <t>Demontáž kuchyňských linek délky přes 1800 do 2100 mnm</t>
  </si>
  <si>
    <t>800-766</t>
  </si>
  <si>
    <t>766825811RV1</t>
  </si>
  <si>
    <t>Demontáž truhlářské konstrukce kuchyně</t>
  </si>
  <si>
    <t>54914621R</t>
  </si>
  <si>
    <t>kování interiérové kliky se štíty pro klíč; povrch - kliky pochromované; povrch - štíty leštěná nerez</t>
  </si>
  <si>
    <t>549146400R</t>
  </si>
  <si>
    <t>kování bezpečnostní klika - knoflík; povrch Cr; bezpečnostní třída 3</t>
  </si>
  <si>
    <t>61160102R</t>
  </si>
  <si>
    <t>Dveře dřevěné jednostranně otevíravé; šířka = 700 mm; výška = 1 970 mm; počet křídel: 1; povrchová úprava: lakovaný RAL; struktura povrchu: oboustranně hladká; míra zasklení: plné křídlo</t>
  </si>
  <si>
    <t>61160103R</t>
  </si>
  <si>
    <t>Dveře dřevěné jednostranně otevíravé; šířka = 800 mm; výška = 1 970 mm; počet křídel: 1; povrchová úprava: lakovaný RAL; struktura povrchu: oboustranně hladká; míra zasklení: plné křídlo</t>
  </si>
  <si>
    <t>61160603R</t>
  </si>
  <si>
    <t>Dveře dřevěné jednostranně otevíravé; šířka = 800 mm; výška = 1 970 mm; počet křídel: 1; povrchová úprava: lakovaný RAL; struktura povrchu: oboustranně hladká; míra zasklení: 2/3</t>
  </si>
  <si>
    <t>61165642R</t>
  </si>
  <si>
    <t>Dveře dřevěné jednostranně otevíravé; šířka = 800 mm; výška = 1 970 mm; počet křídel: 1; povrchová úprava: HPL; struktura povrchu: oboustranně hladká; míra zasklení: plné křídlo; požární odolnost: E, I, W; 30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</si>
  <si>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</si>
  <si>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</si>
  <si>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</si>
  <si>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</si>
  <si>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</si>
  <si>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</si>
  <si>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</si>
  <si>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</si>
  <si>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</si>
  <si>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</si>
  <si>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</si>
  <si>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</si>
  <si>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</si>
  <si>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s glazurou (GL); tl. = 7,0 mm; a = 298 mm; b = 298 mm; nasákavost = 3,0 %; povrch: hladký, matný; barva: šedá</t>
  </si>
  <si>
    <t>998771204R00</t>
  </si>
  <si>
    <t>Přesun hmot pro podlahy z dlaždic v objektech výšky do 36 m</t>
  </si>
  <si>
    <t>775413110R00</t>
  </si>
  <si>
    <t xml:space="preserve">Podlahové soklíky nebo lišty dodávka včetně montáže přibíjené, ze dřeva tvrdého nebo měkkého v přírodní barvě,  </t>
  </si>
  <si>
    <t>800-775</t>
  </si>
  <si>
    <t>bez základního nátěru</t>
  </si>
  <si>
    <t>775411810R00</t>
  </si>
  <si>
    <t>Demontáž soklíků nebo lišt dřevěných přibíjených</t>
  </si>
  <si>
    <t>775592000R00</t>
  </si>
  <si>
    <t>Ostatní práce broušení dřevěných podlah hrubé+střední+jemné</t>
  </si>
  <si>
    <t>775599130R00</t>
  </si>
  <si>
    <t>Ostatní práce přetmelení spárovým tmelem</t>
  </si>
  <si>
    <t>775599145R00</t>
  </si>
  <si>
    <t>Ostatní práce lak dřevěných podlah 1x základní + 3x lak, přebroušení</t>
  </si>
  <si>
    <t>776101121R00</t>
  </si>
  <si>
    <t>Přípravné práce penetrace podkladu</t>
  </si>
  <si>
    <t>položky neobsahují žádný materiál</t>
  </si>
  <si>
    <t>776421100RU1</t>
  </si>
  <si>
    <t>Lepení soklíků PVC a napojení krytiny na stěnu lepení podlahových soklíků z PVC a vinylu včetně dodávky soklíku, Lišta soklová</t>
  </si>
  <si>
    <t>776511810RT3</t>
  </si>
  <si>
    <t>Odstranění povlakových podlah z nášlapné plochy lepených, bez podložky, z ploch do 10 m2</t>
  </si>
  <si>
    <t>776521100RU2</t>
  </si>
  <si>
    <t>Lepení povlakových podlah z plastů  ve formě pásů z PVC, montáž včetně dodávky podlahoviny, tl. 2,0 mm, Krytina podlahová vinylová heterogenní; role; tl = 2,00 mm; nášlapná vrstva = 0,80 mm; povrchová úprava: PUR; zatížení: 23, 34, 43; protiskluznost:...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</si>
  <si>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</si>
  <si>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</si>
  <si>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</si>
  <si>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</si>
  <si>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</si>
  <si>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781475120RT2</t>
  </si>
  <si>
    <t>Montáž obkladů vnitřních z dlaždic keramických 300 x 600 mm,  , kladených do flexibilního tmele</t>
  </si>
  <si>
    <t>781497111RS2</t>
  </si>
  <si>
    <t xml:space="preserve">Lišty k obkladům profil ukončovací leštěný hliník, uložení do tmele, výška profilu 8 mm,  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</si>
  <si>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</si>
  <si>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</si>
  <si>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597813741R</t>
  </si>
  <si>
    <t>Obklad keramický typ: běžný; s glazurou (GL); tl. = 10,0 mm; a = 298 mm; b = 598 mm; povrch: hladký, lesklý; barva: bílá</t>
  </si>
  <si>
    <t>998781204R00</t>
  </si>
  <si>
    <t>Přesun hmot pro obklady keramické v objektech výšky do 36 m</t>
  </si>
  <si>
    <t>783225100R00</t>
  </si>
  <si>
    <t>Nátěry kov.stavebních doplňk.konstrukcí syntetické dvojnásobné + 1x email,  , Hmota nátěrová typ: email; funkce: dekorační; barva: šeď střední</t>
  </si>
  <si>
    <t>800-783</t>
  </si>
  <si>
    <t>včetně pomocného lešení.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</si>
  <si>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</si>
  <si>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</si>
  <si>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</si>
  <si>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</si>
  <si>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78001</t>
  </si>
  <si>
    <t>Repase interiérových dveří 0,7x2m vč. dřevěné zárubně - obroušení, tmelení, nátěr 1z+2e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</si>
  <si>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</si>
  <si>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</si>
  <si>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</si>
  <si>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</si>
  <si>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dvojnásobné, Hmota nátěrová typ: malířská; funkce: dekorační; barva: bílá; lesk: matný (G3)</t>
  </si>
  <si>
    <t>787911111R00</t>
  </si>
  <si>
    <t>Montáž zrcadla na stěnu, lepidlem, plochy do 2 m2</t>
  </si>
  <si>
    <t>800-787</t>
  </si>
  <si>
    <t>včetně dodávky lepidla.</t>
  </si>
  <si>
    <t>63465127R</t>
  </si>
  <si>
    <t>sklo plavené zrcadlo; čiré; š = 1 600 mm; l = 2000,0 mm; tl = 6,0 mm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</si>
  <si>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</si>
  <si>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</si>
  <si>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220890202R00</t>
  </si>
  <si>
    <t>Revize</t>
  </si>
  <si>
    <t>h</t>
  </si>
  <si>
    <t>M21000001</t>
  </si>
  <si>
    <t xml:space="preserve">Elektroinstalace dle PD </t>
  </si>
  <si>
    <t>429148999R</t>
  </si>
  <si>
    <t>Ventilátor axiální do koupelny do protrubí vč. žaluzie</t>
  </si>
  <si>
    <t>979087112R00</t>
  </si>
  <si>
    <t xml:space="preserve">Vodorovná doprava suti a vybouraných hmot nakládání suti na dopravní prostředky,  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</si>
  <si>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</si>
  <si>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</si>
  <si>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</si>
  <si>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</si>
  <si>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</si>
  <si>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</si>
  <si>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</si>
  <si>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</si>
  <si>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</si>
  <si>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</si>
  <si>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</si>
  <si>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</si>
  <si>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</si>
  <si>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</si>
  <si>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</si>
  <si>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</si>
  <si>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00411 R</t>
  </si>
  <si>
    <t>Přípravné a průzkumné služby či práce</t>
  </si>
  <si>
    <t>Soubor</t>
  </si>
  <si>
    <t>VRN</t>
  </si>
  <si>
    <t>POL99_8</t>
  </si>
  <si>
    <t>Náklady dodavatele vyplývající z povinností dodavatele stanovených obchodními podmínkami před zahájením stavebních prací. Tato skupina zahrnuje zejména náklady na přípravné činnosti.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</si>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</sst>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/ZlUUraF/5bxeJYeLv6O+SKbhq+FOFf1UD0J74re1hYeWfXc93EH44Gnv/WuZxTO0qL5qxr4QuRc5vadzoXhg==" saltValue="eom2N7+FixwjVfKGPhvPR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opLeftCell="B2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2884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SUMIF(F53:F81,A16,I53:I81)+SUMIF(F53:F81,"PSU",I53:I81)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SUMIF(F53:F81,A17,I53:I81)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SUMIF(F53:F81,A18,I53:I81)</f>
        <v>0</v>
      </c>
      <c r="J18" s="85"/>
    </row>
    <row r="19" spans="1:10" ht="23.25" customHeight="1" x14ac:dyDescent="0.2">
      <c r="A19" s="201" t="s">
        <v>127</v>
      </c>
      <c r="B19" s="38" t="s">
        <v>27</v>
      </c>
      <c r="C19" s="62"/>
      <c r="D19" s="63"/>
      <c r="E19" s="83"/>
      <c r="F19" s="84"/>
      <c r="G19" s="83"/>
      <c r="H19" s="84"/>
      <c r="I19" s="83">
        <f>SUMIF(F53:F81,A19,I53:I81)</f>
        <v>0</v>
      </c>
      <c r="J19" s="85"/>
    </row>
    <row r="20" spans="1:10" ht="23.25" customHeight="1" x14ac:dyDescent="0.2">
      <c r="A20" s="201" t="s">
        <v>126</v>
      </c>
      <c r="B20" s="38" t="s">
        <v>28</v>
      </c>
      <c r="C20" s="62"/>
      <c r="D20" s="63"/>
      <c r="E20" s="83"/>
      <c r="F20" s="84"/>
      <c r="G20" s="83"/>
      <c r="H20" s="84"/>
      <c r="I20" s="83">
        <f>SUMIF(F53:F81,A20,I53:I81)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25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8">
        <v>1</v>
      </c>
      <c r="B39" s="149" t="s">
        <v>57</v>
      </c>
      <c r="C39" s="150"/>
      <c r="D39" s="150"/>
      <c r="E39" s="150"/>
      <c r="F39" s="151">
        <f>'SO01 1 Pol'!AE249</f>
        <v>0</v>
      </c>
      <c r="G39" s="152">
        <f>'SO01 1 Pol'!AF249</f>
        <v>0</v>
      </c>
      <c r="H39" s="153"/>
      <c r="I39" s="154">
        <f>F39+G39+H39</f>
        <v>0</v>
      </c>
      <c r="J39" s="155" t="str">
        <f>IF(_xlfn.SINGLE(CenaCelkemVypocet)=0,"",I39/_xlfn.SINGLE(CenaCelkemVypocet)*100)</f>
        <v/>
      </c>
    </row>
    <row r="40" spans="1:10" ht="25.5" hidden="1" customHeight="1" x14ac:dyDescent="0.2">
      <c r="A40" s="138">
        <v>2</v>
      </c>
      <c r="B40" s="156"/>
      <c r="C40" s="157" t="s">
        <v>58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">
      <c r="A41" s="138">
        <v>2</v>
      </c>
      <c r="B41" s="156" t="s">
        <v>45</v>
      </c>
      <c r="C41" s="157" t="s">
        <v>46</v>
      </c>
      <c r="D41" s="157"/>
      <c r="E41" s="157"/>
      <c r="F41" s="158">
        <f>'SO01 1 Pol'!AE249</f>
        <v>0</v>
      </c>
      <c r="G41" s="159">
        <f>'SO01 1 Pol'!AF249</f>
        <v>0</v>
      </c>
      <c r="H41" s="159"/>
      <c r="I41" s="160">
        <f>F41+G41+H41</f>
        <v>0</v>
      </c>
      <c r="J41" s="161" t="str">
        <f>IF(_xlfn.SINGLE(CenaCelkemVypocet)=0,"",I41/_xlfn.SINGLE(CenaCelkemVypocet)*100)</f>
        <v/>
      </c>
    </row>
    <row r="42" spans="1:10" ht="25.5" hidden="1" customHeight="1" x14ac:dyDescent="0.2">
      <c r="A42" s="138">
        <v>3</v>
      </c>
      <c r="B42" s="162" t="s">
        <v>43</v>
      </c>
      <c r="C42" s="150" t="s">
        <v>44</v>
      </c>
      <c r="D42" s="150"/>
      <c r="E42" s="150"/>
      <c r="F42" s="163">
        <f>'SO01 1 Pol'!AE249</f>
        <v>0</v>
      </c>
      <c r="G42" s="153">
        <f>'SO01 1 Pol'!AF249</f>
        <v>0</v>
      </c>
      <c r="H42" s="153"/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hidden="1" customHeight="1" x14ac:dyDescent="0.2">
      <c r="A43" s="138"/>
      <c r="B43" s="164" t="s">
        <v>59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80" t="s">
        <v>67</v>
      </c>
    </row>
    <row r="52" spans="1:10" ht="25.5" customHeight="1" x14ac:dyDescent="0.2">
      <c r="A52" s="182"/>
      <c r="B52" s="185" t="s">
        <v>17</v>
      </c>
      <c r="C52" s="185" t="s">
        <v>5</v>
      </c>
      <c r="D52" s="186"/>
      <c r="E52" s="186"/>
      <c r="F52" s="187" t="s">
        <v>68</v>
      </c>
      <c r="G52" s="187"/>
      <c r="H52" s="187"/>
      <c r="I52" s="187" t="s">
        <v>29</v>
      </c>
      <c r="J52" s="187" t="s">
        <v>0</v>
      </c>
    </row>
    <row r="53" spans="1:10" ht="36.75" customHeight="1" x14ac:dyDescent="0.2">
      <c r="A53" s="183"/>
      <c r="B53" s="188" t="s">
        <v>69</v>
      </c>
      <c r="C53" s="189" t="s">
        <v>70</v>
      </c>
      <c r="D53" s="190"/>
      <c r="E53" s="190"/>
      <c r="F53" s="197" t="s">
        <v>24</v>
      </c>
      <c r="G53" s="198"/>
      <c r="H53" s="198"/>
      <c r="I53" s="198">
        <f>'SO01 1 Pol'!G8</f>
        <v>0</v>
      </c>
      <c r="J53" s="194" t="str">
        <f>IF(I82=0,"",I53/I82*100)</f>
        <v/>
      </c>
    </row>
    <row r="54" spans="1:10" ht="36.75" customHeight="1" x14ac:dyDescent="0.2">
      <c r="A54" s="183"/>
      <c r="B54" s="188" t="s">
        <v>71</v>
      </c>
      <c r="C54" s="189" t="s">
        <v>72</v>
      </c>
      <c r="D54" s="190"/>
      <c r="E54" s="190"/>
      <c r="F54" s="197" t="s">
        <v>24</v>
      </c>
      <c r="G54" s="198"/>
      <c r="H54" s="198"/>
      <c r="I54" s="198">
        <f>'SO01 1 Pol'!G14</f>
        <v>0</v>
      </c>
      <c r="J54" s="194" t="str">
        <f>IF(I82=0,"",I54/I82*100)</f>
        <v/>
      </c>
    </row>
    <row r="55" spans="1:10" ht="36.75" customHeight="1" x14ac:dyDescent="0.2">
      <c r="A55" s="183"/>
      <c r="B55" s="188" t="s">
        <v>73</v>
      </c>
      <c r="C55" s="189" t="s">
        <v>74</v>
      </c>
      <c r="D55" s="190"/>
      <c r="E55" s="190"/>
      <c r="F55" s="197" t="s">
        <v>24</v>
      </c>
      <c r="G55" s="198"/>
      <c r="H55" s="198"/>
      <c r="I55" s="198">
        <f>'SO01 1 Pol'!G18</f>
        <v>0</v>
      </c>
      <c r="J55" s="194" t="str">
        <f>IF(I82=0,"",I55/I82*100)</f>
        <v/>
      </c>
    </row>
    <row r="56" spans="1:10" ht="36.75" customHeight="1" x14ac:dyDescent="0.2">
      <c r="A56" s="183"/>
      <c r="B56" s="188" t="s">
        <v>75</v>
      </c>
      <c r="C56" s="189" t="s">
        <v>76</v>
      </c>
      <c r="D56" s="190"/>
      <c r="E56" s="190"/>
      <c r="F56" s="197" t="s">
        <v>24</v>
      </c>
      <c r="G56" s="198"/>
      <c r="H56" s="198"/>
      <c r="I56" s="198">
        <f>'SO01 1 Pol'!G22</f>
        <v>0</v>
      </c>
      <c r="J56" s="194" t="str">
        <f>IF(I82=0,"",I56/I82*100)</f>
        <v/>
      </c>
    </row>
    <row r="57" spans="1:10" ht="36.75" customHeight="1" x14ac:dyDescent="0.2">
      <c r="A57" s="183"/>
      <c r="B57" s="188" t="s">
        <v>77</v>
      </c>
      <c r="C57" s="189" t="s">
        <v>78</v>
      </c>
      <c r="D57" s="190"/>
      <c r="E57" s="190"/>
      <c r="F57" s="197" t="s">
        <v>24</v>
      </c>
      <c r="G57" s="198"/>
      <c r="H57" s="198"/>
      <c r="I57" s="198">
        <f>'SO01 1 Pol'!G25</f>
        <v>0</v>
      </c>
      <c r="J57" s="194" t="str">
        <f>IF(I82=0,"",I57/I82*100)</f>
        <v/>
      </c>
    </row>
    <row r="58" spans="1:10" ht="36.75" customHeight="1" x14ac:dyDescent="0.2">
      <c r="A58" s="183"/>
      <c r="B58" s="188" t="s">
        <v>79</v>
      </c>
      <c r="C58" s="189" t="s">
        <v>80</v>
      </c>
      <c r="D58" s="190"/>
      <c r="E58" s="190"/>
      <c r="F58" s="197" t="s">
        <v>24</v>
      </c>
      <c r="G58" s="198"/>
      <c r="H58" s="198"/>
      <c r="I58" s="198">
        <f>'SO01 1 Pol'!G35</f>
        <v>0</v>
      </c>
      <c r="J58" s="194" t="str">
        <f>IF(I82=0,"",I58/I82*100)</f>
        <v/>
      </c>
    </row>
    <row r="59" spans="1:10" ht="36.75" customHeight="1" x14ac:dyDescent="0.2">
      <c r="A59" s="183"/>
      <c r="B59" s="188" t="s">
        <v>81</v>
      </c>
      <c r="C59" s="189" t="s">
        <v>82</v>
      </c>
      <c r="D59" s="190"/>
      <c r="E59" s="190"/>
      <c r="F59" s="197" t="s">
        <v>24</v>
      </c>
      <c r="G59" s="198"/>
      <c r="H59" s="198"/>
      <c r="I59" s="198">
        <f>'SO01 1 Pol'!G38</f>
        <v>0</v>
      </c>
      <c r="J59" s="194" t="str">
        <f>IF(I82=0,"",I59/I82*100)</f>
        <v/>
      </c>
    </row>
    <row r="60" spans="1:10" ht="36.75" customHeight="1" x14ac:dyDescent="0.2">
      <c r="A60" s="183"/>
      <c r="B60" s="188" t="s">
        <v>83</v>
      </c>
      <c r="C60" s="189" t="s">
        <v>84</v>
      </c>
      <c r="D60" s="190"/>
      <c r="E60" s="190"/>
      <c r="F60" s="197" t="s">
        <v>24</v>
      </c>
      <c r="G60" s="198"/>
      <c r="H60" s="198"/>
      <c r="I60" s="198">
        <f>'SO01 1 Pol'!G45</f>
        <v>0</v>
      </c>
      <c r="J60" s="194" t="str">
        <f>IF(I82=0,"",I60/I82*100)</f>
        <v/>
      </c>
    </row>
    <row r="61" spans="1:10" ht="36.75" customHeight="1" x14ac:dyDescent="0.2">
      <c r="A61" s="183"/>
      <c r="B61" s="188" t="s">
        <v>85</v>
      </c>
      <c r="C61" s="189" t="s">
        <v>86</v>
      </c>
      <c r="D61" s="190"/>
      <c r="E61" s="190"/>
      <c r="F61" s="197" t="s">
        <v>24</v>
      </c>
      <c r="G61" s="198"/>
      <c r="H61" s="198"/>
      <c r="I61" s="198">
        <f>'SO01 1 Pol'!G50</f>
        <v>0</v>
      </c>
      <c r="J61" s="194" t="str">
        <f>IF(I82=0,"",I61/I82*100)</f>
        <v/>
      </c>
    </row>
    <row r="62" spans="1:10" ht="36.75" customHeight="1" x14ac:dyDescent="0.2">
      <c r="A62" s="183"/>
      <c r="B62" s="188" t="s">
        <v>87</v>
      </c>
      <c r="C62" s="189" t="s">
        <v>88</v>
      </c>
      <c r="D62" s="190"/>
      <c r="E62" s="190"/>
      <c r="F62" s="197" t="s">
        <v>24</v>
      </c>
      <c r="G62" s="198"/>
      <c r="H62" s="198"/>
      <c r="I62" s="198">
        <f>'SO01 1 Pol'!G65</f>
        <v>0</v>
      </c>
      <c r="J62" s="194" t="str">
        <f>IF(I82=0,"",I62/I82*100)</f>
        <v/>
      </c>
    </row>
    <row r="63" spans="1:10" ht="36.75" customHeight="1" x14ac:dyDescent="0.2">
      <c r="A63" s="183"/>
      <c r="B63" s="188" t="s">
        <v>89</v>
      </c>
      <c r="C63" s="189" t="s">
        <v>90</v>
      </c>
      <c r="D63" s="190"/>
      <c r="E63" s="190"/>
      <c r="F63" s="197" t="s">
        <v>25</v>
      </c>
      <c r="G63" s="198"/>
      <c r="H63" s="198"/>
      <c r="I63" s="198">
        <f>'SO01 1 Pol'!G68</f>
        <v>0</v>
      </c>
      <c r="J63" s="194" t="str">
        <f>IF(I82=0,"",I63/I82*100)</f>
        <v/>
      </c>
    </row>
    <row r="64" spans="1:10" ht="36.75" customHeight="1" x14ac:dyDescent="0.2">
      <c r="A64" s="183"/>
      <c r="B64" s="188" t="s">
        <v>91</v>
      </c>
      <c r="C64" s="189" t="s">
        <v>92</v>
      </c>
      <c r="D64" s="190"/>
      <c r="E64" s="190"/>
      <c r="F64" s="197" t="s">
        <v>25</v>
      </c>
      <c r="G64" s="198"/>
      <c r="H64" s="198"/>
      <c r="I64" s="198">
        <f>'SO01 1 Pol'!G71</f>
        <v>0</v>
      </c>
      <c r="J64" s="194" t="str">
        <f>IF(I82=0,"",I64/I82*100)</f>
        <v/>
      </c>
    </row>
    <row r="65" spans="1:10" ht="36.75" customHeight="1" x14ac:dyDescent="0.2">
      <c r="A65" s="183"/>
      <c r="B65" s="188" t="s">
        <v>93</v>
      </c>
      <c r="C65" s="189" t="s">
        <v>94</v>
      </c>
      <c r="D65" s="190"/>
      <c r="E65" s="190"/>
      <c r="F65" s="197" t="s">
        <v>25</v>
      </c>
      <c r="G65" s="198"/>
      <c r="H65" s="198"/>
      <c r="I65" s="198">
        <f>'SO01 1 Pol'!G96</f>
        <v>0</v>
      </c>
      <c r="J65" s="194" t="str">
        <f>IF(I82=0,"",I65/I82*100)</f>
        <v/>
      </c>
    </row>
    <row r="66" spans="1:10" ht="36.75" customHeight="1" x14ac:dyDescent="0.2">
      <c r="A66" s="183"/>
      <c r="B66" s="188" t="s">
        <v>95</v>
      </c>
      <c r="C66" s="189" t="s">
        <v>96</v>
      </c>
      <c r="D66" s="190"/>
      <c r="E66" s="190"/>
      <c r="F66" s="197" t="s">
        <v>25</v>
      </c>
      <c r="G66" s="198"/>
      <c r="H66" s="198"/>
      <c r="I66" s="198">
        <f>'SO01 1 Pol'!G112</f>
        <v>0</v>
      </c>
      <c r="J66" s="194" t="str">
        <f>IF(I82=0,"",I66/I82*100)</f>
        <v/>
      </c>
    </row>
    <row r="67" spans="1:10" ht="36.75" customHeight="1" x14ac:dyDescent="0.2">
      <c r="A67" s="183"/>
      <c r="B67" s="188" t="s">
        <v>97</v>
      </c>
      <c r="C67" s="189" t="s">
        <v>98</v>
      </c>
      <c r="D67" s="190"/>
      <c r="E67" s="190"/>
      <c r="F67" s="197" t="s">
        <v>25</v>
      </c>
      <c r="G67" s="198"/>
      <c r="H67" s="198"/>
      <c r="I67" s="198">
        <f>'SO01 1 Pol'!G119</f>
        <v>0</v>
      </c>
      <c r="J67" s="194" t="str">
        <f>IF(I82=0,"",I67/I82*100)</f>
        <v/>
      </c>
    </row>
    <row r="68" spans="1:10" ht="36.75" customHeight="1" x14ac:dyDescent="0.2">
      <c r="A68" s="183"/>
      <c r="B68" s="188" t="s">
        <v>99</v>
      </c>
      <c r="C68" s="189" t="s">
        <v>100</v>
      </c>
      <c r="D68" s="190"/>
      <c r="E68" s="190"/>
      <c r="F68" s="197" t="s">
        <v>25</v>
      </c>
      <c r="G68" s="198"/>
      <c r="H68" s="198"/>
      <c r="I68" s="198">
        <f>'SO01 1 Pol'!G153</f>
        <v>0</v>
      </c>
      <c r="J68" s="194" t="str">
        <f>IF(I82=0,"",I68/I82*100)</f>
        <v/>
      </c>
    </row>
    <row r="69" spans="1:10" ht="36.75" customHeight="1" x14ac:dyDescent="0.2">
      <c r="A69" s="183"/>
      <c r="B69" s="188" t="s">
        <v>101</v>
      </c>
      <c r="C69" s="189" t="s">
        <v>102</v>
      </c>
      <c r="D69" s="190"/>
      <c r="E69" s="190"/>
      <c r="F69" s="197" t="s">
        <v>25</v>
      </c>
      <c r="G69" s="198"/>
      <c r="H69" s="198"/>
      <c r="I69" s="198">
        <f>'SO01 1 Pol'!G157</f>
        <v>0</v>
      </c>
      <c r="J69" s="194" t="str">
        <f>IF(I82=0,"",I69/I82*100)</f>
        <v/>
      </c>
    </row>
    <row r="70" spans="1:10" ht="36.75" customHeight="1" x14ac:dyDescent="0.2">
      <c r="A70" s="183"/>
      <c r="B70" s="188" t="s">
        <v>103</v>
      </c>
      <c r="C70" s="189" t="s">
        <v>104</v>
      </c>
      <c r="D70" s="190"/>
      <c r="E70" s="190"/>
      <c r="F70" s="197" t="s">
        <v>25</v>
      </c>
      <c r="G70" s="198"/>
      <c r="H70" s="198"/>
      <c r="I70" s="198">
        <f>'SO01 1 Pol'!G159</f>
        <v>0</v>
      </c>
      <c r="J70" s="194" t="str">
        <f>IF(I82=0,"",I70/I82*100)</f>
        <v/>
      </c>
    </row>
    <row r="71" spans="1:10" ht="36.75" customHeight="1" x14ac:dyDescent="0.2">
      <c r="A71" s="183"/>
      <c r="B71" s="188" t="s">
        <v>105</v>
      </c>
      <c r="C71" s="189" t="s">
        <v>106</v>
      </c>
      <c r="D71" s="190"/>
      <c r="E71" s="190"/>
      <c r="F71" s="197" t="s">
        <v>25</v>
      </c>
      <c r="G71" s="198"/>
      <c r="H71" s="198"/>
      <c r="I71" s="198">
        <f>'SO01 1 Pol'!G169</f>
        <v>0</v>
      </c>
      <c r="J71" s="194" t="str">
        <f>IF(I82=0,"",I71/I82*100)</f>
        <v/>
      </c>
    </row>
    <row r="72" spans="1:10" ht="36.75" customHeight="1" x14ac:dyDescent="0.2">
      <c r="A72" s="183"/>
      <c r="B72" s="188" t="s">
        <v>107</v>
      </c>
      <c r="C72" s="189" t="s">
        <v>108</v>
      </c>
      <c r="D72" s="190"/>
      <c r="E72" s="190"/>
      <c r="F72" s="197" t="s">
        <v>25</v>
      </c>
      <c r="G72" s="198"/>
      <c r="H72" s="198"/>
      <c r="I72" s="198">
        <f>'SO01 1 Pol'!G180</f>
        <v>0</v>
      </c>
      <c r="J72" s="194" t="str">
        <f>IF(I82=0,"",I72/I82*100)</f>
        <v/>
      </c>
    </row>
    <row r="73" spans="1:10" ht="36.75" customHeight="1" x14ac:dyDescent="0.2">
      <c r="A73" s="183"/>
      <c r="B73" s="188" t="s">
        <v>109</v>
      </c>
      <c r="C73" s="189" t="s">
        <v>110</v>
      </c>
      <c r="D73" s="190"/>
      <c r="E73" s="190"/>
      <c r="F73" s="197" t="s">
        <v>25</v>
      </c>
      <c r="G73" s="198"/>
      <c r="H73" s="198"/>
      <c r="I73" s="198">
        <f>'SO01 1 Pol'!G188</f>
        <v>0</v>
      </c>
      <c r="J73" s="194" t="str">
        <f>IF(I82=0,"",I73/I82*100)</f>
        <v/>
      </c>
    </row>
    <row r="74" spans="1:10" ht="36.75" customHeight="1" x14ac:dyDescent="0.2">
      <c r="A74" s="183"/>
      <c r="B74" s="188" t="s">
        <v>111</v>
      </c>
      <c r="C74" s="189" t="s">
        <v>112</v>
      </c>
      <c r="D74" s="190"/>
      <c r="E74" s="190"/>
      <c r="F74" s="197" t="s">
        <v>25</v>
      </c>
      <c r="G74" s="198"/>
      <c r="H74" s="198"/>
      <c r="I74" s="198">
        <f>'SO01 1 Pol'!G195</f>
        <v>0</v>
      </c>
      <c r="J74" s="194" t="str">
        <f>IF(I82=0,"",I74/I82*100)</f>
        <v/>
      </c>
    </row>
    <row r="75" spans="1:10" ht="36.75" customHeight="1" x14ac:dyDescent="0.2">
      <c r="A75" s="183"/>
      <c r="B75" s="188" t="s">
        <v>113</v>
      </c>
      <c r="C75" s="189" t="s">
        <v>114</v>
      </c>
      <c r="D75" s="190"/>
      <c r="E75" s="190"/>
      <c r="F75" s="197" t="s">
        <v>25</v>
      </c>
      <c r="G75" s="198"/>
      <c r="H75" s="198"/>
      <c r="I75" s="198">
        <f>'SO01 1 Pol'!G203</f>
        <v>0</v>
      </c>
      <c r="J75" s="194" t="str">
        <f>IF(I82=0,"",I75/I82*100)</f>
        <v/>
      </c>
    </row>
    <row r="76" spans="1:10" ht="36.75" customHeight="1" x14ac:dyDescent="0.2">
      <c r="A76" s="183"/>
      <c r="B76" s="188" t="s">
        <v>115</v>
      </c>
      <c r="C76" s="189" t="s">
        <v>116</v>
      </c>
      <c r="D76" s="190"/>
      <c r="E76" s="190"/>
      <c r="F76" s="197" t="s">
        <v>25</v>
      </c>
      <c r="G76" s="198"/>
      <c r="H76" s="198"/>
      <c r="I76" s="198">
        <f>'SO01 1 Pol'!G211</f>
        <v>0</v>
      </c>
      <c r="J76" s="194" t="str">
        <f>IF(I82=0,"",I76/I82*100)</f>
        <v/>
      </c>
    </row>
    <row r="77" spans="1:10" ht="36.75" customHeight="1" x14ac:dyDescent="0.2">
      <c r="A77" s="183"/>
      <c r="B77" s="188" t="s">
        <v>117</v>
      </c>
      <c r="C77" s="189" t="s">
        <v>118</v>
      </c>
      <c r="D77" s="190"/>
      <c r="E77" s="190"/>
      <c r="F77" s="197" t="s">
        <v>25</v>
      </c>
      <c r="G77" s="198"/>
      <c r="H77" s="198"/>
      <c r="I77" s="198">
        <f>'SO01 1 Pol'!G217</f>
        <v>0</v>
      </c>
      <c r="J77" s="194" t="str">
        <f>IF(I82=0,"",I77/I82*100)</f>
        <v/>
      </c>
    </row>
    <row r="78" spans="1:10" ht="36.75" customHeight="1" x14ac:dyDescent="0.2">
      <c r="A78" s="183"/>
      <c r="B78" s="188" t="s">
        <v>119</v>
      </c>
      <c r="C78" s="189" t="s">
        <v>120</v>
      </c>
      <c r="D78" s="190"/>
      <c r="E78" s="190"/>
      <c r="F78" s="197" t="s">
        <v>25</v>
      </c>
      <c r="G78" s="198"/>
      <c r="H78" s="198"/>
      <c r="I78" s="198">
        <f>'SO01 1 Pol'!G220</f>
        <v>0</v>
      </c>
      <c r="J78" s="194" t="str">
        <f>IF(I82=0,"",I78/I82*100)</f>
        <v/>
      </c>
    </row>
    <row r="79" spans="1:10" ht="36.75" customHeight="1" x14ac:dyDescent="0.2">
      <c r="A79" s="183"/>
      <c r="B79" s="188" t="s">
        <v>121</v>
      </c>
      <c r="C79" s="189" t="s">
        <v>122</v>
      </c>
      <c r="D79" s="190"/>
      <c r="E79" s="190"/>
      <c r="F79" s="197" t="s">
        <v>26</v>
      </c>
      <c r="G79" s="198"/>
      <c r="H79" s="198"/>
      <c r="I79" s="198">
        <f>'SO01 1 Pol'!G224</f>
        <v>0</v>
      </c>
      <c r="J79" s="194" t="str">
        <f>IF(I82=0,"",I79/I82*100)</f>
        <v/>
      </c>
    </row>
    <row r="80" spans="1:10" ht="36.75" customHeight="1" x14ac:dyDescent="0.2">
      <c r="A80" s="183"/>
      <c r="B80" s="188" t="s">
        <v>123</v>
      </c>
      <c r="C80" s="189" t="s">
        <v>124</v>
      </c>
      <c r="D80" s="190"/>
      <c r="E80" s="190"/>
      <c r="F80" s="197" t="s">
        <v>125</v>
      </c>
      <c r="G80" s="198"/>
      <c r="H80" s="198"/>
      <c r="I80" s="198">
        <f>'SO01 1 Pol'!G229</f>
        <v>0</v>
      </c>
      <c r="J80" s="194" t="str">
        <f>IF(I82=0,"",I80/I82*100)</f>
        <v/>
      </c>
    </row>
    <row r="81" spans="1:10" ht="36.75" customHeight="1" x14ac:dyDescent="0.2">
      <c r="A81" s="183"/>
      <c r="B81" s="188" t="s">
        <v>126</v>
      </c>
      <c r="C81" s="189" t="s">
        <v>28</v>
      </c>
      <c r="D81" s="190"/>
      <c r="E81" s="190"/>
      <c r="F81" s="197" t="s">
        <v>126</v>
      </c>
      <c r="G81" s="198"/>
      <c r="H81" s="198"/>
      <c r="I81" s="198">
        <f>'SO01 1 Pol'!G239</f>
        <v>0</v>
      </c>
      <c r="J81" s="194" t="str">
        <f>IF(I82=0,"",I81/I82*100)</f>
        <v/>
      </c>
    </row>
    <row r="82" spans="1:10" ht="25.5" customHeight="1" x14ac:dyDescent="0.2">
      <c r="A82" s="184"/>
      <c r="B82" s="191" t="s">
        <v>1</v>
      </c>
      <c r="C82" s="192"/>
      <c r="D82" s="193"/>
      <c r="E82" s="193"/>
      <c r="F82" s="199"/>
      <c r="G82" s="200"/>
      <c r="H82" s="200"/>
      <c r="I82" s="200">
        <f>SUM(I53:I81)</f>
        <v>0</v>
      </c>
      <c r="J82" s="195">
        <f>SUM(J53:J81)</f>
        <v>0</v>
      </c>
    </row>
    <row r="83" spans="1:10" x14ac:dyDescent="0.2">
      <c r="F83" s="137"/>
      <c r="G83" s="137"/>
      <c r="H83" s="137"/>
      <c r="I83" s="137"/>
      <c r="J83" s="196"/>
    </row>
    <row r="84" spans="1:10" x14ac:dyDescent="0.2">
      <c r="F84" s="137"/>
      <c r="G84" s="137"/>
      <c r="H84" s="137"/>
      <c r="I84" s="137"/>
      <c r="J84" s="196"/>
    </row>
    <row r="85" spans="1:10" x14ac:dyDescent="0.2">
      <c r="F85" s="137"/>
      <c r="G85" s="137"/>
      <c r="H85" s="137"/>
      <c r="I85" s="137"/>
      <c r="J85" s="196"/>
    </row>
  </sheetData>
  <sheetProtection algorithmName="SHA-512" hashValue="U5qGwlkt6BTHAJlS+ON2kwQrSVQhQwImAizFg53FX/rYDk63EiEMIrfpjAhdN6ijgzenIzvavV5q/uKs+hwOwg==" saltValue="tkZfkuMqPR0+BZSX3S8/g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78:E78"/>
    <mergeCell ref="C79:E79"/>
    <mergeCell ref="C80:E80"/>
    <mergeCell ref="C81:E81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uuS6og5UCY0gxctBPdl5pPMgWjxAn7Te7fupyFkSaltOdWNRJiSufF7+oFKQThygXatvfFZEI4oXiSGfS5s1ew==" saltValue="CJnev+rSyzSa0KMtZbtb9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CDD8-AEAE-4A95-B5B9-A84530D46CA4}">
  <sheetPr>
    <outlinePr summaryBelow="0"/>
  </sheetPr>
  <dimension ref="A1:BH5000"/>
  <sheetViews>
    <sheetView tabSelected="1" workbookViewId="0">
      <pane ySplit="7" topLeftCell="A20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81" customWidth="1"/>
    <col min="3" max="3" width="63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128</v>
      </c>
      <c r="B1" s="202"/>
      <c r="C1" s="202"/>
      <c r="D1" s="202"/>
      <c r="E1" s="202"/>
      <c r="F1" s="202"/>
      <c r="G1" s="202"/>
      <c r="AG1" t="s">
        <v>129</v>
      </c>
    </row>
    <row r="2" spans="1:60" ht="24.95" customHeight="1" x14ac:dyDescent="0.2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130</v>
      </c>
    </row>
    <row r="3" spans="1:60" ht="24.95" customHeight="1" x14ac:dyDescent="0.2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1" t="s">
        <v>130</v>
      </c>
      <c r="AG3" t="s">
        <v>131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132</v>
      </c>
    </row>
    <row r="5" spans="1:60" x14ac:dyDescent="0.2">
      <c r="D5" s="10"/>
    </row>
    <row r="6" spans="1:60" ht="38.25" x14ac:dyDescent="0.2">
      <c r="A6" s="213" t="s">
        <v>133</v>
      </c>
      <c r="B6" s="215" t="s">
        <v>134</v>
      </c>
      <c r="C6" s="215" t="s">
        <v>135</v>
      </c>
      <c r="D6" s="214" t="s">
        <v>136</v>
      </c>
      <c r="E6" s="213" t="s">
        <v>137</v>
      </c>
      <c r="F6" s="212" t="s">
        <v>138</v>
      </c>
      <c r="G6" s="213" t="s">
        <v>29</v>
      </c>
      <c r="H6" s="216" t="s">
        <v>30</v>
      </c>
      <c r="I6" s="216" t="s">
        <v>139</v>
      </c>
      <c r="J6" s="216" t="s">
        <v>31</v>
      </c>
      <c r="K6" s="216" t="s">
        <v>140</v>
      </c>
      <c r="L6" s="216" t="s">
        <v>141</v>
      </c>
      <c r="M6" s="216" t="s">
        <v>142</v>
      </c>
      <c r="N6" s="216" t="s">
        <v>143</v>
      </c>
      <c r="O6" s="216" t="s">
        <v>144</v>
      </c>
      <c r="P6" s="216" t="s">
        <v>145</v>
      </c>
      <c r="Q6" s="216" t="s">
        <v>146</v>
      </c>
      <c r="R6" s="216" t="s">
        <v>147</v>
      </c>
      <c r="S6" s="216" t="s">
        <v>148</v>
      </c>
      <c r="T6" s="216" t="s">
        <v>149</v>
      </c>
      <c r="U6" s="216" t="s">
        <v>150</v>
      </c>
      <c r="V6" s="216" t="s">
        <v>151</v>
      </c>
      <c r="W6" s="216" t="s">
        <v>152</v>
      </c>
      <c r="X6" s="216" t="s">
        <v>153</v>
      </c>
      <c r="Y6" s="216" t="s">
        <v>154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">
      <c r="A8" s="231" t="s">
        <v>155</v>
      </c>
      <c r="B8" s="232" t="s">
        <v>69</v>
      </c>
      <c r="C8" s="258" t="s">
        <v>70</v>
      </c>
      <c r="D8" s="233"/>
      <c r="E8" s="234"/>
      <c r="F8" s="235"/>
      <c r="G8" s="235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4"/>
      <c r="O8" s="234">
        <f>SUM(O9:O13)</f>
        <v>0.56999999999999995</v>
      </c>
      <c r="P8" s="234"/>
      <c r="Q8" s="234">
        <f>SUM(Q9:Q13)</f>
        <v>0</v>
      </c>
      <c r="R8" s="235"/>
      <c r="S8" s="235"/>
      <c r="T8" s="236"/>
      <c r="U8" s="230"/>
      <c r="V8" s="230">
        <f>SUM(V9:V13)</f>
        <v>3.83</v>
      </c>
      <c r="W8" s="230"/>
      <c r="X8" s="230"/>
      <c r="Y8" s="230"/>
      <c r="AG8" t="s">
        <v>156</v>
      </c>
    </row>
    <row r="9" spans="1:60" ht="22.5" outlineLevel="1" x14ac:dyDescent="0.2">
      <c r="A9" s="238">
        <v>1</v>
      </c>
      <c r="B9" s="239" t="s">
        <v>157</v>
      </c>
      <c r="C9" s="259" t="s">
        <v>158</v>
      </c>
      <c r="D9" s="240" t="s">
        <v>159</v>
      </c>
      <c r="E9" s="241">
        <v>8.183E-2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1.9539999999999998E-2</v>
      </c>
      <c r="O9" s="241">
        <f>ROUND(E9*N9,2)</f>
        <v>0</v>
      </c>
      <c r="P9" s="241">
        <v>0</v>
      </c>
      <c r="Q9" s="241">
        <f>ROUND(E9*P9,2)</f>
        <v>0</v>
      </c>
      <c r="R9" s="243" t="s">
        <v>160</v>
      </c>
      <c r="S9" s="243" t="s">
        <v>161</v>
      </c>
      <c r="T9" s="244" t="s">
        <v>162</v>
      </c>
      <c r="U9" s="228">
        <v>18.175000000000001</v>
      </c>
      <c r="V9" s="228">
        <f>ROUND(E9*U9,2)</f>
        <v>1.49</v>
      </c>
      <c r="W9" s="228"/>
      <c r="X9" s="228" t="s">
        <v>163</v>
      </c>
      <c r="Y9" s="228" t="s">
        <v>164</v>
      </c>
      <c r="Z9" s="217"/>
      <c r="AA9" s="217"/>
      <c r="AB9" s="217"/>
      <c r="AC9" s="217"/>
      <c r="AD9" s="217"/>
      <c r="AE9" s="217"/>
      <c r="AF9" s="217"/>
      <c r="AG9" s="217" t="s">
        <v>165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">
      <c r="A10" s="224"/>
      <c r="B10" s="225"/>
      <c r="C10" s="260" t="s">
        <v>166</v>
      </c>
      <c r="D10" s="245"/>
      <c r="E10" s="245"/>
      <c r="F10" s="245"/>
      <c r="G10" s="245"/>
      <c r="H10" s="228"/>
      <c r="I10" s="228"/>
      <c r="J10" s="228"/>
      <c r="K10" s="228"/>
      <c r="L10" s="228"/>
      <c r="M10" s="228"/>
      <c r="N10" s="227"/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  <c r="Z10" s="217"/>
      <c r="AA10" s="217"/>
      <c r="AB10" s="217"/>
      <c r="AC10" s="217"/>
      <c r="AD10" s="217"/>
      <c r="AE10" s="217"/>
      <c r="AF10" s="217"/>
      <c r="AG10" s="217" t="s">
        <v>167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ht="45" outlineLevel="1" x14ac:dyDescent="0.2">
      <c r="A11" s="238">
        <v>2</v>
      </c>
      <c r="B11" s="239" t="s">
        <v>168</v>
      </c>
      <c r="C11" s="259" t="s">
        <v>169</v>
      </c>
      <c r="D11" s="240" t="s">
        <v>170</v>
      </c>
      <c r="E11" s="241">
        <v>4.2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0.11749999999999999</v>
      </c>
      <c r="O11" s="241">
        <f>ROUND(E11*N11,2)</f>
        <v>0.49</v>
      </c>
      <c r="P11" s="241">
        <v>0</v>
      </c>
      <c r="Q11" s="241">
        <f>ROUND(E11*P11,2)</f>
        <v>0</v>
      </c>
      <c r="R11" s="243" t="s">
        <v>160</v>
      </c>
      <c r="S11" s="243" t="s">
        <v>161</v>
      </c>
      <c r="T11" s="244" t="s">
        <v>162</v>
      </c>
      <c r="U11" s="228">
        <v>0.55674999999999997</v>
      </c>
      <c r="V11" s="228">
        <f>ROUND(E11*U11,2)</f>
        <v>2.34</v>
      </c>
      <c r="W11" s="228"/>
      <c r="X11" s="228" t="s">
        <v>163</v>
      </c>
      <c r="Y11" s="228" t="s">
        <v>164</v>
      </c>
      <c r="Z11" s="217"/>
      <c r="AA11" s="217"/>
      <c r="AB11" s="217"/>
      <c r="AC11" s="217"/>
      <c r="AD11" s="217"/>
      <c r="AE11" s="217"/>
      <c r="AF11" s="217"/>
      <c r="AG11" s="217" t="s">
        <v>165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ht="22.5" outlineLevel="2" x14ac:dyDescent="0.2">
      <c r="A12" s="224"/>
      <c r="B12" s="225"/>
      <c r="C12" s="260" t="s">
        <v>171</v>
      </c>
      <c r="D12" s="245"/>
      <c r="E12" s="245"/>
      <c r="F12" s="245"/>
      <c r="G12" s="245"/>
      <c r="H12" s="228"/>
      <c r="I12" s="228"/>
      <c r="J12" s="228"/>
      <c r="K12" s="228"/>
      <c r="L12" s="228"/>
      <c r="M12" s="228"/>
      <c r="N12" s="227"/>
      <c r="O12" s="227"/>
      <c r="P12" s="227"/>
      <c r="Q12" s="227"/>
      <c r="R12" s="228"/>
      <c r="S12" s="228"/>
      <c r="T12" s="228"/>
      <c r="U12" s="228"/>
      <c r="V12" s="228"/>
      <c r="W12" s="228"/>
      <c r="X12" s="228"/>
      <c r="Y12" s="228"/>
      <c r="Z12" s="217"/>
      <c r="AA12" s="217"/>
      <c r="AB12" s="217"/>
      <c r="AC12" s="217"/>
      <c r="AD12" s="217"/>
      <c r="AE12" s="217"/>
      <c r="AF12" s="217"/>
      <c r="AG12" s="217" t="s">
        <v>167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46" t="str">
        <f>C12</f>
        <v>jednoduché nebo příčky zděné do svislé dřevěné, cihelné, betonové nebo ocelové konstrukce na jakoukoliv maltu vápenocementovou (MVC) nebo cementovou (MC),</v>
      </c>
      <c r="BB12" s="217"/>
      <c r="BC12" s="217"/>
      <c r="BD12" s="217"/>
      <c r="BE12" s="217"/>
      <c r="BF12" s="217"/>
      <c r="BG12" s="217"/>
      <c r="BH12" s="217"/>
    </row>
    <row r="13" spans="1:60" ht="22.5" outlineLevel="1" x14ac:dyDescent="0.2">
      <c r="A13" s="247">
        <v>3</v>
      </c>
      <c r="B13" s="248" t="s">
        <v>172</v>
      </c>
      <c r="C13" s="261" t="s">
        <v>173</v>
      </c>
      <c r="D13" s="249" t="s">
        <v>159</v>
      </c>
      <c r="E13" s="250">
        <v>8.183E-2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12</v>
      </c>
      <c r="M13" s="252">
        <f>G13*(1+L13/100)</f>
        <v>0</v>
      </c>
      <c r="N13" s="250">
        <v>1</v>
      </c>
      <c r="O13" s="250">
        <f>ROUND(E13*N13,2)</f>
        <v>0.08</v>
      </c>
      <c r="P13" s="250">
        <v>0</v>
      </c>
      <c r="Q13" s="250">
        <f>ROUND(E13*P13,2)</f>
        <v>0</v>
      </c>
      <c r="R13" s="252" t="s">
        <v>174</v>
      </c>
      <c r="S13" s="252" t="s">
        <v>161</v>
      </c>
      <c r="T13" s="253" t="s">
        <v>162</v>
      </c>
      <c r="U13" s="228">
        <v>0</v>
      </c>
      <c r="V13" s="228">
        <f>ROUND(E13*U13,2)</f>
        <v>0</v>
      </c>
      <c r="W13" s="228"/>
      <c r="X13" s="228" t="s">
        <v>175</v>
      </c>
      <c r="Y13" s="228" t="s">
        <v>164</v>
      </c>
      <c r="Z13" s="217"/>
      <c r="AA13" s="217"/>
      <c r="AB13" s="217"/>
      <c r="AC13" s="217"/>
      <c r="AD13" s="217"/>
      <c r="AE13" s="217"/>
      <c r="AF13" s="217"/>
      <c r="AG13" s="217" t="s">
        <v>176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x14ac:dyDescent="0.2">
      <c r="A14" s="231" t="s">
        <v>155</v>
      </c>
      <c r="B14" s="232" t="s">
        <v>71</v>
      </c>
      <c r="C14" s="258" t="s">
        <v>72</v>
      </c>
      <c r="D14" s="233"/>
      <c r="E14" s="234"/>
      <c r="F14" s="235"/>
      <c r="G14" s="235">
        <f>SUMIF(AG15:AG17,"&lt;&gt;NOR",G15:G17)</f>
        <v>0</v>
      </c>
      <c r="H14" s="235"/>
      <c r="I14" s="235">
        <f>SUM(I15:I17)</f>
        <v>0</v>
      </c>
      <c r="J14" s="235"/>
      <c r="K14" s="235">
        <f>SUM(K15:K17)</f>
        <v>0</v>
      </c>
      <c r="L14" s="235"/>
      <c r="M14" s="235">
        <f>SUM(M15:M17)</f>
        <v>0</v>
      </c>
      <c r="N14" s="234"/>
      <c r="O14" s="234">
        <f>SUM(O15:O17)</f>
        <v>0.46</v>
      </c>
      <c r="P14" s="234"/>
      <c r="Q14" s="234">
        <f>SUM(Q15:Q17)</f>
        <v>0</v>
      </c>
      <c r="R14" s="235"/>
      <c r="S14" s="235"/>
      <c r="T14" s="236"/>
      <c r="U14" s="230"/>
      <c r="V14" s="230">
        <f>SUM(V15:V17)</f>
        <v>18.48</v>
      </c>
      <c r="W14" s="230"/>
      <c r="X14" s="230"/>
      <c r="Y14" s="230"/>
      <c r="AG14" t="s">
        <v>156</v>
      </c>
    </row>
    <row r="15" spans="1:60" ht="33.75" outlineLevel="1" x14ac:dyDescent="0.2">
      <c r="A15" s="238">
        <v>4</v>
      </c>
      <c r="B15" s="239" t="s">
        <v>177</v>
      </c>
      <c r="C15" s="259" t="s">
        <v>178</v>
      </c>
      <c r="D15" s="240" t="s">
        <v>170</v>
      </c>
      <c r="E15" s="241">
        <v>17.329000000000001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12</v>
      </c>
      <c r="M15" s="243">
        <f>G15*(1+L15/100)</f>
        <v>0</v>
      </c>
      <c r="N15" s="241">
        <v>2.5860000000000001E-2</v>
      </c>
      <c r="O15" s="241">
        <f>ROUND(E15*N15,2)</f>
        <v>0.45</v>
      </c>
      <c r="P15" s="241">
        <v>0</v>
      </c>
      <c r="Q15" s="241">
        <f>ROUND(E15*P15,2)</f>
        <v>0</v>
      </c>
      <c r="R15" s="243" t="s">
        <v>160</v>
      </c>
      <c r="S15" s="243" t="s">
        <v>161</v>
      </c>
      <c r="T15" s="244" t="s">
        <v>162</v>
      </c>
      <c r="U15" s="228">
        <v>0.99</v>
      </c>
      <c r="V15" s="228">
        <f>ROUND(E15*U15,2)</f>
        <v>17.16</v>
      </c>
      <c r="W15" s="228"/>
      <c r="X15" s="228" t="s">
        <v>163</v>
      </c>
      <c r="Y15" s="228" t="s">
        <v>164</v>
      </c>
      <c r="Z15" s="217"/>
      <c r="AA15" s="217"/>
      <c r="AB15" s="217"/>
      <c r="AC15" s="217"/>
      <c r="AD15" s="217"/>
      <c r="AE15" s="217"/>
      <c r="AF15" s="217"/>
      <c r="AG15" s="217" t="s">
        <v>165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ht="22.5" outlineLevel="2" x14ac:dyDescent="0.2">
      <c r="A16" s="224"/>
      <c r="B16" s="225"/>
      <c r="C16" s="260" t="s">
        <v>179</v>
      </c>
      <c r="D16" s="245"/>
      <c r="E16" s="245"/>
      <c r="F16" s="245"/>
      <c r="G16" s="245"/>
      <c r="H16" s="228"/>
      <c r="I16" s="228"/>
      <c r="J16" s="228"/>
      <c r="K16" s="228"/>
      <c r="L16" s="228"/>
      <c r="M16" s="228"/>
      <c r="N16" s="227"/>
      <c r="O16" s="227"/>
      <c r="P16" s="227"/>
      <c r="Q16" s="227"/>
      <c r="R16" s="228"/>
      <c r="S16" s="228"/>
      <c r="T16" s="228"/>
      <c r="U16" s="228"/>
      <c r="V16" s="228"/>
      <c r="W16" s="228"/>
      <c r="X16" s="228"/>
      <c r="Y16" s="228"/>
      <c r="Z16" s="217"/>
      <c r="AA16" s="217"/>
      <c r="AB16" s="217"/>
      <c r="AC16" s="217"/>
      <c r="AD16" s="217"/>
      <c r="AE16" s="217"/>
      <c r="AF16" s="217"/>
      <c r="AG16" s="217" t="s">
        <v>167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46" t="str">
        <f>C16</f>
        <v>zřízení nosné konstrukce příčky, vložení tepelné izolace tl. do 5 cm, montáž desek, tmelení spár Q2 a úprava rohů. Včetně dodávek materiálu.</v>
      </c>
      <c r="BB16" s="217"/>
      <c r="BC16" s="217"/>
      <c r="BD16" s="217"/>
      <c r="BE16" s="217"/>
      <c r="BF16" s="217"/>
      <c r="BG16" s="217"/>
      <c r="BH16" s="217"/>
    </row>
    <row r="17" spans="1:60" ht="33.75" outlineLevel="1" x14ac:dyDescent="0.2">
      <c r="A17" s="247">
        <v>5</v>
      </c>
      <c r="B17" s="248" t="s">
        <v>180</v>
      </c>
      <c r="C17" s="261" t="s">
        <v>181</v>
      </c>
      <c r="D17" s="249" t="s">
        <v>182</v>
      </c>
      <c r="E17" s="250">
        <v>2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12</v>
      </c>
      <c r="M17" s="252">
        <f>G17*(1+L17/100)</f>
        <v>0</v>
      </c>
      <c r="N17" s="250">
        <v>4.9500000000000004E-3</v>
      </c>
      <c r="O17" s="250">
        <f>ROUND(E17*N17,2)</f>
        <v>0.01</v>
      </c>
      <c r="P17" s="250">
        <v>0</v>
      </c>
      <c r="Q17" s="250">
        <f>ROUND(E17*P17,2)</f>
        <v>0</v>
      </c>
      <c r="R17" s="252" t="s">
        <v>160</v>
      </c>
      <c r="S17" s="252" t="s">
        <v>161</v>
      </c>
      <c r="T17" s="253" t="s">
        <v>162</v>
      </c>
      <c r="U17" s="228">
        <v>0.66</v>
      </c>
      <c r="V17" s="228">
        <f>ROUND(E17*U17,2)</f>
        <v>1.32</v>
      </c>
      <c r="W17" s="228"/>
      <c r="X17" s="228" t="s">
        <v>163</v>
      </c>
      <c r="Y17" s="228" t="s">
        <v>164</v>
      </c>
      <c r="Z17" s="217"/>
      <c r="AA17" s="217"/>
      <c r="AB17" s="217"/>
      <c r="AC17" s="217"/>
      <c r="AD17" s="217"/>
      <c r="AE17" s="217"/>
      <c r="AF17" s="217"/>
      <c r="AG17" s="217" t="s">
        <v>165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x14ac:dyDescent="0.2">
      <c r="A18" s="231" t="s">
        <v>155</v>
      </c>
      <c r="B18" s="232" t="s">
        <v>73</v>
      </c>
      <c r="C18" s="258" t="s">
        <v>74</v>
      </c>
      <c r="D18" s="233"/>
      <c r="E18" s="234"/>
      <c r="F18" s="235"/>
      <c r="G18" s="235">
        <f>SUMIF(AG19:AG21,"&lt;&gt;NOR",G19:G21)</f>
        <v>0</v>
      </c>
      <c r="H18" s="235"/>
      <c r="I18" s="235">
        <f>SUM(I19:I21)</f>
        <v>0</v>
      </c>
      <c r="J18" s="235"/>
      <c r="K18" s="235">
        <f>SUM(K19:K21)</f>
        <v>0</v>
      </c>
      <c r="L18" s="235"/>
      <c r="M18" s="235">
        <f>SUM(M19:M21)</f>
        <v>0</v>
      </c>
      <c r="N18" s="234"/>
      <c r="O18" s="234">
        <f>SUM(O19:O21)</f>
        <v>0.2</v>
      </c>
      <c r="P18" s="234"/>
      <c r="Q18" s="234">
        <f>SUM(Q19:Q21)</f>
        <v>0</v>
      </c>
      <c r="R18" s="235"/>
      <c r="S18" s="235"/>
      <c r="T18" s="236"/>
      <c r="U18" s="230"/>
      <c r="V18" s="230">
        <f>SUM(V19:V21)</f>
        <v>0.28999999999999998</v>
      </c>
      <c r="W18" s="230"/>
      <c r="X18" s="230"/>
      <c r="Y18" s="230"/>
      <c r="AG18" t="s">
        <v>156</v>
      </c>
    </row>
    <row r="19" spans="1:60" outlineLevel="1" x14ac:dyDescent="0.2">
      <c r="A19" s="238">
        <v>6</v>
      </c>
      <c r="B19" s="239" t="s">
        <v>183</v>
      </c>
      <c r="C19" s="259" t="s">
        <v>184</v>
      </c>
      <c r="D19" s="240" t="s">
        <v>185</v>
      </c>
      <c r="E19" s="241">
        <v>8.0399999999999999E-2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12</v>
      </c>
      <c r="M19" s="243">
        <f>G19*(1+L19/100)</f>
        <v>0</v>
      </c>
      <c r="N19" s="241">
        <v>2.52542</v>
      </c>
      <c r="O19" s="241">
        <f>ROUND(E19*N19,2)</f>
        <v>0.2</v>
      </c>
      <c r="P19" s="241">
        <v>0</v>
      </c>
      <c r="Q19" s="241">
        <f>ROUND(E19*P19,2)</f>
        <v>0</v>
      </c>
      <c r="R19" s="243" t="s">
        <v>186</v>
      </c>
      <c r="S19" s="243" t="s">
        <v>161</v>
      </c>
      <c r="T19" s="244" t="s">
        <v>162</v>
      </c>
      <c r="U19" s="228">
        <v>3.5720000000000001</v>
      </c>
      <c r="V19" s="228">
        <f>ROUND(E19*U19,2)</f>
        <v>0.28999999999999998</v>
      </c>
      <c r="W19" s="228"/>
      <c r="X19" s="228" t="s">
        <v>163</v>
      </c>
      <c r="Y19" s="228" t="s">
        <v>164</v>
      </c>
      <c r="Z19" s="217"/>
      <c r="AA19" s="217"/>
      <c r="AB19" s="217"/>
      <c r="AC19" s="217"/>
      <c r="AD19" s="217"/>
      <c r="AE19" s="217"/>
      <c r="AF19" s="217"/>
      <c r="AG19" s="217" t="s">
        <v>165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2" x14ac:dyDescent="0.2">
      <c r="A20" s="224"/>
      <c r="B20" s="225"/>
      <c r="C20" s="260" t="s">
        <v>187</v>
      </c>
      <c r="D20" s="245"/>
      <c r="E20" s="245"/>
      <c r="F20" s="245"/>
      <c r="G20" s="245"/>
      <c r="H20" s="228"/>
      <c r="I20" s="228"/>
      <c r="J20" s="228"/>
      <c r="K20" s="228"/>
      <c r="L20" s="228"/>
      <c r="M20" s="228"/>
      <c r="N20" s="227"/>
      <c r="O20" s="227"/>
      <c r="P20" s="227"/>
      <c r="Q20" s="227"/>
      <c r="R20" s="228"/>
      <c r="S20" s="228"/>
      <c r="T20" s="228"/>
      <c r="U20" s="228"/>
      <c r="V20" s="228"/>
      <c r="W20" s="228"/>
      <c r="X20" s="228"/>
      <c r="Y20" s="228"/>
      <c r="Z20" s="217"/>
      <c r="AA20" s="217"/>
      <c r="AB20" s="217"/>
      <c r="AC20" s="217"/>
      <c r="AD20" s="217"/>
      <c r="AE20" s="217"/>
      <c r="AF20" s="217"/>
      <c r="AG20" s="217" t="s">
        <v>167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 x14ac:dyDescent="0.2">
      <c r="A21" s="247">
        <v>7</v>
      </c>
      <c r="B21" s="248" t="s">
        <v>188</v>
      </c>
      <c r="C21" s="261" t="s">
        <v>189</v>
      </c>
      <c r="D21" s="249" t="s">
        <v>190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12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191</v>
      </c>
      <c r="T21" s="253" t="s">
        <v>192</v>
      </c>
      <c r="U21" s="228">
        <v>0</v>
      </c>
      <c r="V21" s="228">
        <f>ROUND(E21*U21,2)</f>
        <v>0</v>
      </c>
      <c r="W21" s="228"/>
      <c r="X21" s="228" t="s">
        <v>163</v>
      </c>
      <c r="Y21" s="228" t="s">
        <v>164</v>
      </c>
      <c r="Z21" s="217"/>
      <c r="AA21" s="217"/>
      <c r="AB21" s="217"/>
      <c r="AC21" s="217"/>
      <c r="AD21" s="217"/>
      <c r="AE21" s="217"/>
      <c r="AF21" s="217"/>
      <c r="AG21" s="217" t="s">
        <v>165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x14ac:dyDescent="0.2">
      <c r="A22" s="231" t="s">
        <v>155</v>
      </c>
      <c r="B22" s="232" t="s">
        <v>75</v>
      </c>
      <c r="C22" s="258" t="s">
        <v>76</v>
      </c>
      <c r="D22" s="233"/>
      <c r="E22" s="234"/>
      <c r="F22" s="235"/>
      <c r="G22" s="235">
        <f>SUMIF(AG23:AG24,"&lt;&gt;NOR",G23:G24)</f>
        <v>0</v>
      </c>
      <c r="H22" s="235"/>
      <c r="I22" s="235">
        <f>SUM(I23:I24)</f>
        <v>0</v>
      </c>
      <c r="J22" s="235"/>
      <c r="K22" s="235">
        <f>SUM(K23:K24)</f>
        <v>0</v>
      </c>
      <c r="L22" s="235"/>
      <c r="M22" s="235">
        <f>SUM(M23:M24)</f>
        <v>0</v>
      </c>
      <c r="N22" s="234"/>
      <c r="O22" s="234">
        <f>SUM(O23:O24)</f>
        <v>0.19</v>
      </c>
      <c r="P22" s="234"/>
      <c r="Q22" s="234">
        <f>SUM(Q23:Q24)</f>
        <v>0</v>
      </c>
      <c r="R22" s="235"/>
      <c r="S22" s="235"/>
      <c r="T22" s="236"/>
      <c r="U22" s="230"/>
      <c r="V22" s="230">
        <f>SUM(V23:V24)</f>
        <v>15.27</v>
      </c>
      <c r="W22" s="230"/>
      <c r="X22" s="230"/>
      <c r="Y22" s="230"/>
      <c r="AG22" t="s">
        <v>156</v>
      </c>
    </row>
    <row r="23" spans="1:60" ht="33.75" outlineLevel="1" x14ac:dyDescent="0.2">
      <c r="A23" s="247">
        <v>8</v>
      </c>
      <c r="B23" s="248" t="s">
        <v>193</v>
      </c>
      <c r="C23" s="261" t="s">
        <v>194</v>
      </c>
      <c r="D23" s="249" t="s">
        <v>170</v>
      </c>
      <c r="E23" s="250">
        <v>8.0935000000000006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12</v>
      </c>
      <c r="M23" s="252">
        <f>G23*(1+L23/100)</f>
        <v>0</v>
      </c>
      <c r="N23" s="250">
        <v>1.2149999999999999E-2</v>
      </c>
      <c r="O23" s="250">
        <f>ROUND(E23*N23,2)</f>
        <v>0.1</v>
      </c>
      <c r="P23" s="250">
        <v>0</v>
      </c>
      <c r="Q23" s="250">
        <f>ROUND(E23*P23,2)</f>
        <v>0</v>
      </c>
      <c r="R23" s="252" t="s">
        <v>160</v>
      </c>
      <c r="S23" s="252" t="s">
        <v>161</v>
      </c>
      <c r="T23" s="253" t="s">
        <v>162</v>
      </c>
      <c r="U23" s="228">
        <v>1.0109999999999999</v>
      </c>
      <c r="V23" s="228">
        <f>ROUND(E23*U23,2)</f>
        <v>8.18</v>
      </c>
      <c r="W23" s="228"/>
      <c r="X23" s="228" t="s">
        <v>163</v>
      </c>
      <c r="Y23" s="228" t="s">
        <v>164</v>
      </c>
      <c r="Z23" s="217"/>
      <c r="AA23" s="217"/>
      <c r="AB23" s="217"/>
      <c r="AC23" s="217"/>
      <c r="AD23" s="217"/>
      <c r="AE23" s="217"/>
      <c r="AF23" s="217"/>
      <c r="AG23" s="217" t="s">
        <v>165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ht="33.75" outlineLevel="1" x14ac:dyDescent="0.2">
      <c r="A24" s="247">
        <v>9</v>
      </c>
      <c r="B24" s="248" t="s">
        <v>195</v>
      </c>
      <c r="C24" s="261" t="s">
        <v>196</v>
      </c>
      <c r="D24" s="249" t="s">
        <v>170</v>
      </c>
      <c r="E24" s="250">
        <v>7.0160999999999998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12</v>
      </c>
      <c r="M24" s="252">
        <f>G24*(1+L24/100)</f>
        <v>0</v>
      </c>
      <c r="N24" s="250">
        <v>1.2149999999999999E-2</v>
      </c>
      <c r="O24" s="250">
        <f>ROUND(E24*N24,2)</f>
        <v>0.09</v>
      </c>
      <c r="P24" s="250">
        <v>0</v>
      </c>
      <c r="Q24" s="250">
        <f>ROUND(E24*P24,2)</f>
        <v>0</v>
      </c>
      <c r="R24" s="252" t="s">
        <v>160</v>
      </c>
      <c r="S24" s="252" t="s">
        <v>161</v>
      </c>
      <c r="T24" s="253" t="s">
        <v>162</v>
      </c>
      <c r="U24" s="228">
        <v>1.0109999999999999</v>
      </c>
      <c r="V24" s="228">
        <f>ROUND(E24*U24,2)</f>
        <v>7.09</v>
      </c>
      <c r="W24" s="228"/>
      <c r="X24" s="228" t="s">
        <v>163</v>
      </c>
      <c r="Y24" s="228" t="s">
        <v>164</v>
      </c>
      <c r="Z24" s="217"/>
      <c r="AA24" s="217"/>
      <c r="AB24" s="217"/>
      <c r="AC24" s="217"/>
      <c r="AD24" s="217"/>
      <c r="AE24" s="217"/>
      <c r="AF24" s="217"/>
      <c r="AG24" s="217" t="s">
        <v>165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x14ac:dyDescent="0.2">
      <c r="A25" s="231" t="s">
        <v>155</v>
      </c>
      <c r="B25" s="232" t="s">
        <v>77</v>
      </c>
      <c r="C25" s="258" t="s">
        <v>78</v>
      </c>
      <c r="D25" s="233"/>
      <c r="E25" s="234"/>
      <c r="F25" s="235"/>
      <c r="G25" s="235">
        <f>SUMIF(AG26:AG34,"&lt;&gt;NOR",G26:G34)</f>
        <v>0</v>
      </c>
      <c r="H25" s="235"/>
      <c r="I25" s="235">
        <f>SUM(I26:I34)</f>
        <v>0</v>
      </c>
      <c r="J25" s="235"/>
      <c r="K25" s="235">
        <f>SUM(K26:K34)</f>
        <v>0</v>
      </c>
      <c r="L25" s="235"/>
      <c r="M25" s="235">
        <f>SUM(M26:M34)</f>
        <v>0</v>
      </c>
      <c r="N25" s="234"/>
      <c r="O25" s="234">
        <f>SUM(O26:O34)</f>
        <v>2.9699999999999998</v>
      </c>
      <c r="P25" s="234"/>
      <c r="Q25" s="234">
        <f>SUM(Q26:Q34)</f>
        <v>0</v>
      </c>
      <c r="R25" s="235"/>
      <c r="S25" s="235"/>
      <c r="T25" s="236"/>
      <c r="U25" s="230"/>
      <c r="V25" s="230">
        <f>SUM(V26:V34)</f>
        <v>128.59</v>
      </c>
      <c r="W25" s="230"/>
      <c r="X25" s="230"/>
      <c r="Y25" s="230"/>
      <c r="AG25" t="s">
        <v>156</v>
      </c>
    </row>
    <row r="26" spans="1:60" outlineLevel="1" x14ac:dyDescent="0.2">
      <c r="A26" s="247">
        <v>10</v>
      </c>
      <c r="B26" s="248" t="s">
        <v>197</v>
      </c>
      <c r="C26" s="261" t="s">
        <v>198</v>
      </c>
      <c r="D26" s="249" t="s">
        <v>170</v>
      </c>
      <c r="E26" s="250">
        <v>218.535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12</v>
      </c>
      <c r="M26" s="252">
        <f>G26*(1+L26/100)</f>
        <v>0</v>
      </c>
      <c r="N26" s="250">
        <v>1.9000000000000001E-4</v>
      </c>
      <c r="O26" s="250">
        <f>ROUND(E26*N26,2)</f>
        <v>0.04</v>
      </c>
      <c r="P26" s="250">
        <v>0</v>
      </c>
      <c r="Q26" s="250">
        <f>ROUND(E26*P26,2)</f>
        <v>0</v>
      </c>
      <c r="R26" s="252" t="s">
        <v>160</v>
      </c>
      <c r="S26" s="252" t="s">
        <v>161</v>
      </c>
      <c r="T26" s="253" t="s">
        <v>162</v>
      </c>
      <c r="U26" s="228">
        <v>5.1999999999999998E-2</v>
      </c>
      <c r="V26" s="228">
        <f>ROUND(E26*U26,2)</f>
        <v>11.36</v>
      </c>
      <c r="W26" s="228"/>
      <c r="X26" s="228" t="s">
        <v>163</v>
      </c>
      <c r="Y26" s="228" t="s">
        <v>164</v>
      </c>
      <c r="Z26" s="217"/>
      <c r="AA26" s="217"/>
      <c r="AB26" s="217"/>
      <c r="AC26" s="217"/>
      <c r="AD26" s="217"/>
      <c r="AE26" s="217"/>
      <c r="AF26" s="217"/>
      <c r="AG26" s="217" t="s">
        <v>165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">
      <c r="A27" s="238">
        <v>11</v>
      </c>
      <c r="B27" s="239" t="s">
        <v>199</v>
      </c>
      <c r="C27" s="259" t="s">
        <v>200</v>
      </c>
      <c r="D27" s="240" t="s">
        <v>170</v>
      </c>
      <c r="E27" s="241">
        <v>6.7729999999999997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12</v>
      </c>
      <c r="M27" s="243">
        <f>G27*(1+L27/100)</f>
        <v>0</v>
      </c>
      <c r="N27" s="241">
        <v>4.0000000000000003E-5</v>
      </c>
      <c r="O27" s="241">
        <f>ROUND(E27*N27,2)</f>
        <v>0</v>
      </c>
      <c r="P27" s="241">
        <v>0</v>
      </c>
      <c r="Q27" s="241">
        <f>ROUND(E27*P27,2)</f>
        <v>0</v>
      </c>
      <c r="R27" s="243" t="s">
        <v>160</v>
      </c>
      <c r="S27" s="243" t="s">
        <v>161</v>
      </c>
      <c r="T27" s="244" t="s">
        <v>162</v>
      </c>
      <c r="U27" s="228">
        <v>7.8E-2</v>
      </c>
      <c r="V27" s="228">
        <f>ROUND(E27*U27,2)</f>
        <v>0.53</v>
      </c>
      <c r="W27" s="228"/>
      <c r="X27" s="228" t="s">
        <v>163</v>
      </c>
      <c r="Y27" s="228" t="s">
        <v>164</v>
      </c>
      <c r="Z27" s="217"/>
      <c r="AA27" s="217"/>
      <c r="AB27" s="217"/>
      <c r="AC27" s="217"/>
      <c r="AD27" s="217"/>
      <c r="AE27" s="217"/>
      <c r="AF27" s="217"/>
      <c r="AG27" s="217" t="s">
        <v>165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ht="22.5" outlineLevel="2" x14ac:dyDescent="0.2">
      <c r="A28" s="224"/>
      <c r="B28" s="225"/>
      <c r="C28" s="260" t="s">
        <v>201</v>
      </c>
      <c r="D28" s="245"/>
      <c r="E28" s="245"/>
      <c r="F28" s="245"/>
      <c r="G28" s="245"/>
      <c r="H28" s="228"/>
      <c r="I28" s="228"/>
      <c r="J28" s="228"/>
      <c r="K28" s="228"/>
      <c r="L28" s="228"/>
      <c r="M28" s="228"/>
      <c r="N28" s="227"/>
      <c r="O28" s="227"/>
      <c r="P28" s="227"/>
      <c r="Q28" s="227"/>
      <c r="R28" s="228"/>
      <c r="S28" s="228"/>
      <c r="T28" s="228"/>
      <c r="U28" s="228"/>
      <c r="V28" s="228"/>
      <c r="W28" s="228"/>
      <c r="X28" s="228"/>
      <c r="Y28" s="228"/>
      <c r="Z28" s="217"/>
      <c r="AA28" s="217"/>
      <c r="AB28" s="217"/>
      <c r="AC28" s="217"/>
      <c r="AD28" s="217"/>
      <c r="AE28" s="217"/>
      <c r="AF28" s="217"/>
      <c r="AG28" s="217" t="s">
        <v>167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46" t="str">
        <f>C28</f>
        <v>které se zřizují před úpravami povrchu, a obalení osazených dveřních zárubní před znečištěním při úpravách povrchu nástřikem plastických maltovin včetně pozdějšího odkrytí,</v>
      </c>
      <c r="BB28" s="217"/>
      <c r="BC28" s="217"/>
      <c r="BD28" s="217"/>
      <c r="BE28" s="217"/>
      <c r="BF28" s="217"/>
      <c r="BG28" s="217"/>
      <c r="BH28" s="217"/>
    </row>
    <row r="29" spans="1:60" ht="22.5" outlineLevel="1" x14ac:dyDescent="0.2">
      <c r="A29" s="238">
        <v>12</v>
      </c>
      <c r="B29" s="239" t="s">
        <v>202</v>
      </c>
      <c r="C29" s="259" t="s">
        <v>203</v>
      </c>
      <c r="D29" s="240" t="s">
        <v>170</v>
      </c>
      <c r="E29" s="241">
        <v>41.78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12</v>
      </c>
      <c r="M29" s="243">
        <f>G29*(1+L29/100)</f>
        <v>0</v>
      </c>
      <c r="N29" s="241">
        <v>7.6800000000000002E-3</v>
      </c>
      <c r="O29" s="241">
        <f>ROUND(E29*N29,2)</f>
        <v>0.32</v>
      </c>
      <c r="P29" s="241">
        <v>0</v>
      </c>
      <c r="Q29" s="241">
        <f>ROUND(E29*P29,2)</f>
        <v>0</v>
      </c>
      <c r="R29" s="243" t="s">
        <v>160</v>
      </c>
      <c r="S29" s="243" t="s">
        <v>161</v>
      </c>
      <c r="T29" s="244" t="s">
        <v>162</v>
      </c>
      <c r="U29" s="228">
        <v>0.38100000000000001</v>
      </c>
      <c r="V29" s="228">
        <f>ROUND(E29*U29,2)</f>
        <v>15.92</v>
      </c>
      <c r="W29" s="228"/>
      <c r="X29" s="228" t="s">
        <v>163</v>
      </c>
      <c r="Y29" s="228" t="s">
        <v>164</v>
      </c>
      <c r="Z29" s="217"/>
      <c r="AA29" s="217"/>
      <c r="AB29" s="217"/>
      <c r="AC29" s="217"/>
      <c r="AD29" s="217"/>
      <c r="AE29" s="217"/>
      <c r="AF29" s="217"/>
      <c r="AG29" s="217" t="s">
        <v>165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ht="22.5" outlineLevel="2" x14ac:dyDescent="0.2">
      <c r="A30" s="224"/>
      <c r="B30" s="225"/>
      <c r="C30" s="260" t="s">
        <v>204</v>
      </c>
      <c r="D30" s="245"/>
      <c r="E30" s="245"/>
      <c r="F30" s="245"/>
      <c r="G30" s="245"/>
      <c r="H30" s="228"/>
      <c r="I30" s="228"/>
      <c r="J30" s="228"/>
      <c r="K30" s="228"/>
      <c r="L30" s="228"/>
      <c r="M30" s="228"/>
      <c r="N30" s="227"/>
      <c r="O30" s="227"/>
      <c r="P30" s="227"/>
      <c r="Q30" s="227"/>
      <c r="R30" s="228"/>
      <c r="S30" s="228"/>
      <c r="T30" s="228"/>
      <c r="U30" s="228"/>
      <c r="V30" s="228"/>
      <c r="W30" s="228"/>
      <c r="X30" s="228"/>
      <c r="Y30" s="228"/>
      <c r="Z30" s="217"/>
      <c r="AA30" s="217"/>
      <c r="AB30" s="217"/>
      <c r="AC30" s="217"/>
      <c r="AD30" s="217"/>
      <c r="AE30" s="217"/>
      <c r="AF30" s="217"/>
      <c r="AG30" s="217" t="s">
        <v>167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46" t="str">
        <f>C30</f>
        <v>vodorovných, šikmých, žebrových a klenutých a schodišťových konstrukcí, s nejnutnějším obroušením podkladu (pemzou apod.) a oprášením, s pomocným lešením o výšce podlahy do 1900 mm a pro zatížení do 1,5 kPa,</v>
      </c>
      <c r="BB30" s="217"/>
      <c r="BC30" s="217"/>
      <c r="BD30" s="217"/>
      <c r="BE30" s="217"/>
      <c r="BF30" s="217"/>
      <c r="BG30" s="217"/>
      <c r="BH30" s="217"/>
    </row>
    <row r="31" spans="1:60" ht="22.5" outlineLevel="1" x14ac:dyDescent="0.2">
      <c r="A31" s="238">
        <v>13</v>
      </c>
      <c r="B31" s="239" t="s">
        <v>205</v>
      </c>
      <c r="C31" s="259" t="s">
        <v>206</v>
      </c>
      <c r="D31" s="240" t="s">
        <v>170</v>
      </c>
      <c r="E31" s="241">
        <v>176.755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1.0630000000000001E-2</v>
      </c>
      <c r="O31" s="241">
        <f>ROUND(E31*N31,2)</f>
        <v>1.88</v>
      </c>
      <c r="P31" s="241">
        <v>0</v>
      </c>
      <c r="Q31" s="241">
        <f>ROUND(E31*P31,2)</f>
        <v>0</v>
      </c>
      <c r="R31" s="243" t="s">
        <v>207</v>
      </c>
      <c r="S31" s="243" t="s">
        <v>161</v>
      </c>
      <c r="T31" s="244" t="s">
        <v>162</v>
      </c>
      <c r="U31" s="228">
        <v>0.33688000000000001</v>
      </c>
      <c r="V31" s="228">
        <f>ROUND(E31*U31,2)</f>
        <v>59.55</v>
      </c>
      <c r="W31" s="228"/>
      <c r="X31" s="228" t="s">
        <v>163</v>
      </c>
      <c r="Y31" s="228" t="s">
        <v>164</v>
      </c>
      <c r="Z31" s="217"/>
      <c r="AA31" s="217"/>
      <c r="AB31" s="217"/>
      <c r="AC31" s="217"/>
      <c r="AD31" s="217"/>
      <c r="AE31" s="217"/>
      <c r="AF31" s="217"/>
      <c r="AG31" s="217" t="s">
        <v>165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2" x14ac:dyDescent="0.2">
      <c r="A32" s="224"/>
      <c r="B32" s="225"/>
      <c r="C32" s="262" t="s">
        <v>208</v>
      </c>
      <c r="D32" s="254"/>
      <c r="E32" s="254"/>
      <c r="F32" s="254"/>
      <c r="G32" s="254"/>
      <c r="H32" s="228"/>
      <c r="I32" s="228"/>
      <c r="J32" s="228"/>
      <c r="K32" s="228"/>
      <c r="L32" s="228"/>
      <c r="M32" s="228"/>
      <c r="N32" s="227"/>
      <c r="O32" s="227"/>
      <c r="P32" s="227"/>
      <c r="Q32" s="227"/>
      <c r="R32" s="228"/>
      <c r="S32" s="228"/>
      <c r="T32" s="228"/>
      <c r="U32" s="228"/>
      <c r="V32" s="228"/>
      <c r="W32" s="228"/>
      <c r="X32" s="228"/>
      <c r="Y32" s="228"/>
      <c r="Z32" s="217"/>
      <c r="AA32" s="217"/>
      <c r="AB32" s="217"/>
      <c r="AC32" s="217"/>
      <c r="AD32" s="217"/>
      <c r="AE32" s="217"/>
      <c r="AF32" s="217"/>
      <c r="AG32" s="217" t="s">
        <v>209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38">
        <v>14</v>
      </c>
      <c r="B33" s="239" t="s">
        <v>210</v>
      </c>
      <c r="C33" s="259" t="s">
        <v>211</v>
      </c>
      <c r="D33" s="240" t="s">
        <v>170</v>
      </c>
      <c r="E33" s="241">
        <v>164.15899999999999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12</v>
      </c>
      <c r="M33" s="243">
        <f>G33*(1+L33/100)</f>
        <v>0</v>
      </c>
      <c r="N33" s="241">
        <v>4.4600000000000004E-3</v>
      </c>
      <c r="O33" s="241">
        <f>ROUND(E33*N33,2)</f>
        <v>0.73</v>
      </c>
      <c r="P33" s="241">
        <v>0</v>
      </c>
      <c r="Q33" s="241">
        <f>ROUND(E33*P33,2)</f>
        <v>0</v>
      </c>
      <c r="R33" s="243" t="s">
        <v>160</v>
      </c>
      <c r="S33" s="243" t="s">
        <v>161</v>
      </c>
      <c r="T33" s="244" t="s">
        <v>162</v>
      </c>
      <c r="U33" s="228">
        <v>0.25115999999999999</v>
      </c>
      <c r="V33" s="228">
        <f>ROUND(E33*U33,2)</f>
        <v>41.23</v>
      </c>
      <c r="W33" s="228"/>
      <c r="X33" s="228" t="s">
        <v>163</v>
      </c>
      <c r="Y33" s="228" t="s">
        <v>164</v>
      </c>
      <c r="Z33" s="217"/>
      <c r="AA33" s="217"/>
      <c r="AB33" s="217"/>
      <c r="AC33" s="217"/>
      <c r="AD33" s="217"/>
      <c r="AE33" s="217"/>
      <c r="AF33" s="217"/>
      <c r="AG33" s="217" t="s">
        <v>165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ht="22.5" outlineLevel="2" x14ac:dyDescent="0.2">
      <c r="A34" s="224"/>
      <c r="B34" s="225"/>
      <c r="C34" s="260" t="s">
        <v>212</v>
      </c>
      <c r="D34" s="245"/>
      <c r="E34" s="245"/>
      <c r="F34" s="245"/>
      <c r="G34" s="245"/>
      <c r="H34" s="228"/>
      <c r="I34" s="228"/>
      <c r="J34" s="228"/>
      <c r="K34" s="228"/>
      <c r="L34" s="228"/>
      <c r="M34" s="228"/>
      <c r="N34" s="227"/>
      <c r="O34" s="227"/>
      <c r="P34" s="227"/>
      <c r="Q34" s="227"/>
      <c r="R34" s="228"/>
      <c r="S34" s="228"/>
      <c r="T34" s="228"/>
      <c r="U34" s="228"/>
      <c r="V34" s="228"/>
      <c r="W34" s="228"/>
      <c r="X34" s="228"/>
      <c r="Y34" s="228"/>
      <c r="Z34" s="217"/>
      <c r="AA34" s="217"/>
      <c r="AB34" s="217"/>
      <c r="AC34" s="217"/>
      <c r="AD34" s="217"/>
      <c r="AE34" s="217"/>
      <c r="AF34" s="217"/>
      <c r="AG34" s="217" t="s">
        <v>167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46" t="str">
        <f>C34</f>
        <v>na rovném povrchu vnitřních stěn, pilířů, svislých panelových konstrukcí, s nejnutnějším obroušením podkladu (pemzou apod.) a oprášením,</v>
      </c>
      <c r="BB34" s="217"/>
      <c r="BC34" s="217"/>
      <c r="BD34" s="217"/>
      <c r="BE34" s="217"/>
      <c r="BF34" s="217"/>
      <c r="BG34" s="217"/>
      <c r="BH34" s="217"/>
    </row>
    <row r="35" spans="1:60" x14ac:dyDescent="0.2">
      <c r="A35" s="231" t="s">
        <v>155</v>
      </c>
      <c r="B35" s="232" t="s">
        <v>79</v>
      </c>
      <c r="C35" s="258" t="s">
        <v>80</v>
      </c>
      <c r="D35" s="233"/>
      <c r="E35" s="234"/>
      <c r="F35" s="235"/>
      <c r="G35" s="235">
        <f>SUMIF(AG36:AG37,"&lt;&gt;NOR",G36:G37)</f>
        <v>0</v>
      </c>
      <c r="H35" s="235"/>
      <c r="I35" s="235">
        <f>SUM(I36:I37)</f>
        <v>0</v>
      </c>
      <c r="J35" s="235"/>
      <c r="K35" s="235">
        <f>SUM(K36:K37)</f>
        <v>0</v>
      </c>
      <c r="L35" s="235"/>
      <c r="M35" s="235">
        <f>SUM(M36:M37)</f>
        <v>0</v>
      </c>
      <c r="N35" s="234"/>
      <c r="O35" s="234">
        <f>SUM(O36:O37)</f>
        <v>0.78</v>
      </c>
      <c r="P35" s="234"/>
      <c r="Q35" s="234">
        <f>SUM(Q36:Q37)</f>
        <v>0</v>
      </c>
      <c r="R35" s="235"/>
      <c r="S35" s="235"/>
      <c r="T35" s="236"/>
      <c r="U35" s="230"/>
      <c r="V35" s="230">
        <f>SUM(V36:V37)</f>
        <v>13.08</v>
      </c>
      <c r="W35" s="230"/>
      <c r="X35" s="230"/>
      <c r="Y35" s="230"/>
      <c r="AG35" t="s">
        <v>156</v>
      </c>
    </row>
    <row r="36" spans="1:60" outlineLevel="1" x14ac:dyDescent="0.2">
      <c r="A36" s="247">
        <v>15</v>
      </c>
      <c r="B36" s="248" t="s">
        <v>213</v>
      </c>
      <c r="C36" s="261" t="s">
        <v>214</v>
      </c>
      <c r="D36" s="249" t="s">
        <v>170</v>
      </c>
      <c r="E36" s="250">
        <v>43.91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12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 t="s">
        <v>215</v>
      </c>
      <c r="S36" s="252" t="s">
        <v>161</v>
      </c>
      <c r="T36" s="253" t="s">
        <v>162</v>
      </c>
      <c r="U36" s="228">
        <v>1.6E-2</v>
      </c>
      <c r="V36" s="228">
        <f>ROUND(E36*U36,2)</f>
        <v>0.7</v>
      </c>
      <c r="W36" s="228"/>
      <c r="X36" s="228" t="s">
        <v>163</v>
      </c>
      <c r="Y36" s="228" t="s">
        <v>164</v>
      </c>
      <c r="Z36" s="217"/>
      <c r="AA36" s="217"/>
      <c r="AB36" s="217"/>
      <c r="AC36" s="217"/>
      <c r="AD36" s="217"/>
      <c r="AE36" s="217"/>
      <c r="AF36" s="217"/>
      <c r="AG36" s="217" t="s">
        <v>165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ht="22.5" outlineLevel="1" x14ac:dyDescent="0.2">
      <c r="A37" s="247">
        <v>16</v>
      </c>
      <c r="B37" s="248" t="s">
        <v>216</v>
      </c>
      <c r="C37" s="261" t="s">
        <v>217</v>
      </c>
      <c r="D37" s="249" t="s">
        <v>170</v>
      </c>
      <c r="E37" s="250">
        <v>43.91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12</v>
      </c>
      <c r="M37" s="252">
        <f>G37*(1+L37/100)</f>
        <v>0</v>
      </c>
      <c r="N37" s="250">
        <v>1.7850000000000001E-2</v>
      </c>
      <c r="O37" s="250">
        <f>ROUND(E37*N37,2)</f>
        <v>0.78</v>
      </c>
      <c r="P37" s="250">
        <v>0</v>
      </c>
      <c r="Q37" s="250">
        <f>ROUND(E37*P37,2)</f>
        <v>0</v>
      </c>
      <c r="R37" s="252"/>
      <c r="S37" s="252" t="s">
        <v>191</v>
      </c>
      <c r="T37" s="253" t="s">
        <v>192</v>
      </c>
      <c r="U37" s="228">
        <v>0.28199999999999997</v>
      </c>
      <c r="V37" s="228">
        <f>ROUND(E37*U37,2)</f>
        <v>12.38</v>
      </c>
      <c r="W37" s="228"/>
      <c r="X37" s="228" t="s">
        <v>163</v>
      </c>
      <c r="Y37" s="228" t="s">
        <v>164</v>
      </c>
      <c r="Z37" s="217"/>
      <c r="AA37" s="217"/>
      <c r="AB37" s="217"/>
      <c r="AC37" s="217"/>
      <c r="AD37" s="217"/>
      <c r="AE37" s="217"/>
      <c r="AF37" s="217"/>
      <c r="AG37" s="217" t="s">
        <v>165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x14ac:dyDescent="0.2">
      <c r="A38" s="231" t="s">
        <v>155</v>
      </c>
      <c r="B38" s="232" t="s">
        <v>81</v>
      </c>
      <c r="C38" s="258" t="s">
        <v>82</v>
      </c>
      <c r="D38" s="233"/>
      <c r="E38" s="234"/>
      <c r="F38" s="235"/>
      <c r="G38" s="235">
        <f>SUMIF(AG39:AG44,"&lt;&gt;NOR",G39:G44)</f>
        <v>0</v>
      </c>
      <c r="H38" s="235"/>
      <c r="I38" s="235">
        <f>SUM(I39:I44)</f>
        <v>0</v>
      </c>
      <c r="J38" s="235"/>
      <c r="K38" s="235">
        <f>SUM(K39:K44)</f>
        <v>0</v>
      </c>
      <c r="L38" s="235"/>
      <c r="M38" s="235">
        <f>SUM(M39:M44)</f>
        <v>0</v>
      </c>
      <c r="N38" s="234"/>
      <c r="O38" s="234">
        <f>SUM(O39:O44)</f>
        <v>0.14999999999999997</v>
      </c>
      <c r="P38" s="234"/>
      <c r="Q38" s="234">
        <f>SUM(Q39:Q44)</f>
        <v>0</v>
      </c>
      <c r="R38" s="235"/>
      <c r="S38" s="235"/>
      <c r="T38" s="236"/>
      <c r="U38" s="230"/>
      <c r="V38" s="230">
        <f>SUM(V39:V44)</f>
        <v>9.3000000000000007</v>
      </c>
      <c r="W38" s="230"/>
      <c r="X38" s="230"/>
      <c r="Y38" s="230"/>
      <c r="AG38" t="s">
        <v>156</v>
      </c>
    </row>
    <row r="39" spans="1:60" ht="33.75" outlineLevel="1" x14ac:dyDescent="0.2">
      <c r="A39" s="247">
        <v>17</v>
      </c>
      <c r="B39" s="248" t="s">
        <v>218</v>
      </c>
      <c r="C39" s="261" t="s">
        <v>219</v>
      </c>
      <c r="D39" s="249" t="s">
        <v>182</v>
      </c>
      <c r="E39" s="250">
        <v>5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12</v>
      </c>
      <c r="M39" s="252">
        <f>G39*(1+L39/100)</f>
        <v>0</v>
      </c>
      <c r="N39" s="250">
        <v>1.8970000000000001E-2</v>
      </c>
      <c r="O39" s="250">
        <f>ROUND(E39*N39,2)</f>
        <v>0.09</v>
      </c>
      <c r="P39" s="250">
        <v>0</v>
      </c>
      <c r="Q39" s="250">
        <f>ROUND(E39*P39,2)</f>
        <v>0</v>
      </c>
      <c r="R39" s="252" t="s">
        <v>160</v>
      </c>
      <c r="S39" s="252" t="s">
        <v>161</v>
      </c>
      <c r="T39" s="253" t="s">
        <v>162</v>
      </c>
      <c r="U39" s="228">
        <v>1.86</v>
      </c>
      <c r="V39" s="228">
        <f>ROUND(E39*U39,2)</f>
        <v>9.3000000000000007</v>
      </c>
      <c r="W39" s="228"/>
      <c r="X39" s="228" t="s">
        <v>163</v>
      </c>
      <c r="Y39" s="228" t="s">
        <v>164</v>
      </c>
      <c r="Z39" s="217"/>
      <c r="AA39" s="217"/>
      <c r="AB39" s="217"/>
      <c r="AC39" s="217"/>
      <c r="AD39" s="217"/>
      <c r="AE39" s="217"/>
      <c r="AF39" s="217"/>
      <c r="AG39" s="217" t="s">
        <v>165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ht="22.5" outlineLevel="1" x14ac:dyDescent="0.2">
      <c r="A40" s="247">
        <v>18</v>
      </c>
      <c r="B40" s="248" t="s">
        <v>220</v>
      </c>
      <c r="C40" s="261" t="s">
        <v>221</v>
      </c>
      <c r="D40" s="249" t="s">
        <v>182</v>
      </c>
      <c r="E40" s="250">
        <v>1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12</v>
      </c>
      <c r="M40" s="252">
        <f>G40*(1+L40/100)</f>
        <v>0</v>
      </c>
      <c r="N40" s="250">
        <v>1.081E-2</v>
      </c>
      <c r="O40" s="250">
        <f>ROUND(E40*N40,2)</f>
        <v>0.01</v>
      </c>
      <c r="P40" s="250">
        <v>0</v>
      </c>
      <c r="Q40" s="250">
        <f>ROUND(E40*P40,2)</f>
        <v>0</v>
      </c>
      <c r="R40" s="252" t="s">
        <v>174</v>
      </c>
      <c r="S40" s="252" t="s">
        <v>161</v>
      </c>
      <c r="T40" s="253" t="s">
        <v>162</v>
      </c>
      <c r="U40" s="228">
        <v>0</v>
      </c>
      <c r="V40" s="228">
        <f>ROUND(E40*U40,2)</f>
        <v>0</v>
      </c>
      <c r="W40" s="228"/>
      <c r="X40" s="228" t="s">
        <v>175</v>
      </c>
      <c r="Y40" s="228" t="s">
        <v>164</v>
      </c>
      <c r="Z40" s="217"/>
      <c r="AA40" s="217"/>
      <c r="AB40" s="217"/>
      <c r="AC40" s="217"/>
      <c r="AD40" s="217"/>
      <c r="AE40" s="217"/>
      <c r="AF40" s="217"/>
      <c r="AG40" s="217" t="s">
        <v>176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ht="22.5" outlineLevel="1" x14ac:dyDescent="0.2">
      <c r="A41" s="247">
        <v>19</v>
      </c>
      <c r="B41" s="248" t="s">
        <v>222</v>
      </c>
      <c r="C41" s="261" t="s">
        <v>223</v>
      </c>
      <c r="D41" s="249" t="s">
        <v>182</v>
      </c>
      <c r="E41" s="250">
        <v>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12</v>
      </c>
      <c r="M41" s="252">
        <f>G41*(1+L41/100)</f>
        <v>0</v>
      </c>
      <c r="N41" s="250">
        <v>1.081E-2</v>
      </c>
      <c r="O41" s="250">
        <f>ROUND(E41*N41,2)</f>
        <v>0.01</v>
      </c>
      <c r="P41" s="250">
        <v>0</v>
      </c>
      <c r="Q41" s="250">
        <f>ROUND(E41*P41,2)</f>
        <v>0</v>
      </c>
      <c r="R41" s="252" t="s">
        <v>174</v>
      </c>
      <c r="S41" s="252" t="s">
        <v>162</v>
      </c>
      <c r="T41" s="253" t="s">
        <v>162</v>
      </c>
      <c r="U41" s="228">
        <v>0</v>
      </c>
      <c r="V41" s="228">
        <f>ROUND(E41*U41,2)</f>
        <v>0</v>
      </c>
      <c r="W41" s="228"/>
      <c r="X41" s="228" t="s">
        <v>175</v>
      </c>
      <c r="Y41" s="228" t="s">
        <v>164</v>
      </c>
      <c r="Z41" s="217"/>
      <c r="AA41" s="217"/>
      <c r="AB41" s="217"/>
      <c r="AC41" s="217"/>
      <c r="AD41" s="217"/>
      <c r="AE41" s="217"/>
      <c r="AF41" s="217"/>
      <c r="AG41" s="217" t="s">
        <v>176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ht="22.5" outlineLevel="1" x14ac:dyDescent="0.2">
      <c r="A42" s="247">
        <v>20</v>
      </c>
      <c r="B42" s="248" t="s">
        <v>224</v>
      </c>
      <c r="C42" s="261" t="s">
        <v>225</v>
      </c>
      <c r="D42" s="249" t="s">
        <v>182</v>
      </c>
      <c r="E42" s="250">
        <v>1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12</v>
      </c>
      <c r="M42" s="252">
        <f>G42*(1+L42/100)</f>
        <v>0</v>
      </c>
      <c r="N42" s="250">
        <v>1.248E-2</v>
      </c>
      <c r="O42" s="250">
        <f>ROUND(E42*N42,2)</f>
        <v>0.01</v>
      </c>
      <c r="P42" s="250">
        <v>0</v>
      </c>
      <c r="Q42" s="250">
        <f>ROUND(E42*P42,2)</f>
        <v>0</v>
      </c>
      <c r="R42" s="252" t="s">
        <v>174</v>
      </c>
      <c r="S42" s="252" t="s">
        <v>162</v>
      </c>
      <c r="T42" s="253" t="s">
        <v>162</v>
      </c>
      <c r="U42" s="228">
        <v>0</v>
      </c>
      <c r="V42" s="228">
        <f>ROUND(E42*U42,2)</f>
        <v>0</v>
      </c>
      <c r="W42" s="228"/>
      <c r="X42" s="228" t="s">
        <v>175</v>
      </c>
      <c r="Y42" s="228" t="s">
        <v>164</v>
      </c>
      <c r="Z42" s="217"/>
      <c r="AA42" s="217"/>
      <c r="AB42" s="217"/>
      <c r="AC42" s="217"/>
      <c r="AD42" s="217"/>
      <c r="AE42" s="217"/>
      <c r="AF42" s="217"/>
      <c r="AG42" s="217" t="s">
        <v>176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ht="22.5" outlineLevel="1" x14ac:dyDescent="0.2">
      <c r="A43" s="247">
        <v>21</v>
      </c>
      <c r="B43" s="248" t="s">
        <v>226</v>
      </c>
      <c r="C43" s="261" t="s">
        <v>227</v>
      </c>
      <c r="D43" s="249" t="s">
        <v>182</v>
      </c>
      <c r="E43" s="250">
        <v>1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12</v>
      </c>
      <c r="M43" s="252">
        <f>G43*(1+L43/100)</f>
        <v>0</v>
      </c>
      <c r="N43" s="250">
        <v>1.2800000000000001E-2</v>
      </c>
      <c r="O43" s="250">
        <f>ROUND(E43*N43,2)</f>
        <v>0.01</v>
      </c>
      <c r="P43" s="250">
        <v>0</v>
      </c>
      <c r="Q43" s="250">
        <f>ROUND(E43*P43,2)</f>
        <v>0</v>
      </c>
      <c r="R43" s="252" t="s">
        <v>174</v>
      </c>
      <c r="S43" s="252" t="s">
        <v>161</v>
      </c>
      <c r="T43" s="253" t="s">
        <v>162</v>
      </c>
      <c r="U43" s="228">
        <v>0</v>
      </c>
      <c r="V43" s="228">
        <f>ROUND(E43*U43,2)</f>
        <v>0</v>
      </c>
      <c r="W43" s="228"/>
      <c r="X43" s="228" t="s">
        <v>175</v>
      </c>
      <c r="Y43" s="228" t="s">
        <v>164</v>
      </c>
      <c r="Z43" s="217"/>
      <c r="AA43" s="217"/>
      <c r="AB43" s="217"/>
      <c r="AC43" s="217"/>
      <c r="AD43" s="217"/>
      <c r="AE43" s="217"/>
      <c r="AF43" s="217"/>
      <c r="AG43" s="217" t="s">
        <v>176</v>
      </c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ht="33.75" outlineLevel="1" x14ac:dyDescent="0.2">
      <c r="A44" s="247">
        <v>22</v>
      </c>
      <c r="B44" s="248" t="s">
        <v>228</v>
      </c>
      <c r="C44" s="261" t="s">
        <v>229</v>
      </c>
      <c r="D44" s="249" t="s">
        <v>182</v>
      </c>
      <c r="E44" s="250">
        <v>1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12</v>
      </c>
      <c r="M44" s="252">
        <f>G44*(1+L44/100)</f>
        <v>0</v>
      </c>
      <c r="N44" s="250">
        <v>1.5699999999999999E-2</v>
      </c>
      <c r="O44" s="250">
        <f>ROUND(E44*N44,2)</f>
        <v>0.02</v>
      </c>
      <c r="P44" s="250">
        <v>0</v>
      </c>
      <c r="Q44" s="250">
        <f>ROUND(E44*P44,2)</f>
        <v>0</v>
      </c>
      <c r="R44" s="252" t="s">
        <v>174</v>
      </c>
      <c r="S44" s="252" t="s">
        <v>162</v>
      </c>
      <c r="T44" s="253" t="s">
        <v>162</v>
      </c>
      <c r="U44" s="228">
        <v>0</v>
      </c>
      <c r="V44" s="228">
        <f>ROUND(E44*U44,2)</f>
        <v>0</v>
      </c>
      <c r="W44" s="228"/>
      <c r="X44" s="228" t="s">
        <v>175</v>
      </c>
      <c r="Y44" s="228" t="s">
        <v>164</v>
      </c>
      <c r="Z44" s="217"/>
      <c r="AA44" s="217"/>
      <c r="AB44" s="217"/>
      <c r="AC44" s="217"/>
      <c r="AD44" s="217"/>
      <c r="AE44" s="217"/>
      <c r="AF44" s="217"/>
      <c r="AG44" s="217" t="s">
        <v>176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x14ac:dyDescent="0.2">
      <c r="A45" s="231" t="s">
        <v>155</v>
      </c>
      <c r="B45" s="232" t="s">
        <v>83</v>
      </c>
      <c r="C45" s="258" t="s">
        <v>84</v>
      </c>
      <c r="D45" s="233"/>
      <c r="E45" s="234"/>
      <c r="F45" s="235"/>
      <c r="G45" s="235">
        <f>SUMIF(AG46:AG49,"&lt;&gt;NOR",G46:G49)</f>
        <v>0</v>
      </c>
      <c r="H45" s="235"/>
      <c r="I45" s="235">
        <f>SUM(I46:I49)</f>
        <v>0</v>
      </c>
      <c r="J45" s="235"/>
      <c r="K45" s="235">
        <f>SUM(K46:K49)</f>
        <v>0</v>
      </c>
      <c r="L45" s="235"/>
      <c r="M45" s="235">
        <f>SUM(M46:M49)</f>
        <v>0</v>
      </c>
      <c r="N45" s="234"/>
      <c r="O45" s="234">
        <f>SUM(O46:O49)</f>
        <v>0.91</v>
      </c>
      <c r="P45" s="234"/>
      <c r="Q45" s="234">
        <f>SUM(Q46:Q49)</f>
        <v>0.8</v>
      </c>
      <c r="R45" s="235"/>
      <c r="S45" s="235"/>
      <c r="T45" s="236"/>
      <c r="U45" s="230"/>
      <c r="V45" s="230">
        <f>SUM(V46:V49)</f>
        <v>51.959999999999994</v>
      </c>
      <c r="W45" s="230"/>
      <c r="X45" s="230"/>
      <c r="Y45" s="230"/>
      <c r="AG45" t="s">
        <v>156</v>
      </c>
    </row>
    <row r="46" spans="1:60" ht="56.25" outlineLevel="1" x14ac:dyDescent="0.2">
      <c r="A46" s="247">
        <v>23</v>
      </c>
      <c r="B46" s="248" t="s">
        <v>230</v>
      </c>
      <c r="C46" s="261" t="s">
        <v>231</v>
      </c>
      <c r="D46" s="249" t="s">
        <v>170</v>
      </c>
      <c r="E46" s="250">
        <v>62.57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12</v>
      </c>
      <c r="M46" s="252">
        <f>G46*(1+L46/100)</f>
        <v>0</v>
      </c>
      <c r="N46" s="250">
        <v>4.0000000000000003E-5</v>
      </c>
      <c r="O46" s="250">
        <f>ROUND(E46*N46,2)</f>
        <v>0</v>
      </c>
      <c r="P46" s="250">
        <v>0</v>
      </c>
      <c r="Q46" s="250">
        <f>ROUND(E46*P46,2)</f>
        <v>0</v>
      </c>
      <c r="R46" s="252" t="s">
        <v>160</v>
      </c>
      <c r="S46" s="252" t="s">
        <v>161</v>
      </c>
      <c r="T46" s="253" t="s">
        <v>162</v>
      </c>
      <c r="U46" s="228">
        <v>0.308</v>
      </c>
      <c r="V46" s="228">
        <f>ROUND(E46*U46,2)</f>
        <v>19.27</v>
      </c>
      <c r="W46" s="228"/>
      <c r="X46" s="228" t="s">
        <v>163</v>
      </c>
      <c r="Y46" s="228" t="s">
        <v>164</v>
      </c>
      <c r="Z46" s="217"/>
      <c r="AA46" s="217"/>
      <c r="AB46" s="217"/>
      <c r="AC46" s="217"/>
      <c r="AD46" s="217"/>
      <c r="AE46" s="217"/>
      <c r="AF46" s="217"/>
      <c r="AG46" s="217" t="s">
        <v>165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ht="22.5" outlineLevel="1" x14ac:dyDescent="0.2">
      <c r="A47" s="238">
        <v>24</v>
      </c>
      <c r="B47" s="239" t="s">
        <v>232</v>
      </c>
      <c r="C47" s="259" t="s">
        <v>233</v>
      </c>
      <c r="D47" s="240" t="s">
        <v>234</v>
      </c>
      <c r="E47" s="241">
        <v>10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12</v>
      </c>
      <c r="M47" s="243">
        <f>G47*(1+L47/100)</f>
        <v>0</v>
      </c>
      <c r="N47" s="241">
        <v>8.7809999999999999E-2</v>
      </c>
      <c r="O47" s="241">
        <f>ROUND(E47*N47,2)</f>
        <v>0.88</v>
      </c>
      <c r="P47" s="241">
        <v>0.08</v>
      </c>
      <c r="Q47" s="241">
        <f>ROUND(E47*P47,2)</f>
        <v>0.8</v>
      </c>
      <c r="R47" s="243" t="s">
        <v>207</v>
      </c>
      <c r="S47" s="243" t="s">
        <v>161</v>
      </c>
      <c r="T47" s="244" t="s">
        <v>162</v>
      </c>
      <c r="U47" s="228">
        <v>3.2690000000000001</v>
      </c>
      <c r="V47" s="228">
        <f>ROUND(E47*U47,2)</f>
        <v>32.69</v>
      </c>
      <c r="W47" s="228"/>
      <c r="X47" s="228" t="s">
        <v>163</v>
      </c>
      <c r="Y47" s="228" t="s">
        <v>164</v>
      </c>
      <c r="Z47" s="217"/>
      <c r="AA47" s="217"/>
      <c r="AB47" s="217"/>
      <c r="AC47" s="217"/>
      <c r="AD47" s="217"/>
      <c r="AE47" s="217"/>
      <c r="AF47" s="217"/>
      <c r="AG47" s="217" t="s">
        <v>165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ht="22.5" outlineLevel="2" x14ac:dyDescent="0.2">
      <c r="A48" s="224"/>
      <c r="B48" s="225"/>
      <c r="C48" s="260" t="s">
        <v>235</v>
      </c>
      <c r="D48" s="245"/>
      <c r="E48" s="245"/>
      <c r="F48" s="245"/>
      <c r="G48" s="245"/>
      <c r="H48" s="228"/>
      <c r="I48" s="228"/>
      <c r="J48" s="228"/>
      <c r="K48" s="228"/>
      <c r="L48" s="228"/>
      <c r="M48" s="228"/>
      <c r="N48" s="227"/>
      <c r="O48" s="227"/>
      <c r="P48" s="227"/>
      <c r="Q48" s="227"/>
      <c r="R48" s="228"/>
      <c r="S48" s="228"/>
      <c r="T48" s="228"/>
      <c r="U48" s="228"/>
      <c r="V48" s="228"/>
      <c r="W48" s="228"/>
      <c r="X48" s="228"/>
      <c r="Y48" s="228"/>
      <c r="Z48" s="217"/>
      <c r="AA48" s="217"/>
      <c r="AB48" s="217"/>
      <c r="AC48" s="217"/>
      <c r="AD48" s="217"/>
      <c r="AE48" s="217"/>
      <c r="AF48" s="217"/>
      <c r="AG48" s="217" t="s">
        <v>167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46" t="str">
        <f>C48</f>
        <v>neohebné (smaltované, hliníkové aj.) včetně komínové zděře, odvodu kondenzátu do domovního odpadu nebo sběrné nádoby odběratele, s případnými manipulačními otvory, tj. jejich případné vybourání, opětné zazdění a omítnutí do původního stavu konstrukce,</v>
      </c>
      <c r="BB48" s="217"/>
      <c r="BC48" s="217"/>
      <c r="BD48" s="217"/>
      <c r="BE48" s="217"/>
      <c r="BF48" s="217"/>
      <c r="BG48" s="217"/>
      <c r="BH48" s="217"/>
    </row>
    <row r="49" spans="1:60" outlineLevel="1" x14ac:dyDescent="0.2">
      <c r="A49" s="247">
        <v>25</v>
      </c>
      <c r="B49" s="248" t="s">
        <v>236</v>
      </c>
      <c r="C49" s="261" t="s">
        <v>237</v>
      </c>
      <c r="D49" s="249" t="s">
        <v>234</v>
      </c>
      <c r="E49" s="250">
        <v>10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12</v>
      </c>
      <c r="M49" s="252">
        <f>G49*(1+L49/100)</f>
        <v>0</v>
      </c>
      <c r="N49" s="250">
        <v>2.7399999999999998E-3</v>
      </c>
      <c r="O49" s="250">
        <f>ROUND(E49*N49,2)</f>
        <v>0.03</v>
      </c>
      <c r="P49" s="250">
        <v>0</v>
      </c>
      <c r="Q49" s="250">
        <f>ROUND(E49*P49,2)</f>
        <v>0</v>
      </c>
      <c r="R49" s="252" t="s">
        <v>174</v>
      </c>
      <c r="S49" s="252" t="s">
        <v>162</v>
      </c>
      <c r="T49" s="253" t="s">
        <v>162</v>
      </c>
      <c r="U49" s="228">
        <v>0</v>
      </c>
      <c r="V49" s="228">
        <f>ROUND(E49*U49,2)</f>
        <v>0</v>
      </c>
      <c r="W49" s="228"/>
      <c r="X49" s="228" t="s">
        <v>175</v>
      </c>
      <c r="Y49" s="228" t="s">
        <v>164</v>
      </c>
      <c r="Z49" s="217"/>
      <c r="AA49" s="217"/>
      <c r="AB49" s="217"/>
      <c r="AC49" s="217"/>
      <c r="AD49" s="217"/>
      <c r="AE49" s="217"/>
      <c r="AF49" s="217"/>
      <c r="AG49" s="217" t="s">
        <v>176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x14ac:dyDescent="0.2">
      <c r="A50" s="231" t="s">
        <v>155</v>
      </c>
      <c r="B50" s="232" t="s">
        <v>85</v>
      </c>
      <c r="C50" s="258" t="s">
        <v>86</v>
      </c>
      <c r="D50" s="233"/>
      <c r="E50" s="234"/>
      <c r="F50" s="235"/>
      <c r="G50" s="235">
        <f>SUMIF(AG51:AG64,"&lt;&gt;NOR",G51:G64)</f>
        <v>0</v>
      </c>
      <c r="H50" s="235"/>
      <c r="I50" s="235">
        <f>SUM(I51:I64)</f>
        <v>0</v>
      </c>
      <c r="J50" s="235"/>
      <c r="K50" s="235">
        <f>SUM(K51:K64)</f>
        <v>0</v>
      </c>
      <c r="L50" s="235"/>
      <c r="M50" s="235">
        <f>SUM(M51:M64)</f>
        <v>0</v>
      </c>
      <c r="N50" s="234"/>
      <c r="O50" s="234">
        <f>SUM(O51:O64)</f>
        <v>0.03</v>
      </c>
      <c r="P50" s="234"/>
      <c r="Q50" s="234">
        <f>SUM(Q51:Q64)</f>
        <v>2.9899999999999998</v>
      </c>
      <c r="R50" s="235"/>
      <c r="S50" s="235"/>
      <c r="T50" s="236"/>
      <c r="U50" s="230"/>
      <c r="V50" s="230">
        <f>SUM(V51:V64)</f>
        <v>35.14</v>
      </c>
      <c r="W50" s="230"/>
      <c r="X50" s="230"/>
      <c r="Y50" s="230"/>
      <c r="AG50" t="s">
        <v>156</v>
      </c>
    </row>
    <row r="51" spans="1:60" outlineLevel="1" x14ac:dyDescent="0.2">
      <c r="A51" s="238">
        <v>26</v>
      </c>
      <c r="B51" s="239" t="s">
        <v>238</v>
      </c>
      <c r="C51" s="259" t="s">
        <v>239</v>
      </c>
      <c r="D51" s="240" t="s">
        <v>170</v>
      </c>
      <c r="E51" s="241">
        <v>4.7275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12</v>
      </c>
      <c r="M51" s="243">
        <f>G51*(1+L51/100)</f>
        <v>0</v>
      </c>
      <c r="N51" s="241">
        <v>6.7000000000000002E-4</v>
      </c>
      <c r="O51" s="241">
        <f>ROUND(E51*N51,2)</f>
        <v>0</v>
      </c>
      <c r="P51" s="241">
        <v>0.31900000000000001</v>
      </c>
      <c r="Q51" s="241">
        <f>ROUND(E51*P51,2)</f>
        <v>1.51</v>
      </c>
      <c r="R51" s="243" t="s">
        <v>240</v>
      </c>
      <c r="S51" s="243" t="s">
        <v>161</v>
      </c>
      <c r="T51" s="244" t="s">
        <v>162</v>
      </c>
      <c r="U51" s="228">
        <v>0.317</v>
      </c>
      <c r="V51" s="228">
        <f>ROUND(E51*U51,2)</f>
        <v>1.5</v>
      </c>
      <c r="W51" s="228"/>
      <c r="X51" s="228" t="s">
        <v>163</v>
      </c>
      <c r="Y51" s="228" t="s">
        <v>164</v>
      </c>
      <c r="Z51" s="217"/>
      <c r="AA51" s="217"/>
      <c r="AB51" s="217"/>
      <c r="AC51" s="217"/>
      <c r="AD51" s="217"/>
      <c r="AE51" s="217"/>
      <c r="AF51" s="217"/>
      <c r="AG51" s="217" t="s">
        <v>165</v>
      </c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ht="22.5" outlineLevel="2" x14ac:dyDescent="0.2">
      <c r="A52" s="224"/>
      <c r="B52" s="225"/>
      <c r="C52" s="260" t="s">
        <v>241</v>
      </c>
      <c r="D52" s="245"/>
      <c r="E52" s="245"/>
      <c r="F52" s="245"/>
      <c r="G52" s="245"/>
      <c r="H52" s="228"/>
      <c r="I52" s="228"/>
      <c r="J52" s="228"/>
      <c r="K52" s="228"/>
      <c r="L52" s="228"/>
      <c r="M52" s="228"/>
      <c r="N52" s="227"/>
      <c r="O52" s="227"/>
      <c r="P52" s="227"/>
      <c r="Q52" s="227"/>
      <c r="R52" s="228"/>
      <c r="S52" s="228"/>
      <c r="T52" s="228"/>
      <c r="U52" s="228"/>
      <c r="V52" s="228"/>
      <c r="W52" s="228"/>
      <c r="X52" s="228"/>
      <c r="Y52" s="228"/>
      <c r="Z52" s="217"/>
      <c r="AA52" s="217"/>
      <c r="AB52" s="217"/>
      <c r="AC52" s="217"/>
      <c r="AD52" s="217"/>
      <c r="AE52" s="217"/>
      <c r="AF52" s="217"/>
      <c r="AG52" s="217" t="s">
        <v>167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46" t="str">
        <f>C52</f>
        <v>nebo vybourání otvorů průřezové plochy přes 4 m2 v příčkách, včetně pomocného lešení o výšce podlahy do 1900 mm a pro zatížení do 1,5 kPa  (150 kg/m2),</v>
      </c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38">
        <v>27</v>
      </c>
      <c r="B53" s="239" t="s">
        <v>242</v>
      </c>
      <c r="C53" s="259" t="s">
        <v>243</v>
      </c>
      <c r="D53" s="240" t="s">
        <v>170</v>
      </c>
      <c r="E53" s="241">
        <v>8.7799999999999994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12</v>
      </c>
      <c r="M53" s="243">
        <f>G53*(1+L53/100)</f>
        <v>0</v>
      </c>
      <c r="N53" s="241">
        <v>0</v>
      </c>
      <c r="O53" s="241">
        <f>ROUND(E53*N53,2)</f>
        <v>0</v>
      </c>
      <c r="P53" s="241">
        <v>0.02</v>
      </c>
      <c r="Q53" s="241">
        <f>ROUND(E53*P53,2)</f>
        <v>0.18</v>
      </c>
      <c r="R53" s="243" t="s">
        <v>240</v>
      </c>
      <c r="S53" s="243" t="s">
        <v>161</v>
      </c>
      <c r="T53" s="244" t="s">
        <v>162</v>
      </c>
      <c r="U53" s="228">
        <v>0.23</v>
      </c>
      <c r="V53" s="228">
        <f>ROUND(E53*U53,2)</f>
        <v>2.02</v>
      </c>
      <c r="W53" s="228"/>
      <c r="X53" s="228" t="s">
        <v>163</v>
      </c>
      <c r="Y53" s="228" t="s">
        <v>164</v>
      </c>
      <c r="Z53" s="217"/>
      <c r="AA53" s="217"/>
      <c r="AB53" s="217"/>
      <c r="AC53" s="217"/>
      <c r="AD53" s="217"/>
      <c r="AE53" s="217"/>
      <c r="AF53" s="217"/>
      <c r="AG53" s="217" t="s">
        <v>165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2" x14ac:dyDescent="0.2">
      <c r="A54" s="224"/>
      <c r="B54" s="225"/>
      <c r="C54" s="260" t="s">
        <v>244</v>
      </c>
      <c r="D54" s="245"/>
      <c r="E54" s="245"/>
      <c r="F54" s="245"/>
      <c r="G54" s="245"/>
      <c r="H54" s="228"/>
      <c r="I54" s="228"/>
      <c r="J54" s="228"/>
      <c r="K54" s="228"/>
      <c r="L54" s="228"/>
      <c r="M54" s="228"/>
      <c r="N54" s="227"/>
      <c r="O54" s="227"/>
      <c r="P54" s="227"/>
      <c r="Q54" s="227"/>
      <c r="R54" s="228"/>
      <c r="S54" s="228"/>
      <c r="T54" s="228"/>
      <c r="U54" s="228"/>
      <c r="V54" s="228"/>
      <c r="W54" s="228"/>
      <c r="X54" s="228"/>
      <c r="Y54" s="228"/>
      <c r="Z54" s="217"/>
      <c r="AA54" s="217"/>
      <c r="AB54" s="217"/>
      <c r="AC54" s="217"/>
      <c r="AD54" s="217"/>
      <c r="AE54" s="217"/>
      <c r="AF54" s="217"/>
      <c r="AG54" s="217" t="s">
        <v>167</v>
      </c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38">
        <v>28</v>
      </c>
      <c r="B55" s="239" t="s">
        <v>245</v>
      </c>
      <c r="C55" s="259" t="s">
        <v>246</v>
      </c>
      <c r="D55" s="240" t="s">
        <v>234</v>
      </c>
      <c r="E55" s="241">
        <v>12.49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12</v>
      </c>
      <c r="M55" s="243">
        <f>G55*(1+L55/100)</f>
        <v>0</v>
      </c>
      <c r="N55" s="241">
        <v>0</v>
      </c>
      <c r="O55" s="241">
        <f>ROUND(E55*N55,2)</f>
        <v>0</v>
      </c>
      <c r="P55" s="241">
        <v>4.0000000000000002E-4</v>
      </c>
      <c r="Q55" s="241">
        <f>ROUND(E55*P55,2)</f>
        <v>0</v>
      </c>
      <c r="R55" s="243" t="s">
        <v>240</v>
      </c>
      <c r="S55" s="243" t="s">
        <v>161</v>
      </c>
      <c r="T55" s="244" t="s">
        <v>162</v>
      </c>
      <c r="U55" s="228">
        <v>7.0000000000000007E-2</v>
      </c>
      <c r="V55" s="228">
        <f>ROUND(E55*U55,2)</f>
        <v>0.87</v>
      </c>
      <c r="W55" s="228"/>
      <c r="X55" s="228" t="s">
        <v>163</v>
      </c>
      <c r="Y55" s="228" t="s">
        <v>164</v>
      </c>
      <c r="Z55" s="217"/>
      <c r="AA55" s="217"/>
      <c r="AB55" s="217"/>
      <c r="AC55" s="217"/>
      <c r="AD55" s="217"/>
      <c r="AE55" s="217"/>
      <c r="AF55" s="217"/>
      <c r="AG55" s="217" t="s">
        <v>165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2" x14ac:dyDescent="0.2">
      <c r="A56" s="224"/>
      <c r="B56" s="225"/>
      <c r="C56" s="260" t="s">
        <v>244</v>
      </c>
      <c r="D56" s="245"/>
      <c r="E56" s="245"/>
      <c r="F56" s="245"/>
      <c r="G56" s="245"/>
      <c r="H56" s="228"/>
      <c r="I56" s="228"/>
      <c r="J56" s="228"/>
      <c r="K56" s="228"/>
      <c r="L56" s="228"/>
      <c r="M56" s="228"/>
      <c r="N56" s="227"/>
      <c r="O56" s="227"/>
      <c r="P56" s="227"/>
      <c r="Q56" s="227"/>
      <c r="R56" s="228"/>
      <c r="S56" s="228"/>
      <c r="T56" s="228"/>
      <c r="U56" s="228"/>
      <c r="V56" s="228"/>
      <c r="W56" s="228"/>
      <c r="X56" s="228"/>
      <c r="Y56" s="228"/>
      <c r="Z56" s="217"/>
      <c r="AA56" s="217"/>
      <c r="AB56" s="217"/>
      <c r="AC56" s="217"/>
      <c r="AD56" s="217"/>
      <c r="AE56" s="217"/>
      <c r="AF56" s="217"/>
      <c r="AG56" s="217" t="s">
        <v>167</v>
      </c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outlineLevel="1" x14ac:dyDescent="0.2">
      <c r="A57" s="238">
        <v>29</v>
      </c>
      <c r="B57" s="239" t="s">
        <v>247</v>
      </c>
      <c r="C57" s="259" t="s">
        <v>248</v>
      </c>
      <c r="D57" s="240" t="s">
        <v>182</v>
      </c>
      <c r="E57" s="241">
        <v>3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12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 t="s">
        <v>240</v>
      </c>
      <c r="S57" s="243" t="s">
        <v>161</v>
      </c>
      <c r="T57" s="244" t="s">
        <v>162</v>
      </c>
      <c r="U57" s="228">
        <v>0.05</v>
      </c>
      <c r="V57" s="228">
        <f>ROUND(E57*U57,2)</f>
        <v>0.15</v>
      </c>
      <c r="W57" s="228"/>
      <c r="X57" s="228" t="s">
        <v>163</v>
      </c>
      <c r="Y57" s="228" t="s">
        <v>164</v>
      </c>
      <c r="Z57" s="217"/>
      <c r="AA57" s="217"/>
      <c r="AB57" s="217"/>
      <c r="AC57" s="217"/>
      <c r="AD57" s="217"/>
      <c r="AE57" s="217"/>
      <c r="AF57" s="217"/>
      <c r="AG57" s="217" t="s">
        <v>165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2" x14ac:dyDescent="0.2">
      <c r="A58" s="224"/>
      <c r="B58" s="225"/>
      <c r="C58" s="260" t="s">
        <v>249</v>
      </c>
      <c r="D58" s="245"/>
      <c r="E58" s="245"/>
      <c r="F58" s="245"/>
      <c r="G58" s="245"/>
      <c r="H58" s="228"/>
      <c r="I58" s="228"/>
      <c r="J58" s="228"/>
      <c r="K58" s="228"/>
      <c r="L58" s="228"/>
      <c r="M58" s="228"/>
      <c r="N58" s="227"/>
      <c r="O58" s="227"/>
      <c r="P58" s="227"/>
      <c r="Q58" s="227"/>
      <c r="R58" s="228"/>
      <c r="S58" s="228"/>
      <c r="T58" s="228"/>
      <c r="U58" s="228"/>
      <c r="V58" s="228"/>
      <c r="W58" s="228"/>
      <c r="X58" s="228"/>
      <c r="Y58" s="228"/>
      <c r="Z58" s="217"/>
      <c r="AA58" s="217"/>
      <c r="AB58" s="217"/>
      <c r="AC58" s="217"/>
      <c r="AD58" s="217"/>
      <c r="AE58" s="217"/>
      <c r="AF58" s="217"/>
      <c r="AG58" s="217" t="s">
        <v>167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38">
        <v>30</v>
      </c>
      <c r="B59" s="239" t="s">
        <v>250</v>
      </c>
      <c r="C59" s="259" t="s">
        <v>251</v>
      </c>
      <c r="D59" s="240" t="s">
        <v>170</v>
      </c>
      <c r="E59" s="241">
        <v>3.2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12</v>
      </c>
      <c r="M59" s="243">
        <f>G59*(1+L59/100)</f>
        <v>0</v>
      </c>
      <c r="N59" s="241">
        <v>1.17E-3</v>
      </c>
      <c r="O59" s="241">
        <f>ROUND(E59*N59,2)</f>
        <v>0</v>
      </c>
      <c r="P59" s="241">
        <v>8.7999999999999995E-2</v>
      </c>
      <c r="Q59" s="241">
        <f>ROUND(E59*P59,2)</f>
        <v>0.28000000000000003</v>
      </c>
      <c r="R59" s="243" t="s">
        <v>240</v>
      </c>
      <c r="S59" s="243" t="s">
        <v>161</v>
      </c>
      <c r="T59" s="244" t="s">
        <v>162</v>
      </c>
      <c r="U59" s="228">
        <v>0.55600000000000005</v>
      </c>
      <c r="V59" s="228">
        <f>ROUND(E59*U59,2)</f>
        <v>1.78</v>
      </c>
      <c r="W59" s="228"/>
      <c r="X59" s="228" t="s">
        <v>163</v>
      </c>
      <c r="Y59" s="228" t="s">
        <v>164</v>
      </c>
      <c r="Z59" s="217"/>
      <c r="AA59" s="217"/>
      <c r="AB59" s="217"/>
      <c r="AC59" s="217"/>
      <c r="AD59" s="217"/>
      <c r="AE59" s="217"/>
      <c r="AF59" s="217"/>
      <c r="AG59" s="217" t="s">
        <v>165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2" x14ac:dyDescent="0.2">
      <c r="A60" s="224"/>
      <c r="B60" s="225"/>
      <c r="C60" s="260" t="s">
        <v>252</v>
      </c>
      <c r="D60" s="245"/>
      <c r="E60" s="245"/>
      <c r="F60" s="245"/>
      <c r="G60" s="245"/>
      <c r="H60" s="228"/>
      <c r="I60" s="228"/>
      <c r="J60" s="228"/>
      <c r="K60" s="228"/>
      <c r="L60" s="228"/>
      <c r="M60" s="228"/>
      <c r="N60" s="227"/>
      <c r="O60" s="227"/>
      <c r="P60" s="227"/>
      <c r="Q60" s="227"/>
      <c r="R60" s="228"/>
      <c r="S60" s="228"/>
      <c r="T60" s="228"/>
      <c r="U60" s="228"/>
      <c r="V60" s="228"/>
      <c r="W60" s="228"/>
      <c r="X60" s="228"/>
      <c r="Y60" s="228"/>
      <c r="Z60" s="217"/>
      <c r="AA60" s="217"/>
      <c r="AB60" s="217"/>
      <c r="AC60" s="217"/>
      <c r="AD60" s="217"/>
      <c r="AE60" s="217"/>
      <c r="AF60" s="217"/>
      <c r="AG60" s="217" t="s">
        <v>167</v>
      </c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ht="33.75" outlineLevel="1" x14ac:dyDescent="0.2">
      <c r="A61" s="247">
        <v>31</v>
      </c>
      <c r="B61" s="248" t="s">
        <v>253</v>
      </c>
      <c r="C61" s="261" t="s">
        <v>254</v>
      </c>
      <c r="D61" s="249" t="s">
        <v>170</v>
      </c>
      <c r="E61" s="250">
        <v>1.6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12</v>
      </c>
      <c r="M61" s="252">
        <f>G61*(1+L61/100)</f>
        <v>0</v>
      </c>
      <c r="N61" s="250">
        <v>1.17E-3</v>
      </c>
      <c r="O61" s="250">
        <f>ROUND(E61*N61,2)</f>
        <v>0</v>
      </c>
      <c r="P61" s="250">
        <v>7.5999999999999998E-2</v>
      </c>
      <c r="Q61" s="250">
        <f>ROUND(E61*P61,2)</f>
        <v>0.12</v>
      </c>
      <c r="R61" s="252" t="s">
        <v>240</v>
      </c>
      <c r="S61" s="252" t="s">
        <v>161</v>
      </c>
      <c r="T61" s="253" t="s">
        <v>162</v>
      </c>
      <c r="U61" s="228">
        <v>0.93899999999999995</v>
      </c>
      <c r="V61" s="228">
        <f>ROUND(E61*U61,2)</f>
        <v>1.5</v>
      </c>
      <c r="W61" s="228"/>
      <c r="X61" s="228" t="s">
        <v>163</v>
      </c>
      <c r="Y61" s="228" t="s">
        <v>164</v>
      </c>
      <c r="Z61" s="217"/>
      <c r="AA61" s="217"/>
      <c r="AB61" s="217"/>
      <c r="AC61" s="217"/>
      <c r="AD61" s="217"/>
      <c r="AE61" s="217"/>
      <c r="AF61" s="217"/>
      <c r="AG61" s="217" t="s">
        <v>165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1" x14ac:dyDescent="0.2">
      <c r="A62" s="247">
        <v>32</v>
      </c>
      <c r="B62" s="248" t="s">
        <v>255</v>
      </c>
      <c r="C62" s="261" t="s">
        <v>256</v>
      </c>
      <c r="D62" s="249" t="s">
        <v>234</v>
      </c>
      <c r="E62" s="250">
        <v>10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12</v>
      </c>
      <c r="M62" s="252">
        <f>G62*(1+L62/100)</f>
        <v>0</v>
      </c>
      <c r="N62" s="250">
        <v>2.6800000000000001E-3</v>
      </c>
      <c r="O62" s="250">
        <f>ROUND(E62*N62,2)</f>
        <v>0.03</v>
      </c>
      <c r="P62" s="250">
        <v>0</v>
      </c>
      <c r="Q62" s="250">
        <f>ROUND(E62*P62,2)</f>
        <v>0</v>
      </c>
      <c r="R62" s="252" t="s">
        <v>240</v>
      </c>
      <c r="S62" s="252" t="s">
        <v>161</v>
      </c>
      <c r="T62" s="253" t="s">
        <v>162</v>
      </c>
      <c r="U62" s="228">
        <v>2.1</v>
      </c>
      <c r="V62" s="228">
        <f>ROUND(E62*U62,2)</f>
        <v>21</v>
      </c>
      <c r="W62" s="228"/>
      <c r="X62" s="228" t="s">
        <v>163</v>
      </c>
      <c r="Y62" s="228" t="s">
        <v>164</v>
      </c>
      <c r="Z62" s="217"/>
      <c r="AA62" s="217"/>
      <c r="AB62" s="217"/>
      <c r="AC62" s="217"/>
      <c r="AD62" s="217"/>
      <c r="AE62" s="217"/>
      <c r="AF62" s="217"/>
      <c r="AG62" s="217" t="s">
        <v>165</v>
      </c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ht="22.5" outlineLevel="1" x14ac:dyDescent="0.2">
      <c r="A63" s="238">
        <v>33</v>
      </c>
      <c r="B63" s="239" t="s">
        <v>257</v>
      </c>
      <c r="C63" s="259" t="s">
        <v>258</v>
      </c>
      <c r="D63" s="240" t="s">
        <v>170</v>
      </c>
      <c r="E63" s="241">
        <v>13.164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12</v>
      </c>
      <c r="M63" s="243">
        <f>G63*(1+L63/100)</f>
        <v>0</v>
      </c>
      <c r="N63" s="241">
        <v>0</v>
      </c>
      <c r="O63" s="241">
        <f>ROUND(E63*N63,2)</f>
        <v>0</v>
      </c>
      <c r="P63" s="241">
        <v>6.8000000000000005E-2</v>
      </c>
      <c r="Q63" s="241">
        <f>ROUND(E63*P63,2)</f>
        <v>0.9</v>
      </c>
      <c r="R63" s="243" t="s">
        <v>240</v>
      </c>
      <c r="S63" s="243" t="s">
        <v>161</v>
      </c>
      <c r="T63" s="244" t="s">
        <v>162</v>
      </c>
      <c r="U63" s="228">
        <v>0.48</v>
      </c>
      <c r="V63" s="228">
        <f>ROUND(E63*U63,2)</f>
        <v>6.32</v>
      </c>
      <c r="W63" s="228"/>
      <c r="X63" s="228" t="s">
        <v>163</v>
      </c>
      <c r="Y63" s="228" t="s">
        <v>164</v>
      </c>
      <c r="Z63" s="217"/>
      <c r="AA63" s="217"/>
      <c r="AB63" s="217"/>
      <c r="AC63" s="217"/>
      <c r="AD63" s="217"/>
      <c r="AE63" s="217"/>
      <c r="AF63" s="217"/>
      <c r="AG63" s="217" t="s">
        <v>165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2" x14ac:dyDescent="0.2">
      <c r="A64" s="224"/>
      <c r="B64" s="225"/>
      <c r="C64" s="260" t="s">
        <v>259</v>
      </c>
      <c r="D64" s="245"/>
      <c r="E64" s="245"/>
      <c r="F64" s="245"/>
      <c r="G64" s="245"/>
      <c r="H64" s="228"/>
      <c r="I64" s="228"/>
      <c r="J64" s="228"/>
      <c r="K64" s="228"/>
      <c r="L64" s="228"/>
      <c r="M64" s="228"/>
      <c r="N64" s="227"/>
      <c r="O64" s="227"/>
      <c r="P64" s="227"/>
      <c r="Q64" s="227"/>
      <c r="R64" s="228"/>
      <c r="S64" s="228"/>
      <c r="T64" s="228"/>
      <c r="U64" s="228"/>
      <c r="V64" s="228"/>
      <c r="W64" s="228"/>
      <c r="X64" s="228"/>
      <c r="Y64" s="228"/>
      <c r="Z64" s="217"/>
      <c r="AA64" s="217"/>
      <c r="AB64" s="217"/>
      <c r="AC64" s="217"/>
      <c r="AD64" s="217"/>
      <c r="AE64" s="217"/>
      <c r="AF64" s="217"/>
      <c r="AG64" s="217" t="s">
        <v>167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x14ac:dyDescent="0.2">
      <c r="A65" s="231" t="s">
        <v>155</v>
      </c>
      <c r="B65" s="232" t="s">
        <v>87</v>
      </c>
      <c r="C65" s="258" t="s">
        <v>88</v>
      </c>
      <c r="D65" s="233"/>
      <c r="E65" s="234"/>
      <c r="F65" s="235"/>
      <c r="G65" s="235">
        <f>SUMIF(AG66:AG67,"&lt;&gt;NOR",G66:G67)</f>
        <v>0</v>
      </c>
      <c r="H65" s="235"/>
      <c r="I65" s="235">
        <f>SUM(I66:I67)</f>
        <v>0</v>
      </c>
      <c r="J65" s="235"/>
      <c r="K65" s="235">
        <f>SUM(K66:K67)</f>
        <v>0</v>
      </c>
      <c r="L65" s="235"/>
      <c r="M65" s="235">
        <f>SUM(M66:M67)</f>
        <v>0</v>
      </c>
      <c r="N65" s="234"/>
      <c r="O65" s="234">
        <f>SUM(O66:O67)</f>
        <v>0</v>
      </c>
      <c r="P65" s="234"/>
      <c r="Q65" s="234">
        <f>SUM(Q66:Q67)</f>
        <v>0</v>
      </c>
      <c r="R65" s="235"/>
      <c r="S65" s="235"/>
      <c r="T65" s="236"/>
      <c r="U65" s="230"/>
      <c r="V65" s="230">
        <f>SUM(V66:V67)</f>
        <v>2.4700000000000002</v>
      </c>
      <c r="W65" s="230"/>
      <c r="X65" s="230"/>
      <c r="Y65" s="230"/>
      <c r="AG65" t="s">
        <v>156</v>
      </c>
    </row>
    <row r="66" spans="1:60" outlineLevel="1" x14ac:dyDescent="0.2">
      <c r="A66" s="238">
        <v>34</v>
      </c>
      <c r="B66" s="239" t="s">
        <v>260</v>
      </c>
      <c r="C66" s="259" t="s">
        <v>261</v>
      </c>
      <c r="D66" s="240" t="s">
        <v>159</v>
      </c>
      <c r="E66" s="241">
        <v>6.2801299999999998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12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 t="s">
        <v>160</v>
      </c>
      <c r="S66" s="243" t="s">
        <v>161</v>
      </c>
      <c r="T66" s="244" t="s">
        <v>162</v>
      </c>
      <c r="U66" s="228">
        <v>0.39300000000000002</v>
      </c>
      <c r="V66" s="228">
        <f>ROUND(E66*U66,2)</f>
        <v>2.4700000000000002</v>
      </c>
      <c r="W66" s="228"/>
      <c r="X66" s="228" t="s">
        <v>262</v>
      </c>
      <c r="Y66" s="228" t="s">
        <v>164</v>
      </c>
      <c r="Z66" s="217"/>
      <c r="AA66" s="217"/>
      <c r="AB66" s="217"/>
      <c r="AC66" s="217"/>
      <c r="AD66" s="217"/>
      <c r="AE66" s="217"/>
      <c r="AF66" s="217"/>
      <c r="AG66" s="217" t="s">
        <v>263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ht="22.5" outlineLevel="2" x14ac:dyDescent="0.2">
      <c r="A67" s="224"/>
      <c r="B67" s="225"/>
      <c r="C67" s="260" t="s">
        <v>264</v>
      </c>
      <c r="D67" s="245"/>
      <c r="E67" s="245"/>
      <c r="F67" s="245"/>
      <c r="G67" s="245"/>
      <c r="H67" s="228"/>
      <c r="I67" s="228"/>
      <c r="J67" s="228"/>
      <c r="K67" s="228"/>
      <c r="L67" s="228"/>
      <c r="M67" s="228"/>
      <c r="N67" s="227"/>
      <c r="O67" s="227"/>
      <c r="P67" s="227"/>
      <c r="Q67" s="227"/>
      <c r="R67" s="228"/>
      <c r="S67" s="228"/>
      <c r="T67" s="228"/>
      <c r="U67" s="228"/>
      <c r="V67" s="228"/>
      <c r="W67" s="228"/>
      <c r="X67" s="228"/>
      <c r="Y67" s="228"/>
      <c r="Z67" s="217"/>
      <c r="AA67" s="217"/>
      <c r="AB67" s="217"/>
      <c r="AC67" s="217"/>
      <c r="AD67" s="217"/>
      <c r="AE67" s="217"/>
      <c r="AF67" s="217"/>
      <c r="AG67" s="217" t="s">
        <v>167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46" t="str">
        <f>C67</f>
        <v>přesun hmot pro budovy občanské výstavby (JKSO 801), budovy pro bydlení (JKSO 803) budovy pro výrobu a služby (JKSO 812) s nosnou svislou konstrukcí zděnou z cihel nebo tvárnic nebo kovovou</v>
      </c>
      <c r="BB67" s="217"/>
      <c r="BC67" s="217"/>
      <c r="BD67" s="217"/>
      <c r="BE67" s="217"/>
      <c r="BF67" s="217"/>
      <c r="BG67" s="217"/>
      <c r="BH67" s="217"/>
    </row>
    <row r="68" spans="1:60" x14ac:dyDescent="0.2">
      <c r="A68" s="231" t="s">
        <v>155</v>
      </c>
      <c r="B68" s="232" t="s">
        <v>89</v>
      </c>
      <c r="C68" s="258" t="s">
        <v>90</v>
      </c>
      <c r="D68" s="233"/>
      <c r="E68" s="234"/>
      <c r="F68" s="235"/>
      <c r="G68" s="235">
        <f>SUMIF(AG69:AG70,"&lt;&gt;NOR",G69:G70)</f>
        <v>0</v>
      </c>
      <c r="H68" s="235"/>
      <c r="I68" s="235">
        <f>SUM(I69:I70)</f>
        <v>0</v>
      </c>
      <c r="J68" s="235"/>
      <c r="K68" s="235">
        <f>SUM(K69:K70)</f>
        <v>0</v>
      </c>
      <c r="L68" s="235"/>
      <c r="M68" s="235">
        <f>SUM(M69:M70)</f>
        <v>0</v>
      </c>
      <c r="N68" s="234"/>
      <c r="O68" s="234">
        <f>SUM(O69:O70)</f>
        <v>0.06</v>
      </c>
      <c r="P68" s="234"/>
      <c r="Q68" s="234">
        <f>SUM(Q69:Q70)</f>
        <v>0</v>
      </c>
      <c r="R68" s="235"/>
      <c r="S68" s="235"/>
      <c r="T68" s="236"/>
      <c r="U68" s="230"/>
      <c r="V68" s="230">
        <f>SUM(V69:V70)</f>
        <v>7.71</v>
      </c>
      <c r="W68" s="230"/>
      <c r="X68" s="230"/>
      <c r="Y68" s="230"/>
      <c r="AG68" t="s">
        <v>156</v>
      </c>
    </row>
    <row r="69" spans="1:60" outlineLevel="1" x14ac:dyDescent="0.2">
      <c r="A69" s="247">
        <v>35</v>
      </c>
      <c r="B69" s="248" t="s">
        <v>265</v>
      </c>
      <c r="C69" s="261" t="s">
        <v>266</v>
      </c>
      <c r="D69" s="249" t="s">
        <v>170</v>
      </c>
      <c r="E69" s="250">
        <v>15.796099999999999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12</v>
      </c>
      <c r="M69" s="252">
        <f>G69*(1+L69/100)</f>
        <v>0</v>
      </c>
      <c r="N69" s="250">
        <v>3.6800000000000001E-3</v>
      </c>
      <c r="O69" s="250">
        <f>ROUND(E69*N69,2)</f>
        <v>0.06</v>
      </c>
      <c r="P69" s="250">
        <v>0</v>
      </c>
      <c r="Q69" s="250">
        <f>ROUND(E69*P69,2)</f>
        <v>0</v>
      </c>
      <c r="R69" s="252" t="s">
        <v>267</v>
      </c>
      <c r="S69" s="252" t="s">
        <v>161</v>
      </c>
      <c r="T69" s="253" t="s">
        <v>162</v>
      </c>
      <c r="U69" s="228">
        <v>0.38500000000000001</v>
      </c>
      <c r="V69" s="228">
        <f>ROUND(E69*U69,2)</f>
        <v>6.08</v>
      </c>
      <c r="W69" s="228"/>
      <c r="X69" s="228" t="s">
        <v>163</v>
      </c>
      <c r="Y69" s="228" t="s">
        <v>164</v>
      </c>
      <c r="Z69" s="217"/>
      <c r="AA69" s="217"/>
      <c r="AB69" s="217"/>
      <c r="AC69" s="217"/>
      <c r="AD69" s="217"/>
      <c r="AE69" s="217"/>
      <c r="AF69" s="217"/>
      <c r="AG69" s="217" t="s">
        <v>165</v>
      </c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1" x14ac:dyDescent="0.2">
      <c r="A70" s="247">
        <v>36</v>
      </c>
      <c r="B70" s="248" t="s">
        <v>268</v>
      </c>
      <c r="C70" s="261" t="s">
        <v>269</v>
      </c>
      <c r="D70" s="249" t="s">
        <v>234</v>
      </c>
      <c r="E70" s="250">
        <v>16.34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12</v>
      </c>
      <c r="M70" s="252">
        <f>G70*(1+L70/100)</f>
        <v>0</v>
      </c>
      <c r="N70" s="250">
        <v>1.8000000000000001E-4</v>
      </c>
      <c r="O70" s="250">
        <f>ROUND(E70*N70,2)</f>
        <v>0</v>
      </c>
      <c r="P70" s="250">
        <v>0</v>
      </c>
      <c r="Q70" s="250">
        <f>ROUND(E70*P70,2)</f>
        <v>0</v>
      </c>
      <c r="R70" s="252" t="s">
        <v>267</v>
      </c>
      <c r="S70" s="252" t="s">
        <v>161</v>
      </c>
      <c r="T70" s="253" t="s">
        <v>162</v>
      </c>
      <c r="U70" s="228">
        <v>0.1</v>
      </c>
      <c r="V70" s="228">
        <f>ROUND(E70*U70,2)</f>
        <v>1.63</v>
      </c>
      <c r="W70" s="228"/>
      <c r="X70" s="228" t="s">
        <v>163</v>
      </c>
      <c r="Y70" s="228" t="s">
        <v>164</v>
      </c>
      <c r="Z70" s="217"/>
      <c r="AA70" s="217"/>
      <c r="AB70" s="217"/>
      <c r="AC70" s="217"/>
      <c r="AD70" s="217"/>
      <c r="AE70" s="217"/>
      <c r="AF70" s="217"/>
      <c r="AG70" s="217" t="s">
        <v>165</v>
      </c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x14ac:dyDescent="0.2">
      <c r="A71" s="231" t="s">
        <v>155</v>
      </c>
      <c r="B71" s="232" t="s">
        <v>91</v>
      </c>
      <c r="C71" s="258" t="s">
        <v>92</v>
      </c>
      <c r="D71" s="233"/>
      <c r="E71" s="234"/>
      <c r="F71" s="235"/>
      <c r="G71" s="235">
        <f>SUMIF(AG72:AG95,"&lt;&gt;NOR",G72:G95)</f>
        <v>0</v>
      </c>
      <c r="H71" s="235"/>
      <c r="I71" s="235">
        <f>SUM(I72:I95)</f>
        <v>0</v>
      </c>
      <c r="J71" s="235"/>
      <c r="K71" s="235">
        <f>SUM(K72:K95)</f>
        <v>0</v>
      </c>
      <c r="L71" s="235"/>
      <c r="M71" s="235">
        <f>SUM(M72:M95)</f>
        <v>0</v>
      </c>
      <c r="N71" s="234"/>
      <c r="O71" s="234">
        <f>SUM(O72:O95)</f>
        <v>0.28000000000000003</v>
      </c>
      <c r="P71" s="234"/>
      <c r="Q71" s="234">
        <f>SUM(Q72:Q95)</f>
        <v>0.01</v>
      </c>
      <c r="R71" s="235"/>
      <c r="S71" s="235"/>
      <c r="T71" s="236"/>
      <c r="U71" s="230"/>
      <c r="V71" s="230">
        <f>SUM(V72:V95)</f>
        <v>19.7</v>
      </c>
      <c r="W71" s="230"/>
      <c r="X71" s="230"/>
      <c r="Y71" s="230"/>
      <c r="AG71" t="s">
        <v>156</v>
      </c>
    </row>
    <row r="72" spans="1:60" outlineLevel="1" x14ac:dyDescent="0.2">
      <c r="A72" s="238">
        <v>37</v>
      </c>
      <c r="B72" s="239" t="s">
        <v>270</v>
      </c>
      <c r="C72" s="259" t="s">
        <v>271</v>
      </c>
      <c r="D72" s="240" t="s">
        <v>234</v>
      </c>
      <c r="E72" s="241">
        <v>4.7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12</v>
      </c>
      <c r="M72" s="243">
        <f>G72*(1+L72/100)</f>
        <v>0</v>
      </c>
      <c r="N72" s="241">
        <v>0</v>
      </c>
      <c r="O72" s="241">
        <f>ROUND(E72*N72,2)</f>
        <v>0</v>
      </c>
      <c r="P72" s="241">
        <v>1.98E-3</v>
      </c>
      <c r="Q72" s="241">
        <f>ROUND(E72*P72,2)</f>
        <v>0.01</v>
      </c>
      <c r="R72" s="243" t="s">
        <v>272</v>
      </c>
      <c r="S72" s="243" t="s">
        <v>161</v>
      </c>
      <c r="T72" s="244" t="s">
        <v>162</v>
      </c>
      <c r="U72" s="228">
        <v>8.3000000000000004E-2</v>
      </c>
      <c r="V72" s="228">
        <f>ROUND(E72*U72,2)</f>
        <v>0.39</v>
      </c>
      <c r="W72" s="228"/>
      <c r="X72" s="228" t="s">
        <v>163</v>
      </c>
      <c r="Y72" s="228" t="s">
        <v>164</v>
      </c>
      <c r="Z72" s="217"/>
      <c r="AA72" s="217"/>
      <c r="AB72" s="217"/>
      <c r="AC72" s="217"/>
      <c r="AD72" s="217"/>
      <c r="AE72" s="217"/>
      <c r="AF72" s="217"/>
      <c r="AG72" s="217" t="s">
        <v>165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2" x14ac:dyDescent="0.2">
      <c r="A73" s="224"/>
      <c r="B73" s="225"/>
      <c r="C73" s="260" t="s">
        <v>273</v>
      </c>
      <c r="D73" s="245"/>
      <c r="E73" s="245"/>
      <c r="F73" s="245"/>
      <c r="G73" s="245"/>
      <c r="H73" s="228"/>
      <c r="I73" s="228"/>
      <c r="J73" s="228"/>
      <c r="K73" s="228"/>
      <c r="L73" s="228"/>
      <c r="M73" s="228"/>
      <c r="N73" s="227"/>
      <c r="O73" s="227"/>
      <c r="P73" s="227"/>
      <c r="Q73" s="227"/>
      <c r="R73" s="228"/>
      <c r="S73" s="228"/>
      <c r="T73" s="228"/>
      <c r="U73" s="228"/>
      <c r="V73" s="228"/>
      <c r="W73" s="228"/>
      <c r="X73" s="228"/>
      <c r="Y73" s="228"/>
      <c r="Z73" s="217"/>
      <c r="AA73" s="217"/>
      <c r="AB73" s="217"/>
      <c r="AC73" s="217"/>
      <c r="AD73" s="217"/>
      <c r="AE73" s="217"/>
      <c r="AF73" s="217"/>
      <c r="AG73" s="217" t="s">
        <v>167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1" x14ac:dyDescent="0.2">
      <c r="A74" s="238">
        <v>38</v>
      </c>
      <c r="B74" s="239" t="s">
        <v>274</v>
      </c>
      <c r="C74" s="259" t="s">
        <v>275</v>
      </c>
      <c r="D74" s="240" t="s">
        <v>234</v>
      </c>
      <c r="E74" s="241">
        <v>11.5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12</v>
      </c>
      <c r="M74" s="243">
        <f>G74*(1+L74/100)</f>
        <v>0</v>
      </c>
      <c r="N74" s="241">
        <v>4.6999999999999999E-4</v>
      </c>
      <c r="O74" s="241">
        <f>ROUND(E74*N74,2)</f>
        <v>0.01</v>
      </c>
      <c r="P74" s="241">
        <v>0</v>
      </c>
      <c r="Q74" s="241">
        <f>ROUND(E74*P74,2)</f>
        <v>0</v>
      </c>
      <c r="R74" s="243" t="s">
        <v>272</v>
      </c>
      <c r="S74" s="243" t="s">
        <v>161</v>
      </c>
      <c r="T74" s="244" t="s">
        <v>162</v>
      </c>
      <c r="U74" s="228">
        <v>0.35899999999999999</v>
      </c>
      <c r="V74" s="228">
        <f>ROUND(E74*U74,2)</f>
        <v>4.13</v>
      </c>
      <c r="W74" s="228"/>
      <c r="X74" s="228" t="s">
        <v>163</v>
      </c>
      <c r="Y74" s="228" t="s">
        <v>164</v>
      </c>
      <c r="Z74" s="217"/>
      <c r="AA74" s="217"/>
      <c r="AB74" s="217"/>
      <c r="AC74" s="217"/>
      <c r="AD74" s="217"/>
      <c r="AE74" s="217"/>
      <c r="AF74" s="217"/>
      <c r="AG74" s="217" t="s">
        <v>165</v>
      </c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2" x14ac:dyDescent="0.2">
      <c r="A75" s="224"/>
      <c r="B75" s="225"/>
      <c r="C75" s="260" t="s">
        <v>276</v>
      </c>
      <c r="D75" s="245"/>
      <c r="E75" s="245"/>
      <c r="F75" s="245"/>
      <c r="G75" s="245"/>
      <c r="H75" s="228"/>
      <c r="I75" s="228"/>
      <c r="J75" s="228"/>
      <c r="K75" s="228"/>
      <c r="L75" s="228"/>
      <c r="M75" s="228"/>
      <c r="N75" s="227"/>
      <c r="O75" s="227"/>
      <c r="P75" s="227"/>
      <c r="Q75" s="227"/>
      <c r="R75" s="228"/>
      <c r="S75" s="228"/>
      <c r="T75" s="228"/>
      <c r="U75" s="228"/>
      <c r="V75" s="228"/>
      <c r="W75" s="228"/>
      <c r="X75" s="228"/>
      <c r="Y75" s="228"/>
      <c r="Z75" s="217"/>
      <c r="AA75" s="217"/>
      <c r="AB75" s="217"/>
      <c r="AC75" s="217"/>
      <c r="AD75" s="217"/>
      <c r="AE75" s="217"/>
      <c r="AF75" s="217"/>
      <c r="AG75" s="217" t="s">
        <v>167</v>
      </c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2" x14ac:dyDescent="0.2">
      <c r="A76" s="224"/>
      <c r="B76" s="225"/>
      <c r="C76" s="263" t="s">
        <v>277</v>
      </c>
      <c r="D76" s="255"/>
      <c r="E76" s="255"/>
      <c r="F76" s="255"/>
      <c r="G76" s="255"/>
      <c r="H76" s="228"/>
      <c r="I76" s="228"/>
      <c r="J76" s="228"/>
      <c r="K76" s="228"/>
      <c r="L76" s="228"/>
      <c r="M76" s="228"/>
      <c r="N76" s="227"/>
      <c r="O76" s="227"/>
      <c r="P76" s="227"/>
      <c r="Q76" s="227"/>
      <c r="R76" s="228"/>
      <c r="S76" s="228"/>
      <c r="T76" s="228"/>
      <c r="U76" s="228"/>
      <c r="V76" s="228"/>
      <c r="W76" s="228"/>
      <c r="X76" s="228"/>
      <c r="Y76" s="228"/>
      <c r="Z76" s="217"/>
      <c r="AA76" s="217"/>
      <c r="AB76" s="217"/>
      <c r="AC76" s="217"/>
      <c r="AD76" s="217"/>
      <c r="AE76" s="217"/>
      <c r="AF76" s="217"/>
      <c r="AG76" s="217" t="s">
        <v>209</v>
      </c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 x14ac:dyDescent="0.2">
      <c r="A77" s="238">
        <v>39</v>
      </c>
      <c r="B77" s="239" t="s">
        <v>278</v>
      </c>
      <c r="C77" s="259" t="s">
        <v>279</v>
      </c>
      <c r="D77" s="240" t="s">
        <v>234</v>
      </c>
      <c r="E77" s="241">
        <v>7.8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12</v>
      </c>
      <c r="M77" s="243">
        <f>G77*(1+L77/100)</f>
        <v>0</v>
      </c>
      <c r="N77" s="241">
        <v>1.5200000000000001E-3</v>
      </c>
      <c r="O77" s="241">
        <f>ROUND(E77*N77,2)</f>
        <v>0.01</v>
      </c>
      <c r="P77" s="241">
        <v>0</v>
      </c>
      <c r="Q77" s="241">
        <f>ROUND(E77*P77,2)</f>
        <v>0</v>
      </c>
      <c r="R77" s="243" t="s">
        <v>272</v>
      </c>
      <c r="S77" s="243" t="s">
        <v>161</v>
      </c>
      <c r="T77" s="244" t="s">
        <v>162</v>
      </c>
      <c r="U77" s="228">
        <v>1.173</v>
      </c>
      <c r="V77" s="228">
        <f>ROUND(E77*U77,2)</f>
        <v>9.15</v>
      </c>
      <c r="W77" s="228"/>
      <c r="X77" s="228" t="s">
        <v>163</v>
      </c>
      <c r="Y77" s="228" t="s">
        <v>164</v>
      </c>
      <c r="Z77" s="217"/>
      <c r="AA77" s="217"/>
      <c r="AB77" s="217"/>
      <c r="AC77" s="217"/>
      <c r="AD77" s="217"/>
      <c r="AE77" s="217"/>
      <c r="AF77" s="217"/>
      <c r="AG77" s="217" t="s">
        <v>165</v>
      </c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2" x14ac:dyDescent="0.2">
      <c r="A78" s="224"/>
      <c r="B78" s="225"/>
      <c r="C78" s="260" t="s">
        <v>276</v>
      </c>
      <c r="D78" s="245"/>
      <c r="E78" s="245"/>
      <c r="F78" s="245"/>
      <c r="G78" s="245"/>
      <c r="H78" s="228"/>
      <c r="I78" s="228"/>
      <c r="J78" s="228"/>
      <c r="K78" s="228"/>
      <c r="L78" s="228"/>
      <c r="M78" s="228"/>
      <c r="N78" s="227"/>
      <c r="O78" s="227"/>
      <c r="P78" s="227"/>
      <c r="Q78" s="227"/>
      <c r="R78" s="228"/>
      <c r="S78" s="228"/>
      <c r="T78" s="228"/>
      <c r="U78" s="228"/>
      <c r="V78" s="228"/>
      <c r="W78" s="228"/>
      <c r="X78" s="228"/>
      <c r="Y78" s="228"/>
      <c r="Z78" s="217"/>
      <c r="AA78" s="217"/>
      <c r="AB78" s="217"/>
      <c r="AC78" s="217"/>
      <c r="AD78" s="217"/>
      <c r="AE78" s="217"/>
      <c r="AF78" s="217"/>
      <c r="AG78" s="217" t="s">
        <v>167</v>
      </c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2" x14ac:dyDescent="0.2">
      <c r="A79" s="224"/>
      <c r="B79" s="225"/>
      <c r="C79" s="263" t="s">
        <v>277</v>
      </c>
      <c r="D79" s="255"/>
      <c r="E79" s="255"/>
      <c r="F79" s="255"/>
      <c r="G79" s="255"/>
      <c r="H79" s="228"/>
      <c r="I79" s="228"/>
      <c r="J79" s="228"/>
      <c r="K79" s="228"/>
      <c r="L79" s="228"/>
      <c r="M79" s="228"/>
      <c r="N79" s="227"/>
      <c r="O79" s="227"/>
      <c r="P79" s="227"/>
      <c r="Q79" s="227"/>
      <c r="R79" s="228"/>
      <c r="S79" s="228"/>
      <c r="T79" s="228"/>
      <c r="U79" s="228"/>
      <c r="V79" s="228"/>
      <c r="W79" s="228"/>
      <c r="X79" s="228"/>
      <c r="Y79" s="228"/>
      <c r="Z79" s="217"/>
      <c r="AA79" s="217"/>
      <c r="AB79" s="217"/>
      <c r="AC79" s="217"/>
      <c r="AD79" s="217"/>
      <c r="AE79" s="217"/>
      <c r="AF79" s="217"/>
      <c r="AG79" s="217" t="s">
        <v>209</v>
      </c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 x14ac:dyDescent="0.2">
      <c r="A80" s="238">
        <v>40</v>
      </c>
      <c r="B80" s="239" t="s">
        <v>280</v>
      </c>
      <c r="C80" s="259" t="s">
        <v>281</v>
      </c>
      <c r="D80" s="240" t="s">
        <v>234</v>
      </c>
      <c r="E80" s="241">
        <v>2.5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12</v>
      </c>
      <c r="M80" s="243">
        <f>G80*(1+L80/100)</f>
        <v>0</v>
      </c>
      <c r="N80" s="241">
        <v>7.7999999999999999E-4</v>
      </c>
      <c r="O80" s="241">
        <f>ROUND(E80*N80,2)</f>
        <v>0</v>
      </c>
      <c r="P80" s="241">
        <v>0</v>
      </c>
      <c r="Q80" s="241">
        <f>ROUND(E80*P80,2)</f>
        <v>0</v>
      </c>
      <c r="R80" s="243" t="s">
        <v>272</v>
      </c>
      <c r="S80" s="243" t="s">
        <v>161</v>
      </c>
      <c r="T80" s="244" t="s">
        <v>162</v>
      </c>
      <c r="U80" s="228">
        <v>0.81899999999999995</v>
      </c>
      <c r="V80" s="228">
        <f>ROUND(E80*U80,2)</f>
        <v>2.0499999999999998</v>
      </c>
      <c r="W80" s="228"/>
      <c r="X80" s="228" t="s">
        <v>163</v>
      </c>
      <c r="Y80" s="228" t="s">
        <v>164</v>
      </c>
      <c r="Z80" s="217"/>
      <c r="AA80" s="217"/>
      <c r="AB80" s="217"/>
      <c r="AC80" s="217"/>
      <c r="AD80" s="217"/>
      <c r="AE80" s="217"/>
      <c r="AF80" s="217"/>
      <c r="AG80" s="217" t="s">
        <v>165</v>
      </c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2" x14ac:dyDescent="0.2">
      <c r="A81" s="224"/>
      <c r="B81" s="225"/>
      <c r="C81" s="260" t="s">
        <v>276</v>
      </c>
      <c r="D81" s="245"/>
      <c r="E81" s="245"/>
      <c r="F81" s="245"/>
      <c r="G81" s="245"/>
      <c r="H81" s="228"/>
      <c r="I81" s="228"/>
      <c r="J81" s="228"/>
      <c r="K81" s="228"/>
      <c r="L81" s="228"/>
      <c r="M81" s="228"/>
      <c r="N81" s="227"/>
      <c r="O81" s="227"/>
      <c r="P81" s="227"/>
      <c r="Q81" s="227"/>
      <c r="R81" s="228"/>
      <c r="S81" s="228"/>
      <c r="T81" s="228"/>
      <c r="U81" s="228"/>
      <c r="V81" s="228"/>
      <c r="W81" s="228"/>
      <c r="X81" s="228"/>
      <c r="Y81" s="228"/>
      <c r="Z81" s="217"/>
      <c r="AA81" s="217"/>
      <c r="AB81" s="217"/>
      <c r="AC81" s="217"/>
      <c r="AD81" s="217"/>
      <c r="AE81" s="217"/>
      <c r="AF81" s="217"/>
      <c r="AG81" s="217" t="s">
        <v>167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2" x14ac:dyDescent="0.2">
      <c r="A82" s="224"/>
      <c r="B82" s="225"/>
      <c r="C82" s="263" t="s">
        <v>282</v>
      </c>
      <c r="D82" s="255"/>
      <c r="E82" s="255"/>
      <c r="F82" s="255"/>
      <c r="G82" s="255"/>
      <c r="H82" s="228"/>
      <c r="I82" s="228"/>
      <c r="J82" s="228"/>
      <c r="K82" s="228"/>
      <c r="L82" s="228"/>
      <c r="M82" s="228"/>
      <c r="N82" s="227"/>
      <c r="O82" s="227"/>
      <c r="P82" s="227"/>
      <c r="Q82" s="227"/>
      <c r="R82" s="228"/>
      <c r="S82" s="228"/>
      <c r="T82" s="228"/>
      <c r="U82" s="228"/>
      <c r="V82" s="228"/>
      <c r="W82" s="228"/>
      <c r="X82" s="228"/>
      <c r="Y82" s="228"/>
      <c r="Z82" s="217"/>
      <c r="AA82" s="217"/>
      <c r="AB82" s="217"/>
      <c r="AC82" s="217"/>
      <c r="AD82" s="217"/>
      <c r="AE82" s="217"/>
      <c r="AF82" s="217"/>
      <c r="AG82" s="217" t="s">
        <v>209</v>
      </c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3" x14ac:dyDescent="0.2">
      <c r="A83" s="224"/>
      <c r="B83" s="225"/>
      <c r="C83" s="263" t="s">
        <v>283</v>
      </c>
      <c r="D83" s="255"/>
      <c r="E83" s="255"/>
      <c r="F83" s="255"/>
      <c r="G83" s="255"/>
      <c r="H83" s="228"/>
      <c r="I83" s="228"/>
      <c r="J83" s="228"/>
      <c r="K83" s="228"/>
      <c r="L83" s="228"/>
      <c r="M83" s="228"/>
      <c r="N83" s="227"/>
      <c r="O83" s="227"/>
      <c r="P83" s="227"/>
      <c r="Q83" s="227"/>
      <c r="R83" s="228"/>
      <c r="S83" s="228"/>
      <c r="T83" s="228"/>
      <c r="U83" s="228"/>
      <c r="V83" s="228"/>
      <c r="W83" s="228"/>
      <c r="X83" s="228"/>
      <c r="Y83" s="228"/>
      <c r="Z83" s="217"/>
      <c r="AA83" s="217"/>
      <c r="AB83" s="217"/>
      <c r="AC83" s="217"/>
      <c r="AD83" s="217"/>
      <c r="AE83" s="217"/>
      <c r="AF83" s="217"/>
      <c r="AG83" s="217" t="s">
        <v>209</v>
      </c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outlineLevel="1" x14ac:dyDescent="0.2">
      <c r="A84" s="238">
        <v>41</v>
      </c>
      <c r="B84" s="239" t="s">
        <v>284</v>
      </c>
      <c r="C84" s="259" t="s">
        <v>285</v>
      </c>
      <c r="D84" s="240" t="s">
        <v>182</v>
      </c>
      <c r="E84" s="241">
        <v>3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12</v>
      </c>
      <c r="M84" s="243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3" t="s">
        <v>272</v>
      </c>
      <c r="S84" s="243" t="s">
        <v>161</v>
      </c>
      <c r="T84" s="244" t="s">
        <v>162</v>
      </c>
      <c r="U84" s="228">
        <v>0.17399999999999999</v>
      </c>
      <c r="V84" s="228">
        <f>ROUND(E84*U84,2)</f>
        <v>0.52</v>
      </c>
      <c r="W84" s="228"/>
      <c r="X84" s="228" t="s">
        <v>163</v>
      </c>
      <c r="Y84" s="228" t="s">
        <v>164</v>
      </c>
      <c r="Z84" s="217"/>
      <c r="AA84" s="217"/>
      <c r="AB84" s="217"/>
      <c r="AC84" s="217"/>
      <c r="AD84" s="217"/>
      <c r="AE84" s="217"/>
      <c r="AF84" s="217"/>
      <c r="AG84" s="217" t="s">
        <v>165</v>
      </c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outlineLevel="2" x14ac:dyDescent="0.2">
      <c r="A85" s="224"/>
      <c r="B85" s="225"/>
      <c r="C85" s="260" t="s">
        <v>286</v>
      </c>
      <c r="D85" s="245"/>
      <c r="E85" s="245"/>
      <c r="F85" s="245"/>
      <c r="G85" s="245"/>
      <c r="H85" s="228"/>
      <c r="I85" s="228"/>
      <c r="J85" s="228"/>
      <c r="K85" s="228"/>
      <c r="L85" s="228"/>
      <c r="M85" s="228"/>
      <c r="N85" s="227"/>
      <c r="O85" s="227"/>
      <c r="P85" s="227"/>
      <c r="Q85" s="227"/>
      <c r="R85" s="228"/>
      <c r="S85" s="228"/>
      <c r="T85" s="228"/>
      <c r="U85" s="228"/>
      <c r="V85" s="228"/>
      <c r="W85" s="228"/>
      <c r="X85" s="228"/>
      <c r="Y85" s="228"/>
      <c r="Z85" s="217"/>
      <c r="AA85" s="217"/>
      <c r="AB85" s="217"/>
      <c r="AC85" s="217"/>
      <c r="AD85" s="217"/>
      <c r="AE85" s="217"/>
      <c r="AF85" s="217"/>
      <c r="AG85" s="217" t="s">
        <v>167</v>
      </c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outlineLevel="1" x14ac:dyDescent="0.2">
      <c r="A86" s="238">
        <v>42</v>
      </c>
      <c r="B86" s="239" t="s">
        <v>287</v>
      </c>
      <c r="C86" s="259" t="s">
        <v>288</v>
      </c>
      <c r="D86" s="240" t="s">
        <v>182</v>
      </c>
      <c r="E86" s="241">
        <v>2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5.0000000000000001E-4</v>
      </c>
      <c r="O86" s="241">
        <f>ROUND(E86*N86,2)</f>
        <v>0</v>
      </c>
      <c r="P86" s="241">
        <v>0</v>
      </c>
      <c r="Q86" s="241">
        <f>ROUND(E86*P86,2)</f>
        <v>0</v>
      </c>
      <c r="R86" s="243" t="s">
        <v>272</v>
      </c>
      <c r="S86" s="243" t="s">
        <v>161</v>
      </c>
      <c r="T86" s="244" t="s">
        <v>162</v>
      </c>
      <c r="U86" s="228">
        <v>0.17399999999999999</v>
      </c>
      <c r="V86" s="228">
        <f>ROUND(E86*U86,2)</f>
        <v>0.35</v>
      </c>
      <c r="W86" s="228"/>
      <c r="X86" s="228" t="s">
        <v>163</v>
      </c>
      <c r="Y86" s="228" t="s">
        <v>164</v>
      </c>
      <c r="Z86" s="217"/>
      <c r="AA86" s="217"/>
      <c r="AB86" s="217"/>
      <c r="AC86" s="217"/>
      <c r="AD86" s="217"/>
      <c r="AE86" s="217"/>
      <c r="AF86" s="217"/>
      <c r="AG86" s="217" t="s">
        <v>165</v>
      </c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outlineLevel="2" x14ac:dyDescent="0.2">
      <c r="A87" s="224"/>
      <c r="B87" s="225"/>
      <c r="C87" s="260" t="s">
        <v>286</v>
      </c>
      <c r="D87" s="245"/>
      <c r="E87" s="245"/>
      <c r="F87" s="245"/>
      <c r="G87" s="245"/>
      <c r="H87" s="228"/>
      <c r="I87" s="228"/>
      <c r="J87" s="228"/>
      <c r="K87" s="228"/>
      <c r="L87" s="228"/>
      <c r="M87" s="228"/>
      <c r="N87" s="227"/>
      <c r="O87" s="227"/>
      <c r="P87" s="227"/>
      <c r="Q87" s="227"/>
      <c r="R87" s="228"/>
      <c r="S87" s="228"/>
      <c r="T87" s="228"/>
      <c r="U87" s="228"/>
      <c r="V87" s="228"/>
      <c r="W87" s="228"/>
      <c r="X87" s="228"/>
      <c r="Y87" s="228"/>
      <c r="Z87" s="217"/>
      <c r="AA87" s="217"/>
      <c r="AB87" s="217"/>
      <c r="AC87" s="217"/>
      <c r="AD87" s="217"/>
      <c r="AE87" s="217"/>
      <c r="AF87" s="217"/>
      <c r="AG87" s="217" t="s">
        <v>167</v>
      </c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outlineLevel="1" x14ac:dyDescent="0.2">
      <c r="A88" s="238">
        <v>43</v>
      </c>
      <c r="B88" s="239" t="s">
        <v>289</v>
      </c>
      <c r="C88" s="259" t="s">
        <v>290</v>
      </c>
      <c r="D88" s="240" t="s">
        <v>182</v>
      </c>
      <c r="E88" s="241">
        <v>2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12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 t="s">
        <v>272</v>
      </c>
      <c r="S88" s="243" t="s">
        <v>161</v>
      </c>
      <c r="T88" s="244" t="s">
        <v>162</v>
      </c>
      <c r="U88" s="228">
        <v>0.25900000000000001</v>
      </c>
      <c r="V88" s="228">
        <f>ROUND(E88*U88,2)</f>
        <v>0.52</v>
      </c>
      <c r="W88" s="228"/>
      <c r="X88" s="228" t="s">
        <v>163</v>
      </c>
      <c r="Y88" s="228" t="s">
        <v>164</v>
      </c>
      <c r="Z88" s="217"/>
      <c r="AA88" s="217"/>
      <c r="AB88" s="217"/>
      <c r="AC88" s="217"/>
      <c r="AD88" s="217"/>
      <c r="AE88" s="217"/>
      <c r="AF88" s="217"/>
      <c r="AG88" s="217" t="s">
        <v>165</v>
      </c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outlineLevel="2" x14ac:dyDescent="0.2">
      <c r="A89" s="224"/>
      <c r="B89" s="225"/>
      <c r="C89" s="260" t="s">
        <v>286</v>
      </c>
      <c r="D89" s="245"/>
      <c r="E89" s="245"/>
      <c r="F89" s="245"/>
      <c r="G89" s="245"/>
      <c r="H89" s="228"/>
      <c r="I89" s="228"/>
      <c r="J89" s="228"/>
      <c r="K89" s="228"/>
      <c r="L89" s="228"/>
      <c r="M89" s="228"/>
      <c r="N89" s="227"/>
      <c r="O89" s="227"/>
      <c r="P89" s="227"/>
      <c r="Q89" s="227"/>
      <c r="R89" s="228"/>
      <c r="S89" s="228"/>
      <c r="T89" s="228"/>
      <c r="U89" s="228"/>
      <c r="V89" s="228"/>
      <c r="W89" s="228"/>
      <c r="X89" s="228"/>
      <c r="Y89" s="228"/>
      <c r="Z89" s="217"/>
      <c r="AA89" s="217"/>
      <c r="AB89" s="217"/>
      <c r="AC89" s="217"/>
      <c r="AD89" s="217"/>
      <c r="AE89" s="217"/>
      <c r="AF89" s="217"/>
      <c r="AG89" s="217" t="s">
        <v>167</v>
      </c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ht="22.5" outlineLevel="1" x14ac:dyDescent="0.2">
      <c r="A90" s="238">
        <v>44</v>
      </c>
      <c r="B90" s="239" t="s">
        <v>291</v>
      </c>
      <c r="C90" s="259" t="s">
        <v>292</v>
      </c>
      <c r="D90" s="240" t="s">
        <v>182</v>
      </c>
      <c r="E90" s="241">
        <v>1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12</v>
      </c>
      <c r="M90" s="243">
        <f>G90*(1+L90/100)</f>
        <v>0</v>
      </c>
      <c r="N90" s="241">
        <v>0.25768000000000002</v>
      </c>
      <c r="O90" s="241">
        <f>ROUND(E90*N90,2)</f>
        <v>0.26</v>
      </c>
      <c r="P90" s="241">
        <v>0</v>
      </c>
      <c r="Q90" s="241">
        <f>ROUND(E90*P90,2)</f>
        <v>0</v>
      </c>
      <c r="R90" s="243" t="s">
        <v>272</v>
      </c>
      <c r="S90" s="243" t="s">
        <v>161</v>
      </c>
      <c r="T90" s="244" t="s">
        <v>162</v>
      </c>
      <c r="U90" s="228">
        <v>1.4363999999999999</v>
      </c>
      <c r="V90" s="228">
        <f>ROUND(E90*U90,2)</f>
        <v>1.44</v>
      </c>
      <c r="W90" s="228"/>
      <c r="X90" s="228" t="s">
        <v>163</v>
      </c>
      <c r="Y90" s="228" t="s">
        <v>164</v>
      </c>
      <c r="Z90" s="217"/>
      <c r="AA90" s="217"/>
      <c r="AB90" s="217"/>
      <c r="AC90" s="217"/>
      <c r="AD90" s="217"/>
      <c r="AE90" s="217"/>
      <c r="AF90" s="217"/>
      <c r="AG90" s="217" t="s">
        <v>165</v>
      </c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outlineLevel="2" x14ac:dyDescent="0.2">
      <c r="A91" s="224"/>
      <c r="B91" s="225"/>
      <c r="C91" s="262" t="s">
        <v>293</v>
      </c>
      <c r="D91" s="254"/>
      <c r="E91" s="254"/>
      <c r="F91" s="254"/>
      <c r="G91" s="254"/>
      <c r="H91" s="228"/>
      <c r="I91" s="228"/>
      <c r="J91" s="228"/>
      <c r="K91" s="228"/>
      <c r="L91" s="228"/>
      <c r="M91" s="228"/>
      <c r="N91" s="227"/>
      <c r="O91" s="227"/>
      <c r="P91" s="227"/>
      <c r="Q91" s="227"/>
      <c r="R91" s="228"/>
      <c r="S91" s="228"/>
      <c r="T91" s="228"/>
      <c r="U91" s="228"/>
      <c r="V91" s="228"/>
      <c r="W91" s="228"/>
      <c r="X91" s="228"/>
      <c r="Y91" s="228"/>
      <c r="Z91" s="217"/>
      <c r="AA91" s="217"/>
      <c r="AB91" s="217"/>
      <c r="AC91" s="217"/>
      <c r="AD91" s="217"/>
      <c r="AE91" s="217"/>
      <c r="AF91" s="217"/>
      <c r="AG91" s="217" t="s">
        <v>209</v>
      </c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outlineLevel="1" x14ac:dyDescent="0.2">
      <c r="A92" s="247">
        <v>45</v>
      </c>
      <c r="B92" s="248" t="s">
        <v>294</v>
      </c>
      <c r="C92" s="261" t="s">
        <v>295</v>
      </c>
      <c r="D92" s="249" t="s">
        <v>234</v>
      </c>
      <c r="E92" s="250">
        <v>24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12</v>
      </c>
      <c r="M92" s="252">
        <f>G92*(1+L92/100)</f>
        <v>0</v>
      </c>
      <c r="N92" s="250">
        <v>0</v>
      </c>
      <c r="O92" s="250">
        <f>ROUND(E92*N92,2)</f>
        <v>0</v>
      </c>
      <c r="P92" s="250">
        <v>0</v>
      </c>
      <c r="Q92" s="250">
        <f>ROUND(E92*P92,2)</f>
        <v>0</v>
      </c>
      <c r="R92" s="252" t="s">
        <v>272</v>
      </c>
      <c r="S92" s="252" t="s">
        <v>161</v>
      </c>
      <c r="T92" s="253" t="s">
        <v>162</v>
      </c>
      <c r="U92" s="228">
        <v>4.8000000000000001E-2</v>
      </c>
      <c r="V92" s="228">
        <f>ROUND(E92*U92,2)</f>
        <v>1.1499999999999999</v>
      </c>
      <c r="W92" s="228"/>
      <c r="X92" s="228" t="s">
        <v>163</v>
      </c>
      <c r="Y92" s="228" t="s">
        <v>164</v>
      </c>
      <c r="Z92" s="217"/>
      <c r="AA92" s="217"/>
      <c r="AB92" s="217"/>
      <c r="AC92" s="217"/>
      <c r="AD92" s="217"/>
      <c r="AE92" s="217"/>
      <c r="AF92" s="217"/>
      <c r="AG92" s="217" t="s">
        <v>165</v>
      </c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1" x14ac:dyDescent="0.2">
      <c r="A93" s="238">
        <v>46</v>
      </c>
      <c r="B93" s="239" t="s">
        <v>296</v>
      </c>
      <c r="C93" s="259" t="s">
        <v>297</v>
      </c>
      <c r="D93" s="240" t="s">
        <v>298</v>
      </c>
      <c r="E93" s="241">
        <v>1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12</v>
      </c>
      <c r="M93" s="243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3"/>
      <c r="S93" s="243" t="s">
        <v>191</v>
      </c>
      <c r="T93" s="244" t="s">
        <v>192</v>
      </c>
      <c r="U93" s="228">
        <v>0</v>
      </c>
      <c r="V93" s="228">
        <f>ROUND(E93*U93,2)</f>
        <v>0</v>
      </c>
      <c r="W93" s="228"/>
      <c r="X93" s="228" t="s">
        <v>163</v>
      </c>
      <c r="Y93" s="228" t="s">
        <v>164</v>
      </c>
      <c r="Z93" s="217"/>
      <c r="AA93" s="217"/>
      <c r="AB93" s="217"/>
      <c r="AC93" s="217"/>
      <c r="AD93" s="217"/>
      <c r="AE93" s="217"/>
      <c r="AF93" s="217"/>
      <c r="AG93" s="217" t="s">
        <v>165</v>
      </c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outlineLevel="1" x14ac:dyDescent="0.2">
      <c r="A94" s="224">
        <v>47</v>
      </c>
      <c r="B94" s="225" t="s">
        <v>299</v>
      </c>
      <c r="C94" s="264" t="s">
        <v>300</v>
      </c>
      <c r="D94" s="226" t="s">
        <v>0</v>
      </c>
      <c r="E94" s="256"/>
      <c r="F94" s="229"/>
      <c r="G94" s="228">
        <f>ROUND(E94*F94,2)</f>
        <v>0</v>
      </c>
      <c r="H94" s="229"/>
      <c r="I94" s="228">
        <f>ROUND(E94*H94,2)</f>
        <v>0</v>
      </c>
      <c r="J94" s="229"/>
      <c r="K94" s="228">
        <f>ROUND(E94*J94,2)</f>
        <v>0</v>
      </c>
      <c r="L94" s="228">
        <v>12</v>
      </c>
      <c r="M94" s="228">
        <f>G94*(1+L94/100)</f>
        <v>0</v>
      </c>
      <c r="N94" s="227">
        <v>0</v>
      </c>
      <c r="O94" s="227">
        <f>ROUND(E94*N94,2)</f>
        <v>0</v>
      </c>
      <c r="P94" s="227">
        <v>0</v>
      </c>
      <c r="Q94" s="227">
        <f>ROUND(E94*P94,2)</f>
        <v>0</v>
      </c>
      <c r="R94" s="228" t="s">
        <v>272</v>
      </c>
      <c r="S94" s="228" t="s">
        <v>161</v>
      </c>
      <c r="T94" s="228" t="s">
        <v>162</v>
      </c>
      <c r="U94" s="228">
        <v>0</v>
      </c>
      <c r="V94" s="228">
        <f>ROUND(E94*U94,2)</f>
        <v>0</v>
      </c>
      <c r="W94" s="228"/>
      <c r="X94" s="228" t="s">
        <v>262</v>
      </c>
      <c r="Y94" s="228" t="s">
        <v>164</v>
      </c>
      <c r="Z94" s="217"/>
      <c r="AA94" s="217"/>
      <c r="AB94" s="217"/>
      <c r="AC94" s="217"/>
      <c r="AD94" s="217"/>
      <c r="AE94" s="217"/>
      <c r="AF94" s="217"/>
      <c r="AG94" s="217" t="s">
        <v>263</v>
      </c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outlineLevel="2" x14ac:dyDescent="0.2">
      <c r="A95" s="224"/>
      <c r="B95" s="225"/>
      <c r="C95" s="265" t="s">
        <v>301</v>
      </c>
      <c r="D95" s="257"/>
      <c r="E95" s="257"/>
      <c r="F95" s="257"/>
      <c r="G95" s="257"/>
      <c r="H95" s="228"/>
      <c r="I95" s="228"/>
      <c r="J95" s="228"/>
      <c r="K95" s="228"/>
      <c r="L95" s="228"/>
      <c r="M95" s="228"/>
      <c r="N95" s="227"/>
      <c r="O95" s="227"/>
      <c r="P95" s="227"/>
      <c r="Q95" s="227"/>
      <c r="R95" s="228"/>
      <c r="S95" s="228"/>
      <c r="T95" s="228"/>
      <c r="U95" s="228"/>
      <c r="V95" s="228"/>
      <c r="W95" s="228"/>
      <c r="X95" s="228"/>
      <c r="Y95" s="228"/>
      <c r="Z95" s="217"/>
      <c r="AA95" s="217"/>
      <c r="AB95" s="217"/>
      <c r="AC95" s="217"/>
      <c r="AD95" s="217"/>
      <c r="AE95" s="217"/>
      <c r="AF95" s="217"/>
      <c r="AG95" s="217" t="s">
        <v>167</v>
      </c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x14ac:dyDescent="0.2">
      <c r="A96" s="231" t="s">
        <v>155</v>
      </c>
      <c r="B96" s="232" t="s">
        <v>93</v>
      </c>
      <c r="C96" s="258" t="s">
        <v>94</v>
      </c>
      <c r="D96" s="233"/>
      <c r="E96" s="234"/>
      <c r="F96" s="235"/>
      <c r="G96" s="235">
        <f>SUMIF(AG97:AG111,"&lt;&gt;NOR",G97:G111)</f>
        <v>0</v>
      </c>
      <c r="H96" s="235"/>
      <c r="I96" s="235">
        <f>SUM(I97:I111)</f>
        <v>0</v>
      </c>
      <c r="J96" s="235"/>
      <c r="K96" s="235">
        <f>SUM(K97:K111)</f>
        <v>0</v>
      </c>
      <c r="L96" s="235"/>
      <c r="M96" s="235">
        <f>SUM(M97:M111)</f>
        <v>0</v>
      </c>
      <c r="N96" s="234"/>
      <c r="O96" s="234">
        <f>SUM(O97:O111)</f>
        <v>0.16</v>
      </c>
      <c r="P96" s="234"/>
      <c r="Q96" s="234">
        <f>SUM(Q97:Q111)</f>
        <v>0</v>
      </c>
      <c r="R96" s="235"/>
      <c r="S96" s="235"/>
      <c r="T96" s="236"/>
      <c r="U96" s="230"/>
      <c r="V96" s="230">
        <f>SUM(V97:V111)</f>
        <v>34.870000000000005</v>
      </c>
      <c r="W96" s="230"/>
      <c r="X96" s="230"/>
      <c r="Y96" s="230"/>
      <c r="AG96" t="s">
        <v>156</v>
      </c>
    </row>
    <row r="97" spans="1:60" ht="33.75" outlineLevel="1" x14ac:dyDescent="0.2">
      <c r="A97" s="238">
        <v>48</v>
      </c>
      <c r="B97" s="239" t="s">
        <v>302</v>
      </c>
      <c r="C97" s="259" t="s">
        <v>303</v>
      </c>
      <c r="D97" s="240" t="s">
        <v>234</v>
      </c>
      <c r="E97" s="241">
        <v>21.8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12</v>
      </c>
      <c r="M97" s="243">
        <f>G97*(1+L97/100)</f>
        <v>0</v>
      </c>
      <c r="N97" s="241">
        <v>3.9899999999999996E-3</v>
      </c>
      <c r="O97" s="241">
        <f>ROUND(E97*N97,2)</f>
        <v>0.09</v>
      </c>
      <c r="P97" s="241">
        <v>0</v>
      </c>
      <c r="Q97" s="241">
        <f>ROUND(E97*P97,2)</f>
        <v>0</v>
      </c>
      <c r="R97" s="243" t="s">
        <v>272</v>
      </c>
      <c r="S97" s="243" t="s">
        <v>161</v>
      </c>
      <c r="T97" s="244" t="s">
        <v>162</v>
      </c>
      <c r="U97" s="228">
        <v>0.54290000000000005</v>
      </c>
      <c r="V97" s="228">
        <f>ROUND(E97*U97,2)</f>
        <v>11.84</v>
      </c>
      <c r="W97" s="228"/>
      <c r="X97" s="228" t="s">
        <v>163</v>
      </c>
      <c r="Y97" s="228" t="s">
        <v>164</v>
      </c>
      <c r="Z97" s="217"/>
      <c r="AA97" s="217"/>
      <c r="AB97" s="217"/>
      <c r="AC97" s="217"/>
      <c r="AD97" s="217"/>
      <c r="AE97" s="217"/>
      <c r="AF97" s="217"/>
      <c r="AG97" s="217" t="s">
        <v>165</v>
      </c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</row>
    <row r="98" spans="1:60" outlineLevel="2" x14ac:dyDescent="0.2">
      <c r="A98" s="224"/>
      <c r="B98" s="225"/>
      <c r="C98" s="260" t="s">
        <v>304</v>
      </c>
      <c r="D98" s="245"/>
      <c r="E98" s="245"/>
      <c r="F98" s="245"/>
      <c r="G98" s="245"/>
      <c r="H98" s="228"/>
      <c r="I98" s="228"/>
      <c r="J98" s="228"/>
      <c r="K98" s="228"/>
      <c r="L98" s="228"/>
      <c r="M98" s="228"/>
      <c r="N98" s="227"/>
      <c r="O98" s="227"/>
      <c r="P98" s="227"/>
      <c r="Q98" s="227"/>
      <c r="R98" s="228"/>
      <c r="S98" s="228"/>
      <c r="T98" s="228"/>
      <c r="U98" s="228"/>
      <c r="V98" s="228"/>
      <c r="W98" s="228"/>
      <c r="X98" s="228"/>
      <c r="Y98" s="228"/>
      <c r="Z98" s="217"/>
      <c r="AA98" s="217"/>
      <c r="AB98" s="217"/>
      <c r="AC98" s="217"/>
      <c r="AD98" s="217"/>
      <c r="AE98" s="217"/>
      <c r="AF98" s="217"/>
      <c r="AG98" s="217" t="s">
        <v>167</v>
      </c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2" x14ac:dyDescent="0.2">
      <c r="A99" s="224"/>
      <c r="B99" s="225"/>
      <c r="C99" s="263" t="s">
        <v>305</v>
      </c>
      <c r="D99" s="255"/>
      <c r="E99" s="255"/>
      <c r="F99" s="255"/>
      <c r="G99" s="255"/>
      <c r="H99" s="228"/>
      <c r="I99" s="228"/>
      <c r="J99" s="228"/>
      <c r="K99" s="228"/>
      <c r="L99" s="228"/>
      <c r="M99" s="228"/>
      <c r="N99" s="227"/>
      <c r="O99" s="227"/>
      <c r="P99" s="227"/>
      <c r="Q99" s="227"/>
      <c r="R99" s="228"/>
      <c r="S99" s="228"/>
      <c r="T99" s="228"/>
      <c r="U99" s="228"/>
      <c r="V99" s="228"/>
      <c r="W99" s="228"/>
      <c r="X99" s="228"/>
      <c r="Y99" s="228"/>
      <c r="Z99" s="217"/>
      <c r="AA99" s="217"/>
      <c r="AB99" s="217"/>
      <c r="AC99" s="217"/>
      <c r="AD99" s="217"/>
      <c r="AE99" s="217"/>
      <c r="AF99" s="217"/>
      <c r="AG99" s="217" t="s">
        <v>209</v>
      </c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3" x14ac:dyDescent="0.2">
      <c r="A100" s="224"/>
      <c r="B100" s="225"/>
      <c r="C100" s="263" t="s">
        <v>306</v>
      </c>
      <c r="D100" s="255"/>
      <c r="E100" s="255"/>
      <c r="F100" s="255"/>
      <c r="G100" s="255"/>
      <c r="H100" s="228"/>
      <c r="I100" s="228"/>
      <c r="J100" s="228"/>
      <c r="K100" s="228"/>
      <c r="L100" s="228"/>
      <c r="M100" s="228"/>
      <c r="N100" s="227"/>
      <c r="O100" s="227"/>
      <c r="P100" s="227"/>
      <c r="Q100" s="227"/>
      <c r="R100" s="228"/>
      <c r="S100" s="228"/>
      <c r="T100" s="228"/>
      <c r="U100" s="228"/>
      <c r="V100" s="228"/>
      <c r="W100" s="228"/>
      <c r="X100" s="228"/>
      <c r="Y100" s="228"/>
      <c r="Z100" s="217"/>
      <c r="AA100" s="217"/>
      <c r="AB100" s="217"/>
      <c r="AC100" s="217"/>
      <c r="AD100" s="217"/>
      <c r="AE100" s="217"/>
      <c r="AF100" s="217"/>
      <c r="AG100" s="217" t="s">
        <v>209</v>
      </c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ht="33.75" outlineLevel="1" x14ac:dyDescent="0.2">
      <c r="A101" s="238">
        <v>49</v>
      </c>
      <c r="B101" s="239" t="s">
        <v>307</v>
      </c>
      <c r="C101" s="259" t="s">
        <v>308</v>
      </c>
      <c r="D101" s="240" t="s">
        <v>234</v>
      </c>
      <c r="E101" s="241">
        <v>18.5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12</v>
      </c>
      <c r="M101" s="243">
        <f>G101*(1+L101/100)</f>
        <v>0</v>
      </c>
      <c r="N101" s="241">
        <v>4.0099999999999997E-3</v>
      </c>
      <c r="O101" s="241">
        <f>ROUND(E101*N101,2)</f>
        <v>7.0000000000000007E-2</v>
      </c>
      <c r="P101" s="241">
        <v>0</v>
      </c>
      <c r="Q101" s="241">
        <f>ROUND(E101*P101,2)</f>
        <v>0</v>
      </c>
      <c r="R101" s="243" t="s">
        <v>272</v>
      </c>
      <c r="S101" s="243" t="s">
        <v>161</v>
      </c>
      <c r="T101" s="244" t="s">
        <v>162</v>
      </c>
      <c r="U101" s="228">
        <v>0.54290000000000005</v>
      </c>
      <c r="V101" s="228">
        <f>ROUND(E101*U101,2)</f>
        <v>10.039999999999999</v>
      </c>
      <c r="W101" s="228"/>
      <c r="X101" s="228" t="s">
        <v>163</v>
      </c>
      <c r="Y101" s="228" t="s">
        <v>164</v>
      </c>
      <c r="Z101" s="217"/>
      <c r="AA101" s="217"/>
      <c r="AB101" s="217"/>
      <c r="AC101" s="217"/>
      <c r="AD101" s="217"/>
      <c r="AE101" s="217"/>
      <c r="AF101" s="217"/>
      <c r="AG101" s="217" t="s">
        <v>165</v>
      </c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outlineLevel="2" x14ac:dyDescent="0.2">
      <c r="A102" s="224"/>
      <c r="B102" s="225"/>
      <c r="C102" s="260" t="s">
        <v>304</v>
      </c>
      <c r="D102" s="245"/>
      <c r="E102" s="245"/>
      <c r="F102" s="245"/>
      <c r="G102" s="245"/>
      <c r="H102" s="228"/>
      <c r="I102" s="228"/>
      <c r="J102" s="228"/>
      <c r="K102" s="228"/>
      <c r="L102" s="228"/>
      <c r="M102" s="228"/>
      <c r="N102" s="227"/>
      <c r="O102" s="227"/>
      <c r="P102" s="227"/>
      <c r="Q102" s="227"/>
      <c r="R102" s="228"/>
      <c r="S102" s="228"/>
      <c r="T102" s="228"/>
      <c r="U102" s="228"/>
      <c r="V102" s="228"/>
      <c r="W102" s="228"/>
      <c r="X102" s="228"/>
      <c r="Y102" s="228"/>
      <c r="Z102" s="217"/>
      <c r="AA102" s="217"/>
      <c r="AB102" s="217"/>
      <c r="AC102" s="217"/>
      <c r="AD102" s="217"/>
      <c r="AE102" s="217"/>
      <c r="AF102" s="217"/>
      <c r="AG102" s="217" t="s">
        <v>167</v>
      </c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2" x14ac:dyDescent="0.2">
      <c r="A103" s="224"/>
      <c r="B103" s="225"/>
      <c r="C103" s="263" t="s">
        <v>305</v>
      </c>
      <c r="D103" s="255"/>
      <c r="E103" s="255"/>
      <c r="F103" s="255"/>
      <c r="G103" s="255"/>
      <c r="H103" s="228"/>
      <c r="I103" s="228"/>
      <c r="J103" s="228"/>
      <c r="K103" s="228"/>
      <c r="L103" s="228"/>
      <c r="M103" s="228"/>
      <c r="N103" s="227"/>
      <c r="O103" s="227"/>
      <c r="P103" s="227"/>
      <c r="Q103" s="227"/>
      <c r="R103" s="228"/>
      <c r="S103" s="228"/>
      <c r="T103" s="228"/>
      <c r="U103" s="228"/>
      <c r="V103" s="228"/>
      <c r="W103" s="228"/>
      <c r="X103" s="228"/>
      <c r="Y103" s="228"/>
      <c r="Z103" s="217"/>
      <c r="AA103" s="217"/>
      <c r="AB103" s="217"/>
      <c r="AC103" s="217"/>
      <c r="AD103" s="217"/>
      <c r="AE103" s="217"/>
      <c r="AF103" s="217"/>
      <c r="AG103" s="217" t="s">
        <v>209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outlineLevel="3" x14ac:dyDescent="0.2">
      <c r="A104" s="224"/>
      <c r="B104" s="225"/>
      <c r="C104" s="263" t="s">
        <v>306</v>
      </c>
      <c r="D104" s="255"/>
      <c r="E104" s="255"/>
      <c r="F104" s="255"/>
      <c r="G104" s="255"/>
      <c r="H104" s="228"/>
      <c r="I104" s="228"/>
      <c r="J104" s="228"/>
      <c r="K104" s="228"/>
      <c r="L104" s="228"/>
      <c r="M104" s="228"/>
      <c r="N104" s="227"/>
      <c r="O104" s="227"/>
      <c r="P104" s="227"/>
      <c r="Q104" s="227"/>
      <c r="R104" s="228"/>
      <c r="S104" s="228"/>
      <c r="T104" s="228"/>
      <c r="U104" s="228"/>
      <c r="V104" s="228"/>
      <c r="W104" s="228"/>
      <c r="X104" s="228"/>
      <c r="Y104" s="228"/>
      <c r="Z104" s="217"/>
      <c r="AA104" s="217"/>
      <c r="AB104" s="217"/>
      <c r="AC104" s="217"/>
      <c r="AD104" s="217"/>
      <c r="AE104" s="217"/>
      <c r="AF104" s="217"/>
      <c r="AG104" s="217" t="s">
        <v>209</v>
      </c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ht="22.5" outlineLevel="1" x14ac:dyDescent="0.2">
      <c r="A105" s="238">
        <v>50</v>
      </c>
      <c r="B105" s="239" t="s">
        <v>309</v>
      </c>
      <c r="C105" s="259" t="s">
        <v>310</v>
      </c>
      <c r="D105" s="240" t="s">
        <v>234</v>
      </c>
      <c r="E105" s="241">
        <v>40.299999999999997</v>
      </c>
      <c r="F105" s="242"/>
      <c r="G105" s="243">
        <f>ROUND(E105*F105,2)</f>
        <v>0</v>
      </c>
      <c r="H105" s="242"/>
      <c r="I105" s="243">
        <f>ROUND(E105*H105,2)</f>
        <v>0</v>
      </c>
      <c r="J105" s="242"/>
      <c r="K105" s="243">
        <f>ROUND(E105*J105,2)</f>
        <v>0</v>
      </c>
      <c r="L105" s="243">
        <v>12</v>
      </c>
      <c r="M105" s="243">
        <f>G105*(1+L105/100)</f>
        <v>0</v>
      </c>
      <c r="N105" s="241">
        <v>4.0000000000000003E-5</v>
      </c>
      <c r="O105" s="241">
        <f>ROUND(E105*N105,2)</f>
        <v>0</v>
      </c>
      <c r="P105" s="241">
        <v>0</v>
      </c>
      <c r="Q105" s="241">
        <f>ROUND(E105*P105,2)</f>
        <v>0</v>
      </c>
      <c r="R105" s="243" t="s">
        <v>272</v>
      </c>
      <c r="S105" s="243" t="s">
        <v>161</v>
      </c>
      <c r="T105" s="244" t="s">
        <v>162</v>
      </c>
      <c r="U105" s="228">
        <v>0.13500000000000001</v>
      </c>
      <c r="V105" s="228">
        <f>ROUND(E105*U105,2)</f>
        <v>5.44</v>
      </c>
      <c r="W105" s="228"/>
      <c r="X105" s="228" t="s">
        <v>163</v>
      </c>
      <c r="Y105" s="228" t="s">
        <v>164</v>
      </c>
      <c r="Z105" s="217"/>
      <c r="AA105" s="217"/>
      <c r="AB105" s="217"/>
      <c r="AC105" s="217"/>
      <c r="AD105" s="217"/>
      <c r="AE105" s="217"/>
      <c r="AF105" s="217"/>
      <c r="AG105" s="217" t="s">
        <v>165</v>
      </c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outlineLevel="2" x14ac:dyDescent="0.2">
      <c r="A106" s="224"/>
      <c r="B106" s="225"/>
      <c r="C106" s="262" t="s">
        <v>311</v>
      </c>
      <c r="D106" s="254"/>
      <c r="E106" s="254"/>
      <c r="F106" s="254"/>
      <c r="G106" s="254"/>
      <c r="H106" s="228"/>
      <c r="I106" s="228"/>
      <c r="J106" s="228"/>
      <c r="K106" s="228"/>
      <c r="L106" s="228"/>
      <c r="M106" s="228"/>
      <c r="N106" s="227"/>
      <c r="O106" s="227"/>
      <c r="P106" s="227"/>
      <c r="Q106" s="227"/>
      <c r="R106" s="228"/>
      <c r="S106" s="228"/>
      <c r="T106" s="228"/>
      <c r="U106" s="228"/>
      <c r="V106" s="228"/>
      <c r="W106" s="228"/>
      <c r="X106" s="228"/>
      <c r="Y106" s="228"/>
      <c r="Z106" s="217"/>
      <c r="AA106" s="217"/>
      <c r="AB106" s="217"/>
      <c r="AC106" s="217"/>
      <c r="AD106" s="217"/>
      <c r="AE106" s="217"/>
      <c r="AF106" s="217"/>
      <c r="AG106" s="217" t="s">
        <v>209</v>
      </c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outlineLevel="1" x14ac:dyDescent="0.2">
      <c r="A107" s="247">
        <v>51</v>
      </c>
      <c r="B107" s="248" t="s">
        <v>312</v>
      </c>
      <c r="C107" s="261" t="s">
        <v>313</v>
      </c>
      <c r="D107" s="249" t="s">
        <v>182</v>
      </c>
      <c r="E107" s="250">
        <v>15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12</v>
      </c>
      <c r="M107" s="252">
        <f>G107*(1+L107/100)</f>
        <v>0</v>
      </c>
      <c r="N107" s="250">
        <v>0</v>
      </c>
      <c r="O107" s="250">
        <f>ROUND(E107*N107,2)</f>
        <v>0</v>
      </c>
      <c r="P107" s="250">
        <v>0</v>
      </c>
      <c r="Q107" s="250">
        <f>ROUND(E107*P107,2)</f>
        <v>0</v>
      </c>
      <c r="R107" s="252" t="s">
        <v>272</v>
      </c>
      <c r="S107" s="252" t="s">
        <v>161</v>
      </c>
      <c r="T107" s="253" t="s">
        <v>162</v>
      </c>
      <c r="U107" s="228">
        <v>0.42499999999999999</v>
      </c>
      <c r="V107" s="228">
        <f>ROUND(E107*U107,2)</f>
        <v>6.38</v>
      </c>
      <c r="W107" s="228"/>
      <c r="X107" s="228" t="s">
        <v>163</v>
      </c>
      <c r="Y107" s="228" t="s">
        <v>164</v>
      </c>
      <c r="Z107" s="217"/>
      <c r="AA107" s="217"/>
      <c r="AB107" s="217"/>
      <c r="AC107" s="217"/>
      <c r="AD107" s="217"/>
      <c r="AE107" s="217"/>
      <c r="AF107" s="217"/>
      <c r="AG107" s="217" t="s">
        <v>165</v>
      </c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outlineLevel="1" x14ac:dyDescent="0.2">
      <c r="A108" s="238">
        <v>52</v>
      </c>
      <c r="B108" s="239" t="s">
        <v>314</v>
      </c>
      <c r="C108" s="259" t="s">
        <v>315</v>
      </c>
      <c r="D108" s="240" t="s">
        <v>234</v>
      </c>
      <c r="E108" s="241">
        <v>40.299999999999997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12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3" t="s">
        <v>272</v>
      </c>
      <c r="S108" s="243" t="s">
        <v>161</v>
      </c>
      <c r="T108" s="244" t="s">
        <v>162</v>
      </c>
      <c r="U108" s="228">
        <v>2.9000000000000001E-2</v>
      </c>
      <c r="V108" s="228">
        <f>ROUND(E108*U108,2)</f>
        <v>1.17</v>
      </c>
      <c r="W108" s="228"/>
      <c r="X108" s="228" t="s">
        <v>163</v>
      </c>
      <c r="Y108" s="228" t="s">
        <v>164</v>
      </c>
      <c r="Z108" s="217"/>
      <c r="AA108" s="217"/>
      <c r="AB108" s="217"/>
      <c r="AC108" s="217"/>
      <c r="AD108" s="217"/>
      <c r="AE108" s="217"/>
      <c r="AF108" s="217"/>
      <c r="AG108" s="217" t="s">
        <v>165</v>
      </c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outlineLevel="2" x14ac:dyDescent="0.2">
      <c r="A109" s="224"/>
      <c r="B109" s="225"/>
      <c r="C109" s="262" t="s">
        <v>316</v>
      </c>
      <c r="D109" s="254"/>
      <c r="E109" s="254"/>
      <c r="F109" s="254"/>
      <c r="G109" s="254"/>
      <c r="H109" s="228"/>
      <c r="I109" s="228"/>
      <c r="J109" s="228"/>
      <c r="K109" s="228"/>
      <c r="L109" s="228"/>
      <c r="M109" s="228"/>
      <c r="N109" s="227"/>
      <c r="O109" s="227"/>
      <c r="P109" s="227"/>
      <c r="Q109" s="227"/>
      <c r="R109" s="228"/>
      <c r="S109" s="228"/>
      <c r="T109" s="228"/>
      <c r="U109" s="228"/>
      <c r="V109" s="228"/>
      <c r="W109" s="228"/>
      <c r="X109" s="228"/>
      <c r="Y109" s="228"/>
      <c r="Z109" s="217"/>
      <c r="AA109" s="217"/>
      <c r="AB109" s="217"/>
      <c r="AC109" s="217"/>
      <c r="AD109" s="217"/>
      <c r="AE109" s="217"/>
      <c r="AF109" s="217"/>
      <c r="AG109" s="217" t="s">
        <v>209</v>
      </c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outlineLevel="1" x14ac:dyDescent="0.2">
      <c r="A110" s="224">
        <v>53</v>
      </c>
      <c r="B110" s="225" t="s">
        <v>317</v>
      </c>
      <c r="C110" s="264" t="s">
        <v>318</v>
      </c>
      <c r="D110" s="226" t="s">
        <v>0</v>
      </c>
      <c r="E110" s="256"/>
      <c r="F110" s="229"/>
      <c r="G110" s="228">
        <f>ROUND(E110*F110,2)</f>
        <v>0</v>
      </c>
      <c r="H110" s="229"/>
      <c r="I110" s="228">
        <f>ROUND(E110*H110,2)</f>
        <v>0</v>
      </c>
      <c r="J110" s="229"/>
      <c r="K110" s="228">
        <f>ROUND(E110*J110,2)</f>
        <v>0</v>
      </c>
      <c r="L110" s="228">
        <v>12</v>
      </c>
      <c r="M110" s="228">
        <f>G110*(1+L110/100)</f>
        <v>0</v>
      </c>
      <c r="N110" s="227">
        <v>0</v>
      </c>
      <c r="O110" s="227">
        <f>ROUND(E110*N110,2)</f>
        <v>0</v>
      </c>
      <c r="P110" s="227">
        <v>0</v>
      </c>
      <c r="Q110" s="227">
        <f>ROUND(E110*P110,2)</f>
        <v>0</v>
      </c>
      <c r="R110" s="228" t="s">
        <v>272</v>
      </c>
      <c r="S110" s="228" t="s">
        <v>161</v>
      </c>
      <c r="T110" s="228" t="s">
        <v>162</v>
      </c>
      <c r="U110" s="228">
        <v>0</v>
      </c>
      <c r="V110" s="228">
        <f>ROUND(E110*U110,2)</f>
        <v>0</v>
      </c>
      <c r="W110" s="228"/>
      <c r="X110" s="228" t="s">
        <v>262</v>
      </c>
      <c r="Y110" s="228" t="s">
        <v>164</v>
      </c>
      <c r="Z110" s="217"/>
      <c r="AA110" s="217"/>
      <c r="AB110" s="217"/>
      <c r="AC110" s="217"/>
      <c r="AD110" s="217"/>
      <c r="AE110" s="217"/>
      <c r="AF110" s="217"/>
      <c r="AG110" s="217" t="s">
        <v>263</v>
      </c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2" x14ac:dyDescent="0.2">
      <c r="A111" s="224"/>
      <c r="B111" s="225"/>
      <c r="C111" s="265" t="s">
        <v>319</v>
      </c>
      <c r="D111" s="257"/>
      <c r="E111" s="257"/>
      <c r="F111" s="257"/>
      <c r="G111" s="257"/>
      <c r="H111" s="228"/>
      <c r="I111" s="228"/>
      <c r="J111" s="228"/>
      <c r="K111" s="228"/>
      <c r="L111" s="228"/>
      <c r="M111" s="228"/>
      <c r="N111" s="227"/>
      <c r="O111" s="227"/>
      <c r="P111" s="227"/>
      <c r="Q111" s="227"/>
      <c r="R111" s="228"/>
      <c r="S111" s="228"/>
      <c r="T111" s="228"/>
      <c r="U111" s="228"/>
      <c r="V111" s="228"/>
      <c r="W111" s="228"/>
      <c r="X111" s="228"/>
      <c r="Y111" s="228"/>
      <c r="Z111" s="217"/>
      <c r="AA111" s="217"/>
      <c r="AB111" s="217"/>
      <c r="AC111" s="217"/>
      <c r="AD111" s="217"/>
      <c r="AE111" s="217"/>
      <c r="AF111" s="217"/>
      <c r="AG111" s="217" t="s">
        <v>167</v>
      </c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x14ac:dyDescent="0.2">
      <c r="A112" s="231" t="s">
        <v>155</v>
      </c>
      <c r="B112" s="232" t="s">
        <v>95</v>
      </c>
      <c r="C112" s="258" t="s">
        <v>96</v>
      </c>
      <c r="D112" s="233"/>
      <c r="E112" s="234"/>
      <c r="F112" s="235"/>
      <c r="G112" s="235">
        <f>SUMIF(AG113:AG118,"&lt;&gt;NOR",G113:G118)</f>
        <v>0</v>
      </c>
      <c r="H112" s="235"/>
      <c r="I112" s="235">
        <f>SUM(I113:I118)</f>
        <v>0</v>
      </c>
      <c r="J112" s="235"/>
      <c r="K112" s="235">
        <f>SUM(K113:K118)</f>
        <v>0</v>
      </c>
      <c r="L112" s="235"/>
      <c r="M112" s="235">
        <f>SUM(M113:M118)</f>
        <v>0</v>
      </c>
      <c r="N112" s="234"/>
      <c r="O112" s="234">
        <f>SUM(O113:O118)</f>
        <v>0.01</v>
      </c>
      <c r="P112" s="234"/>
      <c r="Q112" s="234">
        <f>SUM(Q113:Q118)</f>
        <v>0</v>
      </c>
      <c r="R112" s="235"/>
      <c r="S112" s="235"/>
      <c r="T112" s="236"/>
      <c r="U112" s="230"/>
      <c r="V112" s="230">
        <f>SUM(V113:V118)</f>
        <v>1.68</v>
      </c>
      <c r="W112" s="230"/>
      <c r="X112" s="230"/>
      <c r="Y112" s="230"/>
      <c r="AG112" t="s">
        <v>156</v>
      </c>
    </row>
    <row r="113" spans="1:60" outlineLevel="1" x14ac:dyDescent="0.2">
      <c r="A113" s="247">
        <v>54</v>
      </c>
      <c r="B113" s="248" t="s">
        <v>320</v>
      </c>
      <c r="C113" s="261" t="s">
        <v>321</v>
      </c>
      <c r="D113" s="249" t="s">
        <v>322</v>
      </c>
      <c r="E113" s="250">
        <v>1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12</v>
      </c>
      <c r="M113" s="252">
        <f>G113*(1+L113/100)</f>
        <v>0</v>
      </c>
      <c r="N113" s="250">
        <v>2.9399999999999999E-3</v>
      </c>
      <c r="O113" s="250">
        <f>ROUND(E113*N113,2)</f>
        <v>0</v>
      </c>
      <c r="P113" s="250">
        <v>0</v>
      </c>
      <c r="Q113" s="250">
        <f>ROUND(E113*P113,2)</f>
        <v>0</v>
      </c>
      <c r="R113" s="252" t="s">
        <v>323</v>
      </c>
      <c r="S113" s="252" t="s">
        <v>161</v>
      </c>
      <c r="T113" s="253" t="s">
        <v>162</v>
      </c>
      <c r="U113" s="228">
        <v>0.75900000000000001</v>
      </c>
      <c r="V113" s="228">
        <f>ROUND(E113*U113,2)</f>
        <v>0.76</v>
      </c>
      <c r="W113" s="228"/>
      <c r="X113" s="228" t="s">
        <v>163</v>
      </c>
      <c r="Y113" s="228" t="s">
        <v>164</v>
      </c>
      <c r="Z113" s="217"/>
      <c r="AA113" s="217"/>
      <c r="AB113" s="217"/>
      <c r="AC113" s="217"/>
      <c r="AD113" s="217"/>
      <c r="AE113" s="217"/>
      <c r="AF113" s="217"/>
      <c r="AG113" s="217" t="s">
        <v>165</v>
      </c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ht="22.5" outlineLevel="1" x14ac:dyDescent="0.2">
      <c r="A114" s="247">
        <v>55</v>
      </c>
      <c r="B114" s="248" t="s">
        <v>324</v>
      </c>
      <c r="C114" s="261" t="s">
        <v>325</v>
      </c>
      <c r="D114" s="249" t="s">
        <v>322</v>
      </c>
      <c r="E114" s="250">
        <v>5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12</v>
      </c>
      <c r="M114" s="252">
        <f>G114*(1+L114/100)</f>
        <v>0</v>
      </c>
      <c r="N114" s="250">
        <v>2E-3</v>
      </c>
      <c r="O114" s="250">
        <f>ROUND(E114*N114,2)</f>
        <v>0.01</v>
      </c>
      <c r="P114" s="250">
        <v>0</v>
      </c>
      <c r="Q114" s="250">
        <f>ROUND(E114*P114,2)</f>
        <v>0</v>
      </c>
      <c r="R114" s="252"/>
      <c r="S114" s="252" t="s">
        <v>191</v>
      </c>
      <c r="T114" s="253" t="s">
        <v>162</v>
      </c>
      <c r="U114" s="228">
        <v>0.12</v>
      </c>
      <c r="V114" s="228">
        <f>ROUND(E114*U114,2)</f>
        <v>0.6</v>
      </c>
      <c r="W114" s="228"/>
      <c r="X114" s="228" t="s">
        <v>163</v>
      </c>
      <c r="Y114" s="228" t="s">
        <v>164</v>
      </c>
      <c r="Z114" s="217"/>
      <c r="AA114" s="217"/>
      <c r="AB114" s="217"/>
      <c r="AC114" s="217"/>
      <c r="AD114" s="217"/>
      <c r="AE114" s="217"/>
      <c r="AF114" s="217"/>
      <c r="AG114" s="217" t="s">
        <v>165</v>
      </c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</row>
    <row r="115" spans="1:60" outlineLevel="1" x14ac:dyDescent="0.2">
      <c r="A115" s="247">
        <v>56</v>
      </c>
      <c r="B115" s="248" t="s">
        <v>326</v>
      </c>
      <c r="C115" s="261" t="s">
        <v>327</v>
      </c>
      <c r="D115" s="249" t="s">
        <v>328</v>
      </c>
      <c r="E115" s="250">
        <v>1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12</v>
      </c>
      <c r="M115" s="252">
        <f>G115*(1+L115/100)</f>
        <v>0</v>
      </c>
      <c r="N115" s="250">
        <v>0</v>
      </c>
      <c r="O115" s="250">
        <f>ROUND(E115*N115,2)</f>
        <v>0</v>
      </c>
      <c r="P115" s="250">
        <v>0</v>
      </c>
      <c r="Q115" s="250">
        <f>ROUND(E115*P115,2)</f>
        <v>0</v>
      </c>
      <c r="R115" s="252"/>
      <c r="S115" s="252" t="s">
        <v>191</v>
      </c>
      <c r="T115" s="253" t="s">
        <v>192</v>
      </c>
      <c r="U115" s="228">
        <v>0</v>
      </c>
      <c r="V115" s="228">
        <f>ROUND(E115*U115,2)</f>
        <v>0</v>
      </c>
      <c r="W115" s="228"/>
      <c r="X115" s="228" t="s">
        <v>163</v>
      </c>
      <c r="Y115" s="228" t="s">
        <v>164</v>
      </c>
      <c r="Z115" s="217"/>
      <c r="AA115" s="217"/>
      <c r="AB115" s="217"/>
      <c r="AC115" s="217"/>
      <c r="AD115" s="217"/>
      <c r="AE115" s="217"/>
      <c r="AF115" s="217"/>
      <c r="AG115" s="217" t="s">
        <v>165</v>
      </c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</row>
    <row r="116" spans="1:60" outlineLevel="1" x14ac:dyDescent="0.2">
      <c r="A116" s="238">
        <v>57</v>
      </c>
      <c r="B116" s="239" t="s">
        <v>329</v>
      </c>
      <c r="C116" s="259" t="s">
        <v>330</v>
      </c>
      <c r="D116" s="240" t="s">
        <v>331</v>
      </c>
      <c r="E116" s="241">
        <v>1</v>
      </c>
      <c r="F116" s="242"/>
      <c r="G116" s="243">
        <f>ROUND(E116*F116,2)</f>
        <v>0</v>
      </c>
      <c r="H116" s="242"/>
      <c r="I116" s="243">
        <f>ROUND(E116*H116,2)</f>
        <v>0</v>
      </c>
      <c r="J116" s="242"/>
      <c r="K116" s="243">
        <f>ROUND(E116*J116,2)</f>
        <v>0</v>
      </c>
      <c r="L116" s="243">
        <v>12</v>
      </c>
      <c r="M116" s="243">
        <f>G116*(1+L116/100)</f>
        <v>0</v>
      </c>
      <c r="N116" s="241">
        <v>4.6999999999999999E-4</v>
      </c>
      <c r="O116" s="241">
        <f>ROUND(E116*N116,2)</f>
        <v>0</v>
      </c>
      <c r="P116" s="241">
        <v>0</v>
      </c>
      <c r="Q116" s="241">
        <f>ROUND(E116*P116,2)</f>
        <v>0</v>
      </c>
      <c r="R116" s="243"/>
      <c r="S116" s="243" t="s">
        <v>191</v>
      </c>
      <c r="T116" s="244" t="s">
        <v>192</v>
      </c>
      <c r="U116" s="228">
        <v>0.315</v>
      </c>
      <c r="V116" s="228">
        <f>ROUND(E116*U116,2)</f>
        <v>0.32</v>
      </c>
      <c r="W116" s="228"/>
      <c r="X116" s="228" t="s">
        <v>332</v>
      </c>
      <c r="Y116" s="228" t="s">
        <v>164</v>
      </c>
      <c r="Z116" s="217"/>
      <c r="AA116" s="217"/>
      <c r="AB116" s="217"/>
      <c r="AC116" s="217"/>
      <c r="AD116" s="217"/>
      <c r="AE116" s="217"/>
      <c r="AF116" s="217"/>
      <c r="AG116" s="217" t="s">
        <v>333</v>
      </c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outlineLevel="2" x14ac:dyDescent="0.2">
      <c r="A117" s="224"/>
      <c r="B117" s="225"/>
      <c r="C117" s="262" t="s">
        <v>334</v>
      </c>
      <c r="D117" s="254"/>
      <c r="E117" s="254"/>
      <c r="F117" s="254"/>
      <c r="G117" s="254"/>
      <c r="H117" s="228"/>
      <c r="I117" s="228"/>
      <c r="J117" s="228"/>
      <c r="K117" s="228"/>
      <c r="L117" s="228"/>
      <c r="M117" s="228"/>
      <c r="N117" s="227"/>
      <c r="O117" s="227"/>
      <c r="P117" s="227"/>
      <c r="Q117" s="227"/>
      <c r="R117" s="228"/>
      <c r="S117" s="228"/>
      <c r="T117" s="228"/>
      <c r="U117" s="228"/>
      <c r="V117" s="228"/>
      <c r="W117" s="228"/>
      <c r="X117" s="228"/>
      <c r="Y117" s="228"/>
      <c r="Z117" s="217"/>
      <c r="AA117" s="217"/>
      <c r="AB117" s="217"/>
      <c r="AC117" s="217"/>
      <c r="AD117" s="217"/>
      <c r="AE117" s="217"/>
      <c r="AF117" s="217"/>
      <c r="AG117" s="217" t="s">
        <v>209</v>
      </c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outlineLevel="1" x14ac:dyDescent="0.2">
      <c r="A118" s="247">
        <v>58</v>
      </c>
      <c r="B118" s="248" t="s">
        <v>335</v>
      </c>
      <c r="C118" s="261" t="s">
        <v>336</v>
      </c>
      <c r="D118" s="249" t="s">
        <v>182</v>
      </c>
      <c r="E118" s="250">
        <v>2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12</v>
      </c>
      <c r="M118" s="252">
        <f>G118*(1+L118/100)</f>
        <v>0</v>
      </c>
      <c r="N118" s="250">
        <v>2.3000000000000001E-4</v>
      </c>
      <c r="O118" s="250">
        <f>ROUND(E118*N118,2)</f>
        <v>0</v>
      </c>
      <c r="P118" s="250">
        <v>0</v>
      </c>
      <c r="Q118" s="250">
        <f>ROUND(E118*P118,2)</f>
        <v>0</v>
      </c>
      <c r="R118" s="252" t="s">
        <v>174</v>
      </c>
      <c r="S118" s="252" t="s">
        <v>161</v>
      </c>
      <c r="T118" s="253" t="s">
        <v>162</v>
      </c>
      <c r="U118" s="228">
        <v>0</v>
      </c>
      <c r="V118" s="228">
        <f>ROUND(E118*U118,2)</f>
        <v>0</v>
      </c>
      <c r="W118" s="228"/>
      <c r="X118" s="228" t="s">
        <v>175</v>
      </c>
      <c r="Y118" s="228" t="s">
        <v>164</v>
      </c>
      <c r="Z118" s="217"/>
      <c r="AA118" s="217"/>
      <c r="AB118" s="217"/>
      <c r="AC118" s="217"/>
      <c r="AD118" s="217"/>
      <c r="AE118" s="217"/>
      <c r="AF118" s="217"/>
      <c r="AG118" s="217" t="s">
        <v>176</v>
      </c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</row>
    <row r="119" spans="1:60" x14ac:dyDescent="0.2">
      <c r="A119" s="231" t="s">
        <v>155</v>
      </c>
      <c r="B119" s="232" t="s">
        <v>97</v>
      </c>
      <c r="C119" s="258" t="s">
        <v>98</v>
      </c>
      <c r="D119" s="233"/>
      <c r="E119" s="234"/>
      <c r="F119" s="235"/>
      <c r="G119" s="235">
        <f>SUMIF(AG120:AG152,"&lt;&gt;NOR",G120:G152)</f>
        <v>0</v>
      </c>
      <c r="H119" s="235"/>
      <c r="I119" s="235">
        <f>SUM(I120:I152)</f>
        <v>0</v>
      </c>
      <c r="J119" s="235"/>
      <c r="K119" s="235">
        <f>SUM(K120:K152)</f>
        <v>0</v>
      </c>
      <c r="L119" s="235"/>
      <c r="M119" s="235">
        <f>SUM(M120:M152)</f>
        <v>0</v>
      </c>
      <c r="N119" s="234"/>
      <c r="O119" s="234">
        <f>SUM(O120:O152)</f>
        <v>0.20000000000000004</v>
      </c>
      <c r="P119" s="234"/>
      <c r="Q119" s="234">
        <f>SUM(Q120:Q152)</f>
        <v>0.18000000000000002</v>
      </c>
      <c r="R119" s="235"/>
      <c r="S119" s="235"/>
      <c r="T119" s="236"/>
      <c r="U119" s="230"/>
      <c r="V119" s="230">
        <f>SUM(V120:V152)</f>
        <v>22.7</v>
      </c>
      <c r="W119" s="230"/>
      <c r="X119" s="230"/>
      <c r="Y119" s="230"/>
      <c r="AG119" t="s">
        <v>156</v>
      </c>
    </row>
    <row r="120" spans="1:60" outlineLevel="1" x14ac:dyDescent="0.2">
      <c r="A120" s="247">
        <v>59</v>
      </c>
      <c r="B120" s="248" t="s">
        <v>337</v>
      </c>
      <c r="C120" s="261" t="s">
        <v>338</v>
      </c>
      <c r="D120" s="249" t="s">
        <v>322</v>
      </c>
      <c r="E120" s="250">
        <v>1</v>
      </c>
      <c r="F120" s="251"/>
      <c r="G120" s="252">
        <f>ROUND(E120*F120,2)</f>
        <v>0</v>
      </c>
      <c r="H120" s="251"/>
      <c r="I120" s="252">
        <f>ROUND(E120*H120,2)</f>
        <v>0</v>
      </c>
      <c r="J120" s="251"/>
      <c r="K120" s="252">
        <f>ROUND(E120*J120,2)</f>
        <v>0</v>
      </c>
      <c r="L120" s="252">
        <v>12</v>
      </c>
      <c r="M120" s="252">
        <f>G120*(1+L120/100)</f>
        <v>0</v>
      </c>
      <c r="N120" s="250">
        <v>0</v>
      </c>
      <c r="O120" s="250">
        <f>ROUND(E120*N120,2)</f>
        <v>0</v>
      </c>
      <c r="P120" s="250">
        <v>1.933E-2</v>
      </c>
      <c r="Q120" s="250">
        <f>ROUND(E120*P120,2)</f>
        <v>0.02</v>
      </c>
      <c r="R120" s="252" t="s">
        <v>272</v>
      </c>
      <c r="S120" s="252" t="s">
        <v>161</v>
      </c>
      <c r="T120" s="253" t="s">
        <v>162</v>
      </c>
      <c r="U120" s="228">
        <v>0.59</v>
      </c>
      <c r="V120" s="228">
        <f>ROUND(E120*U120,2)</f>
        <v>0.59</v>
      </c>
      <c r="W120" s="228"/>
      <c r="X120" s="228" t="s">
        <v>163</v>
      </c>
      <c r="Y120" s="228" t="s">
        <v>164</v>
      </c>
      <c r="Z120" s="217"/>
      <c r="AA120" s="217"/>
      <c r="AB120" s="217"/>
      <c r="AC120" s="217"/>
      <c r="AD120" s="217"/>
      <c r="AE120" s="217"/>
      <c r="AF120" s="217"/>
      <c r="AG120" s="217" t="s">
        <v>165</v>
      </c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ht="22.5" outlineLevel="1" x14ac:dyDescent="0.2">
      <c r="A121" s="247">
        <v>60</v>
      </c>
      <c r="B121" s="248" t="s">
        <v>339</v>
      </c>
      <c r="C121" s="261" t="s">
        <v>340</v>
      </c>
      <c r="D121" s="249" t="s">
        <v>322</v>
      </c>
      <c r="E121" s="250">
        <v>1</v>
      </c>
      <c r="F121" s="251"/>
      <c r="G121" s="252">
        <f>ROUND(E121*F121,2)</f>
        <v>0</v>
      </c>
      <c r="H121" s="251"/>
      <c r="I121" s="252">
        <f>ROUND(E121*H121,2)</f>
        <v>0</v>
      </c>
      <c r="J121" s="251"/>
      <c r="K121" s="252">
        <f>ROUND(E121*J121,2)</f>
        <v>0</v>
      </c>
      <c r="L121" s="252">
        <v>12</v>
      </c>
      <c r="M121" s="252">
        <f>G121*(1+L121/100)</f>
        <v>0</v>
      </c>
      <c r="N121" s="250">
        <v>1.77E-2</v>
      </c>
      <c r="O121" s="250">
        <f>ROUND(E121*N121,2)</f>
        <v>0.02</v>
      </c>
      <c r="P121" s="250">
        <v>0</v>
      </c>
      <c r="Q121" s="250">
        <f>ROUND(E121*P121,2)</f>
        <v>0</v>
      </c>
      <c r="R121" s="252" t="s">
        <v>272</v>
      </c>
      <c r="S121" s="252" t="s">
        <v>161</v>
      </c>
      <c r="T121" s="253" t="s">
        <v>162</v>
      </c>
      <c r="U121" s="228">
        <v>0.97299999999999998</v>
      </c>
      <c r="V121" s="228">
        <f>ROUND(E121*U121,2)</f>
        <v>0.97</v>
      </c>
      <c r="W121" s="228"/>
      <c r="X121" s="228" t="s">
        <v>163</v>
      </c>
      <c r="Y121" s="228" t="s">
        <v>164</v>
      </c>
      <c r="Z121" s="217"/>
      <c r="AA121" s="217"/>
      <c r="AB121" s="217"/>
      <c r="AC121" s="217"/>
      <c r="AD121" s="217"/>
      <c r="AE121" s="217"/>
      <c r="AF121" s="217"/>
      <c r="AG121" s="217" t="s">
        <v>165</v>
      </c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</row>
    <row r="122" spans="1:60" outlineLevel="1" x14ac:dyDescent="0.2">
      <c r="A122" s="247">
        <v>61</v>
      </c>
      <c r="B122" s="248" t="s">
        <v>341</v>
      </c>
      <c r="C122" s="261" t="s">
        <v>342</v>
      </c>
      <c r="D122" s="249" t="s">
        <v>322</v>
      </c>
      <c r="E122" s="250">
        <v>1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12</v>
      </c>
      <c r="M122" s="252">
        <f>G122*(1+L122/100)</f>
        <v>0</v>
      </c>
      <c r="N122" s="250">
        <v>1.8600000000000001E-3</v>
      </c>
      <c r="O122" s="250">
        <f>ROUND(E122*N122,2)</f>
        <v>0</v>
      </c>
      <c r="P122" s="250">
        <v>0</v>
      </c>
      <c r="Q122" s="250">
        <f>ROUND(E122*P122,2)</f>
        <v>0</v>
      </c>
      <c r="R122" s="252" t="s">
        <v>272</v>
      </c>
      <c r="S122" s="252" t="s">
        <v>161</v>
      </c>
      <c r="T122" s="253" t="s">
        <v>162</v>
      </c>
      <c r="U122" s="228">
        <v>1.3340000000000001</v>
      </c>
      <c r="V122" s="228">
        <f>ROUND(E122*U122,2)</f>
        <v>1.33</v>
      </c>
      <c r="W122" s="228"/>
      <c r="X122" s="228" t="s">
        <v>163</v>
      </c>
      <c r="Y122" s="228" t="s">
        <v>164</v>
      </c>
      <c r="Z122" s="217"/>
      <c r="AA122" s="217"/>
      <c r="AB122" s="217"/>
      <c r="AC122" s="217"/>
      <c r="AD122" s="217"/>
      <c r="AE122" s="217"/>
      <c r="AF122" s="217"/>
      <c r="AG122" s="217" t="s">
        <v>165</v>
      </c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outlineLevel="1" x14ac:dyDescent="0.2">
      <c r="A123" s="247">
        <v>62</v>
      </c>
      <c r="B123" s="248" t="s">
        <v>343</v>
      </c>
      <c r="C123" s="261" t="s">
        <v>344</v>
      </c>
      <c r="D123" s="249" t="s">
        <v>322</v>
      </c>
      <c r="E123" s="250">
        <v>1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12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1.9460000000000002E-2</v>
      </c>
      <c r="Q123" s="250">
        <f>ROUND(E123*P123,2)</f>
        <v>0.02</v>
      </c>
      <c r="R123" s="252" t="s">
        <v>272</v>
      </c>
      <c r="S123" s="252" t="s">
        <v>161</v>
      </c>
      <c r="T123" s="253" t="s">
        <v>162</v>
      </c>
      <c r="U123" s="228">
        <v>0.38200000000000001</v>
      </c>
      <c r="V123" s="228">
        <f>ROUND(E123*U123,2)</f>
        <v>0.38</v>
      </c>
      <c r="W123" s="228"/>
      <c r="X123" s="228" t="s">
        <v>163</v>
      </c>
      <c r="Y123" s="228" t="s">
        <v>164</v>
      </c>
      <c r="Z123" s="217"/>
      <c r="AA123" s="217"/>
      <c r="AB123" s="217"/>
      <c r="AC123" s="217"/>
      <c r="AD123" s="217"/>
      <c r="AE123" s="217"/>
      <c r="AF123" s="217"/>
      <c r="AG123" s="217" t="s">
        <v>165</v>
      </c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outlineLevel="1" x14ac:dyDescent="0.2">
      <c r="A124" s="238">
        <v>63</v>
      </c>
      <c r="B124" s="239" t="s">
        <v>345</v>
      </c>
      <c r="C124" s="259" t="s">
        <v>346</v>
      </c>
      <c r="D124" s="240" t="s">
        <v>322</v>
      </c>
      <c r="E124" s="241">
        <v>2</v>
      </c>
      <c r="F124" s="242"/>
      <c r="G124" s="243">
        <f>ROUND(E124*F124,2)</f>
        <v>0</v>
      </c>
      <c r="H124" s="242"/>
      <c r="I124" s="243">
        <f>ROUND(E124*H124,2)</f>
        <v>0</v>
      </c>
      <c r="J124" s="242"/>
      <c r="K124" s="243">
        <f>ROUND(E124*J124,2)</f>
        <v>0</v>
      </c>
      <c r="L124" s="243">
        <v>12</v>
      </c>
      <c r="M124" s="243">
        <f>G124*(1+L124/100)</f>
        <v>0</v>
      </c>
      <c r="N124" s="241">
        <v>1.41E-3</v>
      </c>
      <c r="O124" s="241">
        <f>ROUND(E124*N124,2)</f>
        <v>0</v>
      </c>
      <c r="P124" s="241">
        <v>0</v>
      </c>
      <c r="Q124" s="241">
        <f>ROUND(E124*P124,2)</f>
        <v>0</v>
      </c>
      <c r="R124" s="243" t="s">
        <v>272</v>
      </c>
      <c r="S124" s="243" t="s">
        <v>161</v>
      </c>
      <c r="T124" s="244" t="s">
        <v>162</v>
      </c>
      <c r="U124" s="228">
        <v>1.575</v>
      </c>
      <c r="V124" s="228">
        <f>ROUND(E124*U124,2)</f>
        <v>3.15</v>
      </c>
      <c r="W124" s="228"/>
      <c r="X124" s="228" t="s">
        <v>163</v>
      </c>
      <c r="Y124" s="228" t="s">
        <v>164</v>
      </c>
      <c r="Z124" s="217"/>
      <c r="AA124" s="217"/>
      <c r="AB124" s="217"/>
      <c r="AC124" s="217"/>
      <c r="AD124" s="217"/>
      <c r="AE124" s="217"/>
      <c r="AF124" s="217"/>
      <c r="AG124" s="217" t="s">
        <v>165</v>
      </c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</row>
    <row r="125" spans="1:60" outlineLevel="2" x14ac:dyDescent="0.2">
      <c r="A125" s="224"/>
      <c r="B125" s="225"/>
      <c r="C125" s="262" t="s">
        <v>347</v>
      </c>
      <c r="D125" s="254"/>
      <c r="E125" s="254"/>
      <c r="F125" s="254"/>
      <c r="G125" s="254"/>
      <c r="H125" s="228"/>
      <c r="I125" s="228"/>
      <c r="J125" s="228"/>
      <c r="K125" s="228"/>
      <c r="L125" s="228"/>
      <c r="M125" s="228"/>
      <c r="N125" s="227"/>
      <c r="O125" s="227"/>
      <c r="P125" s="227"/>
      <c r="Q125" s="227"/>
      <c r="R125" s="228"/>
      <c r="S125" s="228"/>
      <c r="T125" s="228"/>
      <c r="U125" s="228"/>
      <c r="V125" s="228"/>
      <c r="W125" s="228"/>
      <c r="X125" s="228"/>
      <c r="Y125" s="228"/>
      <c r="Z125" s="217"/>
      <c r="AA125" s="217"/>
      <c r="AB125" s="217"/>
      <c r="AC125" s="217"/>
      <c r="AD125" s="217"/>
      <c r="AE125" s="217"/>
      <c r="AF125" s="217"/>
      <c r="AG125" s="217" t="s">
        <v>209</v>
      </c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outlineLevel="1" x14ac:dyDescent="0.2">
      <c r="A126" s="247">
        <v>64</v>
      </c>
      <c r="B126" s="248" t="s">
        <v>348</v>
      </c>
      <c r="C126" s="261" t="s">
        <v>349</v>
      </c>
      <c r="D126" s="249" t="s">
        <v>322</v>
      </c>
      <c r="E126" s="250">
        <v>1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12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3.2899999999999999E-2</v>
      </c>
      <c r="Q126" s="250">
        <f>ROUND(E126*P126,2)</f>
        <v>0.03</v>
      </c>
      <c r="R126" s="252" t="s">
        <v>272</v>
      </c>
      <c r="S126" s="252" t="s">
        <v>161</v>
      </c>
      <c r="T126" s="253" t="s">
        <v>162</v>
      </c>
      <c r="U126" s="228">
        <v>0.432</v>
      </c>
      <c r="V126" s="228">
        <f>ROUND(E126*U126,2)</f>
        <v>0.43</v>
      </c>
      <c r="W126" s="228"/>
      <c r="X126" s="228" t="s">
        <v>163</v>
      </c>
      <c r="Y126" s="228" t="s">
        <v>164</v>
      </c>
      <c r="Z126" s="217"/>
      <c r="AA126" s="217"/>
      <c r="AB126" s="217"/>
      <c r="AC126" s="217"/>
      <c r="AD126" s="217"/>
      <c r="AE126" s="217"/>
      <c r="AF126" s="217"/>
      <c r="AG126" s="217" t="s">
        <v>165</v>
      </c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</row>
    <row r="127" spans="1:60" outlineLevel="1" x14ac:dyDescent="0.2">
      <c r="A127" s="247">
        <v>65</v>
      </c>
      <c r="B127" s="248" t="s">
        <v>350</v>
      </c>
      <c r="C127" s="261" t="s">
        <v>351</v>
      </c>
      <c r="D127" s="249" t="s">
        <v>322</v>
      </c>
      <c r="E127" s="250">
        <v>1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12</v>
      </c>
      <c r="M127" s="252">
        <f>G127*(1+L127/100)</f>
        <v>0</v>
      </c>
      <c r="N127" s="250">
        <v>4.4999999999999999E-4</v>
      </c>
      <c r="O127" s="250">
        <f>ROUND(E127*N127,2)</f>
        <v>0</v>
      </c>
      <c r="P127" s="250">
        <v>0</v>
      </c>
      <c r="Q127" s="250">
        <f>ROUND(E127*P127,2)</f>
        <v>0</v>
      </c>
      <c r="R127" s="252" t="s">
        <v>272</v>
      </c>
      <c r="S127" s="252" t="s">
        <v>161</v>
      </c>
      <c r="T127" s="253" t="s">
        <v>162</v>
      </c>
      <c r="U127" s="228">
        <v>5</v>
      </c>
      <c r="V127" s="228">
        <f>ROUND(E127*U127,2)</f>
        <v>5</v>
      </c>
      <c r="W127" s="228"/>
      <c r="X127" s="228" t="s">
        <v>163</v>
      </c>
      <c r="Y127" s="228" t="s">
        <v>164</v>
      </c>
      <c r="Z127" s="217"/>
      <c r="AA127" s="217"/>
      <c r="AB127" s="217"/>
      <c r="AC127" s="217"/>
      <c r="AD127" s="217"/>
      <c r="AE127" s="217"/>
      <c r="AF127" s="217"/>
      <c r="AG127" s="217" t="s">
        <v>165</v>
      </c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outlineLevel="1" x14ac:dyDescent="0.2">
      <c r="A128" s="247">
        <v>66</v>
      </c>
      <c r="B128" s="248" t="s">
        <v>352</v>
      </c>
      <c r="C128" s="261" t="s">
        <v>353</v>
      </c>
      <c r="D128" s="249" t="s">
        <v>182</v>
      </c>
      <c r="E128" s="250">
        <v>1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12</v>
      </c>
      <c r="M128" s="252">
        <f>G128*(1+L128/100)</f>
        <v>0</v>
      </c>
      <c r="N128" s="250">
        <v>1.81E-3</v>
      </c>
      <c r="O128" s="250">
        <f>ROUND(E128*N128,2)</f>
        <v>0</v>
      </c>
      <c r="P128" s="250">
        <v>0</v>
      </c>
      <c r="Q128" s="250">
        <f>ROUND(E128*P128,2)</f>
        <v>0</v>
      </c>
      <c r="R128" s="252" t="s">
        <v>272</v>
      </c>
      <c r="S128" s="252" t="s">
        <v>161</v>
      </c>
      <c r="T128" s="253" t="s">
        <v>162</v>
      </c>
      <c r="U128" s="228">
        <v>1.262</v>
      </c>
      <c r="V128" s="228">
        <f>ROUND(E128*U128,2)</f>
        <v>1.26</v>
      </c>
      <c r="W128" s="228"/>
      <c r="X128" s="228" t="s">
        <v>163</v>
      </c>
      <c r="Y128" s="228" t="s">
        <v>164</v>
      </c>
      <c r="Z128" s="217"/>
      <c r="AA128" s="217"/>
      <c r="AB128" s="217"/>
      <c r="AC128" s="217"/>
      <c r="AD128" s="217"/>
      <c r="AE128" s="217"/>
      <c r="AF128" s="217"/>
      <c r="AG128" s="217" t="s">
        <v>165</v>
      </c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outlineLevel="1" x14ac:dyDescent="0.2">
      <c r="A129" s="247">
        <v>67</v>
      </c>
      <c r="B129" s="248" t="s">
        <v>354</v>
      </c>
      <c r="C129" s="261" t="s">
        <v>355</v>
      </c>
      <c r="D129" s="249" t="s">
        <v>322</v>
      </c>
      <c r="E129" s="250">
        <v>1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12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6.7000000000000004E-2</v>
      </c>
      <c r="Q129" s="250">
        <f>ROUND(E129*P129,2)</f>
        <v>7.0000000000000007E-2</v>
      </c>
      <c r="R129" s="252" t="s">
        <v>272</v>
      </c>
      <c r="S129" s="252" t="s">
        <v>161</v>
      </c>
      <c r="T129" s="253" t="s">
        <v>162</v>
      </c>
      <c r="U129" s="228">
        <v>0.31</v>
      </c>
      <c r="V129" s="228">
        <f>ROUND(E129*U129,2)</f>
        <v>0.31</v>
      </c>
      <c r="W129" s="228"/>
      <c r="X129" s="228" t="s">
        <v>163</v>
      </c>
      <c r="Y129" s="228" t="s">
        <v>164</v>
      </c>
      <c r="Z129" s="217"/>
      <c r="AA129" s="217"/>
      <c r="AB129" s="217"/>
      <c r="AC129" s="217"/>
      <c r="AD129" s="217"/>
      <c r="AE129" s="217"/>
      <c r="AF129" s="217"/>
      <c r="AG129" s="217" t="s">
        <v>165</v>
      </c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outlineLevel="1" x14ac:dyDescent="0.2">
      <c r="A130" s="247">
        <v>68</v>
      </c>
      <c r="B130" s="248" t="s">
        <v>356</v>
      </c>
      <c r="C130" s="261" t="s">
        <v>357</v>
      </c>
      <c r="D130" s="249" t="s">
        <v>322</v>
      </c>
      <c r="E130" s="250">
        <v>1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12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4.3499999999999997E-2</v>
      </c>
      <c r="Q130" s="250">
        <f>ROUND(E130*P130,2)</f>
        <v>0.04</v>
      </c>
      <c r="R130" s="252" t="s">
        <v>272</v>
      </c>
      <c r="S130" s="252" t="s">
        <v>161</v>
      </c>
      <c r="T130" s="253" t="s">
        <v>162</v>
      </c>
      <c r="U130" s="228">
        <v>0.71299999999999997</v>
      </c>
      <c r="V130" s="228">
        <f>ROUND(E130*U130,2)</f>
        <v>0.71</v>
      </c>
      <c r="W130" s="228"/>
      <c r="X130" s="228" t="s">
        <v>163</v>
      </c>
      <c r="Y130" s="228" t="s">
        <v>164</v>
      </c>
      <c r="Z130" s="217"/>
      <c r="AA130" s="217"/>
      <c r="AB130" s="217"/>
      <c r="AC130" s="217"/>
      <c r="AD130" s="217"/>
      <c r="AE130" s="217"/>
      <c r="AF130" s="217"/>
      <c r="AG130" s="217" t="s">
        <v>165</v>
      </c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</row>
    <row r="131" spans="1:60" outlineLevel="1" x14ac:dyDescent="0.2">
      <c r="A131" s="247">
        <v>69</v>
      </c>
      <c r="B131" s="248" t="s">
        <v>358</v>
      </c>
      <c r="C131" s="261" t="s">
        <v>359</v>
      </c>
      <c r="D131" s="249" t="s">
        <v>322</v>
      </c>
      <c r="E131" s="250">
        <v>11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12</v>
      </c>
      <c r="M131" s="252">
        <f>G131*(1+L131/100)</f>
        <v>0</v>
      </c>
      <c r="N131" s="250">
        <v>8.0000000000000007E-5</v>
      </c>
      <c r="O131" s="250">
        <f>ROUND(E131*N131,2)</f>
        <v>0</v>
      </c>
      <c r="P131" s="250">
        <v>0</v>
      </c>
      <c r="Q131" s="250">
        <f>ROUND(E131*P131,2)</f>
        <v>0</v>
      </c>
      <c r="R131" s="252" t="s">
        <v>272</v>
      </c>
      <c r="S131" s="252" t="s">
        <v>161</v>
      </c>
      <c r="T131" s="253" t="s">
        <v>162</v>
      </c>
      <c r="U131" s="228">
        <v>0.28999999999999998</v>
      </c>
      <c r="V131" s="228">
        <f>ROUND(E131*U131,2)</f>
        <v>3.19</v>
      </c>
      <c r="W131" s="228"/>
      <c r="X131" s="228" t="s">
        <v>163</v>
      </c>
      <c r="Y131" s="228" t="s">
        <v>164</v>
      </c>
      <c r="Z131" s="217"/>
      <c r="AA131" s="217"/>
      <c r="AB131" s="217"/>
      <c r="AC131" s="217"/>
      <c r="AD131" s="217"/>
      <c r="AE131" s="217"/>
      <c r="AF131" s="217"/>
      <c r="AG131" s="217" t="s">
        <v>165</v>
      </c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</row>
    <row r="132" spans="1:60" outlineLevel="1" x14ac:dyDescent="0.2">
      <c r="A132" s="247">
        <v>70</v>
      </c>
      <c r="B132" s="248" t="s">
        <v>360</v>
      </c>
      <c r="C132" s="261" t="s">
        <v>361</v>
      </c>
      <c r="D132" s="249" t="s">
        <v>322</v>
      </c>
      <c r="E132" s="250">
        <v>2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12</v>
      </c>
      <c r="M132" s="252">
        <f>G132*(1+L132/100)</f>
        <v>0</v>
      </c>
      <c r="N132" s="250">
        <v>0</v>
      </c>
      <c r="O132" s="250">
        <f>ROUND(E132*N132,2)</f>
        <v>0</v>
      </c>
      <c r="P132" s="250">
        <v>1.56E-3</v>
      </c>
      <c r="Q132" s="250">
        <f>ROUND(E132*P132,2)</f>
        <v>0</v>
      </c>
      <c r="R132" s="252" t="s">
        <v>272</v>
      </c>
      <c r="S132" s="252" t="s">
        <v>161</v>
      </c>
      <c r="T132" s="253" t="s">
        <v>162</v>
      </c>
      <c r="U132" s="228">
        <v>0.217</v>
      </c>
      <c r="V132" s="228">
        <f>ROUND(E132*U132,2)</f>
        <v>0.43</v>
      </c>
      <c r="W132" s="228"/>
      <c r="X132" s="228" t="s">
        <v>163</v>
      </c>
      <c r="Y132" s="228" t="s">
        <v>164</v>
      </c>
      <c r="Z132" s="217"/>
      <c r="AA132" s="217"/>
      <c r="AB132" s="217"/>
      <c r="AC132" s="217"/>
      <c r="AD132" s="217"/>
      <c r="AE132" s="217"/>
      <c r="AF132" s="217"/>
      <c r="AG132" s="217" t="s">
        <v>165</v>
      </c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</row>
    <row r="133" spans="1:60" outlineLevel="1" x14ac:dyDescent="0.2">
      <c r="A133" s="247">
        <v>71</v>
      </c>
      <c r="B133" s="248" t="s">
        <v>362</v>
      </c>
      <c r="C133" s="261" t="s">
        <v>363</v>
      </c>
      <c r="D133" s="249" t="s">
        <v>182</v>
      </c>
      <c r="E133" s="250">
        <v>3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12</v>
      </c>
      <c r="M133" s="252">
        <f>G133*(1+L133/100)</f>
        <v>0</v>
      </c>
      <c r="N133" s="250">
        <v>4.0000000000000003E-5</v>
      </c>
      <c r="O133" s="250">
        <f>ROUND(E133*N133,2)</f>
        <v>0</v>
      </c>
      <c r="P133" s="250">
        <v>0</v>
      </c>
      <c r="Q133" s="250">
        <f>ROUND(E133*P133,2)</f>
        <v>0</v>
      </c>
      <c r="R133" s="252" t="s">
        <v>272</v>
      </c>
      <c r="S133" s="252" t="s">
        <v>161</v>
      </c>
      <c r="T133" s="253" t="s">
        <v>162</v>
      </c>
      <c r="U133" s="228">
        <v>0.44500000000000001</v>
      </c>
      <c r="V133" s="228">
        <f>ROUND(E133*U133,2)</f>
        <v>1.34</v>
      </c>
      <c r="W133" s="228"/>
      <c r="X133" s="228" t="s">
        <v>163</v>
      </c>
      <c r="Y133" s="228" t="s">
        <v>164</v>
      </c>
      <c r="Z133" s="217"/>
      <c r="AA133" s="217"/>
      <c r="AB133" s="217"/>
      <c r="AC133" s="217"/>
      <c r="AD133" s="217"/>
      <c r="AE133" s="217"/>
      <c r="AF133" s="217"/>
      <c r="AG133" s="217" t="s">
        <v>165</v>
      </c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</row>
    <row r="134" spans="1:60" outlineLevel="1" x14ac:dyDescent="0.2">
      <c r="A134" s="247">
        <v>72</v>
      </c>
      <c r="B134" s="248" t="s">
        <v>364</v>
      </c>
      <c r="C134" s="261" t="s">
        <v>365</v>
      </c>
      <c r="D134" s="249" t="s">
        <v>182</v>
      </c>
      <c r="E134" s="250">
        <v>1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12</v>
      </c>
      <c r="M134" s="252">
        <f>G134*(1+L134/100)</f>
        <v>0</v>
      </c>
      <c r="N134" s="250">
        <v>1.2999999999999999E-4</v>
      </c>
      <c r="O134" s="250">
        <f>ROUND(E134*N134,2)</f>
        <v>0</v>
      </c>
      <c r="P134" s="250">
        <v>0</v>
      </c>
      <c r="Q134" s="250">
        <f>ROUND(E134*P134,2)</f>
        <v>0</v>
      </c>
      <c r="R134" s="252" t="s">
        <v>272</v>
      </c>
      <c r="S134" s="252" t="s">
        <v>161</v>
      </c>
      <c r="T134" s="253" t="s">
        <v>162</v>
      </c>
      <c r="U134" s="228">
        <v>0.624</v>
      </c>
      <c r="V134" s="228">
        <f>ROUND(E134*U134,2)</f>
        <v>0.62</v>
      </c>
      <c r="W134" s="228"/>
      <c r="X134" s="228" t="s">
        <v>163</v>
      </c>
      <c r="Y134" s="228" t="s">
        <v>164</v>
      </c>
      <c r="Z134" s="217"/>
      <c r="AA134" s="217"/>
      <c r="AB134" s="217"/>
      <c r="AC134" s="217"/>
      <c r="AD134" s="217"/>
      <c r="AE134" s="217"/>
      <c r="AF134" s="217"/>
      <c r="AG134" s="217" t="s">
        <v>165</v>
      </c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</row>
    <row r="135" spans="1:60" outlineLevel="1" x14ac:dyDescent="0.2">
      <c r="A135" s="247">
        <v>73</v>
      </c>
      <c r="B135" s="248" t="s">
        <v>366</v>
      </c>
      <c r="C135" s="261" t="s">
        <v>367</v>
      </c>
      <c r="D135" s="249" t="s">
        <v>182</v>
      </c>
      <c r="E135" s="250">
        <v>3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12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8.4999999999999995E-4</v>
      </c>
      <c r="Q135" s="250">
        <f>ROUND(E135*P135,2)</f>
        <v>0</v>
      </c>
      <c r="R135" s="252" t="s">
        <v>272</v>
      </c>
      <c r="S135" s="252" t="s">
        <v>161</v>
      </c>
      <c r="T135" s="253" t="s">
        <v>162</v>
      </c>
      <c r="U135" s="228">
        <v>3.7999999999999999E-2</v>
      </c>
      <c r="V135" s="228">
        <f>ROUND(E135*U135,2)</f>
        <v>0.11</v>
      </c>
      <c r="W135" s="228"/>
      <c r="X135" s="228" t="s">
        <v>163</v>
      </c>
      <c r="Y135" s="228" t="s">
        <v>164</v>
      </c>
      <c r="Z135" s="217"/>
      <c r="AA135" s="217"/>
      <c r="AB135" s="217"/>
      <c r="AC135" s="217"/>
      <c r="AD135" s="217"/>
      <c r="AE135" s="217"/>
      <c r="AF135" s="217"/>
      <c r="AG135" s="217" t="s">
        <v>165</v>
      </c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</row>
    <row r="136" spans="1:60" outlineLevel="1" x14ac:dyDescent="0.2">
      <c r="A136" s="247">
        <v>74</v>
      </c>
      <c r="B136" s="248" t="s">
        <v>368</v>
      </c>
      <c r="C136" s="261" t="s">
        <v>369</v>
      </c>
      <c r="D136" s="249" t="s">
        <v>182</v>
      </c>
      <c r="E136" s="250">
        <v>2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12</v>
      </c>
      <c r="M136" s="252">
        <f>G136*(1+L136/100)</f>
        <v>0</v>
      </c>
      <c r="N136" s="250">
        <v>1E-4</v>
      </c>
      <c r="O136" s="250">
        <f>ROUND(E136*N136,2)</f>
        <v>0</v>
      </c>
      <c r="P136" s="250">
        <v>0</v>
      </c>
      <c r="Q136" s="250">
        <f>ROUND(E136*P136,2)</f>
        <v>0</v>
      </c>
      <c r="R136" s="252" t="s">
        <v>272</v>
      </c>
      <c r="S136" s="252" t="s">
        <v>161</v>
      </c>
      <c r="T136" s="253" t="s">
        <v>162</v>
      </c>
      <c r="U136" s="228">
        <v>0.246</v>
      </c>
      <c r="V136" s="228">
        <f>ROUND(E136*U136,2)</f>
        <v>0.49</v>
      </c>
      <c r="W136" s="228"/>
      <c r="X136" s="228" t="s">
        <v>163</v>
      </c>
      <c r="Y136" s="228" t="s">
        <v>164</v>
      </c>
      <c r="Z136" s="217"/>
      <c r="AA136" s="217"/>
      <c r="AB136" s="217"/>
      <c r="AC136" s="217"/>
      <c r="AD136" s="217"/>
      <c r="AE136" s="217"/>
      <c r="AF136" s="217"/>
      <c r="AG136" s="217" t="s">
        <v>165</v>
      </c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</row>
    <row r="137" spans="1:60" outlineLevel="1" x14ac:dyDescent="0.2">
      <c r="A137" s="247">
        <v>75</v>
      </c>
      <c r="B137" s="248" t="s">
        <v>370</v>
      </c>
      <c r="C137" s="261" t="s">
        <v>371</v>
      </c>
      <c r="D137" s="249" t="s">
        <v>182</v>
      </c>
      <c r="E137" s="250">
        <v>1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12</v>
      </c>
      <c r="M137" s="252">
        <f>G137*(1+L137/100)</f>
        <v>0</v>
      </c>
      <c r="N137" s="250">
        <v>1.4999999999999999E-4</v>
      </c>
      <c r="O137" s="250">
        <f>ROUND(E137*N137,2)</f>
        <v>0</v>
      </c>
      <c r="P137" s="250">
        <v>0</v>
      </c>
      <c r="Q137" s="250">
        <f>ROUND(E137*P137,2)</f>
        <v>0</v>
      </c>
      <c r="R137" s="252" t="s">
        <v>272</v>
      </c>
      <c r="S137" s="252" t="s">
        <v>161</v>
      </c>
      <c r="T137" s="253" t="s">
        <v>162</v>
      </c>
      <c r="U137" s="228">
        <v>0.25</v>
      </c>
      <c r="V137" s="228">
        <f>ROUND(E137*U137,2)</f>
        <v>0.25</v>
      </c>
      <c r="W137" s="228"/>
      <c r="X137" s="228" t="s">
        <v>163</v>
      </c>
      <c r="Y137" s="228" t="s">
        <v>164</v>
      </c>
      <c r="Z137" s="217"/>
      <c r="AA137" s="217"/>
      <c r="AB137" s="217"/>
      <c r="AC137" s="217"/>
      <c r="AD137" s="217"/>
      <c r="AE137" s="217"/>
      <c r="AF137" s="217"/>
      <c r="AG137" s="217" t="s">
        <v>165</v>
      </c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</row>
    <row r="138" spans="1:60" outlineLevel="1" x14ac:dyDescent="0.2">
      <c r="A138" s="247">
        <v>76</v>
      </c>
      <c r="B138" s="248" t="s">
        <v>372</v>
      </c>
      <c r="C138" s="261" t="s">
        <v>373</v>
      </c>
      <c r="D138" s="249" t="s">
        <v>182</v>
      </c>
      <c r="E138" s="250">
        <v>1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12</v>
      </c>
      <c r="M138" s="252">
        <f>G138*(1+L138/100)</f>
        <v>0</v>
      </c>
      <c r="N138" s="250">
        <v>8.0000000000000004E-4</v>
      </c>
      <c r="O138" s="250">
        <f>ROUND(E138*N138,2)</f>
        <v>0</v>
      </c>
      <c r="P138" s="250">
        <v>0</v>
      </c>
      <c r="Q138" s="250">
        <f>ROUND(E138*P138,2)</f>
        <v>0</v>
      </c>
      <c r="R138" s="252" t="s">
        <v>272</v>
      </c>
      <c r="S138" s="252" t="s">
        <v>161</v>
      </c>
      <c r="T138" s="253" t="s">
        <v>162</v>
      </c>
      <c r="U138" s="228">
        <v>0.37</v>
      </c>
      <c r="V138" s="228">
        <f>ROUND(E138*U138,2)</f>
        <v>0.37</v>
      </c>
      <c r="W138" s="228"/>
      <c r="X138" s="228" t="s">
        <v>163</v>
      </c>
      <c r="Y138" s="228" t="s">
        <v>164</v>
      </c>
      <c r="Z138" s="217"/>
      <c r="AA138" s="217"/>
      <c r="AB138" s="217"/>
      <c r="AC138" s="217"/>
      <c r="AD138" s="217"/>
      <c r="AE138" s="217"/>
      <c r="AF138" s="217"/>
      <c r="AG138" s="217" t="s">
        <v>165</v>
      </c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</row>
    <row r="139" spans="1:60" ht="45" outlineLevel="1" x14ac:dyDescent="0.2">
      <c r="A139" s="238">
        <v>77</v>
      </c>
      <c r="B139" s="239" t="s">
        <v>374</v>
      </c>
      <c r="C139" s="259" t="s">
        <v>375</v>
      </c>
      <c r="D139" s="240" t="s">
        <v>322</v>
      </c>
      <c r="E139" s="241">
        <v>1</v>
      </c>
      <c r="F139" s="242"/>
      <c r="G139" s="243">
        <f>ROUND(E139*F139,2)</f>
        <v>0</v>
      </c>
      <c r="H139" s="242"/>
      <c r="I139" s="243">
        <f>ROUND(E139*H139,2)</f>
        <v>0</v>
      </c>
      <c r="J139" s="242"/>
      <c r="K139" s="243">
        <f>ROUND(E139*J139,2)</f>
        <v>0</v>
      </c>
      <c r="L139" s="243">
        <v>12</v>
      </c>
      <c r="M139" s="243">
        <f>G139*(1+L139/100)</f>
        <v>0</v>
      </c>
      <c r="N139" s="241">
        <v>1.2999999999999999E-2</v>
      </c>
      <c r="O139" s="241">
        <f>ROUND(E139*N139,2)</f>
        <v>0.01</v>
      </c>
      <c r="P139" s="241">
        <v>0</v>
      </c>
      <c r="Q139" s="241">
        <f>ROUND(E139*P139,2)</f>
        <v>0</v>
      </c>
      <c r="R139" s="243" t="s">
        <v>272</v>
      </c>
      <c r="S139" s="243" t="s">
        <v>161</v>
      </c>
      <c r="T139" s="244" t="s">
        <v>162</v>
      </c>
      <c r="U139" s="228">
        <v>1.77</v>
      </c>
      <c r="V139" s="228">
        <f>ROUND(E139*U139,2)</f>
        <v>1.77</v>
      </c>
      <c r="W139" s="228"/>
      <c r="X139" s="228" t="s">
        <v>163</v>
      </c>
      <c r="Y139" s="228" t="s">
        <v>164</v>
      </c>
      <c r="Z139" s="217"/>
      <c r="AA139" s="217"/>
      <c r="AB139" s="217"/>
      <c r="AC139" s="217"/>
      <c r="AD139" s="217"/>
      <c r="AE139" s="217"/>
      <c r="AF139" s="217"/>
      <c r="AG139" s="217" t="s">
        <v>165</v>
      </c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</row>
    <row r="140" spans="1:60" outlineLevel="2" x14ac:dyDescent="0.2">
      <c r="A140" s="224"/>
      <c r="B140" s="225"/>
      <c r="C140" s="262" t="s">
        <v>376</v>
      </c>
      <c r="D140" s="254"/>
      <c r="E140" s="254"/>
      <c r="F140" s="254"/>
      <c r="G140" s="254"/>
      <c r="H140" s="228"/>
      <c r="I140" s="228"/>
      <c r="J140" s="228"/>
      <c r="K140" s="228"/>
      <c r="L140" s="228"/>
      <c r="M140" s="228"/>
      <c r="N140" s="227"/>
      <c r="O140" s="227"/>
      <c r="P140" s="227"/>
      <c r="Q140" s="227"/>
      <c r="R140" s="228"/>
      <c r="S140" s="228"/>
      <c r="T140" s="228"/>
      <c r="U140" s="228"/>
      <c r="V140" s="228"/>
      <c r="W140" s="228"/>
      <c r="X140" s="228"/>
      <c r="Y140" s="228"/>
      <c r="Z140" s="217"/>
      <c r="AA140" s="217"/>
      <c r="AB140" s="217"/>
      <c r="AC140" s="217"/>
      <c r="AD140" s="217"/>
      <c r="AE140" s="217"/>
      <c r="AF140" s="217"/>
      <c r="AG140" s="217" t="s">
        <v>209</v>
      </c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</row>
    <row r="141" spans="1:60" ht="33.75" outlineLevel="1" x14ac:dyDescent="0.2">
      <c r="A141" s="247">
        <v>78</v>
      </c>
      <c r="B141" s="248" t="s">
        <v>377</v>
      </c>
      <c r="C141" s="261" t="s">
        <v>378</v>
      </c>
      <c r="D141" s="249" t="s">
        <v>182</v>
      </c>
      <c r="E141" s="250">
        <v>1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12</v>
      </c>
      <c r="M141" s="252">
        <f>G141*(1+L141/100)</f>
        <v>0</v>
      </c>
      <c r="N141" s="250">
        <v>1.83E-3</v>
      </c>
      <c r="O141" s="250">
        <f>ROUND(E141*N141,2)</f>
        <v>0</v>
      </c>
      <c r="P141" s="250">
        <v>0</v>
      </c>
      <c r="Q141" s="250">
        <f>ROUND(E141*P141,2)</f>
        <v>0</v>
      </c>
      <c r="R141" s="252" t="s">
        <v>174</v>
      </c>
      <c r="S141" s="252" t="s">
        <v>162</v>
      </c>
      <c r="T141" s="253" t="s">
        <v>162</v>
      </c>
      <c r="U141" s="228">
        <v>0</v>
      </c>
      <c r="V141" s="228">
        <f>ROUND(E141*U141,2)</f>
        <v>0</v>
      </c>
      <c r="W141" s="228"/>
      <c r="X141" s="228" t="s">
        <v>175</v>
      </c>
      <c r="Y141" s="228" t="s">
        <v>164</v>
      </c>
      <c r="Z141" s="217"/>
      <c r="AA141" s="217"/>
      <c r="AB141" s="217"/>
      <c r="AC141" s="217"/>
      <c r="AD141" s="217"/>
      <c r="AE141" s="217"/>
      <c r="AF141" s="217"/>
      <c r="AG141" s="217" t="s">
        <v>176</v>
      </c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</row>
    <row r="142" spans="1:60" outlineLevel="1" x14ac:dyDescent="0.2">
      <c r="A142" s="247">
        <v>79</v>
      </c>
      <c r="B142" s="248" t="s">
        <v>379</v>
      </c>
      <c r="C142" s="261" t="s">
        <v>380</v>
      </c>
      <c r="D142" s="249" t="s">
        <v>182</v>
      </c>
      <c r="E142" s="250">
        <v>1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12</v>
      </c>
      <c r="M142" s="252">
        <f>G142*(1+L142/100)</f>
        <v>0</v>
      </c>
      <c r="N142" s="250">
        <v>0.11</v>
      </c>
      <c r="O142" s="250">
        <f>ROUND(E142*N142,2)</f>
        <v>0.11</v>
      </c>
      <c r="P142" s="250">
        <v>0</v>
      </c>
      <c r="Q142" s="250">
        <f>ROUND(E142*P142,2)</f>
        <v>0</v>
      </c>
      <c r="R142" s="252" t="s">
        <v>174</v>
      </c>
      <c r="S142" s="252" t="s">
        <v>161</v>
      </c>
      <c r="T142" s="253" t="s">
        <v>381</v>
      </c>
      <c r="U142" s="228">
        <v>0</v>
      </c>
      <c r="V142" s="228">
        <f>ROUND(E142*U142,2)</f>
        <v>0</v>
      </c>
      <c r="W142" s="228"/>
      <c r="X142" s="228" t="s">
        <v>175</v>
      </c>
      <c r="Y142" s="228" t="s">
        <v>164</v>
      </c>
      <c r="Z142" s="217"/>
      <c r="AA142" s="217"/>
      <c r="AB142" s="217"/>
      <c r="AC142" s="217"/>
      <c r="AD142" s="217"/>
      <c r="AE142" s="217"/>
      <c r="AF142" s="217"/>
      <c r="AG142" s="217" t="s">
        <v>176</v>
      </c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</row>
    <row r="143" spans="1:60" ht="22.5" outlineLevel="1" x14ac:dyDescent="0.2">
      <c r="A143" s="247">
        <v>80</v>
      </c>
      <c r="B143" s="248" t="s">
        <v>382</v>
      </c>
      <c r="C143" s="261" t="s">
        <v>383</v>
      </c>
      <c r="D143" s="249" t="s">
        <v>182</v>
      </c>
      <c r="E143" s="250">
        <v>2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12</v>
      </c>
      <c r="M143" s="252">
        <f>G143*(1+L143/100)</f>
        <v>0</v>
      </c>
      <c r="N143" s="250">
        <v>2.0000000000000001E-4</v>
      </c>
      <c r="O143" s="250">
        <f>ROUND(E143*N143,2)</f>
        <v>0</v>
      </c>
      <c r="P143" s="250">
        <v>0</v>
      </c>
      <c r="Q143" s="250">
        <f>ROUND(E143*P143,2)</f>
        <v>0</v>
      </c>
      <c r="R143" s="252" t="s">
        <v>174</v>
      </c>
      <c r="S143" s="252" t="s">
        <v>161</v>
      </c>
      <c r="T143" s="253" t="s">
        <v>162</v>
      </c>
      <c r="U143" s="228">
        <v>0</v>
      </c>
      <c r="V143" s="228">
        <f>ROUND(E143*U143,2)</f>
        <v>0</v>
      </c>
      <c r="W143" s="228"/>
      <c r="X143" s="228" t="s">
        <v>175</v>
      </c>
      <c r="Y143" s="228" t="s">
        <v>164</v>
      </c>
      <c r="Z143" s="217"/>
      <c r="AA143" s="217"/>
      <c r="AB143" s="217"/>
      <c r="AC143" s="217"/>
      <c r="AD143" s="217"/>
      <c r="AE143" s="217"/>
      <c r="AF143" s="217"/>
      <c r="AG143" s="217" t="s">
        <v>176</v>
      </c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</row>
    <row r="144" spans="1:60" ht="22.5" outlineLevel="1" x14ac:dyDescent="0.2">
      <c r="A144" s="247">
        <v>81</v>
      </c>
      <c r="B144" s="248" t="s">
        <v>384</v>
      </c>
      <c r="C144" s="261" t="s">
        <v>385</v>
      </c>
      <c r="D144" s="249" t="s">
        <v>182</v>
      </c>
      <c r="E144" s="250">
        <v>2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12</v>
      </c>
      <c r="M144" s="252">
        <f>G144*(1+L144/100)</f>
        <v>0</v>
      </c>
      <c r="N144" s="250">
        <v>0</v>
      </c>
      <c r="O144" s="250">
        <f>ROUND(E144*N144,2)</f>
        <v>0</v>
      </c>
      <c r="P144" s="250">
        <v>0</v>
      </c>
      <c r="Q144" s="250">
        <f>ROUND(E144*P144,2)</f>
        <v>0</v>
      </c>
      <c r="R144" s="252" t="s">
        <v>174</v>
      </c>
      <c r="S144" s="252" t="s">
        <v>386</v>
      </c>
      <c r="T144" s="253" t="s">
        <v>386</v>
      </c>
      <c r="U144" s="228">
        <v>0</v>
      </c>
      <c r="V144" s="228">
        <f>ROUND(E144*U144,2)</f>
        <v>0</v>
      </c>
      <c r="W144" s="228"/>
      <c r="X144" s="228" t="s">
        <v>175</v>
      </c>
      <c r="Y144" s="228" t="s">
        <v>164</v>
      </c>
      <c r="Z144" s="217"/>
      <c r="AA144" s="217"/>
      <c r="AB144" s="217"/>
      <c r="AC144" s="217"/>
      <c r="AD144" s="217"/>
      <c r="AE144" s="217"/>
      <c r="AF144" s="217"/>
      <c r="AG144" s="217" t="s">
        <v>176</v>
      </c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</row>
    <row r="145" spans="1:60" ht="22.5" outlineLevel="1" x14ac:dyDescent="0.2">
      <c r="A145" s="247">
        <v>82</v>
      </c>
      <c r="B145" s="248" t="s">
        <v>387</v>
      </c>
      <c r="C145" s="261" t="s">
        <v>388</v>
      </c>
      <c r="D145" s="249" t="s">
        <v>182</v>
      </c>
      <c r="E145" s="250">
        <v>1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12</v>
      </c>
      <c r="M145" s="252">
        <f>G145*(1+L145/100)</f>
        <v>0</v>
      </c>
      <c r="N145" s="250">
        <v>1.1999999999999999E-3</v>
      </c>
      <c r="O145" s="250">
        <f>ROUND(E145*N145,2)</f>
        <v>0</v>
      </c>
      <c r="P145" s="250">
        <v>0</v>
      </c>
      <c r="Q145" s="250">
        <f>ROUND(E145*P145,2)</f>
        <v>0</v>
      </c>
      <c r="R145" s="252" t="s">
        <v>174</v>
      </c>
      <c r="S145" s="252" t="s">
        <v>161</v>
      </c>
      <c r="T145" s="253" t="s">
        <v>162</v>
      </c>
      <c r="U145" s="228">
        <v>0</v>
      </c>
      <c r="V145" s="228">
        <f>ROUND(E145*U145,2)</f>
        <v>0</v>
      </c>
      <c r="W145" s="228"/>
      <c r="X145" s="228" t="s">
        <v>175</v>
      </c>
      <c r="Y145" s="228" t="s">
        <v>164</v>
      </c>
      <c r="Z145" s="217"/>
      <c r="AA145" s="217"/>
      <c r="AB145" s="217"/>
      <c r="AC145" s="217"/>
      <c r="AD145" s="217"/>
      <c r="AE145" s="217"/>
      <c r="AF145" s="217"/>
      <c r="AG145" s="217" t="s">
        <v>176</v>
      </c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</row>
    <row r="146" spans="1:60" ht="22.5" outlineLevel="1" x14ac:dyDescent="0.2">
      <c r="A146" s="247">
        <v>83</v>
      </c>
      <c r="B146" s="248" t="s">
        <v>389</v>
      </c>
      <c r="C146" s="261" t="s">
        <v>390</v>
      </c>
      <c r="D146" s="249" t="s">
        <v>182</v>
      </c>
      <c r="E146" s="250">
        <v>1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12</v>
      </c>
      <c r="M146" s="252">
        <f>G146*(1+L146/100)</f>
        <v>0</v>
      </c>
      <c r="N146" s="250">
        <v>1.48E-3</v>
      </c>
      <c r="O146" s="250">
        <f>ROUND(E146*N146,2)</f>
        <v>0</v>
      </c>
      <c r="P146" s="250">
        <v>0</v>
      </c>
      <c r="Q146" s="250">
        <f>ROUND(E146*P146,2)</f>
        <v>0</v>
      </c>
      <c r="R146" s="252" t="s">
        <v>174</v>
      </c>
      <c r="S146" s="252" t="s">
        <v>161</v>
      </c>
      <c r="T146" s="253" t="s">
        <v>162</v>
      </c>
      <c r="U146" s="228">
        <v>0</v>
      </c>
      <c r="V146" s="228">
        <f>ROUND(E146*U146,2)</f>
        <v>0</v>
      </c>
      <c r="W146" s="228"/>
      <c r="X146" s="228" t="s">
        <v>175</v>
      </c>
      <c r="Y146" s="228" t="s">
        <v>164</v>
      </c>
      <c r="Z146" s="217"/>
      <c r="AA146" s="217"/>
      <c r="AB146" s="217"/>
      <c r="AC146" s="217"/>
      <c r="AD146" s="217"/>
      <c r="AE146" s="217"/>
      <c r="AF146" s="217"/>
      <c r="AG146" s="217" t="s">
        <v>176</v>
      </c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</row>
    <row r="147" spans="1:60" outlineLevel="1" x14ac:dyDescent="0.2">
      <c r="A147" s="247">
        <v>84</v>
      </c>
      <c r="B147" s="248" t="s">
        <v>391</v>
      </c>
      <c r="C147" s="261" t="s">
        <v>392</v>
      </c>
      <c r="D147" s="249" t="s">
        <v>182</v>
      </c>
      <c r="E147" s="250">
        <v>2</v>
      </c>
      <c r="F147" s="251"/>
      <c r="G147" s="252">
        <f>ROUND(E147*F147,2)</f>
        <v>0</v>
      </c>
      <c r="H147" s="251"/>
      <c r="I147" s="252">
        <f>ROUND(E147*H147,2)</f>
        <v>0</v>
      </c>
      <c r="J147" s="251"/>
      <c r="K147" s="252">
        <f>ROUND(E147*J147,2)</f>
        <v>0</v>
      </c>
      <c r="L147" s="252">
        <v>12</v>
      </c>
      <c r="M147" s="252">
        <f>G147*(1+L147/100)</f>
        <v>0</v>
      </c>
      <c r="N147" s="250">
        <v>3.1E-4</v>
      </c>
      <c r="O147" s="250">
        <f>ROUND(E147*N147,2)</f>
        <v>0</v>
      </c>
      <c r="P147" s="250">
        <v>0</v>
      </c>
      <c r="Q147" s="250">
        <f>ROUND(E147*P147,2)</f>
        <v>0</v>
      </c>
      <c r="R147" s="252" t="s">
        <v>174</v>
      </c>
      <c r="S147" s="252" t="s">
        <v>161</v>
      </c>
      <c r="T147" s="253" t="s">
        <v>162</v>
      </c>
      <c r="U147" s="228">
        <v>0</v>
      </c>
      <c r="V147" s="228">
        <f>ROUND(E147*U147,2)</f>
        <v>0</v>
      </c>
      <c r="W147" s="228"/>
      <c r="X147" s="228" t="s">
        <v>175</v>
      </c>
      <c r="Y147" s="228" t="s">
        <v>164</v>
      </c>
      <c r="Z147" s="217"/>
      <c r="AA147" s="217"/>
      <c r="AB147" s="217"/>
      <c r="AC147" s="217"/>
      <c r="AD147" s="217"/>
      <c r="AE147" s="217"/>
      <c r="AF147" s="217"/>
      <c r="AG147" s="217" t="s">
        <v>176</v>
      </c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</row>
    <row r="148" spans="1:60" outlineLevel="1" x14ac:dyDescent="0.2">
      <c r="A148" s="247">
        <v>85</v>
      </c>
      <c r="B148" s="248" t="s">
        <v>393</v>
      </c>
      <c r="C148" s="261" t="s">
        <v>392</v>
      </c>
      <c r="D148" s="249" t="s">
        <v>182</v>
      </c>
      <c r="E148" s="250">
        <v>1</v>
      </c>
      <c r="F148" s="251"/>
      <c r="G148" s="252">
        <f>ROUND(E148*F148,2)</f>
        <v>0</v>
      </c>
      <c r="H148" s="251"/>
      <c r="I148" s="252">
        <f>ROUND(E148*H148,2)</f>
        <v>0</v>
      </c>
      <c r="J148" s="251"/>
      <c r="K148" s="252">
        <f>ROUND(E148*J148,2)</f>
        <v>0</v>
      </c>
      <c r="L148" s="252">
        <v>12</v>
      </c>
      <c r="M148" s="252">
        <f>G148*(1+L148/100)</f>
        <v>0</v>
      </c>
      <c r="N148" s="250">
        <v>2.2000000000000001E-4</v>
      </c>
      <c r="O148" s="250">
        <f>ROUND(E148*N148,2)</f>
        <v>0</v>
      </c>
      <c r="P148" s="250">
        <v>0</v>
      </c>
      <c r="Q148" s="250">
        <f>ROUND(E148*P148,2)</f>
        <v>0</v>
      </c>
      <c r="R148" s="252" t="s">
        <v>174</v>
      </c>
      <c r="S148" s="252" t="s">
        <v>161</v>
      </c>
      <c r="T148" s="253" t="s">
        <v>162</v>
      </c>
      <c r="U148" s="228">
        <v>0</v>
      </c>
      <c r="V148" s="228">
        <f>ROUND(E148*U148,2)</f>
        <v>0</v>
      </c>
      <c r="W148" s="228"/>
      <c r="X148" s="228" t="s">
        <v>175</v>
      </c>
      <c r="Y148" s="228" t="s">
        <v>164</v>
      </c>
      <c r="Z148" s="217"/>
      <c r="AA148" s="217"/>
      <c r="AB148" s="217"/>
      <c r="AC148" s="217"/>
      <c r="AD148" s="217"/>
      <c r="AE148" s="217"/>
      <c r="AF148" s="217"/>
      <c r="AG148" s="217" t="s">
        <v>176</v>
      </c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</row>
    <row r="149" spans="1:60" ht="22.5" outlineLevel="1" x14ac:dyDescent="0.2">
      <c r="A149" s="247">
        <v>86</v>
      </c>
      <c r="B149" s="248" t="s">
        <v>394</v>
      </c>
      <c r="C149" s="261" t="s">
        <v>395</v>
      </c>
      <c r="D149" s="249" t="s">
        <v>182</v>
      </c>
      <c r="E149" s="250">
        <v>1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12</v>
      </c>
      <c r="M149" s="252">
        <f>G149*(1+L149/100)</f>
        <v>0</v>
      </c>
      <c r="N149" s="250">
        <v>0.01</v>
      </c>
      <c r="O149" s="250">
        <f>ROUND(E149*N149,2)</f>
        <v>0.01</v>
      </c>
      <c r="P149" s="250">
        <v>0</v>
      </c>
      <c r="Q149" s="250">
        <f>ROUND(E149*P149,2)</f>
        <v>0</v>
      </c>
      <c r="R149" s="252" t="s">
        <v>174</v>
      </c>
      <c r="S149" s="252" t="s">
        <v>161</v>
      </c>
      <c r="T149" s="253" t="s">
        <v>162</v>
      </c>
      <c r="U149" s="228">
        <v>0</v>
      </c>
      <c r="V149" s="228">
        <f>ROUND(E149*U149,2)</f>
        <v>0</v>
      </c>
      <c r="W149" s="228"/>
      <c r="X149" s="228" t="s">
        <v>175</v>
      </c>
      <c r="Y149" s="228" t="s">
        <v>164</v>
      </c>
      <c r="Z149" s="217"/>
      <c r="AA149" s="217"/>
      <c r="AB149" s="217"/>
      <c r="AC149" s="217"/>
      <c r="AD149" s="217"/>
      <c r="AE149" s="217"/>
      <c r="AF149" s="217"/>
      <c r="AG149" s="217" t="s">
        <v>176</v>
      </c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</row>
    <row r="150" spans="1:60" ht="22.5" outlineLevel="1" x14ac:dyDescent="0.2">
      <c r="A150" s="247">
        <v>87</v>
      </c>
      <c r="B150" s="248" t="s">
        <v>396</v>
      </c>
      <c r="C150" s="261" t="s">
        <v>397</v>
      </c>
      <c r="D150" s="249" t="s">
        <v>182</v>
      </c>
      <c r="E150" s="250">
        <v>1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12</v>
      </c>
      <c r="M150" s="252">
        <f>G150*(1+L150/100)</f>
        <v>0</v>
      </c>
      <c r="N150" s="250">
        <v>1.44E-2</v>
      </c>
      <c r="O150" s="250">
        <f>ROUND(E150*N150,2)</f>
        <v>0.01</v>
      </c>
      <c r="P150" s="250">
        <v>0</v>
      </c>
      <c r="Q150" s="250">
        <f>ROUND(E150*P150,2)</f>
        <v>0</v>
      </c>
      <c r="R150" s="252" t="s">
        <v>174</v>
      </c>
      <c r="S150" s="252" t="s">
        <v>161</v>
      </c>
      <c r="T150" s="253" t="s">
        <v>162</v>
      </c>
      <c r="U150" s="228">
        <v>0</v>
      </c>
      <c r="V150" s="228">
        <f>ROUND(E150*U150,2)</f>
        <v>0</v>
      </c>
      <c r="W150" s="228"/>
      <c r="X150" s="228" t="s">
        <v>175</v>
      </c>
      <c r="Y150" s="228" t="s">
        <v>164</v>
      </c>
      <c r="Z150" s="217"/>
      <c r="AA150" s="217"/>
      <c r="AB150" s="217"/>
      <c r="AC150" s="217"/>
      <c r="AD150" s="217"/>
      <c r="AE150" s="217"/>
      <c r="AF150" s="217"/>
      <c r="AG150" s="217" t="s">
        <v>176</v>
      </c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</row>
    <row r="151" spans="1:60" ht="22.5" outlineLevel="1" x14ac:dyDescent="0.2">
      <c r="A151" s="247">
        <v>88</v>
      </c>
      <c r="B151" s="248" t="s">
        <v>398</v>
      </c>
      <c r="C151" s="261" t="s">
        <v>399</v>
      </c>
      <c r="D151" s="249" t="s">
        <v>182</v>
      </c>
      <c r="E151" s="250">
        <v>1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12</v>
      </c>
      <c r="M151" s="252">
        <f>G151*(1+L151/100)</f>
        <v>0</v>
      </c>
      <c r="N151" s="250">
        <v>8.8000000000000005E-3</v>
      </c>
      <c r="O151" s="250">
        <f>ROUND(E151*N151,2)</f>
        <v>0.01</v>
      </c>
      <c r="P151" s="250">
        <v>0</v>
      </c>
      <c r="Q151" s="250">
        <f>ROUND(E151*P151,2)</f>
        <v>0</v>
      </c>
      <c r="R151" s="252" t="s">
        <v>174</v>
      </c>
      <c r="S151" s="252" t="s">
        <v>161</v>
      </c>
      <c r="T151" s="253" t="s">
        <v>162</v>
      </c>
      <c r="U151" s="228">
        <v>0</v>
      </c>
      <c r="V151" s="228">
        <f>ROUND(E151*U151,2)</f>
        <v>0</v>
      </c>
      <c r="W151" s="228"/>
      <c r="X151" s="228" t="s">
        <v>175</v>
      </c>
      <c r="Y151" s="228" t="s">
        <v>164</v>
      </c>
      <c r="Z151" s="217"/>
      <c r="AA151" s="217"/>
      <c r="AB151" s="217"/>
      <c r="AC151" s="217"/>
      <c r="AD151" s="217"/>
      <c r="AE151" s="217"/>
      <c r="AF151" s="217"/>
      <c r="AG151" s="217" t="s">
        <v>176</v>
      </c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</row>
    <row r="152" spans="1:60" ht="22.5" outlineLevel="1" x14ac:dyDescent="0.2">
      <c r="A152" s="247">
        <v>89</v>
      </c>
      <c r="B152" s="248" t="s">
        <v>400</v>
      </c>
      <c r="C152" s="261" t="s">
        <v>401</v>
      </c>
      <c r="D152" s="249" t="s">
        <v>182</v>
      </c>
      <c r="E152" s="250">
        <v>1</v>
      </c>
      <c r="F152" s="251"/>
      <c r="G152" s="252">
        <f>ROUND(E152*F152,2)</f>
        <v>0</v>
      </c>
      <c r="H152" s="251"/>
      <c r="I152" s="252">
        <f>ROUND(E152*H152,2)</f>
        <v>0</v>
      </c>
      <c r="J152" s="251"/>
      <c r="K152" s="252">
        <f>ROUND(E152*J152,2)</f>
        <v>0</v>
      </c>
      <c r="L152" s="252">
        <v>12</v>
      </c>
      <c r="M152" s="252">
        <f>G152*(1+L152/100)</f>
        <v>0</v>
      </c>
      <c r="N152" s="250">
        <v>2.5000000000000001E-2</v>
      </c>
      <c r="O152" s="250">
        <f>ROUND(E152*N152,2)</f>
        <v>0.03</v>
      </c>
      <c r="P152" s="250">
        <v>0</v>
      </c>
      <c r="Q152" s="250">
        <f>ROUND(E152*P152,2)</f>
        <v>0</v>
      </c>
      <c r="R152" s="252" t="s">
        <v>174</v>
      </c>
      <c r="S152" s="252" t="s">
        <v>161</v>
      </c>
      <c r="T152" s="253" t="s">
        <v>162</v>
      </c>
      <c r="U152" s="228">
        <v>0</v>
      </c>
      <c r="V152" s="228">
        <f>ROUND(E152*U152,2)</f>
        <v>0</v>
      </c>
      <c r="W152" s="228"/>
      <c r="X152" s="228" t="s">
        <v>175</v>
      </c>
      <c r="Y152" s="228" t="s">
        <v>164</v>
      </c>
      <c r="Z152" s="217"/>
      <c r="AA152" s="217"/>
      <c r="AB152" s="217"/>
      <c r="AC152" s="217"/>
      <c r="AD152" s="217"/>
      <c r="AE152" s="217"/>
      <c r="AF152" s="217"/>
      <c r="AG152" s="217" t="s">
        <v>176</v>
      </c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</row>
    <row r="153" spans="1:60" x14ac:dyDescent="0.2">
      <c r="A153" s="231" t="s">
        <v>155</v>
      </c>
      <c r="B153" s="232" t="s">
        <v>99</v>
      </c>
      <c r="C153" s="258" t="s">
        <v>100</v>
      </c>
      <c r="D153" s="233"/>
      <c r="E153" s="234"/>
      <c r="F153" s="235"/>
      <c r="G153" s="235">
        <f>SUMIF(AG154:AG156,"&lt;&gt;NOR",G154:G156)</f>
        <v>0</v>
      </c>
      <c r="H153" s="235"/>
      <c r="I153" s="235">
        <f>SUM(I154:I156)</f>
        <v>0</v>
      </c>
      <c r="J153" s="235"/>
      <c r="K153" s="235">
        <f>SUM(K154:K156)</f>
        <v>0</v>
      </c>
      <c r="L153" s="235"/>
      <c r="M153" s="235">
        <f>SUM(M154:M156)</f>
        <v>0</v>
      </c>
      <c r="N153" s="234"/>
      <c r="O153" s="234">
        <f>SUM(O154:O156)</f>
        <v>0.04</v>
      </c>
      <c r="P153" s="234"/>
      <c r="Q153" s="234">
        <f>SUM(Q154:Q156)</f>
        <v>0.23</v>
      </c>
      <c r="R153" s="235"/>
      <c r="S153" s="235"/>
      <c r="T153" s="236"/>
      <c r="U153" s="230"/>
      <c r="V153" s="230">
        <f>SUM(V154:V156)</f>
        <v>8.6300000000000008</v>
      </c>
      <c r="W153" s="230"/>
      <c r="X153" s="230"/>
      <c r="Y153" s="230"/>
      <c r="AG153" t="s">
        <v>156</v>
      </c>
    </row>
    <row r="154" spans="1:60" outlineLevel="1" x14ac:dyDescent="0.2">
      <c r="A154" s="247">
        <v>90</v>
      </c>
      <c r="B154" s="248" t="s">
        <v>402</v>
      </c>
      <c r="C154" s="261" t="s">
        <v>403</v>
      </c>
      <c r="D154" s="249" t="s">
        <v>182</v>
      </c>
      <c r="E154" s="250">
        <v>1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12</v>
      </c>
      <c r="M154" s="252">
        <f>G154*(1+L154/100)</f>
        <v>0</v>
      </c>
      <c r="N154" s="250">
        <v>2.0000000000000001E-4</v>
      </c>
      <c r="O154" s="250">
        <f>ROUND(E154*N154,2)</f>
        <v>0</v>
      </c>
      <c r="P154" s="250">
        <v>0.22625000000000001</v>
      </c>
      <c r="Q154" s="250">
        <f>ROUND(E154*P154,2)</f>
        <v>0.23</v>
      </c>
      <c r="R154" s="252" t="s">
        <v>323</v>
      </c>
      <c r="S154" s="252" t="s">
        <v>161</v>
      </c>
      <c r="T154" s="253" t="s">
        <v>162</v>
      </c>
      <c r="U154" s="228">
        <v>1.5449999999999999</v>
      </c>
      <c r="V154" s="228">
        <f>ROUND(E154*U154,2)</f>
        <v>1.55</v>
      </c>
      <c r="W154" s="228"/>
      <c r="X154" s="228" t="s">
        <v>163</v>
      </c>
      <c r="Y154" s="228" t="s">
        <v>164</v>
      </c>
      <c r="Z154" s="217"/>
      <c r="AA154" s="217"/>
      <c r="AB154" s="217"/>
      <c r="AC154" s="217"/>
      <c r="AD154" s="217"/>
      <c r="AE154" s="217"/>
      <c r="AF154" s="217"/>
      <c r="AG154" s="217" t="s">
        <v>165</v>
      </c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</row>
    <row r="155" spans="1:60" ht="22.5" outlineLevel="1" x14ac:dyDescent="0.2">
      <c r="A155" s="247">
        <v>91</v>
      </c>
      <c r="B155" s="248" t="s">
        <v>404</v>
      </c>
      <c r="C155" s="261" t="s">
        <v>405</v>
      </c>
      <c r="D155" s="249" t="s">
        <v>322</v>
      </c>
      <c r="E155" s="250">
        <v>1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12</v>
      </c>
      <c r="M155" s="252">
        <f>G155*(1+L155/100)</f>
        <v>0</v>
      </c>
      <c r="N155" s="250">
        <v>4.2000000000000002E-4</v>
      </c>
      <c r="O155" s="250">
        <f>ROUND(E155*N155,2)</f>
        <v>0</v>
      </c>
      <c r="P155" s="250">
        <v>0</v>
      </c>
      <c r="Q155" s="250">
        <f>ROUND(E155*P155,2)</f>
        <v>0</v>
      </c>
      <c r="R155" s="252" t="s">
        <v>323</v>
      </c>
      <c r="S155" s="252" t="s">
        <v>161</v>
      </c>
      <c r="T155" s="253" t="s">
        <v>162</v>
      </c>
      <c r="U155" s="228">
        <v>7.0759999999999996</v>
      </c>
      <c r="V155" s="228">
        <f>ROUND(E155*U155,2)</f>
        <v>7.08</v>
      </c>
      <c r="W155" s="228"/>
      <c r="X155" s="228" t="s">
        <v>163</v>
      </c>
      <c r="Y155" s="228" t="s">
        <v>164</v>
      </c>
      <c r="Z155" s="217"/>
      <c r="AA155" s="217"/>
      <c r="AB155" s="217"/>
      <c r="AC155" s="217"/>
      <c r="AD155" s="217"/>
      <c r="AE155" s="217"/>
      <c r="AF155" s="217"/>
      <c r="AG155" s="217" t="s">
        <v>165</v>
      </c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</row>
    <row r="156" spans="1:60" ht="22.5" outlineLevel="1" x14ac:dyDescent="0.2">
      <c r="A156" s="247">
        <v>92</v>
      </c>
      <c r="B156" s="248" t="s">
        <v>406</v>
      </c>
      <c r="C156" s="261" t="s">
        <v>407</v>
      </c>
      <c r="D156" s="249" t="s">
        <v>182</v>
      </c>
      <c r="E156" s="250">
        <v>1</v>
      </c>
      <c r="F156" s="251"/>
      <c r="G156" s="252">
        <f>ROUND(E156*F156,2)</f>
        <v>0</v>
      </c>
      <c r="H156" s="251"/>
      <c r="I156" s="252">
        <f>ROUND(E156*H156,2)</f>
        <v>0</v>
      </c>
      <c r="J156" s="251"/>
      <c r="K156" s="252">
        <f>ROUND(E156*J156,2)</f>
        <v>0</v>
      </c>
      <c r="L156" s="252">
        <v>12</v>
      </c>
      <c r="M156" s="252">
        <f>G156*(1+L156/100)</f>
        <v>0</v>
      </c>
      <c r="N156" s="250">
        <v>3.85E-2</v>
      </c>
      <c r="O156" s="250">
        <f>ROUND(E156*N156,2)</f>
        <v>0.04</v>
      </c>
      <c r="P156" s="250">
        <v>0</v>
      </c>
      <c r="Q156" s="250">
        <f>ROUND(E156*P156,2)</f>
        <v>0</v>
      </c>
      <c r="R156" s="252"/>
      <c r="S156" s="252" t="s">
        <v>191</v>
      </c>
      <c r="T156" s="253" t="s">
        <v>162</v>
      </c>
      <c r="U156" s="228">
        <v>0</v>
      </c>
      <c r="V156" s="228">
        <f>ROUND(E156*U156,2)</f>
        <v>0</v>
      </c>
      <c r="W156" s="228"/>
      <c r="X156" s="228" t="s">
        <v>175</v>
      </c>
      <c r="Y156" s="228" t="s">
        <v>164</v>
      </c>
      <c r="Z156" s="217"/>
      <c r="AA156" s="217"/>
      <c r="AB156" s="217"/>
      <c r="AC156" s="217"/>
      <c r="AD156" s="217"/>
      <c r="AE156" s="217"/>
      <c r="AF156" s="217"/>
      <c r="AG156" s="217" t="s">
        <v>176</v>
      </c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</row>
    <row r="157" spans="1:60" x14ac:dyDescent="0.2">
      <c r="A157" s="231" t="s">
        <v>155</v>
      </c>
      <c r="B157" s="232" t="s">
        <v>101</v>
      </c>
      <c r="C157" s="258" t="s">
        <v>102</v>
      </c>
      <c r="D157" s="233"/>
      <c r="E157" s="234"/>
      <c r="F157" s="235"/>
      <c r="G157" s="235">
        <f>SUMIF(AG158:AG158,"&lt;&gt;NOR",G158:G158)</f>
        <v>0</v>
      </c>
      <c r="H157" s="235"/>
      <c r="I157" s="235">
        <f>SUM(I158:I158)</f>
        <v>0</v>
      </c>
      <c r="J157" s="235"/>
      <c r="K157" s="235">
        <f>SUM(K158:K158)</f>
        <v>0</v>
      </c>
      <c r="L157" s="235"/>
      <c r="M157" s="235">
        <f>SUM(M158:M158)</f>
        <v>0</v>
      </c>
      <c r="N157" s="234"/>
      <c r="O157" s="234">
        <f>SUM(O158:O158)</f>
        <v>0</v>
      </c>
      <c r="P157" s="234"/>
      <c r="Q157" s="234">
        <f>SUM(Q158:Q158)</f>
        <v>0</v>
      </c>
      <c r="R157" s="235"/>
      <c r="S157" s="235"/>
      <c r="T157" s="236"/>
      <c r="U157" s="230"/>
      <c r="V157" s="230">
        <f>SUM(V158:V158)</f>
        <v>1.24</v>
      </c>
      <c r="W157" s="230"/>
      <c r="X157" s="230"/>
      <c r="Y157" s="230"/>
      <c r="AG157" t="s">
        <v>156</v>
      </c>
    </row>
    <row r="158" spans="1:60" ht="22.5" outlineLevel="1" x14ac:dyDescent="0.2">
      <c r="A158" s="247">
        <v>93</v>
      </c>
      <c r="B158" s="248" t="s">
        <v>408</v>
      </c>
      <c r="C158" s="261" t="s">
        <v>409</v>
      </c>
      <c r="D158" s="249" t="s">
        <v>182</v>
      </c>
      <c r="E158" s="250">
        <v>5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12</v>
      </c>
      <c r="M158" s="252">
        <f>G158*(1+L158/100)</f>
        <v>0</v>
      </c>
      <c r="N158" s="250">
        <v>8.9999999999999998E-4</v>
      </c>
      <c r="O158" s="250">
        <f>ROUND(E158*N158,2)</f>
        <v>0</v>
      </c>
      <c r="P158" s="250">
        <v>0</v>
      </c>
      <c r="Q158" s="250">
        <f>ROUND(E158*P158,2)</f>
        <v>0</v>
      </c>
      <c r="R158" s="252" t="s">
        <v>323</v>
      </c>
      <c r="S158" s="252" t="s">
        <v>161</v>
      </c>
      <c r="T158" s="253" t="s">
        <v>162</v>
      </c>
      <c r="U158" s="228">
        <v>0.247</v>
      </c>
      <c r="V158" s="228">
        <f>ROUND(E158*U158,2)</f>
        <v>1.24</v>
      </c>
      <c r="W158" s="228"/>
      <c r="X158" s="228" t="s">
        <v>163</v>
      </c>
      <c r="Y158" s="228" t="s">
        <v>164</v>
      </c>
      <c r="Z158" s="217"/>
      <c r="AA158" s="217"/>
      <c r="AB158" s="217"/>
      <c r="AC158" s="217"/>
      <c r="AD158" s="217"/>
      <c r="AE158" s="217"/>
      <c r="AF158" s="217"/>
      <c r="AG158" s="217" t="s">
        <v>165</v>
      </c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</row>
    <row r="159" spans="1:60" x14ac:dyDescent="0.2">
      <c r="A159" s="231" t="s">
        <v>155</v>
      </c>
      <c r="B159" s="232" t="s">
        <v>103</v>
      </c>
      <c r="C159" s="258" t="s">
        <v>104</v>
      </c>
      <c r="D159" s="233"/>
      <c r="E159" s="234"/>
      <c r="F159" s="235"/>
      <c r="G159" s="235">
        <f>SUMIF(AG160:AG168,"&lt;&gt;NOR",G160:G168)</f>
        <v>0</v>
      </c>
      <c r="H159" s="235"/>
      <c r="I159" s="235">
        <f>SUM(I160:I168)</f>
        <v>0</v>
      </c>
      <c r="J159" s="235"/>
      <c r="K159" s="235">
        <f>SUM(K160:K168)</f>
        <v>0</v>
      </c>
      <c r="L159" s="235"/>
      <c r="M159" s="235">
        <f>SUM(M160:M168)</f>
        <v>0</v>
      </c>
      <c r="N159" s="234"/>
      <c r="O159" s="234">
        <f>SUM(O160:O168)</f>
        <v>0.18</v>
      </c>
      <c r="P159" s="234"/>
      <c r="Q159" s="234">
        <f>SUM(Q160:Q168)</f>
        <v>0.11</v>
      </c>
      <c r="R159" s="235"/>
      <c r="S159" s="235"/>
      <c r="T159" s="236"/>
      <c r="U159" s="230"/>
      <c r="V159" s="230">
        <f>SUM(V160:V168)</f>
        <v>13.71</v>
      </c>
      <c r="W159" s="230"/>
      <c r="X159" s="230"/>
      <c r="Y159" s="230"/>
      <c r="AG159" t="s">
        <v>156</v>
      </c>
    </row>
    <row r="160" spans="1:60" ht="33.75" outlineLevel="1" x14ac:dyDescent="0.2">
      <c r="A160" s="238">
        <v>94</v>
      </c>
      <c r="B160" s="239" t="s">
        <v>410</v>
      </c>
      <c r="C160" s="259" t="s">
        <v>411</v>
      </c>
      <c r="D160" s="240" t="s">
        <v>234</v>
      </c>
      <c r="E160" s="241">
        <v>25</v>
      </c>
      <c r="F160" s="242"/>
      <c r="G160" s="243">
        <f>ROUND(E160*F160,2)</f>
        <v>0</v>
      </c>
      <c r="H160" s="242"/>
      <c r="I160" s="243">
        <f>ROUND(E160*H160,2)</f>
        <v>0</v>
      </c>
      <c r="J160" s="242"/>
      <c r="K160" s="243">
        <f>ROUND(E160*J160,2)</f>
        <v>0</v>
      </c>
      <c r="L160" s="243">
        <v>12</v>
      </c>
      <c r="M160" s="243">
        <f>G160*(1+L160/100)</f>
        <v>0</v>
      </c>
      <c r="N160" s="241">
        <v>1.06E-3</v>
      </c>
      <c r="O160" s="241">
        <f>ROUND(E160*N160,2)</f>
        <v>0.03</v>
      </c>
      <c r="P160" s="241">
        <v>0</v>
      </c>
      <c r="Q160" s="241">
        <f>ROUND(E160*P160,2)</f>
        <v>0</v>
      </c>
      <c r="R160" s="243" t="s">
        <v>272</v>
      </c>
      <c r="S160" s="243" t="s">
        <v>161</v>
      </c>
      <c r="T160" s="244" t="s">
        <v>162</v>
      </c>
      <c r="U160" s="228">
        <v>0.33262999999999998</v>
      </c>
      <c r="V160" s="228">
        <f>ROUND(E160*U160,2)</f>
        <v>8.32</v>
      </c>
      <c r="W160" s="228"/>
      <c r="X160" s="228" t="s">
        <v>163</v>
      </c>
      <c r="Y160" s="228" t="s">
        <v>164</v>
      </c>
      <c r="Z160" s="217"/>
      <c r="AA160" s="217"/>
      <c r="AB160" s="217"/>
      <c r="AC160" s="217"/>
      <c r="AD160" s="217"/>
      <c r="AE160" s="217"/>
      <c r="AF160" s="217"/>
      <c r="AG160" s="217" t="s">
        <v>165</v>
      </c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</row>
    <row r="161" spans="1:60" outlineLevel="2" x14ac:dyDescent="0.2">
      <c r="A161" s="224"/>
      <c r="B161" s="225"/>
      <c r="C161" s="260" t="s">
        <v>412</v>
      </c>
      <c r="D161" s="245"/>
      <c r="E161" s="245"/>
      <c r="F161" s="245"/>
      <c r="G161" s="245"/>
      <c r="H161" s="228"/>
      <c r="I161" s="228"/>
      <c r="J161" s="228"/>
      <c r="K161" s="228"/>
      <c r="L161" s="228"/>
      <c r="M161" s="228"/>
      <c r="N161" s="227"/>
      <c r="O161" s="227"/>
      <c r="P161" s="227"/>
      <c r="Q161" s="227"/>
      <c r="R161" s="228"/>
      <c r="S161" s="228"/>
      <c r="T161" s="228"/>
      <c r="U161" s="228"/>
      <c r="V161" s="228"/>
      <c r="W161" s="228"/>
      <c r="X161" s="228"/>
      <c r="Y161" s="228"/>
      <c r="Z161" s="217"/>
      <c r="AA161" s="217"/>
      <c r="AB161" s="217"/>
      <c r="AC161" s="217"/>
      <c r="AD161" s="217"/>
      <c r="AE161" s="217"/>
      <c r="AF161" s="217"/>
      <c r="AG161" s="217" t="s">
        <v>167</v>
      </c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</row>
    <row r="162" spans="1:60" outlineLevel="2" x14ac:dyDescent="0.2">
      <c r="A162" s="224"/>
      <c r="B162" s="225"/>
      <c r="C162" s="263" t="s">
        <v>306</v>
      </c>
      <c r="D162" s="255"/>
      <c r="E162" s="255"/>
      <c r="F162" s="255"/>
      <c r="G162" s="255"/>
      <c r="H162" s="228"/>
      <c r="I162" s="228"/>
      <c r="J162" s="228"/>
      <c r="K162" s="228"/>
      <c r="L162" s="228"/>
      <c r="M162" s="228"/>
      <c r="N162" s="227"/>
      <c r="O162" s="227"/>
      <c r="P162" s="227"/>
      <c r="Q162" s="227"/>
      <c r="R162" s="228"/>
      <c r="S162" s="228"/>
      <c r="T162" s="228"/>
      <c r="U162" s="228"/>
      <c r="V162" s="228"/>
      <c r="W162" s="228"/>
      <c r="X162" s="228"/>
      <c r="Y162" s="228"/>
      <c r="Z162" s="217"/>
      <c r="AA162" s="217"/>
      <c r="AB162" s="217"/>
      <c r="AC162" s="217"/>
      <c r="AD162" s="217"/>
      <c r="AE162" s="217"/>
      <c r="AF162" s="217"/>
      <c r="AG162" s="217" t="s">
        <v>209</v>
      </c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</row>
    <row r="163" spans="1:60" ht="22.5" outlineLevel="1" x14ac:dyDescent="0.2">
      <c r="A163" s="247">
        <v>95</v>
      </c>
      <c r="B163" s="248" t="s">
        <v>413</v>
      </c>
      <c r="C163" s="261" t="s">
        <v>414</v>
      </c>
      <c r="D163" s="249" t="s">
        <v>182</v>
      </c>
      <c r="E163" s="250">
        <v>4</v>
      </c>
      <c r="F163" s="251"/>
      <c r="G163" s="252">
        <f>ROUND(E163*F163,2)</f>
        <v>0</v>
      </c>
      <c r="H163" s="251"/>
      <c r="I163" s="252">
        <f>ROUND(E163*H163,2)</f>
        <v>0</v>
      </c>
      <c r="J163" s="251"/>
      <c r="K163" s="252">
        <f>ROUND(E163*J163,2)</f>
        <v>0</v>
      </c>
      <c r="L163" s="252">
        <v>12</v>
      </c>
      <c r="M163" s="252">
        <f>G163*(1+L163/100)</f>
        <v>0</v>
      </c>
      <c r="N163" s="250">
        <v>0</v>
      </c>
      <c r="O163" s="250">
        <f>ROUND(E163*N163,2)</f>
        <v>0</v>
      </c>
      <c r="P163" s="250">
        <v>0</v>
      </c>
      <c r="Q163" s="250">
        <f>ROUND(E163*P163,2)</f>
        <v>0</v>
      </c>
      <c r="R163" s="252" t="s">
        <v>323</v>
      </c>
      <c r="S163" s="252" t="s">
        <v>161</v>
      </c>
      <c r="T163" s="253" t="s">
        <v>162</v>
      </c>
      <c r="U163" s="228">
        <v>0.86799999999999999</v>
      </c>
      <c r="V163" s="228">
        <f>ROUND(E163*U163,2)</f>
        <v>3.47</v>
      </c>
      <c r="W163" s="228"/>
      <c r="X163" s="228" t="s">
        <v>163</v>
      </c>
      <c r="Y163" s="228" t="s">
        <v>164</v>
      </c>
      <c r="Z163" s="217"/>
      <c r="AA163" s="217"/>
      <c r="AB163" s="217"/>
      <c r="AC163" s="217"/>
      <c r="AD163" s="217"/>
      <c r="AE163" s="217"/>
      <c r="AF163" s="217"/>
      <c r="AG163" s="217" t="s">
        <v>165</v>
      </c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</row>
    <row r="164" spans="1:60" outlineLevel="1" x14ac:dyDescent="0.2">
      <c r="A164" s="247">
        <v>96</v>
      </c>
      <c r="B164" s="248" t="s">
        <v>415</v>
      </c>
      <c r="C164" s="261" t="s">
        <v>416</v>
      </c>
      <c r="D164" s="249" t="s">
        <v>182</v>
      </c>
      <c r="E164" s="250">
        <v>3</v>
      </c>
      <c r="F164" s="251"/>
      <c r="G164" s="252">
        <f>ROUND(E164*F164,2)</f>
        <v>0</v>
      </c>
      <c r="H164" s="251"/>
      <c r="I164" s="252">
        <f>ROUND(E164*H164,2)</f>
        <v>0</v>
      </c>
      <c r="J164" s="251"/>
      <c r="K164" s="252">
        <f>ROUND(E164*J164,2)</f>
        <v>0</v>
      </c>
      <c r="L164" s="252">
        <v>12</v>
      </c>
      <c r="M164" s="252">
        <f>G164*(1+L164/100)</f>
        <v>0</v>
      </c>
      <c r="N164" s="250">
        <v>1E-4</v>
      </c>
      <c r="O164" s="250">
        <f>ROUND(E164*N164,2)</f>
        <v>0</v>
      </c>
      <c r="P164" s="250">
        <v>3.7490000000000002E-2</v>
      </c>
      <c r="Q164" s="250">
        <f>ROUND(E164*P164,2)</f>
        <v>0.11</v>
      </c>
      <c r="R164" s="252" t="s">
        <v>323</v>
      </c>
      <c r="S164" s="252" t="s">
        <v>161</v>
      </c>
      <c r="T164" s="253" t="s">
        <v>162</v>
      </c>
      <c r="U164" s="228">
        <v>0.35</v>
      </c>
      <c r="V164" s="228">
        <f>ROUND(E164*U164,2)</f>
        <v>1.05</v>
      </c>
      <c r="W164" s="228"/>
      <c r="X164" s="228" t="s">
        <v>163</v>
      </c>
      <c r="Y164" s="228" t="s">
        <v>164</v>
      </c>
      <c r="Z164" s="217"/>
      <c r="AA164" s="217"/>
      <c r="AB164" s="217"/>
      <c r="AC164" s="217"/>
      <c r="AD164" s="217"/>
      <c r="AE164" s="217"/>
      <c r="AF164" s="217"/>
      <c r="AG164" s="217" t="s">
        <v>165</v>
      </c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</row>
    <row r="165" spans="1:60" outlineLevel="1" x14ac:dyDescent="0.2">
      <c r="A165" s="247">
        <v>97</v>
      </c>
      <c r="B165" s="248" t="s">
        <v>417</v>
      </c>
      <c r="C165" s="261" t="s">
        <v>418</v>
      </c>
      <c r="D165" s="249" t="s">
        <v>182</v>
      </c>
      <c r="E165" s="250">
        <v>1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12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 t="s">
        <v>323</v>
      </c>
      <c r="S165" s="252" t="s">
        <v>161</v>
      </c>
      <c r="T165" s="253" t="s">
        <v>162</v>
      </c>
      <c r="U165" s="228">
        <v>0.86799999999999999</v>
      </c>
      <c r="V165" s="228">
        <f>ROUND(E165*U165,2)</f>
        <v>0.87</v>
      </c>
      <c r="W165" s="228"/>
      <c r="X165" s="228" t="s">
        <v>163</v>
      </c>
      <c r="Y165" s="228" t="s">
        <v>164</v>
      </c>
      <c r="Z165" s="217"/>
      <c r="AA165" s="217"/>
      <c r="AB165" s="217"/>
      <c r="AC165" s="217"/>
      <c r="AD165" s="217"/>
      <c r="AE165" s="217"/>
      <c r="AF165" s="217"/>
      <c r="AG165" s="217" t="s">
        <v>165</v>
      </c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</row>
    <row r="166" spans="1:60" ht="22.5" outlineLevel="1" x14ac:dyDescent="0.2">
      <c r="A166" s="247">
        <v>98</v>
      </c>
      <c r="B166" s="248" t="s">
        <v>419</v>
      </c>
      <c r="C166" s="261" t="s">
        <v>420</v>
      </c>
      <c r="D166" s="249" t="s">
        <v>182</v>
      </c>
      <c r="E166" s="250">
        <v>1</v>
      </c>
      <c r="F166" s="251"/>
      <c r="G166" s="252">
        <f>ROUND(E166*F166,2)</f>
        <v>0</v>
      </c>
      <c r="H166" s="251"/>
      <c r="I166" s="252">
        <f>ROUND(E166*H166,2)</f>
        <v>0</v>
      </c>
      <c r="J166" s="251"/>
      <c r="K166" s="252">
        <f>ROUND(E166*J166,2)</f>
        <v>0</v>
      </c>
      <c r="L166" s="252">
        <v>12</v>
      </c>
      <c r="M166" s="252">
        <f>G166*(1+L166/100)</f>
        <v>0</v>
      </c>
      <c r="N166" s="250">
        <v>1.83E-2</v>
      </c>
      <c r="O166" s="250">
        <f>ROUND(E166*N166,2)</f>
        <v>0.02</v>
      </c>
      <c r="P166" s="250">
        <v>0</v>
      </c>
      <c r="Q166" s="250">
        <f>ROUND(E166*P166,2)</f>
        <v>0</v>
      </c>
      <c r="R166" s="252" t="s">
        <v>174</v>
      </c>
      <c r="S166" s="252" t="s">
        <v>161</v>
      </c>
      <c r="T166" s="253" t="s">
        <v>162</v>
      </c>
      <c r="U166" s="228">
        <v>0</v>
      </c>
      <c r="V166" s="228">
        <f>ROUND(E166*U166,2)</f>
        <v>0</v>
      </c>
      <c r="W166" s="228"/>
      <c r="X166" s="228" t="s">
        <v>175</v>
      </c>
      <c r="Y166" s="228" t="s">
        <v>164</v>
      </c>
      <c r="Z166" s="217"/>
      <c r="AA166" s="217"/>
      <c r="AB166" s="217"/>
      <c r="AC166" s="217"/>
      <c r="AD166" s="217"/>
      <c r="AE166" s="217"/>
      <c r="AF166" s="217"/>
      <c r="AG166" s="217" t="s">
        <v>176</v>
      </c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</row>
    <row r="167" spans="1:60" ht="22.5" outlineLevel="1" x14ac:dyDescent="0.2">
      <c r="A167" s="247">
        <v>99</v>
      </c>
      <c r="B167" s="248" t="s">
        <v>421</v>
      </c>
      <c r="C167" s="261" t="s">
        <v>422</v>
      </c>
      <c r="D167" s="249" t="s">
        <v>182</v>
      </c>
      <c r="E167" s="250">
        <v>3</v>
      </c>
      <c r="F167" s="251"/>
      <c r="G167" s="252">
        <f>ROUND(E167*F167,2)</f>
        <v>0</v>
      </c>
      <c r="H167" s="251"/>
      <c r="I167" s="252">
        <f>ROUND(E167*H167,2)</f>
        <v>0</v>
      </c>
      <c r="J167" s="251"/>
      <c r="K167" s="252">
        <f>ROUND(E167*J167,2)</f>
        <v>0</v>
      </c>
      <c r="L167" s="252">
        <v>12</v>
      </c>
      <c r="M167" s="252">
        <f>G167*(1+L167/100)</f>
        <v>0</v>
      </c>
      <c r="N167" s="250">
        <v>3.6600000000000001E-2</v>
      </c>
      <c r="O167" s="250">
        <f>ROUND(E167*N167,2)</f>
        <v>0.11</v>
      </c>
      <c r="P167" s="250">
        <v>0</v>
      </c>
      <c r="Q167" s="250">
        <f>ROUND(E167*P167,2)</f>
        <v>0</v>
      </c>
      <c r="R167" s="252" t="s">
        <v>174</v>
      </c>
      <c r="S167" s="252" t="s">
        <v>161</v>
      </c>
      <c r="T167" s="253" t="s">
        <v>162</v>
      </c>
      <c r="U167" s="228">
        <v>0</v>
      </c>
      <c r="V167" s="228">
        <f>ROUND(E167*U167,2)</f>
        <v>0</v>
      </c>
      <c r="W167" s="228"/>
      <c r="X167" s="228" t="s">
        <v>175</v>
      </c>
      <c r="Y167" s="228" t="s">
        <v>164</v>
      </c>
      <c r="Z167" s="217"/>
      <c r="AA167" s="217"/>
      <c r="AB167" s="217"/>
      <c r="AC167" s="217"/>
      <c r="AD167" s="217"/>
      <c r="AE167" s="217"/>
      <c r="AF167" s="217"/>
      <c r="AG167" s="217" t="s">
        <v>176</v>
      </c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</row>
    <row r="168" spans="1:60" outlineLevel="1" x14ac:dyDescent="0.2">
      <c r="A168" s="247">
        <v>100</v>
      </c>
      <c r="B168" s="248" t="s">
        <v>423</v>
      </c>
      <c r="C168" s="261" t="s">
        <v>424</v>
      </c>
      <c r="D168" s="249" t="s">
        <v>182</v>
      </c>
      <c r="E168" s="250">
        <v>1</v>
      </c>
      <c r="F168" s="251"/>
      <c r="G168" s="252">
        <f>ROUND(E168*F168,2)</f>
        <v>0</v>
      </c>
      <c r="H168" s="251"/>
      <c r="I168" s="252">
        <f>ROUND(E168*H168,2)</f>
        <v>0</v>
      </c>
      <c r="J168" s="251"/>
      <c r="K168" s="252">
        <f>ROUND(E168*J168,2)</f>
        <v>0</v>
      </c>
      <c r="L168" s="252">
        <v>12</v>
      </c>
      <c r="M168" s="252">
        <f>G168*(1+L168/100)</f>
        <v>0</v>
      </c>
      <c r="N168" s="250">
        <v>1.5900000000000001E-2</v>
      </c>
      <c r="O168" s="250">
        <f>ROUND(E168*N168,2)</f>
        <v>0.02</v>
      </c>
      <c r="P168" s="250">
        <v>0</v>
      </c>
      <c r="Q168" s="250">
        <f>ROUND(E168*P168,2)</f>
        <v>0</v>
      </c>
      <c r="R168" s="252" t="s">
        <v>174</v>
      </c>
      <c r="S168" s="252" t="s">
        <v>161</v>
      </c>
      <c r="T168" s="253" t="s">
        <v>162</v>
      </c>
      <c r="U168" s="228">
        <v>0</v>
      </c>
      <c r="V168" s="228">
        <f>ROUND(E168*U168,2)</f>
        <v>0</v>
      </c>
      <c r="W168" s="228"/>
      <c r="X168" s="228" t="s">
        <v>175</v>
      </c>
      <c r="Y168" s="228" t="s">
        <v>164</v>
      </c>
      <c r="Z168" s="217"/>
      <c r="AA168" s="217"/>
      <c r="AB168" s="217"/>
      <c r="AC168" s="217"/>
      <c r="AD168" s="217"/>
      <c r="AE168" s="217"/>
      <c r="AF168" s="217"/>
      <c r="AG168" s="217" t="s">
        <v>176</v>
      </c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</row>
    <row r="169" spans="1:60" x14ac:dyDescent="0.2">
      <c r="A169" s="231" t="s">
        <v>155</v>
      </c>
      <c r="B169" s="232" t="s">
        <v>105</v>
      </c>
      <c r="C169" s="258" t="s">
        <v>106</v>
      </c>
      <c r="D169" s="233"/>
      <c r="E169" s="234"/>
      <c r="F169" s="235"/>
      <c r="G169" s="235">
        <f>SUMIF(AG170:AG179,"&lt;&gt;NOR",G170:G179)</f>
        <v>0</v>
      </c>
      <c r="H169" s="235"/>
      <c r="I169" s="235">
        <f>SUM(I170:I179)</f>
        <v>0</v>
      </c>
      <c r="J169" s="235"/>
      <c r="K169" s="235">
        <f>SUM(K170:K179)</f>
        <v>0</v>
      </c>
      <c r="L169" s="235"/>
      <c r="M169" s="235">
        <f>SUM(M170:M179)</f>
        <v>0</v>
      </c>
      <c r="N169" s="234"/>
      <c r="O169" s="234">
        <f>SUM(O170:O179)</f>
        <v>0.11</v>
      </c>
      <c r="P169" s="234"/>
      <c r="Q169" s="234">
        <f>SUM(Q170:Q179)</f>
        <v>1.3699999999999999</v>
      </c>
      <c r="R169" s="235"/>
      <c r="S169" s="235"/>
      <c r="T169" s="236"/>
      <c r="U169" s="230"/>
      <c r="V169" s="230">
        <f>SUM(V170:V179)</f>
        <v>1.3399999999999999</v>
      </c>
      <c r="W169" s="230"/>
      <c r="X169" s="230"/>
      <c r="Y169" s="230"/>
      <c r="AG169" t="s">
        <v>156</v>
      </c>
    </row>
    <row r="170" spans="1:60" outlineLevel="1" x14ac:dyDescent="0.2">
      <c r="A170" s="247">
        <v>101</v>
      </c>
      <c r="B170" s="248" t="s">
        <v>425</v>
      </c>
      <c r="C170" s="261" t="s">
        <v>426</v>
      </c>
      <c r="D170" s="249" t="s">
        <v>182</v>
      </c>
      <c r="E170" s="250">
        <v>1</v>
      </c>
      <c r="F170" s="251"/>
      <c r="G170" s="252">
        <f>ROUND(E170*F170,2)</f>
        <v>0</v>
      </c>
      <c r="H170" s="251"/>
      <c r="I170" s="252">
        <f>ROUND(E170*H170,2)</f>
        <v>0</v>
      </c>
      <c r="J170" s="251"/>
      <c r="K170" s="252">
        <f>ROUND(E170*J170,2)</f>
        <v>0</v>
      </c>
      <c r="L170" s="252">
        <v>12</v>
      </c>
      <c r="M170" s="252">
        <f>G170*(1+L170/100)</f>
        <v>0</v>
      </c>
      <c r="N170" s="250">
        <v>0</v>
      </c>
      <c r="O170" s="250">
        <f>ROUND(E170*N170,2)</f>
        <v>0</v>
      </c>
      <c r="P170" s="250">
        <v>0.17399999999999999</v>
      </c>
      <c r="Q170" s="250">
        <f>ROUND(E170*P170,2)</f>
        <v>0.17</v>
      </c>
      <c r="R170" s="252" t="s">
        <v>427</v>
      </c>
      <c r="S170" s="252" t="s">
        <v>161</v>
      </c>
      <c r="T170" s="253" t="s">
        <v>162</v>
      </c>
      <c r="U170" s="228">
        <v>0.95</v>
      </c>
      <c r="V170" s="228">
        <f>ROUND(E170*U170,2)</f>
        <v>0.95</v>
      </c>
      <c r="W170" s="228"/>
      <c r="X170" s="228" t="s">
        <v>163</v>
      </c>
      <c r="Y170" s="228" t="s">
        <v>164</v>
      </c>
      <c r="Z170" s="217"/>
      <c r="AA170" s="217"/>
      <c r="AB170" s="217"/>
      <c r="AC170" s="217"/>
      <c r="AD170" s="217"/>
      <c r="AE170" s="217"/>
      <c r="AF170" s="217"/>
      <c r="AG170" s="217" t="s">
        <v>165</v>
      </c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</row>
    <row r="171" spans="1:60" outlineLevel="1" x14ac:dyDescent="0.2">
      <c r="A171" s="247">
        <v>102</v>
      </c>
      <c r="B171" s="248" t="s">
        <v>428</v>
      </c>
      <c r="C171" s="261" t="s">
        <v>429</v>
      </c>
      <c r="D171" s="249" t="s">
        <v>182</v>
      </c>
      <c r="E171" s="250">
        <v>1</v>
      </c>
      <c r="F171" s="251"/>
      <c r="G171" s="252">
        <f>ROUND(E171*F171,2)</f>
        <v>0</v>
      </c>
      <c r="H171" s="251"/>
      <c r="I171" s="252">
        <f>ROUND(E171*H171,2)</f>
        <v>0</v>
      </c>
      <c r="J171" s="251"/>
      <c r="K171" s="252">
        <f>ROUND(E171*J171,2)</f>
        <v>0</v>
      </c>
      <c r="L171" s="252">
        <v>12</v>
      </c>
      <c r="M171" s="252">
        <f>G171*(1+L171/100)</f>
        <v>0</v>
      </c>
      <c r="N171" s="250">
        <v>0</v>
      </c>
      <c r="O171" s="250">
        <f>ROUND(E171*N171,2)</f>
        <v>0</v>
      </c>
      <c r="P171" s="250">
        <v>1.2</v>
      </c>
      <c r="Q171" s="250">
        <f>ROUND(E171*P171,2)</f>
        <v>1.2</v>
      </c>
      <c r="R171" s="252"/>
      <c r="S171" s="252" t="s">
        <v>191</v>
      </c>
      <c r="T171" s="253" t="s">
        <v>192</v>
      </c>
      <c r="U171" s="228">
        <v>0.39</v>
      </c>
      <c r="V171" s="228">
        <f>ROUND(E171*U171,2)</f>
        <v>0.39</v>
      </c>
      <c r="W171" s="228"/>
      <c r="X171" s="228" t="s">
        <v>163</v>
      </c>
      <c r="Y171" s="228" t="s">
        <v>164</v>
      </c>
      <c r="Z171" s="217"/>
      <c r="AA171" s="217"/>
      <c r="AB171" s="217"/>
      <c r="AC171" s="217"/>
      <c r="AD171" s="217"/>
      <c r="AE171" s="217"/>
      <c r="AF171" s="217"/>
      <c r="AG171" s="217" t="s">
        <v>165</v>
      </c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</row>
    <row r="172" spans="1:60" ht="22.5" outlineLevel="1" x14ac:dyDescent="0.2">
      <c r="A172" s="247">
        <v>103</v>
      </c>
      <c r="B172" s="248" t="s">
        <v>430</v>
      </c>
      <c r="C172" s="261" t="s">
        <v>431</v>
      </c>
      <c r="D172" s="249" t="s">
        <v>182</v>
      </c>
      <c r="E172" s="250">
        <v>8</v>
      </c>
      <c r="F172" s="251"/>
      <c r="G172" s="252">
        <f>ROUND(E172*F172,2)</f>
        <v>0</v>
      </c>
      <c r="H172" s="251"/>
      <c r="I172" s="252">
        <f>ROUND(E172*H172,2)</f>
        <v>0</v>
      </c>
      <c r="J172" s="251"/>
      <c r="K172" s="252">
        <f>ROUND(E172*J172,2)</f>
        <v>0</v>
      </c>
      <c r="L172" s="252">
        <v>12</v>
      </c>
      <c r="M172" s="252">
        <f>G172*(1+L172/100)</f>
        <v>0</v>
      </c>
      <c r="N172" s="250">
        <v>8.0000000000000004E-4</v>
      </c>
      <c r="O172" s="250">
        <f>ROUND(E172*N172,2)</f>
        <v>0.01</v>
      </c>
      <c r="P172" s="250">
        <v>0</v>
      </c>
      <c r="Q172" s="250">
        <f>ROUND(E172*P172,2)</f>
        <v>0</v>
      </c>
      <c r="R172" s="252" t="s">
        <v>174</v>
      </c>
      <c r="S172" s="252" t="s">
        <v>161</v>
      </c>
      <c r="T172" s="253" t="s">
        <v>162</v>
      </c>
      <c r="U172" s="228">
        <v>0</v>
      </c>
      <c r="V172" s="228">
        <f>ROUND(E172*U172,2)</f>
        <v>0</v>
      </c>
      <c r="W172" s="228"/>
      <c r="X172" s="228" t="s">
        <v>175</v>
      </c>
      <c r="Y172" s="228" t="s">
        <v>164</v>
      </c>
      <c r="Z172" s="217"/>
      <c r="AA172" s="217"/>
      <c r="AB172" s="217"/>
      <c r="AC172" s="217"/>
      <c r="AD172" s="217"/>
      <c r="AE172" s="217"/>
      <c r="AF172" s="217"/>
      <c r="AG172" s="217" t="s">
        <v>176</v>
      </c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</row>
    <row r="173" spans="1:60" outlineLevel="1" x14ac:dyDescent="0.2">
      <c r="A173" s="247">
        <v>104</v>
      </c>
      <c r="B173" s="248" t="s">
        <v>432</v>
      </c>
      <c r="C173" s="261" t="s">
        <v>433</v>
      </c>
      <c r="D173" s="249" t="s">
        <v>182</v>
      </c>
      <c r="E173" s="250">
        <v>1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12</v>
      </c>
      <c r="M173" s="252">
        <f>G173*(1+L173/100)</f>
        <v>0</v>
      </c>
      <c r="N173" s="250">
        <v>0</v>
      </c>
      <c r="O173" s="250">
        <f>ROUND(E173*N173,2)</f>
        <v>0</v>
      </c>
      <c r="P173" s="250">
        <v>0</v>
      </c>
      <c r="Q173" s="250">
        <f>ROUND(E173*P173,2)</f>
        <v>0</v>
      </c>
      <c r="R173" s="252" t="s">
        <v>174</v>
      </c>
      <c r="S173" s="252" t="s">
        <v>161</v>
      </c>
      <c r="T173" s="253" t="s">
        <v>162</v>
      </c>
      <c r="U173" s="228">
        <v>0</v>
      </c>
      <c r="V173" s="228">
        <f>ROUND(E173*U173,2)</f>
        <v>0</v>
      </c>
      <c r="W173" s="228"/>
      <c r="X173" s="228" t="s">
        <v>175</v>
      </c>
      <c r="Y173" s="228" t="s">
        <v>164</v>
      </c>
      <c r="Z173" s="217"/>
      <c r="AA173" s="217"/>
      <c r="AB173" s="217"/>
      <c r="AC173" s="217"/>
      <c r="AD173" s="217"/>
      <c r="AE173" s="217"/>
      <c r="AF173" s="217"/>
      <c r="AG173" s="217" t="s">
        <v>176</v>
      </c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</row>
    <row r="174" spans="1:60" ht="33.75" outlineLevel="1" x14ac:dyDescent="0.2">
      <c r="A174" s="247">
        <v>105</v>
      </c>
      <c r="B174" s="248" t="s">
        <v>434</v>
      </c>
      <c r="C174" s="261" t="s">
        <v>435</v>
      </c>
      <c r="D174" s="249" t="s">
        <v>182</v>
      </c>
      <c r="E174" s="250">
        <v>1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12</v>
      </c>
      <c r="M174" s="252">
        <f>G174*(1+L174/100)</f>
        <v>0</v>
      </c>
      <c r="N174" s="250">
        <v>1.4500000000000001E-2</v>
      </c>
      <c r="O174" s="250">
        <f>ROUND(E174*N174,2)</f>
        <v>0.01</v>
      </c>
      <c r="P174" s="250">
        <v>0</v>
      </c>
      <c r="Q174" s="250">
        <f>ROUND(E174*P174,2)</f>
        <v>0</v>
      </c>
      <c r="R174" s="252" t="s">
        <v>174</v>
      </c>
      <c r="S174" s="252" t="s">
        <v>161</v>
      </c>
      <c r="T174" s="253" t="s">
        <v>162</v>
      </c>
      <c r="U174" s="228">
        <v>0</v>
      </c>
      <c r="V174" s="228">
        <f>ROUND(E174*U174,2)</f>
        <v>0</v>
      </c>
      <c r="W174" s="228"/>
      <c r="X174" s="228" t="s">
        <v>175</v>
      </c>
      <c r="Y174" s="228" t="s">
        <v>164</v>
      </c>
      <c r="Z174" s="217"/>
      <c r="AA174" s="217"/>
      <c r="AB174" s="217"/>
      <c r="AC174" s="217"/>
      <c r="AD174" s="217"/>
      <c r="AE174" s="217"/>
      <c r="AF174" s="217"/>
      <c r="AG174" s="217" t="s">
        <v>176</v>
      </c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</row>
    <row r="175" spans="1:60" ht="33.75" outlineLevel="1" x14ac:dyDescent="0.2">
      <c r="A175" s="247">
        <v>106</v>
      </c>
      <c r="B175" s="248" t="s">
        <v>436</v>
      </c>
      <c r="C175" s="261" t="s">
        <v>437</v>
      </c>
      <c r="D175" s="249" t="s">
        <v>182</v>
      </c>
      <c r="E175" s="250">
        <v>1</v>
      </c>
      <c r="F175" s="251"/>
      <c r="G175" s="252">
        <f>ROUND(E175*F175,2)</f>
        <v>0</v>
      </c>
      <c r="H175" s="251"/>
      <c r="I175" s="252">
        <f>ROUND(E175*H175,2)</f>
        <v>0</v>
      </c>
      <c r="J175" s="251"/>
      <c r="K175" s="252">
        <f>ROUND(E175*J175,2)</f>
        <v>0</v>
      </c>
      <c r="L175" s="252">
        <v>12</v>
      </c>
      <c r="M175" s="252">
        <f>G175*(1+L175/100)</f>
        <v>0</v>
      </c>
      <c r="N175" s="250">
        <v>1.6E-2</v>
      </c>
      <c r="O175" s="250">
        <f>ROUND(E175*N175,2)</f>
        <v>0.02</v>
      </c>
      <c r="P175" s="250">
        <v>0</v>
      </c>
      <c r="Q175" s="250">
        <f>ROUND(E175*P175,2)</f>
        <v>0</v>
      </c>
      <c r="R175" s="252" t="s">
        <v>174</v>
      </c>
      <c r="S175" s="252" t="s">
        <v>161</v>
      </c>
      <c r="T175" s="253" t="s">
        <v>162</v>
      </c>
      <c r="U175" s="228">
        <v>0</v>
      </c>
      <c r="V175" s="228">
        <f>ROUND(E175*U175,2)</f>
        <v>0</v>
      </c>
      <c r="W175" s="228"/>
      <c r="X175" s="228" t="s">
        <v>175</v>
      </c>
      <c r="Y175" s="228" t="s">
        <v>164</v>
      </c>
      <c r="Z175" s="217"/>
      <c r="AA175" s="217"/>
      <c r="AB175" s="217"/>
      <c r="AC175" s="217"/>
      <c r="AD175" s="217"/>
      <c r="AE175" s="217"/>
      <c r="AF175" s="217"/>
      <c r="AG175" s="217" t="s">
        <v>176</v>
      </c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</row>
    <row r="176" spans="1:60" ht="33.75" outlineLevel="1" x14ac:dyDescent="0.2">
      <c r="A176" s="247">
        <v>107</v>
      </c>
      <c r="B176" s="248" t="s">
        <v>438</v>
      </c>
      <c r="C176" s="261" t="s">
        <v>439</v>
      </c>
      <c r="D176" s="249" t="s">
        <v>182</v>
      </c>
      <c r="E176" s="250">
        <v>2</v>
      </c>
      <c r="F176" s="251"/>
      <c r="G176" s="252">
        <f>ROUND(E176*F176,2)</f>
        <v>0</v>
      </c>
      <c r="H176" s="251"/>
      <c r="I176" s="252">
        <f>ROUND(E176*H176,2)</f>
        <v>0</v>
      </c>
      <c r="J176" s="251"/>
      <c r="K176" s="252">
        <f>ROUND(E176*J176,2)</f>
        <v>0</v>
      </c>
      <c r="L176" s="252">
        <v>12</v>
      </c>
      <c r="M176" s="252">
        <f>G176*(1+L176/100)</f>
        <v>0</v>
      </c>
      <c r="N176" s="250">
        <v>0.02</v>
      </c>
      <c r="O176" s="250">
        <f>ROUND(E176*N176,2)</f>
        <v>0.04</v>
      </c>
      <c r="P176" s="250">
        <v>0</v>
      </c>
      <c r="Q176" s="250">
        <f>ROUND(E176*P176,2)</f>
        <v>0</v>
      </c>
      <c r="R176" s="252" t="s">
        <v>174</v>
      </c>
      <c r="S176" s="252" t="s">
        <v>161</v>
      </c>
      <c r="T176" s="253" t="s">
        <v>162</v>
      </c>
      <c r="U176" s="228">
        <v>0</v>
      </c>
      <c r="V176" s="228">
        <f>ROUND(E176*U176,2)</f>
        <v>0</v>
      </c>
      <c r="W176" s="228"/>
      <c r="X176" s="228" t="s">
        <v>175</v>
      </c>
      <c r="Y176" s="228" t="s">
        <v>164</v>
      </c>
      <c r="Z176" s="217"/>
      <c r="AA176" s="217"/>
      <c r="AB176" s="217"/>
      <c r="AC176" s="217"/>
      <c r="AD176" s="217"/>
      <c r="AE176" s="217"/>
      <c r="AF176" s="217"/>
      <c r="AG176" s="217" t="s">
        <v>176</v>
      </c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</row>
    <row r="177" spans="1:60" ht="33.75" outlineLevel="1" x14ac:dyDescent="0.2">
      <c r="A177" s="238">
        <v>108</v>
      </c>
      <c r="B177" s="239" t="s">
        <v>440</v>
      </c>
      <c r="C177" s="259" t="s">
        <v>441</v>
      </c>
      <c r="D177" s="240" t="s">
        <v>182</v>
      </c>
      <c r="E177" s="241">
        <v>1</v>
      </c>
      <c r="F177" s="242"/>
      <c r="G177" s="243">
        <f>ROUND(E177*F177,2)</f>
        <v>0</v>
      </c>
      <c r="H177" s="242"/>
      <c r="I177" s="243">
        <f>ROUND(E177*H177,2)</f>
        <v>0</v>
      </c>
      <c r="J177" s="242"/>
      <c r="K177" s="243">
        <f>ROUND(E177*J177,2)</f>
        <v>0</v>
      </c>
      <c r="L177" s="243">
        <v>12</v>
      </c>
      <c r="M177" s="243">
        <f>G177*(1+L177/100)</f>
        <v>0</v>
      </c>
      <c r="N177" s="241">
        <v>2.5000000000000001E-2</v>
      </c>
      <c r="O177" s="241">
        <f>ROUND(E177*N177,2)</f>
        <v>0.03</v>
      </c>
      <c r="P177" s="241">
        <v>0</v>
      </c>
      <c r="Q177" s="241">
        <f>ROUND(E177*P177,2)</f>
        <v>0</v>
      </c>
      <c r="R177" s="243" t="s">
        <v>174</v>
      </c>
      <c r="S177" s="243" t="s">
        <v>161</v>
      </c>
      <c r="T177" s="244" t="s">
        <v>162</v>
      </c>
      <c r="U177" s="228">
        <v>0</v>
      </c>
      <c r="V177" s="228">
        <f>ROUND(E177*U177,2)</f>
        <v>0</v>
      </c>
      <c r="W177" s="228"/>
      <c r="X177" s="228" t="s">
        <v>175</v>
      </c>
      <c r="Y177" s="228" t="s">
        <v>164</v>
      </c>
      <c r="Z177" s="217"/>
      <c r="AA177" s="217"/>
      <c r="AB177" s="217"/>
      <c r="AC177" s="217"/>
      <c r="AD177" s="217"/>
      <c r="AE177" s="217"/>
      <c r="AF177" s="217"/>
      <c r="AG177" s="217" t="s">
        <v>176</v>
      </c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</row>
    <row r="178" spans="1:60" outlineLevel="1" x14ac:dyDescent="0.2">
      <c r="A178" s="224">
        <v>109</v>
      </c>
      <c r="B178" s="225" t="s">
        <v>442</v>
      </c>
      <c r="C178" s="264" t="s">
        <v>443</v>
      </c>
      <c r="D178" s="226" t="s">
        <v>0</v>
      </c>
      <c r="E178" s="256"/>
      <c r="F178" s="229"/>
      <c r="G178" s="228">
        <f>ROUND(E178*F178,2)</f>
        <v>0</v>
      </c>
      <c r="H178" s="229"/>
      <c r="I178" s="228">
        <f>ROUND(E178*H178,2)</f>
        <v>0</v>
      </c>
      <c r="J178" s="229"/>
      <c r="K178" s="228">
        <f>ROUND(E178*J178,2)</f>
        <v>0</v>
      </c>
      <c r="L178" s="228">
        <v>12</v>
      </c>
      <c r="M178" s="228">
        <f>G178*(1+L178/100)</f>
        <v>0</v>
      </c>
      <c r="N178" s="227">
        <v>0</v>
      </c>
      <c r="O178" s="227">
        <f>ROUND(E178*N178,2)</f>
        <v>0</v>
      </c>
      <c r="P178" s="227">
        <v>0</v>
      </c>
      <c r="Q178" s="227">
        <f>ROUND(E178*P178,2)</f>
        <v>0</v>
      </c>
      <c r="R178" s="228" t="s">
        <v>427</v>
      </c>
      <c r="S178" s="228" t="s">
        <v>161</v>
      </c>
      <c r="T178" s="228" t="s">
        <v>162</v>
      </c>
      <c r="U178" s="228">
        <v>0</v>
      </c>
      <c r="V178" s="228">
        <f>ROUND(E178*U178,2)</f>
        <v>0</v>
      </c>
      <c r="W178" s="228"/>
      <c r="X178" s="228" t="s">
        <v>262</v>
      </c>
      <c r="Y178" s="228" t="s">
        <v>164</v>
      </c>
      <c r="Z178" s="217"/>
      <c r="AA178" s="217"/>
      <c r="AB178" s="217"/>
      <c r="AC178" s="217"/>
      <c r="AD178" s="217"/>
      <c r="AE178" s="217"/>
      <c r="AF178" s="217"/>
      <c r="AG178" s="217" t="s">
        <v>263</v>
      </c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</row>
    <row r="179" spans="1:60" outlineLevel="2" x14ac:dyDescent="0.2">
      <c r="A179" s="224"/>
      <c r="B179" s="225"/>
      <c r="C179" s="265" t="s">
        <v>444</v>
      </c>
      <c r="D179" s="257"/>
      <c r="E179" s="257"/>
      <c r="F179" s="257"/>
      <c r="G179" s="257"/>
      <c r="H179" s="228"/>
      <c r="I179" s="228"/>
      <c r="J179" s="228"/>
      <c r="K179" s="228"/>
      <c r="L179" s="228"/>
      <c r="M179" s="228"/>
      <c r="N179" s="227"/>
      <c r="O179" s="227"/>
      <c r="P179" s="227"/>
      <c r="Q179" s="227"/>
      <c r="R179" s="228"/>
      <c r="S179" s="228"/>
      <c r="T179" s="228"/>
      <c r="U179" s="228"/>
      <c r="V179" s="228"/>
      <c r="W179" s="228"/>
      <c r="X179" s="228"/>
      <c r="Y179" s="228"/>
      <c r="Z179" s="217"/>
      <c r="AA179" s="217"/>
      <c r="AB179" s="217"/>
      <c r="AC179" s="217"/>
      <c r="AD179" s="217"/>
      <c r="AE179" s="217"/>
      <c r="AF179" s="217"/>
      <c r="AG179" s="217" t="s">
        <v>167</v>
      </c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</row>
    <row r="180" spans="1:60" x14ac:dyDescent="0.2">
      <c r="A180" s="231" t="s">
        <v>155</v>
      </c>
      <c r="B180" s="232" t="s">
        <v>107</v>
      </c>
      <c r="C180" s="258" t="s">
        <v>108</v>
      </c>
      <c r="D180" s="233"/>
      <c r="E180" s="234"/>
      <c r="F180" s="235"/>
      <c r="G180" s="235">
        <f>SUMIF(AG181:AG187,"&lt;&gt;NOR",G181:G187)</f>
        <v>0</v>
      </c>
      <c r="H180" s="235"/>
      <c r="I180" s="235">
        <f>SUM(I181:I187)</f>
        <v>0</v>
      </c>
      <c r="J180" s="235"/>
      <c r="K180" s="235">
        <f>SUM(K181:K187)</f>
        <v>0</v>
      </c>
      <c r="L180" s="235"/>
      <c r="M180" s="235">
        <f>SUM(M181:M187)</f>
        <v>0</v>
      </c>
      <c r="N180" s="234"/>
      <c r="O180" s="234">
        <f>SUM(O181:O187)</f>
        <v>0.31</v>
      </c>
      <c r="P180" s="234"/>
      <c r="Q180" s="234">
        <f>SUM(Q181:Q187)</f>
        <v>0</v>
      </c>
      <c r="R180" s="235"/>
      <c r="S180" s="235"/>
      <c r="T180" s="236"/>
      <c r="U180" s="230"/>
      <c r="V180" s="230">
        <f>SUM(V181:V187)</f>
        <v>18.79</v>
      </c>
      <c r="W180" s="230"/>
      <c r="X180" s="230"/>
      <c r="Y180" s="230"/>
      <c r="AG180" t="s">
        <v>156</v>
      </c>
    </row>
    <row r="181" spans="1:60" outlineLevel="1" x14ac:dyDescent="0.2">
      <c r="A181" s="247">
        <v>110</v>
      </c>
      <c r="B181" s="248" t="s">
        <v>445</v>
      </c>
      <c r="C181" s="261" t="s">
        <v>446</v>
      </c>
      <c r="D181" s="249" t="s">
        <v>170</v>
      </c>
      <c r="E181" s="250">
        <v>12.241099999999999</v>
      </c>
      <c r="F181" s="251"/>
      <c r="G181" s="252">
        <f>ROUND(E181*F181,2)</f>
        <v>0</v>
      </c>
      <c r="H181" s="251"/>
      <c r="I181" s="252">
        <f>ROUND(E181*H181,2)</f>
        <v>0</v>
      </c>
      <c r="J181" s="251"/>
      <c r="K181" s="252">
        <f>ROUND(E181*J181,2)</f>
        <v>0</v>
      </c>
      <c r="L181" s="252">
        <v>12</v>
      </c>
      <c r="M181" s="252">
        <f>G181*(1+L181/100)</f>
        <v>0</v>
      </c>
      <c r="N181" s="250">
        <v>2.1000000000000001E-4</v>
      </c>
      <c r="O181" s="250">
        <f>ROUND(E181*N181,2)</f>
        <v>0</v>
      </c>
      <c r="P181" s="250">
        <v>0</v>
      </c>
      <c r="Q181" s="250">
        <f>ROUND(E181*P181,2)</f>
        <v>0</v>
      </c>
      <c r="R181" s="252" t="s">
        <v>447</v>
      </c>
      <c r="S181" s="252" t="s">
        <v>161</v>
      </c>
      <c r="T181" s="253" t="s">
        <v>162</v>
      </c>
      <c r="U181" s="228">
        <v>0.05</v>
      </c>
      <c r="V181" s="228">
        <f>ROUND(E181*U181,2)</f>
        <v>0.61</v>
      </c>
      <c r="W181" s="228"/>
      <c r="X181" s="228" t="s">
        <v>163</v>
      </c>
      <c r="Y181" s="228" t="s">
        <v>164</v>
      </c>
      <c r="Z181" s="217"/>
      <c r="AA181" s="217"/>
      <c r="AB181" s="217"/>
      <c r="AC181" s="217"/>
      <c r="AD181" s="217"/>
      <c r="AE181" s="217"/>
      <c r="AF181" s="217"/>
      <c r="AG181" s="217" t="s">
        <v>165</v>
      </c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</row>
    <row r="182" spans="1:60" ht="22.5" outlineLevel="1" x14ac:dyDescent="0.2">
      <c r="A182" s="247">
        <v>111</v>
      </c>
      <c r="B182" s="248" t="s">
        <v>448</v>
      </c>
      <c r="C182" s="261" t="s">
        <v>449</v>
      </c>
      <c r="D182" s="249" t="s">
        <v>170</v>
      </c>
      <c r="E182" s="250">
        <v>12.241099999999999</v>
      </c>
      <c r="F182" s="251"/>
      <c r="G182" s="252">
        <f>ROUND(E182*F182,2)</f>
        <v>0</v>
      </c>
      <c r="H182" s="251"/>
      <c r="I182" s="252">
        <f>ROUND(E182*H182,2)</f>
        <v>0</v>
      </c>
      <c r="J182" s="251"/>
      <c r="K182" s="252">
        <f>ROUND(E182*J182,2)</f>
        <v>0</v>
      </c>
      <c r="L182" s="252">
        <v>12</v>
      </c>
      <c r="M182" s="252">
        <f>G182*(1+L182/100)</f>
        <v>0</v>
      </c>
      <c r="N182" s="250">
        <v>0</v>
      </c>
      <c r="O182" s="250">
        <f>ROUND(E182*N182,2)</f>
        <v>0</v>
      </c>
      <c r="P182" s="250">
        <v>0</v>
      </c>
      <c r="Q182" s="250">
        <f>ROUND(E182*P182,2)</f>
        <v>0</v>
      </c>
      <c r="R182" s="252" t="s">
        <v>447</v>
      </c>
      <c r="S182" s="252" t="s">
        <v>161</v>
      </c>
      <c r="T182" s="253" t="s">
        <v>162</v>
      </c>
      <c r="U182" s="228">
        <v>0.24399999999999999</v>
      </c>
      <c r="V182" s="228">
        <f>ROUND(E182*U182,2)</f>
        <v>2.99</v>
      </c>
      <c r="W182" s="228"/>
      <c r="X182" s="228" t="s">
        <v>163</v>
      </c>
      <c r="Y182" s="228" t="s">
        <v>164</v>
      </c>
      <c r="Z182" s="217"/>
      <c r="AA182" s="217"/>
      <c r="AB182" s="217"/>
      <c r="AC182" s="217"/>
      <c r="AD182" s="217"/>
      <c r="AE182" s="217"/>
      <c r="AF182" s="217"/>
      <c r="AG182" s="217" t="s">
        <v>165</v>
      </c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</row>
    <row r="183" spans="1:60" ht="22.5" outlineLevel="1" x14ac:dyDescent="0.2">
      <c r="A183" s="247">
        <v>112</v>
      </c>
      <c r="B183" s="248" t="s">
        <v>450</v>
      </c>
      <c r="C183" s="261" t="s">
        <v>451</v>
      </c>
      <c r="D183" s="249" t="s">
        <v>170</v>
      </c>
      <c r="E183" s="250">
        <v>12.241099999999999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12</v>
      </c>
      <c r="M183" s="252">
        <f>G183*(1+L183/100)</f>
        <v>0</v>
      </c>
      <c r="N183" s="250">
        <v>5.0400000000000002E-3</v>
      </c>
      <c r="O183" s="250">
        <f>ROUND(E183*N183,2)</f>
        <v>0.06</v>
      </c>
      <c r="P183" s="250">
        <v>0</v>
      </c>
      <c r="Q183" s="250">
        <f>ROUND(E183*P183,2)</f>
        <v>0</v>
      </c>
      <c r="R183" s="252" t="s">
        <v>447</v>
      </c>
      <c r="S183" s="252" t="s">
        <v>161</v>
      </c>
      <c r="T183" s="253" t="s">
        <v>162</v>
      </c>
      <c r="U183" s="228">
        <v>0.97799999999999998</v>
      </c>
      <c r="V183" s="228">
        <f>ROUND(E183*U183,2)</f>
        <v>11.97</v>
      </c>
      <c r="W183" s="228"/>
      <c r="X183" s="228" t="s">
        <v>163</v>
      </c>
      <c r="Y183" s="228" t="s">
        <v>164</v>
      </c>
      <c r="Z183" s="217"/>
      <c r="AA183" s="217"/>
      <c r="AB183" s="217"/>
      <c r="AC183" s="217"/>
      <c r="AD183" s="217"/>
      <c r="AE183" s="217"/>
      <c r="AF183" s="217"/>
      <c r="AG183" s="217" t="s">
        <v>165</v>
      </c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</row>
    <row r="184" spans="1:60" ht="22.5" outlineLevel="1" x14ac:dyDescent="0.2">
      <c r="A184" s="247">
        <v>113</v>
      </c>
      <c r="B184" s="248" t="s">
        <v>452</v>
      </c>
      <c r="C184" s="261" t="s">
        <v>453</v>
      </c>
      <c r="D184" s="249" t="s">
        <v>234</v>
      </c>
      <c r="E184" s="250">
        <v>46.02</v>
      </c>
      <c r="F184" s="251"/>
      <c r="G184" s="252">
        <f>ROUND(E184*F184,2)</f>
        <v>0</v>
      </c>
      <c r="H184" s="251"/>
      <c r="I184" s="252">
        <f>ROUND(E184*H184,2)</f>
        <v>0</v>
      </c>
      <c r="J184" s="251"/>
      <c r="K184" s="252">
        <f>ROUND(E184*J184,2)</f>
        <v>0</v>
      </c>
      <c r="L184" s="252">
        <v>12</v>
      </c>
      <c r="M184" s="252">
        <f>G184*(1+L184/100)</f>
        <v>0</v>
      </c>
      <c r="N184" s="250">
        <v>4.0000000000000003E-5</v>
      </c>
      <c r="O184" s="250">
        <f>ROUND(E184*N184,2)</f>
        <v>0</v>
      </c>
      <c r="P184" s="250">
        <v>0</v>
      </c>
      <c r="Q184" s="250">
        <f>ROUND(E184*P184,2)</f>
        <v>0</v>
      </c>
      <c r="R184" s="252" t="s">
        <v>447</v>
      </c>
      <c r="S184" s="252" t="s">
        <v>161</v>
      </c>
      <c r="T184" s="253" t="s">
        <v>162</v>
      </c>
      <c r="U184" s="228">
        <v>7.0000000000000007E-2</v>
      </c>
      <c r="V184" s="228">
        <f>ROUND(E184*U184,2)</f>
        <v>3.22</v>
      </c>
      <c r="W184" s="228"/>
      <c r="X184" s="228" t="s">
        <v>163</v>
      </c>
      <c r="Y184" s="228" t="s">
        <v>164</v>
      </c>
      <c r="Z184" s="217"/>
      <c r="AA184" s="217"/>
      <c r="AB184" s="217"/>
      <c r="AC184" s="217"/>
      <c r="AD184" s="217"/>
      <c r="AE184" s="217"/>
      <c r="AF184" s="217"/>
      <c r="AG184" s="217" t="s">
        <v>165</v>
      </c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</row>
    <row r="185" spans="1:60" ht="22.5" outlineLevel="1" x14ac:dyDescent="0.2">
      <c r="A185" s="238">
        <v>114</v>
      </c>
      <c r="B185" s="239" t="s">
        <v>454</v>
      </c>
      <c r="C185" s="259" t="s">
        <v>455</v>
      </c>
      <c r="D185" s="240" t="s">
        <v>170</v>
      </c>
      <c r="E185" s="241">
        <v>14.07727</v>
      </c>
      <c r="F185" s="242"/>
      <c r="G185" s="243">
        <f>ROUND(E185*F185,2)</f>
        <v>0</v>
      </c>
      <c r="H185" s="242"/>
      <c r="I185" s="243">
        <f>ROUND(E185*H185,2)</f>
        <v>0</v>
      </c>
      <c r="J185" s="242"/>
      <c r="K185" s="243">
        <f>ROUND(E185*J185,2)</f>
        <v>0</v>
      </c>
      <c r="L185" s="243">
        <v>12</v>
      </c>
      <c r="M185" s="243">
        <f>G185*(1+L185/100)</f>
        <v>0</v>
      </c>
      <c r="N185" s="241">
        <v>1.7999999999999999E-2</v>
      </c>
      <c r="O185" s="241">
        <f>ROUND(E185*N185,2)</f>
        <v>0.25</v>
      </c>
      <c r="P185" s="241">
        <v>0</v>
      </c>
      <c r="Q185" s="241">
        <f>ROUND(E185*P185,2)</f>
        <v>0</v>
      </c>
      <c r="R185" s="243" t="s">
        <v>174</v>
      </c>
      <c r="S185" s="243" t="s">
        <v>161</v>
      </c>
      <c r="T185" s="244" t="s">
        <v>162</v>
      </c>
      <c r="U185" s="228">
        <v>0</v>
      </c>
      <c r="V185" s="228">
        <f>ROUND(E185*U185,2)</f>
        <v>0</v>
      </c>
      <c r="W185" s="228"/>
      <c r="X185" s="228" t="s">
        <v>175</v>
      </c>
      <c r="Y185" s="228" t="s">
        <v>164</v>
      </c>
      <c r="Z185" s="217"/>
      <c r="AA185" s="217"/>
      <c r="AB185" s="217"/>
      <c r="AC185" s="217"/>
      <c r="AD185" s="217"/>
      <c r="AE185" s="217"/>
      <c r="AF185" s="217"/>
      <c r="AG185" s="217" t="s">
        <v>176</v>
      </c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</row>
    <row r="186" spans="1:60" outlineLevel="1" x14ac:dyDescent="0.2">
      <c r="A186" s="224">
        <v>115</v>
      </c>
      <c r="B186" s="225" t="s">
        <v>456</v>
      </c>
      <c r="C186" s="264" t="s">
        <v>457</v>
      </c>
      <c r="D186" s="226" t="s">
        <v>0</v>
      </c>
      <c r="E186" s="256"/>
      <c r="F186" s="229"/>
      <c r="G186" s="228">
        <f>ROUND(E186*F186,2)</f>
        <v>0</v>
      </c>
      <c r="H186" s="229"/>
      <c r="I186" s="228">
        <f>ROUND(E186*H186,2)</f>
        <v>0</v>
      </c>
      <c r="J186" s="229"/>
      <c r="K186" s="228">
        <f>ROUND(E186*J186,2)</f>
        <v>0</v>
      </c>
      <c r="L186" s="228">
        <v>12</v>
      </c>
      <c r="M186" s="228">
        <f>G186*(1+L186/100)</f>
        <v>0</v>
      </c>
      <c r="N186" s="227">
        <v>0</v>
      </c>
      <c r="O186" s="227">
        <f>ROUND(E186*N186,2)</f>
        <v>0</v>
      </c>
      <c r="P186" s="227">
        <v>0</v>
      </c>
      <c r="Q186" s="227">
        <f>ROUND(E186*P186,2)</f>
        <v>0</v>
      </c>
      <c r="R186" s="228" t="s">
        <v>447</v>
      </c>
      <c r="S186" s="228" t="s">
        <v>161</v>
      </c>
      <c r="T186" s="228" t="s">
        <v>162</v>
      </c>
      <c r="U186" s="228">
        <v>0</v>
      </c>
      <c r="V186" s="228">
        <f>ROUND(E186*U186,2)</f>
        <v>0</v>
      </c>
      <c r="W186" s="228"/>
      <c r="X186" s="228" t="s">
        <v>262</v>
      </c>
      <c r="Y186" s="228" t="s">
        <v>164</v>
      </c>
      <c r="Z186" s="217"/>
      <c r="AA186" s="217"/>
      <c r="AB186" s="217"/>
      <c r="AC186" s="217"/>
      <c r="AD186" s="217"/>
      <c r="AE186" s="217"/>
      <c r="AF186" s="217"/>
      <c r="AG186" s="217" t="s">
        <v>263</v>
      </c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</row>
    <row r="187" spans="1:60" outlineLevel="2" x14ac:dyDescent="0.2">
      <c r="A187" s="224"/>
      <c r="B187" s="225"/>
      <c r="C187" s="265" t="s">
        <v>444</v>
      </c>
      <c r="D187" s="257"/>
      <c r="E187" s="257"/>
      <c r="F187" s="257"/>
      <c r="G187" s="257"/>
      <c r="H187" s="228"/>
      <c r="I187" s="228"/>
      <c r="J187" s="228"/>
      <c r="K187" s="228"/>
      <c r="L187" s="228"/>
      <c r="M187" s="228"/>
      <c r="N187" s="227"/>
      <c r="O187" s="227"/>
      <c r="P187" s="227"/>
      <c r="Q187" s="227"/>
      <c r="R187" s="228"/>
      <c r="S187" s="228"/>
      <c r="T187" s="228"/>
      <c r="U187" s="228"/>
      <c r="V187" s="228"/>
      <c r="W187" s="228"/>
      <c r="X187" s="228"/>
      <c r="Y187" s="228"/>
      <c r="Z187" s="217"/>
      <c r="AA187" s="217"/>
      <c r="AB187" s="217"/>
      <c r="AC187" s="217"/>
      <c r="AD187" s="217"/>
      <c r="AE187" s="217"/>
      <c r="AF187" s="217"/>
      <c r="AG187" s="217" t="s">
        <v>167</v>
      </c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</row>
    <row r="188" spans="1:60" x14ac:dyDescent="0.2">
      <c r="A188" s="231" t="s">
        <v>155</v>
      </c>
      <c r="B188" s="232" t="s">
        <v>109</v>
      </c>
      <c r="C188" s="258" t="s">
        <v>110</v>
      </c>
      <c r="D188" s="233"/>
      <c r="E188" s="234"/>
      <c r="F188" s="235"/>
      <c r="G188" s="235">
        <f>SUMIF(AG189:AG194,"&lt;&gt;NOR",G189:G194)</f>
        <v>0</v>
      </c>
      <c r="H188" s="235"/>
      <c r="I188" s="235">
        <f>SUM(I189:I194)</f>
        <v>0</v>
      </c>
      <c r="J188" s="235"/>
      <c r="K188" s="235">
        <f>SUM(K189:K194)</f>
        <v>0</v>
      </c>
      <c r="L188" s="235"/>
      <c r="M188" s="235">
        <f>SUM(M189:M194)</f>
        <v>0</v>
      </c>
      <c r="N188" s="234"/>
      <c r="O188" s="234">
        <f>SUM(O189:O194)</f>
        <v>0.02</v>
      </c>
      <c r="P188" s="234"/>
      <c r="Q188" s="234">
        <f>SUM(Q189:Q194)</f>
        <v>0.01</v>
      </c>
      <c r="R188" s="235"/>
      <c r="S188" s="235"/>
      <c r="T188" s="236"/>
      <c r="U188" s="230"/>
      <c r="V188" s="230">
        <f>SUM(V189:V194)</f>
        <v>16.27</v>
      </c>
      <c r="W188" s="230"/>
      <c r="X188" s="230"/>
      <c r="Y188" s="230"/>
      <c r="AG188" t="s">
        <v>156</v>
      </c>
    </row>
    <row r="189" spans="1:60" ht="22.5" outlineLevel="1" x14ac:dyDescent="0.2">
      <c r="A189" s="238">
        <v>116</v>
      </c>
      <c r="B189" s="239" t="s">
        <v>458</v>
      </c>
      <c r="C189" s="259" t="s">
        <v>459</v>
      </c>
      <c r="D189" s="240" t="s">
        <v>234</v>
      </c>
      <c r="E189" s="241">
        <v>13</v>
      </c>
      <c r="F189" s="242"/>
      <c r="G189" s="243">
        <f>ROUND(E189*F189,2)</f>
        <v>0</v>
      </c>
      <c r="H189" s="242"/>
      <c r="I189" s="243">
        <f>ROUND(E189*H189,2)</f>
        <v>0</v>
      </c>
      <c r="J189" s="242"/>
      <c r="K189" s="243">
        <f>ROUND(E189*J189,2)</f>
        <v>0</v>
      </c>
      <c r="L189" s="243">
        <v>12</v>
      </c>
      <c r="M189" s="243">
        <f>G189*(1+L189/100)</f>
        <v>0</v>
      </c>
      <c r="N189" s="241">
        <v>1.7000000000000001E-4</v>
      </c>
      <c r="O189" s="241">
        <f>ROUND(E189*N189,2)</f>
        <v>0</v>
      </c>
      <c r="P189" s="241">
        <v>0</v>
      </c>
      <c r="Q189" s="241">
        <f>ROUND(E189*P189,2)</f>
        <v>0</v>
      </c>
      <c r="R189" s="243" t="s">
        <v>460</v>
      </c>
      <c r="S189" s="243" t="s">
        <v>161</v>
      </c>
      <c r="T189" s="244" t="s">
        <v>162</v>
      </c>
      <c r="U189" s="228">
        <v>0.09</v>
      </c>
      <c r="V189" s="228">
        <f>ROUND(E189*U189,2)</f>
        <v>1.17</v>
      </c>
      <c r="W189" s="228"/>
      <c r="X189" s="228" t="s">
        <v>163</v>
      </c>
      <c r="Y189" s="228" t="s">
        <v>164</v>
      </c>
      <c r="Z189" s="217"/>
      <c r="AA189" s="217"/>
      <c r="AB189" s="217"/>
      <c r="AC189" s="217"/>
      <c r="AD189" s="217"/>
      <c r="AE189" s="217"/>
      <c r="AF189" s="217"/>
      <c r="AG189" s="217" t="s">
        <v>165</v>
      </c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</row>
    <row r="190" spans="1:60" outlineLevel="2" x14ac:dyDescent="0.2">
      <c r="A190" s="224"/>
      <c r="B190" s="225"/>
      <c r="C190" s="260" t="s">
        <v>461</v>
      </c>
      <c r="D190" s="245"/>
      <c r="E190" s="245"/>
      <c r="F190" s="245"/>
      <c r="G190" s="245"/>
      <c r="H190" s="228"/>
      <c r="I190" s="228"/>
      <c r="J190" s="228"/>
      <c r="K190" s="228"/>
      <c r="L190" s="228"/>
      <c r="M190" s="228"/>
      <c r="N190" s="227"/>
      <c r="O190" s="227"/>
      <c r="P190" s="227"/>
      <c r="Q190" s="227"/>
      <c r="R190" s="228"/>
      <c r="S190" s="228"/>
      <c r="T190" s="228"/>
      <c r="U190" s="228"/>
      <c r="V190" s="228"/>
      <c r="W190" s="228"/>
      <c r="X190" s="228"/>
      <c r="Y190" s="228"/>
      <c r="Z190" s="217"/>
      <c r="AA190" s="217"/>
      <c r="AB190" s="217"/>
      <c r="AC190" s="217"/>
      <c r="AD190" s="217"/>
      <c r="AE190" s="217"/>
      <c r="AF190" s="217"/>
      <c r="AG190" s="217" t="s">
        <v>167</v>
      </c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</row>
    <row r="191" spans="1:60" outlineLevel="1" x14ac:dyDescent="0.2">
      <c r="A191" s="247">
        <v>117</v>
      </c>
      <c r="B191" s="248" t="s">
        <v>462</v>
      </c>
      <c r="C191" s="261" t="s">
        <v>463</v>
      </c>
      <c r="D191" s="249" t="s">
        <v>234</v>
      </c>
      <c r="E191" s="250">
        <v>13</v>
      </c>
      <c r="F191" s="251"/>
      <c r="G191" s="252">
        <f>ROUND(E191*F191,2)</f>
        <v>0</v>
      </c>
      <c r="H191" s="251"/>
      <c r="I191" s="252">
        <f>ROUND(E191*H191,2)</f>
        <v>0</v>
      </c>
      <c r="J191" s="251"/>
      <c r="K191" s="252">
        <f>ROUND(E191*J191,2)</f>
        <v>0</v>
      </c>
      <c r="L191" s="252">
        <v>12</v>
      </c>
      <c r="M191" s="252">
        <f>G191*(1+L191/100)</f>
        <v>0</v>
      </c>
      <c r="N191" s="250">
        <v>0</v>
      </c>
      <c r="O191" s="250">
        <f>ROUND(E191*N191,2)</f>
        <v>0</v>
      </c>
      <c r="P191" s="250">
        <v>1E-3</v>
      </c>
      <c r="Q191" s="250">
        <f>ROUND(E191*P191,2)</f>
        <v>0.01</v>
      </c>
      <c r="R191" s="252" t="s">
        <v>460</v>
      </c>
      <c r="S191" s="252" t="s">
        <v>161</v>
      </c>
      <c r="T191" s="253" t="s">
        <v>162</v>
      </c>
      <c r="U191" s="228">
        <v>0.03</v>
      </c>
      <c r="V191" s="228">
        <f>ROUND(E191*U191,2)</f>
        <v>0.39</v>
      </c>
      <c r="W191" s="228"/>
      <c r="X191" s="228" t="s">
        <v>163</v>
      </c>
      <c r="Y191" s="228" t="s">
        <v>164</v>
      </c>
      <c r="Z191" s="217"/>
      <c r="AA191" s="217"/>
      <c r="AB191" s="217"/>
      <c r="AC191" s="217"/>
      <c r="AD191" s="217"/>
      <c r="AE191" s="217"/>
      <c r="AF191" s="217"/>
      <c r="AG191" s="217" t="s">
        <v>165</v>
      </c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</row>
    <row r="192" spans="1:60" outlineLevel="1" x14ac:dyDescent="0.2">
      <c r="A192" s="247">
        <v>118</v>
      </c>
      <c r="B192" s="248" t="s">
        <v>464</v>
      </c>
      <c r="C192" s="261" t="s">
        <v>465</v>
      </c>
      <c r="D192" s="249" t="s">
        <v>170</v>
      </c>
      <c r="E192" s="250">
        <v>12.31</v>
      </c>
      <c r="F192" s="251"/>
      <c r="G192" s="252">
        <f>ROUND(E192*F192,2)</f>
        <v>0</v>
      </c>
      <c r="H192" s="251"/>
      <c r="I192" s="252">
        <f>ROUND(E192*H192,2)</f>
        <v>0</v>
      </c>
      <c r="J192" s="251"/>
      <c r="K192" s="252">
        <f>ROUND(E192*J192,2)</f>
        <v>0</v>
      </c>
      <c r="L192" s="252">
        <v>12</v>
      </c>
      <c r="M192" s="252">
        <f>G192*(1+L192/100)</f>
        <v>0</v>
      </c>
      <c r="N192" s="250">
        <v>1.0000000000000001E-5</v>
      </c>
      <c r="O192" s="250">
        <f>ROUND(E192*N192,2)</f>
        <v>0</v>
      </c>
      <c r="P192" s="250">
        <v>0</v>
      </c>
      <c r="Q192" s="250">
        <f>ROUND(E192*P192,2)</f>
        <v>0</v>
      </c>
      <c r="R192" s="252" t="s">
        <v>460</v>
      </c>
      <c r="S192" s="252" t="s">
        <v>161</v>
      </c>
      <c r="T192" s="253" t="s">
        <v>162</v>
      </c>
      <c r="U192" s="228">
        <v>0.34</v>
      </c>
      <c r="V192" s="228">
        <f>ROUND(E192*U192,2)</f>
        <v>4.1900000000000004</v>
      </c>
      <c r="W192" s="228"/>
      <c r="X192" s="228" t="s">
        <v>163</v>
      </c>
      <c r="Y192" s="228" t="s">
        <v>164</v>
      </c>
      <c r="Z192" s="217"/>
      <c r="AA192" s="217"/>
      <c r="AB192" s="217"/>
      <c r="AC192" s="217"/>
      <c r="AD192" s="217"/>
      <c r="AE192" s="217"/>
      <c r="AF192" s="217"/>
      <c r="AG192" s="217" t="s">
        <v>165</v>
      </c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</row>
    <row r="193" spans="1:60" outlineLevel="1" x14ac:dyDescent="0.2">
      <c r="A193" s="247">
        <v>119</v>
      </c>
      <c r="B193" s="248" t="s">
        <v>466</v>
      </c>
      <c r="C193" s="261" t="s">
        <v>467</v>
      </c>
      <c r="D193" s="249" t="s">
        <v>170</v>
      </c>
      <c r="E193" s="250">
        <v>12.31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12</v>
      </c>
      <c r="M193" s="252">
        <f>G193*(1+L193/100)</f>
        <v>0</v>
      </c>
      <c r="N193" s="250">
        <v>4.8999999999999998E-4</v>
      </c>
      <c r="O193" s="250">
        <f>ROUND(E193*N193,2)</f>
        <v>0.01</v>
      </c>
      <c r="P193" s="250">
        <v>0</v>
      </c>
      <c r="Q193" s="250">
        <f>ROUND(E193*P193,2)</f>
        <v>0</v>
      </c>
      <c r="R193" s="252" t="s">
        <v>460</v>
      </c>
      <c r="S193" s="252" t="s">
        <v>161</v>
      </c>
      <c r="T193" s="253" t="s">
        <v>162</v>
      </c>
      <c r="U193" s="228">
        <v>0.13</v>
      </c>
      <c r="V193" s="228">
        <f>ROUND(E193*U193,2)</f>
        <v>1.6</v>
      </c>
      <c r="W193" s="228"/>
      <c r="X193" s="228" t="s">
        <v>163</v>
      </c>
      <c r="Y193" s="228" t="s">
        <v>164</v>
      </c>
      <c r="Z193" s="217"/>
      <c r="AA193" s="217"/>
      <c r="AB193" s="217"/>
      <c r="AC193" s="217"/>
      <c r="AD193" s="217"/>
      <c r="AE193" s="217"/>
      <c r="AF193" s="217"/>
      <c r="AG193" s="217" t="s">
        <v>165</v>
      </c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</row>
    <row r="194" spans="1:60" outlineLevel="1" x14ac:dyDescent="0.2">
      <c r="A194" s="247">
        <v>120</v>
      </c>
      <c r="B194" s="248" t="s">
        <v>468</v>
      </c>
      <c r="C194" s="261" t="s">
        <v>469</v>
      </c>
      <c r="D194" s="249" t="s">
        <v>170</v>
      </c>
      <c r="E194" s="250">
        <v>12.31</v>
      </c>
      <c r="F194" s="251"/>
      <c r="G194" s="252">
        <f>ROUND(E194*F194,2)</f>
        <v>0</v>
      </c>
      <c r="H194" s="251"/>
      <c r="I194" s="252">
        <f>ROUND(E194*H194,2)</f>
        <v>0</v>
      </c>
      <c r="J194" s="251"/>
      <c r="K194" s="252">
        <f>ROUND(E194*J194,2)</f>
        <v>0</v>
      </c>
      <c r="L194" s="252">
        <v>12</v>
      </c>
      <c r="M194" s="252">
        <f>G194*(1+L194/100)</f>
        <v>0</v>
      </c>
      <c r="N194" s="250">
        <v>4.6000000000000001E-4</v>
      </c>
      <c r="O194" s="250">
        <f>ROUND(E194*N194,2)</f>
        <v>0.01</v>
      </c>
      <c r="P194" s="250">
        <v>0</v>
      </c>
      <c r="Q194" s="250">
        <f>ROUND(E194*P194,2)</f>
        <v>0</v>
      </c>
      <c r="R194" s="252" t="s">
        <v>460</v>
      </c>
      <c r="S194" s="252" t="s">
        <v>161</v>
      </c>
      <c r="T194" s="253" t="s">
        <v>162</v>
      </c>
      <c r="U194" s="228">
        <v>0.72499999999999998</v>
      </c>
      <c r="V194" s="228">
        <f>ROUND(E194*U194,2)</f>
        <v>8.92</v>
      </c>
      <c r="W194" s="228"/>
      <c r="X194" s="228" t="s">
        <v>163</v>
      </c>
      <c r="Y194" s="228" t="s">
        <v>164</v>
      </c>
      <c r="Z194" s="217"/>
      <c r="AA194" s="217"/>
      <c r="AB194" s="217"/>
      <c r="AC194" s="217"/>
      <c r="AD194" s="217"/>
      <c r="AE194" s="217"/>
      <c r="AF194" s="217"/>
      <c r="AG194" s="217" t="s">
        <v>165</v>
      </c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</row>
    <row r="195" spans="1:60" x14ac:dyDescent="0.2">
      <c r="A195" s="231" t="s">
        <v>155</v>
      </c>
      <c r="B195" s="232" t="s">
        <v>111</v>
      </c>
      <c r="C195" s="258" t="s">
        <v>112</v>
      </c>
      <c r="D195" s="233"/>
      <c r="E195" s="234"/>
      <c r="F195" s="235"/>
      <c r="G195" s="235">
        <f>SUMIF(AG196:AG202,"&lt;&gt;NOR",G196:G202)</f>
        <v>0</v>
      </c>
      <c r="H195" s="235"/>
      <c r="I195" s="235">
        <f>SUM(I196:I202)</f>
        <v>0</v>
      </c>
      <c r="J195" s="235"/>
      <c r="K195" s="235">
        <f>SUM(K196:K202)</f>
        <v>0</v>
      </c>
      <c r="L195" s="235"/>
      <c r="M195" s="235">
        <f>SUM(M196:M202)</f>
        <v>0</v>
      </c>
      <c r="N195" s="234"/>
      <c r="O195" s="234">
        <f>SUM(O196:O202)</f>
        <v>0.13</v>
      </c>
      <c r="P195" s="234"/>
      <c r="Q195" s="234">
        <f>SUM(Q196:Q202)</f>
        <v>0.05</v>
      </c>
      <c r="R195" s="235"/>
      <c r="S195" s="235"/>
      <c r="T195" s="236"/>
      <c r="U195" s="230"/>
      <c r="V195" s="230">
        <f>SUM(V196:V202)</f>
        <v>25.29</v>
      </c>
      <c r="W195" s="230"/>
      <c r="X195" s="230"/>
      <c r="Y195" s="230"/>
      <c r="AG195" t="s">
        <v>156</v>
      </c>
    </row>
    <row r="196" spans="1:60" outlineLevel="1" x14ac:dyDescent="0.2">
      <c r="A196" s="238">
        <v>121</v>
      </c>
      <c r="B196" s="239" t="s">
        <v>470</v>
      </c>
      <c r="C196" s="259" t="s">
        <v>471</v>
      </c>
      <c r="D196" s="240" t="s">
        <v>170</v>
      </c>
      <c r="E196" s="241">
        <v>31.75</v>
      </c>
      <c r="F196" s="242"/>
      <c r="G196" s="243">
        <f>ROUND(E196*F196,2)</f>
        <v>0</v>
      </c>
      <c r="H196" s="242"/>
      <c r="I196" s="243">
        <f>ROUND(E196*H196,2)</f>
        <v>0</v>
      </c>
      <c r="J196" s="242"/>
      <c r="K196" s="243">
        <f>ROUND(E196*J196,2)</f>
        <v>0</v>
      </c>
      <c r="L196" s="243">
        <v>12</v>
      </c>
      <c r="M196" s="243">
        <f>G196*(1+L196/100)</f>
        <v>0</v>
      </c>
      <c r="N196" s="241">
        <v>0</v>
      </c>
      <c r="O196" s="241">
        <f>ROUND(E196*N196,2)</f>
        <v>0</v>
      </c>
      <c r="P196" s="241">
        <v>0</v>
      </c>
      <c r="Q196" s="241">
        <f>ROUND(E196*P196,2)</f>
        <v>0</v>
      </c>
      <c r="R196" s="243" t="s">
        <v>460</v>
      </c>
      <c r="S196" s="243" t="s">
        <v>161</v>
      </c>
      <c r="T196" s="244" t="s">
        <v>162</v>
      </c>
      <c r="U196" s="228">
        <v>4.5999999999999999E-2</v>
      </c>
      <c r="V196" s="228">
        <f>ROUND(E196*U196,2)</f>
        <v>1.46</v>
      </c>
      <c r="W196" s="228"/>
      <c r="X196" s="228" t="s">
        <v>163</v>
      </c>
      <c r="Y196" s="228" t="s">
        <v>164</v>
      </c>
      <c r="Z196" s="217"/>
      <c r="AA196" s="217"/>
      <c r="AB196" s="217"/>
      <c r="AC196" s="217"/>
      <c r="AD196" s="217"/>
      <c r="AE196" s="217"/>
      <c r="AF196" s="217"/>
      <c r="AG196" s="217" t="s">
        <v>165</v>
      </c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</row>
    <row r="197" spans="1:60" outlineLevel="2" x14ac:dyDescent="0.2">
      <c r="A197" s="224"/>
      <c r="B197" s="225"/>
      <c r="C197" s="260" t="s">
        <v>472</v>
      </c>
      <c r="D197" s="245"/>
      <c r="E197" s="245"/>
      <c r="F197" s="245"/>
      <c r="G197" s="245"/>
      <c r="H197" s="228"/>
      <c r="I197" s="228"/>
      <c r="J197" s="228"/>
      <c r="K197" s="228"/>
      <c r="L197" s="228"/>
      <c r="M197" s="228"/>
      <c r="N197" s="227"/>
      <c r="O197" s="227"/>
      <c r="P197" s="227"/>
      <c r="Q197" s="227"/>
      <c r="R197" s="228"/>
      <c r="S197" s="228"/>
      <c r="T197" s="228"/>
      <c r="U197" s="228"/>
      <c r="V197" s="228"/>
      <c r="W197" s="228"/>
      <c r="X197" s="228"/>
      <c r="Y197" s="228"/>
      <c r="Z197" s="217"/>
      <c r="AA197" s="217"/>
      <c r="AB197" s="217"/>
      <c r="AC197" s="217"/>
      <c r="AD197" s="217"/>
      <c r="AE197" s="217"/>
      <c r="AF197" s="217"/>
      <c r="AG197" s="217" t="s">
        <v>167</v>
      </c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</row>
    <row r="198" spans="1:60" ht="22.5" outlineLevel="1" x14ac:dyDescent="0.2">
      <c r="A198" s="247">
        <v>122</v>
      </c>
      <c r="B198" s="248" t="s">
        <v>473</v>
      </c>
      <c r="C198" s="261" t="s">
        <v>474</v>
      </c>
      <c r="D198" s="249" t="s">
        <v>234</v>
      </c>
      <c r="E198" s="250">
        <v>37.1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12</v>
      </c>
      <c r="M198" s="252">
        <f>G198*(1+L198/100)</f>
        <v>0</v>
      </c>
      <c r="N198" s="250">
        <v>5.9000000000000003E-4</v>
      </c>
      <c r="O198" s="250">
        <f>ROUND(E198*N198,2)</f>
        <v>0.02</v>
      </c>
      <c r="P198" s="250">
        <v>0</v>
      </c>
      <c r="Q198" s="250">
        <f>ROUND(E198*P198,2)</f>
        <v>0</v>
      </c>
      <c r="R198" s="252" t="s">
        <v>460</v>
      </c>
      <c r="S198" s="252" t="s">
        <v>161</v>
      </c>
      <c r="T198" s="253" t="s">
        <v>162</v>
      </c>
      <c r="U198" s="228">
        <v>0.13719999999999999</v>
      </c>
      <c r="V198" s="228">
        <f>ROUND(E198*U198,2)</f>
        <v>5.09</v>
      </c>
      <c r="W198" s="228"/>
      <c r="X198" s="228" t="s">
        <v>163</v>
      </c>
      <c r="Y198" s="228" t="s">
        <v>164</v>
      </c>
      <c r="Z198" s="217"/>
      <c r="AA198" s="217"/>
      <c r="AB198" s="217"/>
      <c r="AC198" s="217"/>
      <c r="AD198" s="217"/>
      <c r="AE198" s="217"/>
      <c r="AF198" s="217"/>
      <c r="AG198" s="217" t="s">
        <v>165</v>
      </c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</row>
    <row r="199" spans="1:60" ht="22.5" outlineLevel="1" x14ac:dyDescent="0.2">
      <c r="A199" s="247">
        <v>123</v>
      </c>
      <c r="B199" s="248" t="s">
        <v>475</v>
      </c>
      <c r="C199" s="261" t="s">
        <v>476</v>
      </c>
      <c r="D199" s="249" t="s">
        <v>170</v>
      </c>
      <c r="E199" s="250">
        <v>52.09</v>
      </c>
      <c r="F199" s="251"/>
      <c r="G199" s="252">
        <f>ROUND(E199*F199,2)</f>
        <v>0</v>
      </c>
      <c r="H199" s="251"/>
      <c r="I199" s="252">
        <f>ROUND(E199*H199,2)</f>
        <v>0</v>
      </c>
      <c r="J199" s="251"/>
      <c r="K199" s="252">
        <f>ROUND(E199*J199,2)</f>
        <v>0</v>
      </c>
      <c r="L199" s="252">
        <v>12</v>
      </c>
      <c r="M199" s="252">
        <f>G199*(1+L199/100)</f>
        <v>0</v>
      </c>
      <c r="N199" s="250">
        <v>0</v>
      </c>
      <c r="O199" s="250">
        <f>ROUND(E199*N199,2)</f>
        <v>0</v>
      </c>
      <c r="P199" s="250">
        <v>1E-3</v>
      </c>
      <c r="Q199" s="250">
        <f>ROUND(E199*P199,2)</f>
        <v>0.05</v>
      </c>
      <c r="R199" s="252" t="s">
        <v>460</v>
      </c>
      <c r="S199" s="252" t="s">
        <v>161</v>
      </c>
      <c r="T199" s="253" t="s">
        <v>162</v>
      </c>
      <c r="U199" s="228">
        <v>0.128</v>
      </c>
      <c r="V199" s="228">
        <f>ROUND(E199*U199,2)</f>
        <v>6.67</v>
      </c>
      <c r="W199" s="228"/>
      <c r="X199" s="228" t="s">
        <v>163</v>
      </c>
      <c r="Y199" s="228" t="s">
        <v>164</v>
      </c>
      <c r="Z199" s="217"/>
      <c r="AA199" s="217"/>
      <c r="AB199" s="217"/>
      <c r="AC199" s="217"/>
      <c r="AD199" s="217"/>
      <c r="AE199" s="217"/>
      <c r="AF199" s="217"/>
      <c r="AG199" s="217" t="s">
        <v>165</v>
      </c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</row>
    <row r="200" spans="1:60" ht="45" outlineLevel="1" x14ac:dyDescent="0.2">
      <c r="A200" s="238">
        <v>124</v>
      </c>
      <c r="B200" s="239" t="s">
        <v>477</v>
      </c>
      <c r="C200" s="259" t="s">
        <v>478</v>
      </c>
      <c r="D200" s="240" t="s">
        <v>170</v>
      </c>
      <c r="E200" s="241">
        <v>31.75</v>
      </c>
      <c r="F200" s="242"/>
      <c r="G200" s="243">
        <f>ROUND(E200*F200,2)</f>
        <v>0</v>
      </c>
      <c r="H200" s="242"/>
      <c r="I200" s="243">
        <f>ROUND(E200*H200,2)</f>
        <v>0</v>
      </c>
      <c r="J200" s="242"/>
      <c r="K200" s="243">
        <f>ROUND(E200*J200,2)</f>
        <v>0</v>
      </c>
      <c r="L200" s="243">
        <v>12</v>
      </c>
      <c r="M200" s="243">
        <f>G200*(1+L200/100)</f>
        <v>0</v>
      </c>
      <c r="N200" s="241">
        <v>3.47E-3</v>
      </c>
      <c r="O200" s="241">
        <f>ROUND(E200*N200,2)</f>
        <v>0.11</v>
      </c>
      <c r="P200" s="241">
        <v>0</v>
      </c>
      <c r="Q200" s="241">
        <f>ROUND(E200*P200,2)</f>
        <v>0</v>
      </c>
      <c r="R200" s="243" t="s">
        <v>460</v>
      </c>
      <c r="S200" s="243" t="s">
        <v>161</v>
      </c>
      <c r="T200" s="244" t="s">
        <v>162</v>
      </c>
      <c r="U200" s="228">
        <v>0.38</v>
      </c>
      <c r="V200" s="228">
        <f>ROUND(E200*U200,2)</f>
        <v>12.07</v>
      </c>
      <c r="W200" s="228"/>
      <c r="X200" s="228" t="s">
        <v>163</v>
      </c>
      <c r="Y200" s="228" t="s">
        <v>164</v>
      </c>
      <c r="Z200" s="217"/>
      <c r="AA200" s="217"/>
      <c r="AB200" s="217"/>
      <c r="AC200" s="217"/>
      <c r="AD200" s="217"/>
      <c r="AE200" s="217"/>
      <c r="AF200" s="217"/>
      <c r="AG200" s="217" t="s">
        <v>165</v>
      </c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</row>
    <row r="201" spans="1:60" outlineLevel="1" x14ac:dyDescent="0.2">
      <c r="A201" s="224">
        <v>125</v>
      </c>
      <c r="B201" s="225" t="s">
        <v>479</v>
      </c>
      <c r="C201" s="264" t="s">
        <v>480</v>
      </c>
      <c r="D201" s="226" t="s">
        <v>0</v>
      </c>
      <c r="E201" s="256"/>
      <c r="F201" s="229"/>
      <c r="G201" s="228">
        <f>ROUND(E201*F201,2)</f>
        <v>0</v>
      </c>
      <c r="H201" s="229"/>
      <c r="I201" s="228">
        <f>ROUND(E201*H201,2)</f>
        <v>0</v>
      </c>
      <c r="J201" s="229"/>
      <c r="K201" s="228">
        <f>ROUND(E201*J201,2)</f>
        <v>0</v>
      </c>
      <c r="L201" s="228">
        <v>12</v>
      </c>
      <c r="M201" s="228">
        <f>G201*(1+L201/100)</f>
        <v>0</v>
      </c>
      <c r="N201" s="227">
        <v>0</v>
      </c>
      <c r="O201" s="227">
        <f>ROUND(E201*N201,2)</f>
        <v>0</v>
      </c>
      <c r="P201" s="227">
        <v>0</v>
      </c>
      <c r="Q201" s="227">
        <f>ROUND(E201*P201,2)</f>
        <v>0</v>
      </c>
      <c r="R201" s="228" t="s">
        <v>460</v>
      </c>
      <c r="S201" s="228" t="s">
        <v>161</v>
      </c>
      <c r="T201" s="228" t="s">
        <v>162</v>
      </c>
      <c r="U201" s="228">
        <v>0</v>
      </c>
      <c r="V201" s="228">
        <f>ROUND(E201*U201,2)</f>
        <v>0</v>
      </c>
      <c r="W201" s="228"/>
      <c r="X201" s="228" t="s">
        <v>262</v>
      </c>
      <c r="Y201" s="228" t="s">
        <v>164</v>
      </c>
      <c r="Z201" s="217"/>
      <c r="AA201" s="217"/>
      <c r="AB201" s="217"/>
      <c r="AC201" s="217"/>
      <c r="AD201" s="217"/>
      <c r="AE201" s="217"/>
      <c r="AF201" s="217"/>
      <c r="AG201" s="217" t="s">
        <v>263</v>
      </c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</row>
    <row r="202" spans="1:60" outlineLevel="2" x14ac:dyDescent="0.2">
      <c r="A202" s="224"/>
      <c r="B202" s="225"/>
      <c r="C202" s="265" t="s">
        <v>319</v>
      </c>
      <c r="D202" s="257"/>
      <c r="E202" s="257"/>
      <c r="F202" s="257"/>
      <c r="G202" s="257"/>
      <c r="H202" s="228"/>
      <c r="I202" s="228"/>
      <c r="J202" s="228"/>
      <c r="K202" s="228"/>
      <c r="L202" s="228"/>
      <c r="M202" s="228"/>
      <c r="N202" s="227"/>
      <c r="O202" s="227"/>
      <c r="P202" s="227"/>
      <c r="Q202" s="227"/>
      <c r="R202" s="228"/>
      <c r="S202" s="228"/>
      <c r="T202" s="228"/>
      <c r="U202" s="228"/>
      <c r="V202" s="228"/>
      <c r="W202" s="228"/>
      <c r="X202" s="228"/>
      <c r="Y202" s="228"/>
      <c r="Z202" s="217"/>
      <c r="AA202" s="217"/>
      <c r="AB202" s="217"/>
      <c r="AC202" s="217"/>
      <c r="AD202" s="217"/>
      <c r="AE202" s="217"/>
      <c r="AF202" s="217"/>
      <c r="AG202" s="217" t="s">
        <v>167</v>
      </c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</row>
    <row r="203" spans="1:60" x14ac:dyDescent="0.2">
      <c r="A203" s="231" t="s">
        <v>155</v>
      </c>
      <c r="B203" s="232" t="s">
        <v>113</v>
      </c>
      <c r="C203" s="258" t="s">
        <v>114</v>
      </c>
      <c r="D203" s="233"/>
      <c r="E203" s="234"/>
      <c r="F203" s="235"/>
      <c r="G203" s="235">
        <f>SUMIF(AG204:AG210,"&lt;&gt;NOR",G204:G210)</f>
        <v>0</v>
      </c>
      <c r="H203" s="235"/>
      <c r="I203" s="235">
        <f>SUM(I204:I210)</f>
        <v>0</v>
      </c>
      <c r="J203" s="235"/>
      <c r="K203" s="235">
        <f>SUM(K204:K210)</f>
        <v>0</v>
      </c>
      <c r="L203" s="235"/>
      <c r="M203" s="235">
        <f>SUM(M204:M210)</f>
        <v>0</v>
      </c>
      <c r="N203" s="234"/>
      <c r="O203" s="234">
        <f>SUM(O204:O210)</f>
        <v>0.84000000000000008</v>
      </c>
      <c r="P203" s="234"/>
      <c r="Q203" s="234">
        <f>SUM(Q204:Q210)</f>
        <v>0</v>
      </c>
      <c r="R203" s="235"/>
      <c r="S203" s="235"/>
      <c r="T203" s="236"/>
      <c r="U203" s="230"/>
      <c r="V203" s="230">
        <f>SUM(V204:V210)</f>
        <v>40.909999999999997</v>
      </c>
      <c r="W203" s="230"/>
      <c r="X203" s="230"/>
      <c r="Y203" s="230"/>
      <c r="AG203" t="s">
        <v>156</v>
      </c>
    </row>
    <row r="204" spans="1:60" outlineLevel="1" x14ac:dyDescent="0.2">
      <c r="A204" s="238">
        <v>126</v>
      </c>
      <c r="B204" s="239" t="s">
        <v>481</v>
      </c>
      <c r="C204" s="259" t="s">
        <v>482</v>
      </c>
      <c r="D204" s="240" t="s">
        <v>170</v>
      </c>
      <c r="E204" s="241">
        <v>29.542999999999999</v>
      </c>
      <c r="F204" s="242"/>
      <c r="G204" s="243">
        <f>ROUND(E204*F204,2)</f>
        <v>0</v>
      </c>
      <c r="H204" s="242"/>
      <c r="I204" s="243">
        <f>ROUND(E204*H204,2)</f>
        <v>0</v>
      </c>
      <c r="J204" s="242"/>
      <c r="K204" s="243">
        <f>ROUND(E204*J204,2)</f>
        <v>0</v>
      </c>
      <c r="L204" s="243">
        <v>12</v>
      </c>
      <c r="M204" s="243">
        <f>G204*(1+L204/100)</f>
        <v>0</v>
      </c>
      <c r="N204" s="241">
        <v>3.0000000000000001E-5</v>
      </c>
      <c r="O204" s="241">
        <f>ROUND(E204*N204,2)</f>
        <v>0</v>
      </c>
      <c r="P204" s="241">
        <v>0</v>
      </c>
      <c r="Q204" s="241">
        <f>ROUND(E204*P204,2)</f>
        <v>0</v>
      </c>
      <c r="R204" s="243" t="s">
        <v>447</v>
      </c>
      <c r="S204" s="243" t="s">
        <v>161</v>
      </c>
      <c r="T204" s="244" t="s">
        <v>162</v>
      </c>
      <c r="U204" s="228">
        <v>0.05</v>
      </c>
      <c r="V204" s="228">
        <f>ROUND(E204*U204,2)</f>
        <v>1.48</v>
      </c>
      <c r="W204" s="228"/>
      <c r="X204" s="228" t="s">
        <v>163</v>
      </c>
      <c r="Y204" s="228" t="s">
        <v>164</v>
      </c>
      <c r="Z204" s="217"/>
      <c r="AA204" s="217"/>
      <c r="AB204" s="217"/>
      <c r="AC204" s="217"/>
      <c r="AD204" s="217"/>
      <c r="AE204" s="217"/>
      <c r="AF204" s="217"/>
      <c r="AG204" s="217" t="s">
        <v>165</v>
      </c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</row>
    <row r="205" spans="1:60" outlineLevel="2" x14ac:dyDescent="0.2">
      <c r="A205" s="224"/>
      <c r="B205" s="225"/>
      <c r="C205" s="262" t="s">
        <v>483</v>
      </c>
      <c r="D205" s="254"/>
      <c r="E205" s="254"/>
      <c r="F205" s="254"/>
      <c r="G205" s="254"/>
      <c r="H205" s="228"/>
      <c r="I205" s="228"/>
      <c r="J205" s="228"/>
      <c r="K205" s="228"/>
      <c r="L205" s="228"/>
      <c r="M205" s="228"/>
      <c r="N205" s="227"/>
      <c r="O205" s="227"/>
      <c r="P205" s="227"/>
      <c r="Q205" s="227"/>
      <c r="R205" s="228"/>
      <c r="S205" s="228"/>
      <c r="T205" s="228"/>
      <c r="U205" s="228"/>
      <c r="V205" s="228"/>
      <c r="W205" s="228"/>
      <c r="X205" s="228"/>
      <c r="Y205" s="228"/>
      <c r="Z205" s="217"/>
      <c r="AA205" s="217"/>
      <c r="AB205" s="217"/>
      <c r="AC205" s="217"/>
      <c r="AD205" s="217"/>
      <c r="AE205" s="217"/>
      <c r="AF205" s="217"/>
      <c r="AG205" s="217" t="s">
        <v>209</v>
      </c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</row>
    <row r="206" spans="1:60" ht="22.5" outlineLevel="1" x14ac:dyDescent="0.2">
      <c r="A206" s="247">
        <v>127</v>
      </c>
      <c r="B206" s="248" t="s">
        <v>484</v>
      </c>
      <c r="C206" s="261" t="s">
        <v>485</v>
      </c>
      <c r="D206" s="249" t="s">
        <v>170</v>
      </c>
      <c r="E206" s="250">
        <v>29.542999999999999</v>
      </c>
      <c r="F206" s="251"/>
      <c r="G206" s="252">
        <f>ROUND(E206*F206,2)</f>
        <v>0</v>
      </c>
      <c r="H206" s="251"/>
      <c r="I206" s="252">
        <f>ROUND(E206*H206,2)</f>
        <v>0</v>
      </c>
      <c r="J206" s="251"/>
      <c r="K206" s="252">
        <f>ROUND(E206*J206,2)</f>
        <v>0</v>
      </c>
      <c r="L206" s="252">
        <v>12</v>
      </c>
      <c r="M206" s="252">
        <f>G206*(1+L206/100)</f>
        <v>0</v>
      </c>
      <c r="N206" s="250">
        <v>5.3499999999999997E-3</v>
      </c>
      <c r="O206" s="250">
        <f>ROUND(E206*N206,2)</f>
        <v>0.16</v>
      </c>
      <c r="P206" s="250">
        <v>0</v>
      </c>
      <c r="Q206" s="250">
        <f>ROUND(E206*P206,2)</f>
        <v>0</v>
      </c>
      <c r="R206" s="252" t="s">
        <v>447</v>
      </c>
      <c r="S206" s="252" t="s">
        <v>161</v>
      </c>
      <c r="T206" s="253" t="s">
        <v>162</v>
      </c>
      <c r="U206" s="228">
        <v>1.288</v>
      </c>
      <c r="V206" s="228">
        <f>ROUND(E206*U206,2)</f>
        <v>38.049999999999997</v>
      </c>
      <c r="W206" s="228"/>
      <c r="X206" s="228" t="s">
        <v>163</v>
      </c>
      <c r="Y206" s="228" t="s">
        <v>164</v>
      </c>
      <c r="Z206" s="217"/>
      <c r="AA206" s="217"/>
      <c r="AB206" s="217"/>
      <c r="AC206" s="217"/>
      <c r="AD206" s="217"/>
      <c r="AE206" s="217"/>
      <c r="AF206" s="217"/>
      <c r="AG206" s="217" t="s">
        <v>165</v>
      </c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</row>
    <row r="207" spans="1:60" outlineLevel="1" x14ac:dyDescent="0.2">
      <c r="A207" s="247">
        <v>128</v>
      </c>
      <c r="B207" s="248" t="s">
        <v>486</v>
      </c>
      <c r="C207" s="261" t="s">
        <v>487</v>
      </c>
      <c r="D207" s="249" t="s">
        <v>234</v>
      </c>
      <c r="E207" s="250">
        <v>11.5</v>
      </c>
      <c r="F207" s="251"/>
      <c r="G207" s="252">
        <f>ROUND(E207*F207,2)</f>
        <v>0</v>
      </c>
      <c r="H207" s="251"/>
      <c r="I207" s="252">
        <f>ROUND(E207*H207,2)</f>
        <v>0</v>
      </c>
      <c r="J207" s="251"/>
      <c r="K207" s="252">
        <f>ROUND(E207*J207,2)</f>
        <v>0</v>
      </c>
      <c r="L207" s="252">
        <v>12</v>
      </c>
      <c r="M207" s="252">
        <f>G207*(1+L207/100)</f>
        <v>0</v>
      </c>
      <c r="N207" s="250">
        <v>1.2999999999999999E-4</v>
      </c>
      <c r="O207" s="250">
        <f>ROUND(E207*N207,2)</f>
        <v>0</v>
      </c>
      <c r="P207" s="250">
        <v>0</v>
      </c>
      <c r="Q207" s="250">
        <f>ROUND(E207*P207,2)</f>
        <v>0</v>
      </c>
      <c r="R207" s="252" t="s">
        <v>447</v>
      </c>
      <c r="S207" s="252" t="s">
        <v>161</v>
      </c>
      <c r="T207" s="253" t="s">
        <v>162</v>
      </c>
      <c r="U207" s="228">
        <v>0.12</v>
      </c>
      <c r="V207" s="228">
        <f>ROUND(E207*U207,2)</f>
        <v>1.38</v>
      </c>
      <c r="W207" s="228"/>
      <c r="X207" s="228" t="s">
        <v>163</v>
      </c>
      <c r="Y207" s="228" t="s">
        <v>164</v>
      </c>
      <c r="Z207" s="217"/>
      <c r="AA207" s="217"/>
      <c r="AB207" s="217"/>
      <c r="AC207" s="217"/>
      <c r="AD207" s="217"/>
      <c r="AE207" s="217"/>
      <c r="AF207" s="217"/>
      <c r="AG207" s="217" t="s">
        <v>165</v>
      </c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</row>
    <row r="208" spans="1:60" ht="33.75" outlineLevel="1" x14ac:dyDescent="0.2">
      <c r="A208" s="247">
        <v>129</v>
      </c>
      <c r="B208" s="248" t="s">
        <v>488</v>
      </c>
      <c r="C208" s="261" t="s">
        <v>489</v>
      </c>
      <c r="D208" s="249" t="s">
        <v>182</v>
      </c>
      <c r="E208" s="250">
        <v>10.5</v>
      </c>
      <c r="F208" s="251"/>
      <c r="G208" s="252">
        <f>ROUND(E208*F208,2)</f>
        <v>0</v>
      </c>
      <c r="H208" s="251"/>
      <c r="I208" s="252">
        <f>ROUND(E208*H208,2)</f>
        <v>0</v>
      </c>
      <c r="J208" s="251"/>
      <c r="K208" s="252">
        <f>ROUND(E208*J208,2)</f>
        <v>0</v>
      </c>
      <c r="L208" s="252">
        <v>12</v>
      </c>
      <c r="M208" s="252">
        <f>G208*(1+L208/100)</f>
        <v>0</v>
      </c>
      <c r="N208" s="250">
        <v>2E-3</v>
      </c>
      <c r="O208" s="250">
        <f>ROUND(E208*N208,2)</f>
        <v>0.02</v>
      </c>
      <c r="P208" s="250">
        <v>0</v>
      </c>
      <c r="Q208" s="250">
        <f>ROUND(E208*P208,2)</f>
        <v>0</v>
      </c>
      <c r="R208" s="252" t="s">
        <v>174</v>
      </c>
      <c r="S208" s="252" t="s">
        <v>161</v>
      </c>
      <c r="T208" s="253" t="s">
        <v>162</v>
      </c>
      <c r="U208" s="228">
        <v>0</v>
      </c>
      <c r="V208" s="228">
        <f>ROUND(E208*U208,2)</f>
        <v>0</v>
      </c>
      <c r="W208" s="228"/>
      <c r="X208" s="228" t="s">
        <v>175</v>
      </c>
      <c r="Y208" s="228" t="s">
        <v>164</v>
      </c>
      <c r="Z208" s="217"/>
      <c r="AA208" s="217"/>
      <c r="AB208" s="217"/>
      <c r="AC208" s="217"/>
      <c r="AD208" s="217"/>
      <c r="AE208" s="217"/>
      <c r="AF208" s="217"/>
      <c r="AG208" s="217" t="s">
        <v>176</v>
      </c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</row>
    <row r="209" spans="1:60" ht="22.5" outlineLevel="1" x14ac:dyDescent="0.2">
      <c r="A209" s="238">
        <v>130</v>
      </c>
      <c r="B209" s="239" t="s">
        <v>490</v>
      </c>
      <c r="C209" s="259" t="s">
        <v>491</v>
      </c>
      <c r="D209" s="240" t="s">
        <v>170</v>
      </c>
      <c r="E209" s="241">
        <v>33.974449999999997</v>
      </c>
      <c r="F209" s="242"/>
      <c r="G209" s="243">
        <f>ROUND(E209*F209,2)</f>
        <v>0</v>
      </c>
      <c r="H209" s="242"/>
      <c r="I209" s="243">
        <f>ROUND(E209*H209,2)</f>
        <v>0</v>
      </c>
      <c r="J209" s="242"/>
      <c r="K209" s="243">
        <f>ROUND(E209*J209,2)</f>
        <v>0</v>
      </c>
      <c r="L209" s="243">
        <v>12</v>
      </c>
      <c r="M209" s="243">
        <f>G209*(1+L209/100)</f>
        <v>0</v>
      </c>
      <c r="N209" s="241">
        <v>1.9429999999999999E-2</v>
      </c>
      <c r="O209" s="241">
        <f>ROUND(E209*N209,2)</f>
        <v>0.66</v>
      </c>
      <c r="P209" s="241">
        <v>0</v>
      </c>
      <c r="Q209" s="241">
        <f>ROUND(E209*P209,2)</f>
        <v>0</v>
      </c>
      <c r="R209" s="243" t="s">
        <v>174</v>
      </c>
      <c r="S209" s="243" t="s">
        <v>161</v>
      </c>
      <c r="T209" s="244" t="s">
        <v>162</v>
      </c>
      <c r="U209" s="228">
        <v>0</v>
      </c>
      <c r="V209" s="228">
        <f>ROUND(E209*U209,2)</f>
        <v>0</v>
      </c>
      <c r="W209" s="228"/>
      <c r="X209" s="228" t="s">
        <v>175</v>
      </c>
      <c r="Y209" s="228" t="s">
        <v>164</v>
      </c>
      <c r="Z209" s="217"/>
      <c r="AA209" s="217"/>
      <c r="AB209" s="217"/>
      <c r="AC209" s="217"/>
      <c r="AD209" s="217"/>
      <c r="AE209" s="217"/>
      <c r="AF209" s="217"/>
      <c r="AG209" s="217" t="s">
        <v>176</v>
      </c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</row>
    <row r="210" spans="1:60" outlineLevel="1" x14ac:dyDescent="0.2">
      <c r="A210" s="224">
        <v>131</v>
      </c>
      <c r="B210" s="225" t="s">
        <v>492</v>
      </c>
      <c r="C210" s="264" t="s">
        <v>493</v>
      </c>
      <c r="D210" s="226" t="s">
        <v>0</v>
      </c>
      <c r="E210" s="256"/>
      <c r="F210" s="229"/>
      <c r="G210" s="228">
        <f>ROUND(E210*F210,2)</f>
        <v>0</v>
      </c>
      <c r="H210" s="229"/>
      <c r="I210" s="228">
        <f>ROUND(E210*H210,2)</f>
        <v>0</v>
      </c>
      <c r="J210" s="229"/>
      <c r="K210" s="228">
        <f>ROUND(E210*J210,2)</f>
        <v>0</v>
      </c>
      <c r="L210" s="228">
        <v>12</v>
      </c>
      <c r="M210" s="228">
        <f>G210*(1+L210/100)</f>
        <v>0</v>
      </c>
      <c r="N210" s="227">
        <v>0</v>
      </c>
      <c r="O210" s="227">
        <f>ROUND(E210*N210,2)</f>
        <v>0</v>
      </c>
      <c r="P210" s="227">
        <v>0</v>
      </c>
      <c r="Q210" s="227">
        <f>ROUND(E210*P210,2)</f>
        <v>0</v>
      </c>
      <c r="R210" s="228" t="s">
        <v>447</v>
      </c>
      <c r="S210" s="228" t="s">
        <v>161</v>
      </c>
      <c r="T210" s="228" t="s">
        <v>162</v>
      </c>
      <c r="U210" s="228">
        <v>0</v>
      </c>
      <c r="V210" s="228">
        <f>ROUND(E210*U210,2)</f>
        <v>0</v>
      </c>
      <c r="W210" s="228"/>
      <c r="X210" s="228" t="s">
        <v>262</v>
      </c>
      <c r="Y210" s="228" t="s">
        <v>164</v>
      </c>
      <c r="Z210" s="217"/>
      <c r="AA210" s="217"/>
      <c r="AB210" s="217"/>
      <c r="AC210" s="217"/>
      <c r="AD210" s="217"/>
      <c r="AE210" s="217"/>
      <c r="AF210" s="217"/>
      <c r="AG210" s="217" t="s">
        <v>263</v>
      </c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</row>
    <row r="211" spans="1:60" x14ac:dyDescent="0.2">
      <c r="A211" s="231" t="s">
        <v>155</v>
      </c>
      <c r="B211" s="232" t="s">
        <v>115</v>
      </c>
      <c r="C211" s="258" t="s">
        <v>116</v>
      </c>
      <c r="D211" s="233"/>
      <c r="E211" s="234"/>
      <c r="F211" s="235"/>
      <c r="G211" s="235">
        <f>SUMIF(AG212:AG216,"&lt;&gt;NOR",G212:G216)</f>
        <v>0</v>
      </c>
      <c r="H211" s="235"/>
      <c r="I211" s="235">
        <f>SUM(I212:I216)</f>
        <v>0</v>
      </c>
      <c r="J211" s="235"/>
      <c r="K211" s="235">
        <f>SUM(K212:K216)</f>
        <v>0</v>
      </c>
      <c r="L211" s="235"/>
      <c r="M211" s="235">
        <f>SUM(M212:M216)</f>
        <v>0</v>
      </c>
      <c r="N211" s="234"/>
      <c r="O211" s="234">
        <f>SUM(O212:O216)</f>
        <v>0</v>
      </c>
      <c r="P211" s="234"/>
      <c r="Q211" s="234">
        <f>SUM(Q212:Q216)</f>
        <v>0</v>
      </c>
      <c r="R211" s="235"/>
      <c r="S211" s="235"/>
      <c r="T211" s="236"/>
      <c r="U211" s="230"/>
      <c r="V211" s="230">
        <f>SUM(V212:V216)</f>
        <v>17.41</v>
      </c>
      <c r="W211" s="230"/>
      <c r="X211" s="230"/>
      <c r="Y211" s="230"/>
      <c r="AG211" t="s">
        <v>156</v>
      </c>
    </row>
    <row r="212" spans="1:60" ht="22.5" outlineLevel="1" x14ac:dyDescent="0.2">
      <c r="A212" s="238">
        <v>132</v>
      </c>
      <c r="B212" s="239" t="s">
        <v>494</v>
      </c>
      <c r="C212" s="259" t="s">
        <v>495</v>
      </c>
      <c r="D212" s="240" t="s">
        <v>170</v>
      </c>
      <c r="E212" s="241">
        <v>2.86</v>
      </c>
      <c r="F212" s="242"/>
      <c r="G212" s="243">
        <f>ROUND(E212*F212,2)</f>
        <v>0</v>
      </c>
      <c r="H212" s="242"/>
      <c r="I212" s="243">
        <f>ROUND(E212*H212,2)</f>
        <v>0</v>
      </c>
      <c r="J212" s="242"/>
      <c r="K212" s="243">
        <f>ROUND(E212*J212,2)</f>
        <v>0</v>
      </c>
      <c r="L212" s="243">
        <v>12</v>
      </c>
      <c r="M212" s="243">
        <f>G212*(1+L212/100)</f>
        <v>0</v>
      </c>
      <c r="N212" s="241">
        <v>3.1E-4</v>
      </c>
      <c r="O212" s="241">
        <f>ROUND(E212*N212,2)</f>
        <v>0</v>
      </c>
      <c r="P212" s="241">
        <v>0</v>
      </c>
      <c r="Q212" s="241">
        <f>ROUND(E212*P212,2)</f>
        <v>0</v>
      </c>
      <c r="R212" s="243" t="s">
        <v>496</v>
      </c>
      <c r="S212" s="243" t="s">
        <v>161</v>
      </c>
      <c r="T212" s="244" t="s">
        <v>162</v>
      </c>
      <c r="U212" s="228">
        <v>0.40300000000000002</v>
      </c>
      <c r="V212" s="228">
        <f>ROUND(E212*U212,2)</f>
        <v>1.1499999999999999</v>
      </c>
      <c r="W212" s="228"/>
      <c r="X212" s="228" t="s">
        <v>163</v>
      </c>
      <c r="Y212" s="228" t="s">
        <v>164</v>
      </c>
      <c r="Z212" s="217"/>
      <c r="AA212" s="217"/>
      <c r="AB212" s="217"/>
      <c r="AC212" s="217"/>
      <c r="AD212" s="217"/>
      <c r="AE212" s="217"/>
      <c r="AF212" s="217"/>
      <c r="AG212" s="217" t="s">
        <v>165</v>
      </c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</row>
    <row r="213" spans="1:60" outlineLevel="2" x14ac:dyDescent="0.2">
      <c r="A213" s="224"/>
      <c r="B213" s="225"/>
      <c r="C213" s="262" t="s">
        <v>497</v>
      </c>
      <c r="D213" s="254"/>
      <c r="E213" s="254"/>
      <c r="F213" s="254"/>
      <c r="G213" s="254"/>
      <c r="H213" s="228"/>
      <c r="I213" s="228"/>
      <c r="J213" s="228"/>
      <c r="K213" s="228"/>
      <c r="L213" s="228"/>
      <c r="M213" s="228"/>
      <c r="N213" s="227"/>
      <c r="O213" s="227"/>
      <c r="P213" s="227"/>
      <c r="Q213" s="227"/>
      <c r="R213" s="228"/>
      <c r="S213" s="228"/>
      <c r="T213" s="228"/>
      <c r="U213" s="228"/>
      <c r="V213" s="228"/>
      <c r="W213" s="228"/>
      <c r="X213" s="228"/>
      <c r="Y213" s="228"/>
      <c r="Z213" s="217"/>
      <c r="AA213" s="217"/>
      <c r="AB213" s="217"/>
      <c r="AC213" s="217"/>
      <c r="AD213" s="217"/>
      <c r="AE213" s="217"/>
      <c r="AF213" s="217"/>
      <c r="AG213" s="217" t="s">
        <v>209</v>
      </c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</row>
    <row r="214" spans="1:60" outlineLevel="1" x14ac:dyDescent="0.2">
      <c r="A214" s="247">
        <v>133</v>
      </c>
      <c r="B214" s="248" t="s">
        <v>498</v>
      </c>
      <c r="C214" s="261" t="s">
        <v>499</v>
      </c>
      <c r="D214" s="249" t="s">
        <v>170</v>
      </c>
      <c r="E214" s="250">
        <v>41.78</v>
      </c>
      <c r="F214" s="251"/>
      <c r="G214" s="252">
        <f>ROUND(E214*F214,2)</f>
        <v>0</v>
      </c>
      <c r="H214" s="251"/>
      <c r="I214" s="252">
        <f>ROUND(E214*H214,2)</f>
        <v>0</v>
      </c>
      <c r="J214" s="251"/>
      <c r="K214" s="252">
        <f>ROUND(E214*J214,2)</f>
        <v>0</v>
      </c>
      <c r="L214" s="252">
        <v>12</v>
      </c>
      <c r="M214" s="252">
        <f>G214*(1+L214/100)</f>
        <v>0</v>
      </c>
      <c r="N214" s="250">
        <v>1.0000000000000001E-5</v>
      </c>
      <c r="O214" s="250">
        <f>ROUND(E214*N214,2)</f>
        <v>0</v>
      </c>
      <c r="P214" s="250">
        <v>0</v>
      </c>
      <c r="Q214" s="250">
        <f>ROUND(E214*P214,2)</f>
        <v>0</v>
      </c>
      <c r="R214" s="252" t="s">
        <v>496</v>
      </c>
      <c r="S214" s="252" t="s">
        <v>161</v>
      </c>
      <c r="T214" s="253" t="s">
        <v>162</v>
      </c>
      <c r="U214" s="228">
        <v>0.122</v>
      </c>
      <c r="V214" s="228">
        <f>ROUND(E214*U214,2)</f>
        <v>5.0999999999999996</v>
      </c>
      <c r="W214" s="228"/>
      <c r="X214" s="228" t="s">
        <v>163</v>
      </c>
      <c r="Y214" s="228" t="s">
        <v>164</v>
      </c>
      <c r="Z214" s="217"/>
      <c r="AA214" s="217"/>
      <c r="AB214" s="217"/>
      <c r="AC214" s="217"/>
      <c r="AD214" s="217"/>
      <c r="AE214" s="217"/>
      <c r="AF214" s="217"/>
      <c r="AG214" s="217" t="s">
        <v>165</v>
      </c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</row>
    <row r="215" spans="1:60" outlineLevel="1" x14ac:dyDescent="0.2">
      <c r="A215" s="247">
        <v>134</v>
      </c>
      <c r="B215" s="248" t="s">
        <v>500</v>
      </c>
      <c r="C215" s="261" t="s">
        <v>501</v>
      </c>
      <c r="D215" s="249" t="s">
        <v>170</v>
      </c>
      <c r="E215" s="250">
        <v>164.15899999999999</v>
      </c>
      <c r="F215" s="251"/>
      <c r="G215" s="252">
        <f>ROUND(E215*F215,2)</f>
        <v>0</v>
      </c>
      <c r="H215" s="251"/>
      <c r="I215" s="252">
        <f>ROUND(E215*H215,2)</f>
        <v>0</v>
      </c>
      <c r="J215" s="251"/>
      <c r="K215" s="252">
        <f>ROUND(E215*J215,2)</f>
        <v>0</v>
      </c>
      <c r="L215" s="252">
        <v>12</v>
      </c>
      <c r="M215" s="252">
        <f>G215*(1+L215/100)</f>
        <v>0</v>
      </c>
      <c r="N215" s="250">
        <v>1.0000000000000001E-5</v>
      </c>
      <c r="O215" s="250">
        <f>ROUND(E215*N215,2)</f>
        <v>0</v>
      </c>
      <c r="P215" s="250">
        <v>0</v>
      </c>
      <c r="Q215" s="250">
        <f>ROUND(E215*P215,2)</f>
        <v>0</v>
      </c>
      <c r="R215" s="252" t="s">
        <v>496</v>
      </c>
      <c r="S215" s="252" t="s">
        <v>161</v>
      </c>
      <c r="T215" s="253" t="s">
        <v>162</v>
      </c>
      <c r="U215" s="228">
        <v>6.8000000000000005E-2</v>
      </c>
      <c r="V215" s="228">
        <f>ROUND(E215*U215,2)</f>
        <v>11.16</v>
      </c>
      <c r="W215" s="228"/>
      <c r="X215" s="228" t="s">
        <v>163</v>
      </c>
      <c r="Y215" s="228" t="s">
        <v>164</v>
      </c>
      <c r="Z215" s="217"/>
      <c r="AA215" s="217"/>
      <c r="AB215" s="217"/>
      <c r="AC215" s="217"/>
      <c r="AD215" s="217"/>
      <c r="AE215" s="217"/>
      <c r="AF215" s="217"/>
      <c r="AG215" s="217" t="s">
        <v>165</v>
      </c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</row>
    <row r="216" spans="1:60" ht="22.5" outlineLevel="1" x14ac:dyDescent="0.2">
      <c r="A216" s="247">
        <v>135</v>
      </c>
      <c r="B216" s="248" t="s">
        <v>502</v>
      </c>
      <c r="C216" s="261" t="s">
        <v>503</v>
      </c>
      <c r="D216" s="249" t="s">
        <v>190</v>
      </c>
      <c r="E216" s="250">
        <v>4</v>
      </c>
      <c r="F216" s="251"/>
      <c r="G216" s="252">
        <f>ROUND(E216*F216,2)</f>
        <v>0</v>
      </c>
      <c r="H216" s="251"/>
      <c r="I216" s="252">
        <f>ROUND(E216*H216,2)</f>
        <v>0</v>
      </c>
      <c r="J216" s="251"/>
      <c r="K216" s="252">
        <f>ROUND(E216*J216,2)</f>
        <v>0</v>
      </c>
      <c r="L216" s="252">
        <v>12</v>
      </c>
      <c r="M216" s="252">
        <f>G216*(1+L216/100)</f>
        <v>0</v>
      </c>
      <c r="N216" s="250">
        <v>0</v>
      </c>
      <c r="O216" s="250">
        <f>ROUND(E216*N216,2)</f>
        <v>0</v>
      </c>
      <c r="P216" s="250">
        <v>0</v>
      </c>
      <c r="Q216" s="250">
        <f>ROUND(E216*P216,2)</f>
        <v>0</v>
      </c>
      <c r="R216" s="252"/>
      <c r="S216" s="252" t="s">
        <v>191</v>
      </c>
      <c r="T216" s="253" t="s">
        <v>192</v>
      </c>
      <c r="U216" s="228">
        <v>0</v>
      </c>
      <c r="V216" s="228">
        <f>ROUND(E216*U216,2)</f>
        <v>0</v>
      </c>
      <c r="W216" s="228"/>
      <c r="X216" s="228" t="s">
        <v>163</v>
      </c>
      <c r="Y216" s="228" t="s">
        <v>164</v>
      </c>
      <c r="Z216" s="217"/>
      <c r="AA216" s="217"/>
      <c r="AB216" s="217"/>
      <c r="AC216" s="217"/>
      <c r="AD216" s="217"/>
      <c r="AE216" s="217"/>
      <c r="AF216" s="217"/>
      <c r="AG216" s="217" t="s">
        <v>165</v>
      </c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</row>
    <row r="217" spans="1:60" x14ac:dyDescent="0.2">
      <c r="A217" s="231" t="s">
        <v>155</v>
      </c>
      <c r="B217" s="232" t="s">
        <v>117</v>
      </c>
      <c r="C217" s="258" t="s">
        <v>118</v>
      </c>
      <c r="D217" s="233"/>
      <c r="E217" s="234"/>
      <c r="F217" s="235"/>
      <c r="G217" s="235">
        <f>SUMIF(AG218:AG219,"&lt;&gt;NOR",G218:G219)</f>
        <v>0</v>
      </c>
      <c r="H217" s="235"/>
      <c r="I217" s="235">
        <f>SUM(I218:I219)</f>
        <v>0</v>
      </c>
      <c r="J217" s="235"/>
      <c r="K217" s="235">
        <f>SUM(K218:K219)</f>
        <v>0</v>
      </c>
      <c r="L217" s="235"/>
      <c r="M217" s="235">
        <f>SUM(M218:M219)</f>
        <v>0</v>
      </c>
      <c r="N217" s="234"/>
      <c r="O217" s="234">
        <f>SUM(O218:O219)</f>
        <v>0.05</v>
      </c>
      <c r="P217" s="234"/>
      <c r="Q217" s="234">
        <f>SUM(Q218:Q219)</f>
        <v>0</v>
      </c>
      <c r="R217" s="235"/>
      <c r="S217" s="235"/>
      <c r="T217" s="236"/>
      <c r="U217" s="230"/>
      <c r="V217" s="230">
        <f>SUM(V218:V219)</f>
        <v>32.03</v>
      </c>
      <c r="W217" s="230"/>
      <c r="X217" s="230"/>
      <c r="Y217" s="230"/>
      <c r="AG217" t="s">
        <v>156</v>
      </c>
    </row>
    <row r="218" spans="1:60" outlineLevel="1" x14ac:dyDescent="0.2">
      <c r="A218" s="247">
        <v>136</v>
      </c>
      <c r="B218" s="248" t="s">
        <v>504</v>
      </c>
      <c r="C218" s="261" t="s">
        <v>505</v>
      </c>
      <c r="D218" s="249" t="s">
        <v>170</v>
      </c>
      <c r="E218" s="250">
        <v>238.3776</v>
      </c>
      <c r="F218" s="251"/>
      <c r="G218" s="252">
        <f>ROUND(E218*F218,2)</f>
        <v>0</v>
      </c>
      <c r="H218" s="251"/>
      <c r="I218" s="252">
        <f>ROUND(E218*H218,2)</f>
        <v>0</v>
      </c>
      <c r="J218" s="251"/>
      <c r="K218" s="252">
        <f>ROUND(E218*J218,2)</f>
        <v>0</v>
      </c>
      <c r="L218" s="252">
        <v>12</v>
      </c>
      <c r="M218" s="252">
        <f>G218*(1+L218/100)</f>
        <v>0</v>
      </c>
      <c r="N218" s="250">
        <v>6.9999999999999994E-5</v>
      </c>
      <c r="O218" s="250">
        <f>ROUND(E218*N218,2)</f>
        <v>0.02</v>
      </c>
      <c r="P218" s="250">
        <v>0</v>
      </c>
      <c r="Q218" s="250">
        <f>ROUND(E218*P218,2)</f>
        <v>0</v>
      </c>
      <c r="R218" s="252" t="s">
        <v>506</v>
      </c>
      <c r="S218" s="252" t="s">
        <v>161</v>
      </c>
      <c r="T218" s="253" t="s">
        <v>162</v>
      </c>
      <c r="U218" s="228">
        <v>3.2480000000000002E-2</v>
      </c>
      <c r="V218" s="228">
        <f>ROUND(E218*U218,2)</f>
        <v>7.74</v>
      </c>
      <c r="W218" s="228"/>
      <c r="X218" s="228" t="s">
        <v>163</v>
      </c>
      <c r="Y218" s="228" t="s">
        <v>164</v>
      </c>
      <c r="Z218" s="217"/>
      <c r="AA218" s="217"/>
      <c r="AB218" s="217"/>
      <c r="AC218" s="217"/>
      <c r="AD218" s="217"/>
      <c r="AE218" s="217"/>
      <c r="AF218" s="217"/>
      <c r="AG218" s="217" t="s">
        <v>165</v>
      </c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  <c r="AZ218" s="217"/>
      <c r="BA218" s="217"/>
      <c r="BB218" s="217"/>
      <c r="BC218" s="217"/>
      <c r="BD218" s="217"/>
      <c r="BE218" s="217"/>
      <c r="BF218" s="217"/>
      <c r="BG218" s="217"/>
      <c r="BH218" s="217"/>
    </row>
    <row r="219" spans="1:60" ht="22.5" outlineLevel="1" x14ac:dyDescent="0.2">
      <c r="A219" s="247">
        <v>137</v>
      </c>
      <c r="B219" s="248" t="s">
        <v>507</v>
      </c>
      <c r="C219" s="261" t="s">
        <v>508</v>
      </c>
      <c r="D219" s="249" t="s">
        <v>170</v>
      </c>
      <c r="E219" s="250">
        <v>238.3776</v>
      </c>
      <c r="F219" s="251"/>
      <c r="G219" s="252">
        <f>ROUND(E219*F219,2)</f>
        <v>0</v>
      </c>
      <c r="H219" s="251"/>
      <c r="I219" s="252">
        <f>ROUND(E219*H219,2)</f>
        <v>0</v>
      </c>
      <c r="J219" s="251"/>
      <c r="K219" s="252">
        <f>ROUND(E219*J219,2)</f>
        <v>0</v>
      </c>
      <c r="L219" s="252">
        <v>12</v>
      </c>
      <c r="M219" s="252">
        <f>G219*(1+L219/100)</f>
        <v>0</v>
      </c>
      <c r="N219" s="250">
        <v>1.3999999999999999E-4</v>
      </c>
      <c r="O219" s="250">
        <f>ROUND(E219*N219,2)</f>
        <v>0.03</v>
      </c>
      <c r="P219" s="250">
        <v>0</v>
      </c>
      <c r="Q219" s="250">
        <f>ROUND(E219*P219,2)</f>
        <v>0</v>
      </c>
      <c r="R219" s="252" t="s">
        <v>506</v>
      </c>
      <c r="S219" s="252" t="s">
        <v>161</v>
      </c>
      <c r="T219" s="253" t="s">
        <v>162</v>
      </c>
      <c r="U219" s="228">
        <v>0.10191</v>
      </c>
      <c r="V219" s="228">
        <f>ROUND(E219*U219,2)</f>
        <v>24.29</v>
      </c>
      <c r="W219" s="228"/>
      <c r="X219" s="228" t="s">
        <v>163</v>
      </c>
      <c r="Y219" s="228" t="s">
        <v>164</v>
      </c>
      <c r="Z219" s="217"/>
      <c r="AA219" s="217"/>
      <c r="AB219" s="217"/>
      <c r="AC219" s="217"/>
      <c r="AD219" s="217"/>
      <c r="AE219" s="217"/>
      <c r="AF219" s="217"/>
      <c r="AG219" s="217" t="s">
        <v>165</v>
      </c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  <c r="AZ219" s="217"/>
      <c r="BA219" s="217"/>
      <c r="BB219" s="217"/>
      <c r="BC219" s="217"/>
      <c r="BD219" s="217"/>
      <c r="BE219" s="217"/>
      <c r="BF219" s="217"/>
      <c r="BG219" s="217"/>
      <c r="BH219" s="217"/>
    </row>
    <row r="220" spans="1:60" x14ac:dyDescent="0.2">
      <c r="A220" s="231" t="s">
        <v>155</v>
      </c>
      <c r="B220" s="232" t="s">
        <v>119</v>
      </c>
      <c r="C220" s="258" t="s">
        <v>120</v>
      </c>
      <c r="D220" s="233"/>
      <c r="E220" s="234"/>
      <c r="F220" s="235"/>
      <c r="G220" s="235">
        <f>SUMIF(AG221:AG223,"&lt;&gt;NOR",G221:G223)</f>
        <v>0</v>
      </c>
      <c r="H220" s="235"/>
      <c r="I220" s="235">
        <f>SUM(I221:I223)</f>
        <v>0</v>
      </c>
      <c r="J220" s="235"/>
      <c r="K220" s="235">
        <f>SUM(K221:K223)</f>
        <v>0</v>
      </c>
      <c r="L220" s="235"/>
      <c r="M220" s="235">
        <f>SUM(M221:M223)</f>
        <v>0</v>
      </c>
      <c r="N220" s="234"/>
      <c r="O220" s="234">
        <f>SUM(O221:O223)</f>
        <v>0.01</v>
      </c>
      <c r="P220" s="234"/>
      <c r="Q220" s="234">
        <f>SUM(Q221:Q223)</f>
        <v>0</v>
      </c>
      <c r="R220" s="235"/>
      <c r="S220" s="235"/>
      <c r="T220" s="236"/>
      <c r="U220" s="230"/>
      <c r="V220" s="230">
        <f>SUM(V221:V223)</f>
        <v>1.51</v>
      </c>
      <c r="W220" s="230"/>
      <c r="X220" s="230"/>
      <c r="Y220" s="230"/>
      <c r="AG220" t="s">
        <v>156</v>
      </c>
    </row>
    <row r="221" spans="1:60" outlineLevel="1" x14ac:dyDescent="0.2">
      <c r="A221" s="238">
        <v>138</v>
      </c>
      <c r="B221" s="239" t="s">
        <v>509</v>
      </c>
      <c r="C221" s="259" t="s">
        <v>510</v>
      </c>
      <c r="D221" s="240" t="s">
        <v>170</v>
      </c>
      <c r="E221" s="241">
        <v>0.72</v>
      </c>
      <c r="F221" s="242"/>
      <c r="G221" s="243">
        <f>ROUND(E221*F221,2)</f>
        <v>0</v>
      </c>
      <c r="H221" s="242"/>
      <c r="I221" s="243">
        <f>ROUND(E221*H221,2)</f>
        <v>0</v>
      </c>
      <c r="J221" s="242"/>
      <c r="K221" s="243">
        <f>ROUND(E221*J221,2)</f>
        <v>0</v>
      </c>
      <c r="L221" s="243">
        <v>12</v>
      </c>
      <c r="M221" s="243">
        <f>G221*(1+L221/100)</f>
        <v>0</v>
      </c>
      <c r="N221" s="241">
        <v>8.0000000000000007E-5</v>
      </c>
      <c r="O221" s="241">
        <f>ROUND(E221*N221,2)</f>
        <v>0</v>
      </c>
      <c r="P221" s="241">
        <v>0</v>
      </c>
      <c r="Q221" s="241">
        <f>ROUND(E221*P221,2)</f>
        <v>0</v>
      </c>
      <c r="R221" s="243" t="s">
        <v>511</v>
      </c>
      <c r="S221" s="243" t="s">
        <v>161</v>
      </c>
      <c r="T221" s="244" t="s">
        <v>162</v>
      </c>
      <c r="U221" s="228">
        <v>2.1</v>
      </c>
      <c r="V221" s="228">
        <f>ROUND(E221*U221,2)</f>
        <v>1.51</v>
      </c>
      <c r="W221" s="228"/>
      <c r="X221" s="228" t="s">
        <v>163</v>
      </c>
      <c r="Y221" s="228" t="s">
        <v>164</v>
      </c>
      <c r="Z221" s="217"/>
      <c r="AA221" s="217"/>
      <c r="AB221" s="217"/>
      <c r="AC221" s="217"/>
      <c r="AD221" s="217"/>
      <c r="AE221" s="217"/>
      <c r="AF221" s="217"/>
      <c r="AG221" s="217" t="s">
        <v>165</v>
      </c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</row>
    <row r="222" spans="1:60" outlineLevel="2" x14ac:dyDescent="0.2">
      <c r="A222" s="224"/>
      <c r="B222" s="225"/>
      <c r="C222" s="262" t="s">
        <v>512</v>
      </c>
      <c r="D222" s="254"/>
      <c r="E222" s="254"/>
      <c r="F222" s="254"/>
      <c r="G222" s="254"/>
      <c r="H222" s="228"/>
      <c r="I222" s="228"/>
      <c r="J222" s="228"/>
      <c r="K222" s="228"/>
      <c r="L222" s="228"/>
      <c r="M222" s="228"/>
      <c r="N222" s="227"/>
      <c r="O222" s="227"/>
      <c r="P222" s="227"/>
      <c r="Q222" s="227"/>
      <c r="R222" s="228"/>
      <c r="S222" s="228"/>
      <c r="T222" s="228"/>
      <c r="U222" s="228"/>
      <c r="V222" s="228"/>
      <c r="W222" s="228"/>
      <c r="X222" s="228"/>
      <c r="Y222" s="228"/>
      <c r="Z222" s="217"/>
      <c r="AA222" s="217"/>
      <c r="AB222" s="217"/>
      <c r="AC222" s="217"/>
      <c r="AD222" s="217"/>
      <c r="AE222" s="217"/>
      <c r="AF222" s="217"/>
      <c r="AG222" s="217" t="s">
        <v>209</v>
      </c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</row>
    <row r="223" spans="1:60" outlineLevel="1" x14ac:dyDescent="0.2">
      <c r="A223" s="247">
        <v>139</v>
      </c>
      <c r="B223" s="248" t="s">
        <v>513</v>
      </c>
      <c r="C223" s="261" t="s">
        <v>514</v>
      </c>
      <c r="D223" s="249" t="s">
        <v>170</v>
      </c>
      <c r="E223" s="250">
        <v>0.72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12</v>
      </c>
      <c r="M223" s="252">
        <f>G223*(1+L223/100)</f>
        <v>0</v>
      </c>
      <c r="N223" s="250">
        <v>1.4E-2</v>
      </c>
      <c r="O223" s="250">
        <f>ROUND(E223*N223,2)</f>
        <v>0.01</v>
      </c>
      <c r="P223" s="250">
        <v>0</v>
      </c>
      <c r="Q223" s="250">
        <f>ROUND(E223*P223,2)</f>
        <v>0</v>
      </c>
      <c r="R223" s="252" t="s">
        <v>174</v>
      </c>
      <c r="S223" s="252" t="s">
        <v>162</v>
      </c>
      <c r="T223" s="253" t="s">
        <v>162</v>
      </c>
      <c r="U223" s="228">
        <v>0</v>
      </c>
      <c r="V223" s="228">
        <f>ROUND(E223*U223,2)</f>
        <v>0</v>
      </c>
      <c r="W223" s="228"/>
      <c r="X223" s="228" t="s">
        <v>175</v>
      </c>
      <c r="Y223" s="228" t="s">
        <v>164</v>
      </c>
      <c r="Z223" s="217"/>
      <c r="AA223" s="217"/>
      <c r="AB223" s="217"/>
      <c r="AC223" s="217"/>
      <c r="AD223" s="217"/>
      <c r="AE223" s="217"/>
      <c r="AF223" s="217"/>
      <c r="AG223" s="217" t="s">
        <v>176</v>
      </c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  <c r="AZ223" s="217"/>
      <c r="BA223" s="217"/>
      <c r="BB223" s="217"/>
      <c r="BC223" s="217"/>
      <c r="BD223" s="217"/>
      <c r="BE223" s="217"/>
      <c r="BF223" s="217"/>
      <c r="BG223" s="217"/>
      <c r="BH223" s="217"/>
    </row>
    <row r="224" spans="1:60" x14ac:dyDescent="0.2">
      <c r="A224" s="231" t="s">
        <v>155</v>
      </c>
      <c r="B224" s="232" t="s">
        <v>121</v>
      </c>
      <c r="C224" s="258" t="s">
        <v>122</v>
      </c>
      <c r="D224" s="233"/>
      <c r="E224" s="234"/>
      <c r="F224" s="235"/>
      <c r="G224" s="235">
        <f>SUMIF(AG225:AG228,"&lt;&gt;NOR",G225:G228)</f>
        <v>0</v>
      </c>
      <c r="H224" s="235"/>
      <c r="I224" s="235">
        <f>SUM(I225:I228)</f>
        <v>0</v>
      </c>
      <c r="J224" s="235"/>
      <c r="K224" s="235">
        <f>SUM(K225:K228)</f>
        <v>0</v>
      </c>
      <c r="L224" s="235"/>
      <c r="M224" s="235">
        <f>SUM(M225:M228)</f>
        <v>0</v>
      </c>
      <c r="N224" s="234"/>
      <c r="O224" s="234">
        <f>SUM(O225:O228)</f>
        <v>0</v>
      </c>
      <c r="P224" s="234"/>
      <c r="Q224" s="234">
        <f>SUM(Q225:Q228)</f>
        <v>0</v>
      </c>
      <c r="R224" s="235"/>
      <c r="S224" s="235"/>
      <c r="T224" s="236"/>
      <c r="U224" s="230"/>
      <c r="V224" s="230">
        <f>SUM(V225:V228)</f>
        <v>5.44</v>
      </c>
      <c r="W224" s="230"/>
      <c r="X224" s="230"/>
      <c r="Y224" s="230"/>
      <c r="AG224" t="s">
        <v>156</v>
      </c>
    </row>
    <row r="225" spans="1:60" ht="33.75" outlineLevel="1" x14ac:dyDescent="0.2">
      <c r="A225" s="247">
        <v>140</v>
      </c>
      <c r="B225" s="248" t="s">
        <v>515</v>
      </c>
      <c r="C225" s="261" t="s">
        <v>516</v>
      </c>
      <c r="D225" s="249" t="s">
        <v>182</v>
      </c>
      <c r="E225" s="250">
        <v>2</v>
      </c>
      <c r="F225" s="251"/>
      <c r="G225" s="252">
        <f>ROUND(E225*F225,2)</f>
        <v>0</v>
      </c>
      <c r="H225" s="251"/>
      <c r="I225" s="252">
        <f>ROUND(E225*H225,2)</f>
        <v>0</v>
      </c>
      <c r="J225" s="251"/>
      <c r="K225" s="252">
        <f>ROUND(E225*J225,2)</f>
        <v>0</v>
      </c>
      <c r="L225" s="252">
        <v>12</v>
      </c>
      <c r="M225" s="252">
        <f>G225*(1+L225/100)</f>
        <v>0</v>
      </c>
      <c r="N225" s="250">
        <v>0</v>
      </c>
      <c r="O225" s="250">
        <f>ROUND(E225*N225,2)</f>
        <v>0</v>
      </c>
      <c r="P225" s="250">
        <v>0</v>
      </c>
      <c r="Q225" s="250">
        <f>ROUND(E225*P225,2)</f>
        <v>0</v>
      </c>
      <c r="R225" s="252" t="s">
        <v>121</v>
      </c>
      <c r="S225" s="252" t="s">
        <v>161</v>
      </c>
      <c r="T225" s="253" t="s">
        <v>162</v>
      </c>
      <c r="U225" s="228">
        <v>0.22</v>
      </c>
      <c r="V225" s="228">
        <f>ROUND(E225*U225,2)</f>
        <v>0.44</v>
      </c>
      <c r="W225" s="228"/>
      <c r="X225" s="228" t="s">
        <v>163</v>
      </c>
      <c r="Y225" s="228" t="s">
        <v>164</v>
      </c>
      <c r="Z225" s="217"/>
      <c r="AA225" s="217"/>
      <c r="AB225" s="217"/>
      <c r="AC225" s="217"/>
      <c r="AD225" s="217"/>
      <c r="AE225" s="217"/>
      <c r="AF225" s="217"/>
      <c r="AG225" s="217" t="s">
        <v>165</v>
      </c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</row>
    <row r="226" spans="1:60" outlineLevel="1" x14ac:dyDescent="0.2">
      <c r="A226" s="247">
        <v>141</v>
      </c>
      <c r="B226" s="248" t="s">
        <v>517</v>
      </c>
      <c r="C226" s="261" t="s">
        <v>518</v>
      </c>
      <c r="D226" s="249" t="s">
        <v>519</v>
      </c>
      <c r="E226" s="250">
        <v>5</v>
      </c>
      <c r="F226" s="251"/>
      <c r="G226" s="252">
        <f>ROUND(E226*F226,2)</f>
        <v>0</v>
      </c>
      <c r="H226" s="251"/>
      <c r="I226" s="252">
        <f>ROUND(E226*H226,2)</f>
        <v>0</v>
      </c>
      <c r="J226" s="251"/>
      <c r="K226" s="252">
        <f>ROUND(E226*J226,2)</f>
        <v>0</v>
      </c>
      <c r="L226" s="252">
        <v>12</v>
      </c>
      <c r="M226" s="252">
        <f>G226*(1+L226/100)</f>
        <v>0</v>
      </c>
      <c r="N226" s="250">
        <v>0</v>
      </c>
      <c r="O226" s="250">
        <f>ROUND(E226*N226,2)</f>
        <v>0</v>
      </c>
      <c r="P226" s="250">
        <v>0</v>
      </c>
      <c r="Q226" s="250">
        <f>ROUND(E226*P226,2)</f>
        <v>0</v>
      </c>
      <c r="R226" s="252"/>
      <c r="S226" s="252" t="s">
        <v>161</v>
      </c>
      <c r="T226" s="253" t="s">
        <v>162</v>
      </c>
      <c r="U226" s="228">
        <v>1</v>
      </c>
      <c r="V226" s="228">
        <f>ROUND(E226*U226,2)</f>
        <v>5</v>
      </c>
      <c r="W226" s="228"/>
      <c r="X226" s="228" t="s">
        <v>163</v>
      </c>
      <c r="Y226" s="228" t="s">
        <v>164</v>
      </c>
      <c r="Z226" s="217"/>
      <c r="AA226" s="217"/>
      <c r="AB226" s="217"/>
      <c r="AC226" s="217"/>
      <c r="AD226" s="217"/>
      <c r="AE226" s="217"/>
      <c r="AF226" s="217"/>
      <c r="AG226" s="217" t="s">
        <v>165</v>
      </c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  <c r="AZ226" s="217"/>
      <c r="BA226" s="217"/>
      <c r="BB226" s="217"/>
      <c r="BC226" s="217"/>
      <c r="BD226" s="217"/>
      <c r="BE226" s="217"/>
      <c r="BF226" s="217"/>
      <c r="BG226" s="217"/>
      <c r="BH226" s="217"/>
    </row>
    <row r="227" spans="1:60" outlineLevel="1" x14ac:dyDescent="0.2">
      <c r="A227" s="247">
        <v>142</v>
      </c>
      <c r="B227" s="248" t="s">
        <v>520</v>
      </c>
      <c r="C227" s="261" t="s">
        <v>521</v>
      </c>
      <c r="D227" s="249" t="s">
        <v>322</v>
      </c>
      <c r="E227" s="250">
        <v>1</v>
      </c>
      <c r="F227" s="251"/>
      <c r="G227" s="252">
        <f>ROUND(E227*F227,2)</f>
        <v>0</v>
      </c>
      <c r="H227" s="251"/>
      <c r="I227" s="252">
        <f>ROUND(E227*H227,2)</f>
        <v>0</v>
      </c>
      <c r="J227" s="251"/>
      <c r="K227" s="252">
        <f>ROUND(E227*J227,2)</f>
        <v>0</v>
      </c>
      <c r="L227" s="252">
        <v>12</v>
      </c>
      <c r="M227" s="252">
        <f>G227*(1+L227/100)</f>
        <v>0</v>
      </c>
      <c r="N227" s="250">
        <v>0</v>
      </c>
      <c r="O227" s="250">
        <f>ROUND(E227*N227,2)</f>
        <v>0</v>
      </c>
      <c r="P227" s="250">
        <v>0</v>
      </c>
      <c r="Q227" s="250">
        <f>ROUND(E227*P227,2)</f>
        <v>0</v>
      </c>
      <c r="R227" s="252"/>
      <c r="S227" s="252" t="s">
        <v>191</v>
      </c>
      <c r="T227" s="253" t="s">
        <v>192</v>
      </c>
      <c r="U227" s="228">
        <v>0</v>
      </c>
      <c r="V227" s="228">
        <f>ROUND(E227*U227,2)</f>
        <v>0</v>
      </c>
      <c r="W227" s="228"/>
      <c r="X227" s="228" t="s">
        <v>163</v>
      </c>
      <c r="Y227" s="228" t="s">
        <v>164</v>
      </c>
      <c r="Z227" s="217"/>
      <c r="AA227" s="217"/>
      <c r="AB227" s="217"/>
      <c r="AC227" s="217"/>
      <c r="AD227" s="217"/>
      <c r="AE227" s="217"/>
      <c r="AF227" s="217"/>
      <c r="AG227" s="217" t="s">
        <v>165</v>
      </c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217"/>
      <c r="BA227" s="217"/>
      <c r="BB227" s="217"/>
      <c r="BC227" s="217"/>
      <c r="BD227" s="217"/>
      <c r="BE227" s="217"/>
      <c r="BF227" s="217"/>
      <c r="BG227" s="217"/>
      <c r="BH227" s="217"/>
    </row>
    <row r="228" spans="1:60" outlineLevel="1" x14ac:dyDescent="0.2">
      <c r="A228" s="247">
        <v>143</v>
      </c>
      <c r="B228" s="248" t="s">
        <v>522</v>
      </c>
      <c r="C228" s="261" t="s">
        <v>523</v>
      </c>
      <c r="D228" s="249" t="s">
        <v>182</v>
      </c>
      <c r="E228" s="250">
        <v>2</v>
      </c>
      <c r="F228" s="251"/>
      <c r="G228" s="252">
        <f>ROUND(E228*F228,2)</f>
        <v>0</v>
      </c>
      <c r="H228" s="251"/>
      <c r="I228" s="252">
        <f>ROUND(E228*H228,2)</f>
        <v>0</v>
      </c>
      <c r="J228" s="251"/>
      <c r="K228" s="252">
        <f>ROUND(E228*J228,2)</f>
        <v>0</v>
      </c>
      <c r="L228" s="252">
        <v>12</v>
      </c>
      <c r="M228" s="252">
        <f>G228*(1+L228/100)</f>
        <v>0</v>
      </c>
      <c r="N228" s="250">
        <v>5.9000000000000003E-4</v>
      </c>
      <c r="O228" s="250">
        <f>ROUND(E228*N228,2)</f>
        <v>0</v>
      </c>
      <c r="P228" s="250">
        <v>0</v>
      </c>
      <c r="Q228" s="250">
        <f>ROUND(E228*P228,2)</f>
        <v>0</v>
      </c>
      <c r="R228" s="252"/>
      <c r="S228" s="252" t="s">
        <v>191</v>
      </c>
      <c r="T228" s="253" t="s">
        <v>192</v>
      </c>
      <c r="U228" s="228">
        <v>0</v>
      </c>
      <c r="V228" s="228">
        <f>ROUND(E228*U228,2)</f>
        <v>0</v>
      </c>
      <c r="W228" s="228"/>
      <c r="X228" s="228" t="s">
        <v>175</v>
      </c>
      <c r="Y228" s="228" t="s">
        <v>164</v>
      </c>
      <c r="Z228" s="217"/>
      <c r="AA228" s="217"/>
      <c r="AB228" s="217"/>
      <c r="AC228" s="217"/>
      <c r="AD228" s="217"/>
      <c r="AE228" s="217"/>
      <c r="AF228" s="217"/>
      <c r="AG228" s="217" t="s">
        <v>176</v>
      </c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  <c r="AZ228" s="217"/>
      <c r="BA228" s="217"/>
      <c r="BB228" s="217"/>
      <c r="BC228" s="217"/>
      <c r="BD228" s="217"/>
      <c r="BE228" s="217"/>
      <c r="BF228" s="217"/>
      <c r="BG228" s="217"/>
      <c r="BH228" s="217"/>
    </row>
    <row r="229" spans="1:60" x14ac:dyDescent="0.2">
      <c r="A229" s="231" t="s">
        <v>155</v>
      </c>
      <c r="B229" s="232" t="s">
        <v>123</v>
      </c>
      <c r="C229" s="258" t="s">
        <v>124</v>
      </c>
      <c r="D229" s="233"/>
      <c r="E229" s="234"/>
      <c r="F229" s="235"/>
      <c r="G229" s="235">
        <f>SUMIF(AG230:AG238,"&lt;&gt;NOR",G230:G238)</f>
        <v>0</v>
      </c>
      <c r="H229" s="235"/>
      <c r="I229" s="235">
        <f>SUM(I230:I238)</f>
        <v>0</v>
      </c>
      <c r="J229" s="235"/>
      <c r="K229" s="235">
        <f>SUM(K230:K238)</f>
        <v>0</v>
      </c>
      <c r="L229" s="235"/>
      <c r="M229" s="235">
        <f>SUM(M230:M238)</f>
        <v>0</v>
      </c>
      <c r="N229" s="234"/>
      <c r="O229" s="234">
        <f>SUM(O230:O238)</f>
        <v>0</v>
      </c>
      <c r="P229" s="234"/>
      <c r="Q229" s="234">
        <f>SUM(Q230:Q238)</f>
        <v>0</v>
      </c>
      <c r="R229" s="235"/>
      <c r="S229" s="235"/>
      <c r="T229" s="236"/>
      <c r="U229" s="230"/>
      <c r="V229" s="230">
        <f>SUM(V230:V238)</f>
        <v>52.2</v>
      </c>
      <c r="W229" s="230"/>
      <c r="X229" s="230"/>
      <c r="Y229" s="230"/>
      <c r="AG229" t="s">
        <v>156</v>
      </c>
    </row>
    <row r="230" spans="1:60" outlineLevel="1" x14ac:dyDescent="0.2">
      <c r="A230" s="238">
        <v>144</v>
      </c>
      <c r="B230" s="239" t="s">
        <v>524</v>
      </c>
      <c r="C230" s="259" t="s">
        <v>525</v>
      </c>
      <c r="D230" s="240" t="s">
        <v>159</v>
      </c>
      <c r="E230" s="241">
        <v>5.7619999999999996</v>
      </c>
      <c r="F230" s="242"/>
      <c r="G230" s="243">
        <f>ROUND(E230*F230,2)</f>
        <v>0</v>
      </c>
      <c r="H230" s="242"/>
      <c r="I230" s="243">
        <f>ROUND(E230*H230,2)</f>
        <v>0</v>
      </c>
      <c r="J230" s="242"/>
      <c r="K230" s="243">
        <f>ROUND(E230*J230,2)</f>
        <v>0</v>
      </c>
      <c r="L230" s="243">
        <v>12</v>
      </c>
      <c r="M230" s="243">
        <f>G230*(1+L230/100)</f>
        <v>0</v>
      </c>
      <c r="N230" s="241">
        <v>0</v>
      </c>
      <c r="O230" s="241">
        <f>ROUND(E230*N230,2)</f>
        <v>0</v>
      </c>
      <c r="P230" s="241">
        <v>0</v>
      </c>
      <c r="Q230" s="241">
        <f>ROUND(E230*P230,2)</f>
        <v>0</v>
      </c>
      <c r="R230" s="243" t="s">
        <v>186</v>
      </c>
      <c r="S230" s="243" t="s">
        <v>161</v>
      </c>
      <c r="T230" s="244" t="s">
        <v>162</v>
      </c>
      <c r="U230" s="228">
        <v>0.16400000000000001</v>
      </c>
      <c r="V230" s="228">
        <f>ROUND(E230*U230,2)</f>
        <v>0.94</v>
      </c>
      <c r="W230" s="228"/>
      <c r="X230" s="228" t="s">
        <v>526</v>
      </c>
      <c r="Y230" s="228" t="s">
        <v>164</v>
      </c>
      <c r="Z230" s="217"/>
      <c r="AA230" s="217"/>
      <c r="AB230" s="217"/>
      <c r="AC230" s="217"/>
      <c r="AD230" s="217"/>
      <c r="AE230" s="217"/>
      <c r="AF230" s="217"/>
      <c r="AG230" s="217" t="s">
        <v>527</v>
      </c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  <c r="AZ230" s="217"/>
      <c r="BA230" s="217"/>
      <c r="BB230" s="217"/>
      <c r="BC230" s="217"/>
      <c r="BD230" s="217"/>
      <c r="BE230" s="217"/>
      <c r="BF230" s="217"/>
      <c r="BG230" s="217"/>
      <c r="BH230" s="217"/>
    </row>
    <row r="231" spans="1:60" ht="22.5" outlineLevel="2" x14ac:dyDescent="0.2">
      <c r="A231" s="224"/>
      <c r="B231" s="225"/>
      <c r="C231" s="260" t="s">
        <v>528</v>
      </c>
      <c r="D231" s="245"/>
      <c r="E231" s="245"/>
      <c r="F231" s="245"/>
      <c r="G231" s="245"/>
      <c r="H231" s="228"/>
      <c r="I231" s="228"/>
      <c r="J231" s="228"/>
      <c r="K231" s="228"/>
      <c r="L231" s="228"/>
      <c r="M231" s="228"/>
      <c r="N231" s="227"/>
      <c r="O231" s="227"/>
      <c r="P231" s="227"/>
      <c r="Q231" s="227"/>
      <c r="R231" s="228"/>
      <c r="S231" s="228"/>
      <c r="T231" s="228"/>
      <c r="U231" s="228"/>
      <c r="V231" s="228"/>
      <c r="W231" s="228"/>
      <c r="X231" s="228"/>
      <c r="Y231" s="228"/>
      <c r="Z231" s="217"/>
      <c r="AA231" s="217"/>
      <c r="AB231" s="217"/>
      <c r="AC231" s="217"/>
      <c r="AD231" s="217"/>
      <c r="AE231" s="217"/>
      <c r="AF231" s="217"/>
      <c r="AG231" s="217" t="s">
        <v>167</v>
      </c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  <c r="AZ231" s="217"/>
      <c r="BA231" s="246" t="str">
        <f>C231</f>
        <v>se složením a hrubým urovnáním nebo s přeložením na jiný dopravní prostředek kromě lodi, vč. příplatku za každých dalších i započatých 1000 m přes 1000 m,</v>
      </c>
      <c r="BB231" s="217"/>
      <c r="BC231" s="217"/>
      <c r="BD231" s="217"/>
      <c r="BE231" s="217"/>
      <c r="BF231" s="217"/>
      <c r="BG231" s="217"/>
      <c r="BH231" s="217"/>
    </row>
    <row r="232" spans="1:60" ht="22.5" outlineLevel="1" x14ac:dyDescent="0.2">
      <c r="A232" s="247">
        <v>145</v>
      </c>
      <c r="B232" s="248" t="s">
        <v>529</v>
      </c>
      <c r="C232" s="261" t="s">
        <v>530</v>
      </c>
      <c r="D232" s="249" t="s">
        <v>159</v>
      </c>
      <c r="E232" s="250">
        <v>5.7619999999999996</v>
      </c>
      <c r="F232" s="251"/>
      <c r="G232" s="252">
        <f>ROUND(E232*F232,2)</f>
        <v>0</v>
      </c>
      <c r="H232" s="251"/>
      <c r="I232" s="252">
        <f>ROUND(E232*H232,2)</f>
        <v>0</v>
      </c>
      <c r="J232" s="251"/>
      <c r="K232" s="252">
        <f>ROUND(E232*J232,2)</f>
        <v>0</v>
      </c>
      <c r="L232" s="252">
        <v>12</v>
      </c>
      <c r="M232" s="252">
        <f>G232*(1+L232/100)</f>
        <v>0</v>
      </c>
      <c r="N232" s="250">
        <v>0</v>
      </c>
      <c r="O232" s="250">
        <f>ROUND(E232*N232,2)</f>
        <v>0</v>
      </c>
      <c r="P232" s="250">
        <v>0</v>
      </c>
      <c r="Q232" s="250">
        <f>ROUND(E232*P232,2)</f>
        <v>0</v>
      </c>
      <c r="R232" s="252" t="s">
        <v>240</v>
      </c>
      <c r="S232" s="252" t="s">
        <v>161</v>
      </c>
      <c r="T232" s="253" t="s">
        <v>162</v>
      </c>
      <c r="U232" s="228">
        <v>0.93300000000000005</v>
      </c>
      <c r="V232" s="228">
        <f>ROUND(E232*U232,2)</f>
        <v>5.38</v>
      </c>
      <c r="W232" s="228"/>
      <c r="X232" s="228" t="s">
        <v>526</v>
      </c>
      <c r="Y232" s="228" t="s">
        <v>164</v>
      </c>
      <c r="Z232" s="217"/>
      <c r="AA232" s="217"/>
      <c r="AB232" s="217"/>
      <c r="AC232" s="217"/>
      <c r="AD232" s="217"/>
      <c r="AE232" s="217"/>
      <c r="AF232" s="217"/>
      <c r="AG232" s="217" t="s">
        <v>527</v>
      </c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  <c r="AZ232" s="217"/>
      <c r="BA232" s="217"/>
      <c r="BB232" s="217"/>
      <c r="BC232" s="217"/>
      <c r="BD232" s="217"/>
      <c r="BE232" s="217"/>
      <c r="BF232" s="217"/>
      <c r="BG232" s="217"/>
      <c r="BH232" s="217"/>
    </row>
    <row r="233" spans="1:60" outlineLevel="1" x14ac:dyDescent="0.2">
      <c r="A233" s="247">
        <v>146</v>
      </c>
      <c r="B233" s="248" t="s">
        <v>531</v>
      </c>
      <c r="C233" s="261" t="s">
        <v>532</v>
      </c>
      <c r="D233" s="249" t="s">
        <v>159</v>
      </c>
      <c r="E233" s="250">
        <v>57.619970000000002</v>
      </c>
      <c r="F233" s="251"/>
      <c r="G233" s="252">
        <f>ROUND(E233*F233,2)</f>
        <v>0</v>
      </c>
      <c r="H233" s="251"/>
      <c r="I233" s="252">
        <f>ROUND(E233*H233,2)</f>
        <v>0</v>
      </c>
      <c r="J233" s="251"/>
      <c r="K233" s="252">
        <f>ROUND(E233*J233,2)</f>
        <v>0</v>
      </c>
      <c r="L233" s="252">
        <v>12</v>
      </c>
      <c r="M233" s="252">
        <f>G233*(1+L233/100)</f>
        <v>0</v>
      </c>
      <c r="N233" s="250">
        <v>0</v>
      </c>
      <c r="O233" s="250">
        <f>ROUND(E233*N233,2)</f>
        <v>0</v>
      </c>
      <c r="P233" s="250">
        <v>0</v>
      </c>
      <c r="Q233" s="250">
        <f>ROUND(E233*P233,2)</f>
        <v>0</v>
      </c>
      <c r="R233" s="252" t="s">
        <v>240</v>
      </c>
      <c r="S233" s="252" t="s">
        <v>161</v>
      </c>
      <c r="T233" s="253" t="s">
        <v>162</v>
      </c>
      <c r="U233" s="228">
        <v>0.65300000000000002</v>
      </c>
      <c r="V233" s="228">
        <f>ROUND(E233*U233,2)</f>
        <v>37.630000000000003</v>
      </c>
      <c r="W233" s="228"/>
      <c r="X233" s="228" t="s">
        <v>526</v>
      </c>
      <c r="Y233" s="228" t="s">
        <v>164</v>
      </c>
      <c r="Z233" s="217"/>
      <c r="AA233" s="217"/>
      <c r="AB233" s="217"/>
      <c r="AC233" s="217"/>
      <c r="AD233" s="217"/>
      <c r="AE233" s="217"/>
      <c r="AF233" s="217"/>
      <c r="AG233" s="217" t="s">
        <v>527</v>
      </c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</row>
    <row r="234" spans="1:60" outlineLevel="1" x14ac:dyDescent="0.2">
      <c r="A234" s="238">
        <v>147</v>
      </c>
      <c r="B234" s="239" t="s">
        <v>533</v>
      </c>
      <c r="C234" s="259" t="s">
        <v>534</v>
      </c>
      <c r="D234" s="240" t="s">
        <v>159</v>
      </c>
      <c r="E234" s="241">
        <v>5.7619999999999996</v>
      </c>
      <c r="F234" s="242"/>
      <c r="G234" s="243">
        <f>ROUND(E234*F234,2)</f>
        <v>0</v>
      </c>
      <c r="H234" s="242"/>
      <c r="I234" s="243">
        <f>ROUND(E234*H234,2)</f>
        <v>0</v>
      </c>
      <c r="J234" s="242"/>
      <c r="K234" s="243">
        <f>ROUND(E234*J234,2)</f>
        <v>0</v>
      </c>
      <c r="L234" s="243">
        <v>12</v>
      </c>
      <c r="M234" s="243">
        <f>G234*(1+L234/100)</f>
        <v>0</v>
      </c>
      <c r="N234" s="241">
        <v>0</v>
      </c>
      <c r="O234" s="241">
        <f>ROUND(E234*N234,2)</f>
        <v>0</v>
      </c>
      <c r="P234" s="241">
        <v>0</v>
      </c>
      <c r="Q234" s="241">
        <f>ROUND(E234*P234,2)</f>
        <v>0</v>
      </c>
      <c r="R234" s="243" t="s">
        <v>240</v>
      </c>
      <c r="S234" s="243" t="s">
        <v>161</v>
      </c>
      <c r="T234" s="244" t="s">
        <v>162</v>
      </c>
      <c r="U234" s="228">
        <v>0.49</v>
      </c>
      <c r="V234" s="228">
        <f>ROUND(E234*U234,2)</f>
        <v>2.82</v>
      </c>
      <c r="W234" s="228"/>
      <c r="X234" s="228" t="s">
        <v>526</v>
      </c>
      <c r="Y234" s="228" t="s">
        <v>164</v>
      </c>
      <c r="Z234" s="217"/>
      <c r="AA234" s="217"/>
      <c r="AB234" s="217"/>
      <c r="AC234" s="217"/>
      <c r="AD234" s="217"/>
      <c r="AE234" s="217"/>
      <c r="AF234" s="217"/>
      <c r="AG234" s="217" t="s">
        <v>527</v>
      </c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17"/>
      <c r="BE234" s="217"/>
      <c r="BF234" s="217"/>
      <c r="BG234" s="217"/>
      <c r="BH234" s="217"/>
    </row>
    <row r="235" spans="1:60" outlineLevel="2" x14ac:dyDescent="0.2">
      <c r="A235" s="224"/>
      <c r="B235" s="225"/>
      <c r="C235" s="262" t="s">
        <v>535</v>
      </c>
      <c r="D235" s="254"/>
      <c r="E235" s="254"/>
      <c r="F235" s="254"/>
      <c r="G235" s="254"/>
      <c r="H235" s="228"/>
      <c r="I235" s="228"/>
      <c r="J235" s="228"/>
      <c r="K235" s="228"/>
      <c r="L235" s="228"/>
      <c r="M235" s="228"/>
      <c r="N235" s="227"/>
      <c r="O235" s="227"/>
      <c r="P235" s="227"/>
      <c r="Q235" s="227"/>
      <c r="R235" s="228"/>
      <c r="S235" s="228"/>
      <c r="T235" s="228"/>
      <c r="U235" s="228"/>
      <c r="V235" s="228"/>
      <c r="W235" s="228"/>
      <c r="X235" s="228"/>
      <c r="Y235" s="228"/>
      <c r="Z235" s="217"/>
      <c r="AA235" s="217"/>
      <c r="AB235" s="217"/>
      <c r="AC235" s="217"/>
      <c r="AD235" s="217"/>
      <c r="AE235" s="217"/>
      <c r="AF235" s="217"/>
      <c r="AG235" s="217" t="s">
        <v>209</v>
      </c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</row>
    <row r="236" spans="1:60" outlineLevel="1" x14ac:dyDescent="0.2">
      <c r="A236" s="247">
        <v>148</v>
      </c>
      <c r="B236" s="248" t="s">
        <v>536</v>
      </c>
      <c r="C236" s="261" t="s">
        <v>537</v>
      </c>
      <c r="D236" s="249" t="s">
        <v>159</v>
      </c>
      <c r="E236" s="250">
        <v>40.333979999999997</v>
      </c>
      <c r="F236" s="251"/>
      <c r="G236" s="252">
        <f>ROUND(E236*F236,2)</f>
        <v>0</v>
      </c>
      <c r="H236" s="251"/>
      <c r="I236" s="252">
        <f>ROUND(E236*H236,2)</f>
        <v>0</v>
      </c>
      <c r="J236" s="251"/>
      <c r="K236" s="252">
        <f>ROUND(E236*J236,2)</f>
        <v>0</v>
      </c>
      <c r="L236" s="252">
        <v>12</v>
      </c>
      <c r="M236" s="252">
        <f>G236*(1+L236/100)</f>
        <v>0</v>
      </c>
      <c r="N236" s="250">
        <v>0</v>
      </c>
      <c r="O236" s="250">
        <f>ROUND(E236*N236,2)</f>
        <v>0</v>
      </c>
      <c r="P236" s="250">
        <v>0</v>
      </c>
      <c r="Q236" s="250">
        <f>ROUND(E236*P236,2)</f>
        <v>0</v>
      </c>
      <c r="R236" s="252" t="s">
        <v>240</v>
      </c>
      <c r="S236" s="252" t="s">
        <v>161</v>
      </c>
      <c r="T236" s="253" t="s">
        <v>162</v>
      </c>
      <c r="U236" s="228">
        <v>0</v>
      </c>
      <c r="V236" s="228">
        <f>ROUND(E236*U236,2)</f>
        <v>0</v>
      </c>
      <c r="W236" s="228"/>
      <c r="X236" s="228" t="s">
        <v>526</v>
      </c>
      <c r="Y236" s="228" t="s">
        <v>164</v>
      </c>
      <c r="Z236" s="217"/>
      <c r="AA236" s="217"/>
      <c r="AB236" s="217"/>
      <c r="AC236" s="217"/>
      <c r="AD236" s="217"/>
      <c r="AE236" s="217"/>
      <c r="AF236" s="217"/>
      <c r="AG236" s="217" t="s">
        <v>527</v>
      </c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</row>
    <row r="237" spans="1:60" outlineLevel="1" x14ac:dyDescent="0.2">
      <c r="A237" s="247">
        <v>149</v>
      </c>
      <c r="B237" s="248" t="s">
        <v>538</v>
      </c>
      <c r="C237" s="261" t="s">
        <v>539</v>
      </c>
      <c r="D237" s="249" t="s">
        <v>159</v>
      </c>
      <c r="E237" s="250">
        <v>5.7619999999999996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12</v>
      </c>
      <c r="M237" s="252">
        <f>G237*(1+L237/100)</f>
        <v>0</v>
      </c>
      <c r="N237" s="250">
        <v>0</v>
      </c>
      <c r="O237" s="250">
        <f>ROUND(E237*N237,2)</f>
        <v>0</v>
      </c>
      <c r="P237" s="250">
        <v>0</v>
      </c>
      <c r="Q237" s="250">
        <f>ROUND(E237*P237,2)</f>
        <v>0</v>
      </c>
      <c r="R237" s="252" t="s">
        <v>240</v>
      </c>
      <c r="S237" s="252" t="s">
        <v>161</v>
      </c>
      <c r="T237" s="253" t="s">
        <v>162</v>
      </c>
      <c r="U237" s="228">
        <v>0.94199999999999995</v>
      </c>
      <c r="V237" s="228">
        <f>ROUND(E237*U237,2)</f>
        <v>5.43</v>
      </c>
      <c r="W237" s="228"/>
      <c r="X237" s="228" t="s">
        <v>526</v>
      </c>
      <c r="Y237" s="228" t="s">
        <v>164</v>
      </c>
      <c r="Z237" s="217"/>
      <c r="AA237" s="217"/>
      <c r="AB237" s="217"/>
      <c r="AC237" s="217"/>
      <c r="AD237" s="217"/>
      <c r="AE237" s="217"/>
      <c r="AF237" s="217"/>
      <c r="AG237" s="217" t="s">
        <v>527</v>
      </c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</row>
    <row r="238" spans="1:60" outlineLevel="1" x14ac:dyDescent="0.2">
      <c r="A238" s="247">
        <v>150</v>
      </c>
      <c r="B238" s="248" t="s">
        <v>540</v>
      </c>
      <c r="C238" s="261" t="s">
        <v>541</v>
      </c>
      <c r="D238" s="249" t="s">
        <v>159</v>
      </c>
      <c r="E238" s="250">
        <v>5.7619999999999996</v>
      </c>
      <c r="F238" s="251"/>
      <c r="G238" s="252">
        <f>ROUND(E238*F238,2)</f>
        <v>0</v>
      </c>
      <c r="H238" s="251"/>
      <c r="I238" s="252">
        <f>ROUND(E238*H238,2)</f>
        <v>0</v>
      </c>
      <c r="J238" s="251"/>
      <c r="K238" s="252">
        <f>ROUND(E238*J238,2)</f>
        <v>0</v>
      </c>
      <c r="L238" s="252">
        <v>12</v>
      </c>
      <c r="M238" s="252">
        <f>G238*(1+L238/100)</f>
        <v>0</v>
      </c>
      <c r="N238" s="250">
        <v>0</v>
      </c>
      <c r="O238" s="250">
        <f>ROUND(E238*N238,2)</f>
        <v>0</v>
      </c>
      <c r="P238" s="250">
        <v>0</v>
      </c>
      <c r="Q238" s="250">
        <f>ROUND(E238*P238,2)</f>
        <v>0</v>
      </c>
      <c r="R238" s="252" t="s">
        <v>240</v>
      </c>
      <c r="S238" s="252" t="s">
        <v>161</v>
      </c>
      <c r="T238" s="253" t="s">
        <v>162</v>
      </c>
      <c r="U238" s="228">
        <v>0</v>
      </c>
      <c r="V238" s="228">
        <f>ROUND(E238*U238,2)</f>
        <v>0</v>
      </c>
      <c r="W238" s="228"/>
      <c r="X238" s="228" t="s">
        <v>526</v>
      </c>
      <c r="Y238" s="228" t="s">
        <v>164</v>
      </c>
      <c r="Z238" s="217"/>
      <c r="AA238" s="217"/>
      <c r="AB238" s="217"/>
      <c r="AC238" s="217"/>
      <c r="AD238" s="217"/>
      <c r="AE238" s="217"/>
      <c r="AF238" s="217"/>
      <c r="AG238" s="217" t="s">
        <v>527</v>
      </c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</row>
    <row r="239" spans="1:60" x14ac:dyDescent="0.2">
      <c r="A239" s="231" t="s">
        <v>155</v>
      </c>
      <c r="B239" s="232" t="s">
        <v>126</v>
      </c>
      <c r="C239" s="258" t="s">
        <v>28</v>
      </c>
      <c r="D239" s="233"/>
      <c r="E239" s="234"/>
      <c r="F239" s="235"/>
      <c r="G239" s="235">
        <f>SUMIF(AG240:AG247,"&lt;&gt;NOR",G240:G247)</f>
        <v>0</v>
      </c>
      <c r="H239" s="235"/>
      <c r="I239" s="235">
        <f>SUM(I240:I247)</f>
        <v>0</v>
      </c>
      <c r="J239" s="235"/>
      <c r="K239" s="235">
        <f>SUM(K240:K247)</f>
        <v>0</v>
      </c>
      <c r="L239" s="235"/>
      <c r="M239" s="235">
        <f>SUM(M240:M247)</f>
        <v>0</v>
      </c>
      <c r="N239" s="234"/>
      <c r="O239" s="234">
        <f>SUM(O240:O247)</f>
        <v>0</v>
      </c>
      <c r="P239" s="234"/>
      <c r="Q239" s="234">
        <f>SUM(Q240:Q247)</f>
        <v>0</v>
      </c>
      <c r="R239" s="235"/>
      <c r="S239" s="235"/>
      <c r="T239" s="236"/>
      <c r="U239" s="230"/>
      <c r="V239" s="230">
        <f>SUM(V240:V247)</f>
        <v>0</v>
      </c>
      <c r="W239" s="230"/>
      <c r="X239" s="230"/>
      <c r="Y239" s="230"/>
      <c r="AG239" t="s">
        <v>156</v>
      </c>
    </row>
    <row r="240" spans="1:60" outlineLevel="1" x14ac:dyDescent="0.2">
      <c r="A240" s="238">
        <v>151</v>
      </c>
      <c r="B240" s="239" t="s">
        <v>542</v>
      </c>
      <c r="C240" s="259" t="s">
        <v>543</v>
      </c>
      <c r="D240" s="240" t="s">
        <v>544</v>
      </c>
      <c r="E240" s="241">
        <v>1</v>
      </c>
      <c r="F240" s="242"/>
      <c r="G240" s="243">
        <f>ROUND(E240*F240,2)</f>
        <v>0</v>
      </c>
      <c r="H240" s="242"/>
      <c r="I240" s="243">
        <f>ROUND(E240*H240,2)</f>
        <v>0</v>
      </c>
      <c r="J240" s="242"/>
      <c r="K240" s="243">
        <f>ROUND(E240*J240,2)</f>
        <v>0</v>
      </c>
      <c r="L240" s="243">
        <v>12</v>
      </c>
      <c r="M240" s="243">
        <f>G240*(1+L240/100)</f>
        <v>0</v>
      </c>
      <c r="N240" s="241">
        <v>0</v>
      </c>
      <c r="O240" s="241">
        <f>ROUND(E240*N240,2)</f>
        <v>0</v>
      </c>
      <c r="P240" s="241">
        <v>0</v>
      </c>
      <c r="Q240" s="241">
        <f>ROUND(E240*P240,2)</f>
        <v>0</v>
      </c>
      <c r="R240" s="243"/>
      <c r="S240" s="243" t="s">
        <v>161</v>
      </c>
      <c r="T240" s="244" t="s">
        <v>192</v>
      </c>
      <c r="U240" s="228">
        <v>0</v>
      </c>
      <c r="V240" s="228">
        <f>ROUND(E240*U240,2)</f>
        <v>0</v>
      </c>
      <c r="W240" s="228"/>
      <c r="X240" s="228" t="s">
        <v>545</v>
      </c>
      <c r="Y240" s="228" t="s">
        <v>164</v>
      </c>
      <c r="Z240" s="217"/>
      <c r="AA240" s="217"/>
      <c r="AB240" s="217"/>
      <c r="AC240" s="217"/>
      <c r="AD240" s="217"/>
      <c r="AE240" s="217"/>
      <c r="AF240" s="217"/>
      <c r="AG240" s="217" t="s">
        <v>546</v>
      </c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</row>
    <row r="241" spans="1:60" ht="22.5" outlineLevel="2" x14ac:dyDescent="0.2">
      <c r="A241" s="224"/>
      <c r="B241" s="225"/>
      <c r="C241" s="262" t="s">
        <v>547</v>
      </c>
      <c r="D241" s="254"/>
      <c r="E241" s="254"/>
      <c r="F241" s="254"/>
      <c r="G241" s="254"/>
      <c r="H241" s="228"/>
      <c r="I241" s="228"/>
      <c r="J241" s="228"/>
      <c r="K241" s="228"/>
      <c r="L241" s="228"/>
      <c r="M241" s="228"/>
      <c r="N241" s="227"/>
      <c r="O241" s="227"/>
      <c r="P241" s="227"/>
      <c r="Q241" s="227"/>
      <c r="R241" s="228"/>
      <c r="S241" s="228"/>
      <c r="T241" s="228"/>
      <c r="U241" s="228"/>
      <c r="V241" s="228"/>
      <c r="W241" s="228"/>
      <c r="X241" s="228"/>
      <c r="Y241" s="228"/>
      <c r="Z241" s="217"/>
      <c r="AA241" s="217"/>
      <c r="AB241" s="217"/>
      <c r="AC241" s="217"/>
      <c r="AD241" s="217"/>
      <c r="AE241" s="217"/>
      <c r="AF241" s="217"/>
      <c r="AG241" s="217" t="s">
        <v>209</v>
      </c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46" t="str">
        <f>C241</f>
        <v>Náklady dodavatele vyplývající z povinností dodavatele stanovených obchodními podmínkami před zahájením stavebních prací. Tato skupina zahrnuje zejména náklady na přípravné činnosti.</v>
      </c>
      <c r="BB241" s="217"/>
      <c r="BC241" s="217"/>
      <c r="BD241" s="217"/>
      <c r="BE241" s="217"/>
      <c r="BF241" s="217"/>
      <c r="BG241" s="217"/>
      <c r="BH241" s="217"/>
    </row>
    <row r="242" spans="1:60" outlineLevel="1" x14ac:dyDescent="0.2">
      <c r="A242" s="238">
        <v>152</v>
      </c>
      <c r="B242" s="239" t="s">
        <v>548</v>
      </c>
      <c r="C242" s="259" t="s">
        <v>549</v>
      </c>
      <c r="D242" s="240" t="s">
        <v>544</v>
      </c>
      <c r="E242" s="241">
        <v>1</v>
      </c>
      <c r="F242" s="242"/>
      <c r="G242" s="243">
        <f>ROUND(E242*F242,2)</f>
        <v>0</v>
      </c>
      <c r="H242" s="242"/>
      <c r="I242" s="243">
        <f>ROUND(E242*H242,2)</f>
        <v>0</v>
      </c>
      <c r="J242" s="242"/>
      <c r="K242" s="243">
        <f>ROUND(E242*J242,2)</f>
        <v>0</v>
      </c>
      <c r="L242" s="243">
        <v>12</v>
      </c>
      <c r="M242" s="243">
        <f>G242*(1+L242/100)</f>
        <v>0</v>
      </c>
      <c r="N242" s="241">
        <v>0</v>
      </c>
      <c r="O242" s="241">
        <f>ROUND(E242*N242,2)</f>
        <v>0</v>
      </c>
      <c r="P242" s="241">
        <v>0</v>
      </c>
      <c r="Q242" s="241">
        <f>ROUND(E242*P242,2)</f>
        <v>0</v>
      </c>
      <c r="R242" s="243"/>
      <c r="S242" s="243" t="s">
        <v>161</v>
      </c>
      <c r="T242" s="244" t="s">
        <v>192</v>
      </c>
      <c r="U242" s="228">
        <v>0</v>
      </c>
      <c r="V242" s="228">
        <f>ROUND(E242*U242,2)</f>
        <v>0</v>
      </c>
      <c r="W242" s="228"/>
      <c r="X242" s="228" t="s">
        <v>545</v>
      </c>
      <c r="Y242" s="228" t="s">
        <v>164</v>
      </c>
      <c r="Z242" s="217"/>
      <c r="AA242" s="217"/>
      <c r="AB242" s="217"/>
      <c r="AC242" s="217"/>
      <c r="AD242" s="217"/>
      <c r="AE242" s="217"/>
      <c r="AF242" s="217"/>
      <c r="AG242" s="217" t="s">
        <v>546</v>
      </c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</row>
    <row r="243" spans="1:60" ht="33.75" outlineLevel="2" x14ac:dyDescent="0.2">
      <c r="A243" s="224"/>
      <c r="B243" s="225"/>
      <c r="C243" s="262" t="s">
        <v>550</v>
      </c>
      <c r="D243" s="254"/>
      <c r="E243" s="254"/>
      <c r="F243" s="254"/>
      <c r="G243" s="254"/>
      <c r="H243" s="228"/>
      <c r="I243" s="228"/>
      <c r="J243" s="228"/>
      <c r="K243" s="228"/>
      <c r="L243" s="228"/>
      <c r="M243" s="228"/>
      <c r="N243" s="227"/>
      <c r="O243" s="227"/>
      <c r="P243" s="227"/>
      <c r="Q243" s="227"/>
      <c r="R243" s="228"/>
      <c r="S243" s="228"/>
      <c r="T243" s="228"/>
      <c r="U243" s="228"/>
      <c r="V243" s="228"/>
      <c r="W243" s="228"/>
      <c r="X243" s="228"/>
      <c r="Y243" s="228"/>
      <c r="Z243" s="217"/>
      <c r="AA243" s="217"/>
      <c r="AB243" s="217"/>
      <c r="AC243" s="217"/>
      <c r="AD243" s="217"/>
      <c r="AE243" s="217"/>
      <c r="AF243" s="217"/>
      <c r="AG243" s="217" t="s">
        <v>209</v>
      </c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46" t="str">
        <f>C243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43" s="217"/>
      <c r="BC243" s="217"/>
      <c r="BD243" s="217"/>
      <c r="BE243" s="217"/>
      <c r="BF243" s="217"/>
      <c r="BG243" s="217"/>
      <c r="BH243" s="217"/>
    </row>
    <row r="244" spans="1:60" outlineLevel="1" x14ac:dyDescent="0.2">
      <c r="A244" s="238">
        <v>153</v>
      </c>
      <c r="B244" s="239" t="s">
        <v>551</v>
      </c>
      <c r="C244" s="259" t="s">
        <v>552</v>
      </c>
      <c r="D244" s="240" t="s">
        <v>544</v>
      </c>
      <c r="E244" s="241">
        <v>1</v>
      </c>
      <c r="F244" s="242"/>
      <c r="G244" s="243">
        <f>ROUND(E244*F244,2)</f>
        <v>0</v>
      </c>
      <c r="H244" s="242"/>
      <c r="I244" s="243">
        <f>ROUND(E244*H244,2)</f>
        <v>0</v>
      </c>
      <c r="J244" s="242"/>
      <c r="K244" s="243">
        <f>ROUND(E244*J244,2)</f>
        <v>0</v>
      </c>
      <c r="L244" s="243">
        <v>12</v>
      </c>
      <c r="M244" s="243">
        <f>G244*(1+L244/100)</f>
        <v>0</v>
      </c>
      <c r="N244" s="241">
        <v>0</v>
      </c>
      <c r="O244" s="241">
        <f>ROUND(E244*N244,2)</f>
        <v>0</v>
      </c>
      <c r="P244" s="241">
        <v>0</v>
      </c>
      <c r="Q244" s="241">
        <f>ROUND(E244*P244,2)</f>
        <v>0</v>
      </c>
      <c r="R244" s="243"/>
      <c r="S244" s="243" t="s">
        <v>161</v>
      </c>
      <c r="T244" s="244" t="s">
        <v>192</v>
      </c>
      <c r="U244" s="228">
        <v>0</v>
      </c>
      <c r="V244" s="228">
        <f>ROUND(E244*U244,2)</f>
        <v>0</v>
      </c>
      <c r="W244" s="228"/>
      <c r="X244" s="228" t="s">
        <v>545</v>
      </c>
      <c r="Y244" s="228" t="s">
        <v>164</v>
      </c>
      <c r="Z244" s="217"/>
      <c r="AA244" s="217"/>
      <c r="AB244" s="217"/>
      <c r="AC244" s="217"/>
      <c r="AD244" s="217"/>
      <c r="AE244" s="217"/>
      <c r="AF244" s="217"/>
      <c r="AG244" s="217" t="s">
        <v>546</v>
      </c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</row>
    <row r="245" spans="1:60" ht="22.5" outlineLevel="2" x14ac:dyDescent="0.2">
      <c r="A245" s="224"/>
      <c r="B245" s="225"/>
      <c r="C245" s="262" t="s">
        <v>553</v>
      </c>
      <c r="D245" s="254"/>
      <c r="E245" s="254"/>
      <c r="F245" s="254"/>
      <c r="G245" s="254"/>
      <c r="H245" s="228"/>
      <c r="I245" s="228"/>
      <c r="J245" s="228"/>
      <c r="K245" s="228"/>
      <c r="L245" s="228"/>
      <c r="M245" s="228"/>
      <c r="N245" s="227"/>
      <c r="O245" s="227"/>
      <c r="P245" s="227"/>
      <c r="Q245" s="227"/>
      <c r="R245" s="228"/>
      <c r="S245" s="228"/>
      <c r="T245" s="228"/>
      <c r="U245" s="228"/>
      <c r="V245" s="228"/>
      <c r="W245" s="228"/>
      <c r="X245" s="228"/>
      <c r="Y245" s="228"/>
      <c r="Z245" s="217"/>
      <c r="AA245" s="217"/>
      <c r="AB245" s="217"/>
      <c r="AC245" s="217"/>
      <c r="AD245" s="217"/>
      <c r="AE245" s="217"/>
      <c r="AF245" s="217"/>
      <c r="AG245" s="217" t="s">
        <v>209</v>
      </c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46" t="str">
        <f>C245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45" s="217"/>
      <c r="BC245" s="217"/>
      <c r="BD245" s="217"/>
      <c r="BE245" s="217"/>
      <c r="BF245" s="217"/>
      <c r="BG245" s="217"/>
      <c r="BH245" s="217"/>
    </row>
    <row r="246" spans="1:60" outlineLevel="1" x14ac:dyDescent="0.2">
      <c r="A246" s="238">
        <v>154</v>
      </c>
      <c r="B246" s="239" t="s">
        <v>554</v>
      </c>
      <c r="C246" s="259" t="s">
        <v>555</v>
      </c>
      <c r="D246" s="240" t="s">
        <v>544</v>
      </c>
      <c r="E246" s="241">
        <v>1</v>
      </c>
      <c r="F246" s="242"/>
      <c r="G246" s="243">
        <f>ROUND(E246*F246,2)</f>
        <v>0</v>
      </c>
      <c r="H246" s="242"/>
      <c r="I246" s="243">
        <f>ROUND(E246*H246,2)</f>
        <v>0</v>
      </c>
      <c r="J246" s="242"/>
      <c r="K246" s="243">
        <f>ROUND(E246*J246,2)</f>
        <v>0</v>
      </c>
      <c r="L246" s="243">
        <v>12</v>
      </c>
      <c r="M246" s="243">
        <f>G246*(1+L246/100)</f>
        <v>0</v>
      </c>
      <c r="N246" s="241">
        <v>0</v>
      </c>
      <c r="O246" s="241">
        <f>ROUND(E246*N246,2)</f>
        <v>0</v>
      </c>
      <c r="P246" s="241">
        <v>0</v>
      </c>
      <c r="Q246" s="241">
        <f>ROUND(E246*P246,2)</f>
        <v>0</v>
      </c>
      <c r="R246" s="243"/>
      <c r="S246" s="243" t="s">
        <v>161</v>
      </c>
      <c r="T246" s="244" t="s">
        <v>192</v>
      </c>
      <c r="U246" s="228">
        <v>0</v>
      </c>
      <c r="V246" s="228">
        <f>ROUND(E246*U246,2)</f>
        <v>0</v>
      </c>
      <c r="W246" s="228"/>
      <c r="X246" s="228" t="s">
        <v>545</v>
      </c>
      <c r="Y246" s="228" t="s">
        <v>164</v>
      </c>
      <c r="Z246" s="217"/>
      <c r="AA246" s="217"/>
      <c r="AB246" s="217"/>
      <c r="AC246" s="217"/>
      <c r="AD246" s="217"/>
      <c r="AE246" s="217"/>
      <c r="AF246" s="217"/>
      <c r="AG246" s="217" t="s">
        <v>546</v>
      </c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</row>
    <row r="247" spans="1:60" outlineLevel="2" x14ac:dyDescent="0.2">
      <c r="A247" s="224"/>
      <c r="B247" s="225"/>
      <c r="C247" s="262" t="s">
        <v>556</v>
      </c>
      <c r="D247" s="254"/>
      <c r="E247" s="254"/>
      <c r="F247" s="254"/>
      <c r="G247" s="254"/>
      <c r="H247" s="228"/>
      <c r="I247" s="228"/>
      <c r="J247" s="228"/>
      <c r="K247" s="228"/>
      <c r="L247" s="228"/>
      <c r="M247" s="228"/>
      <c r="N247" s="227"/>
      <c r="O247" s="227"/>
      <c r="P247" s="227"/>
      <c r="Q247" s="227"/>
      <c r="R247" s="228"/>
      <c r="S247" s="228"/>
      <c r="T247" s="228"/>
      <c r="U247" s="228"/>
      <c r="V247" s="228"/>
      <c r="W247" s="228"/>
      <c r="X247" s="228"/>
      <c r="Y247" s="228"/>
      <c r="Z247" s="217"/>
      <c r="AA247" s="217"/>
      <c r="AB247" s="217"/>
      <c r="AC247" s="217"/>
      <c r="AD247" s="217"/>
      <c r="AE247" s="217"/>
      <c r="AF247" s="217"/>
      <c r="AG247" s="217" t="s">
        <v>209</v>
      </c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46" t="str">
        <f>C247</f>
        <v>Náklady na vyhotovení dokumentace skutečného provedení stavby a její předání objednateli v požadované formě a požadovaném počtu.</v>
      </c>
      <c r="BB247" s="217"/>
      <c r="BC247" s="217"/>
      <c r="BD247" s="217"/>
      <c r="BE247" s="217"/>
      <c r="BF247" s="217"/>
      <c r="BG247" s="217"/>
      <c r="BH247" s="217"/>
    </row>
    <row r="248" spans="1:60" x14ac:dyDescent="0.2">
      <c r="A248" s="3"/>
      <c r="B248" s="4"/>
      <c r="C248" s="266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E248">
        <v>12</v>
      </c>
      <c r="AF248">
        <v>21</v>
      </c>
      <c r="AG248" t="s">
        <v>141</v>
      </c>
    </row>
    <row r="249" spans="1:60" x14ac:dyDescent="0.2">
      <c r="A249" s="220"/>
      <c r="B249" s="221" t="s">
        <v>29</v>
      </c>
      <c r="C249" s="267"/>
      <c r="D249" s="222"/>
      <c r="E249" s="223"/>
      <c r="F249" s="223"/>
      <c r="G249" s="237">
        <f>G8+G14+G18+G22+G25+G35+G38+G45+G50+G65+G68+G71+G96+G112+G119+G153+G157+G159+G169+G180+G188+G195+G203+G211+G217+G220+G224+G229+G239</f>
        <v>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f>SUMIF(L7:L247,AE248,G7:G247)</f>
        <v>0</v>
      </c>
      <c r="AF249">
        <f>SUMIF(L7:L247,AF248,G7:G247)</f>
        <v>0</v>
      </c>
      <c r="AG249" t="s">
        <v>557</v>
      </c>
    </row>
    <row r="250" spans="1:60" x14ac:dyDescent="0.2">
      <c r="C250" s="268"/>
      <c r="D250" s="10"/>
      <c r="AG250" t="s">
        <v>558</v>
      </c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VEnFDUqqCQu+O2bQRMGagwnDdn31E76q5VdNVGMpbbjvHrlyHxq+g7eCYgHHbmcru0GL4ts2EwVNvzIAZrppA==" saltValue="Xk1yQX7dphGxaeVRR8weyA==" spinCount="100000" sheet="1" formatRows="0"/>
  <mergeCells count="61">
    <mergeCell ref="C247:G247"/>
    <mergeCell ref="C222:G222"/>
    <mergeCell ref="C231:G231"/>
    <mergeCell ref="C235:G235"/>
    <mergeCell ref="C241:G241"/>
    <mergeCell ref="C243:G243"/>
    <mergeCell ref="C245:G245"/>
    <mergeCell ref="C187:G187"/>
    <mergeCell ref="C190:G190"/>
    <mergeCell ref="C197:G197"/>
    <mergeCell ref="C202:G202"/>
    <mergeCell ref="C205:G205"/>
    <mergeCell ref="C213:G213"/>
    <mergeCell ref="C117:G117"/>
    <mergeCell ref="C125:G125"/>
    <mergeCell ref="C140:G140"/>
    <mergeCell ref="C161:G161"/>
    <mergeCell ref="C162:G162"/>
    <mergeCell ref="C179:G179"/>
    <mergeCell ref="C102:G102"/>
    <mergeCell ref="C103:G103"/>
    <mergeCell ref="C104:G104"/>
    <mergeCell ref="C106:G106"/>
    <mergeCell ref="C109:G109"/>
    <mergeCell ref="C111:G111"/>
    <mergeCell ref="C89:G89"/>
    <mergeCell ref="C91:G91"/>
    <mergeCell ref="C95:G95"/>
    <mergeCell ref="C98:G98"/>
    <mergeCell ref="C99:G99"/>
    <mergeCell ref="C100:G100"/>
    <mergeCell ref="C79:G79"/>
    <mergeCell ref="C81:G81"/>
    <mergeCell ref="C82:G82"/>
    <mergeCell ref="C83:G83"/>
    <mergeCell ref="C85:G85"/>
    <mergeCell ref="C87:G87"/>
    <mergeCell ref="C64:G64"/>
    <mergeCell ref="C67:G67"/>
    <mergeCell ref="C73:G73"/>
    <mergeCell ref="C75:G75"/>
    <mergeCell ref="C76:G76"/>
    <mergeCell ref="C78:G78"/>
    <mergeCell ref="C48:G48"/>
    <mergeCell ref="C52:G52"/>
    <mergeCell ref="C54:G54"/>
    <mergeCell ref="C56:G56"/>
    <mergeCell ref="C58:G58"/>
    <mergeCell ref="C60:G60"/>
    <mergeCell ref="C16:G16"/>
    <mergeCell ref="C20:G20"/>
    <mergeCell ref="C28:G28"/>
    <mergeCell ref="C30:G30"/>
    <mergeCell ref="C32:G32"/>
    <mergeCell ref="C34:G3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Bob V</cp:lastModifiedBy>
  <cp:lastPrinted>2019-03-19T12:27:02Z</cp:lastPrinted>
  <dcterms:created xsi:type="dcterms:W3CDTF">2009-04-08T07:15:50Z</dcterms:created>
  <dcterms:modified xsi:type="dcterms:W3CDTF">2025-02-12T15:14:12Z</dcterms:modified>
</cp:coreProperties>
</file>