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or\OneDrive\2024 STAVBY\2024 NELLPROJEKT\24.06.19 Odstranění skladů Horní Nádraží Nový Jičín\VÝSTUP 4\"/>
    </mc:Choice>
  </mc:AlternateContent>
  <xr:revisionPtr revIDLastSave="0" documentId="8_{015C8430-2BA2-448B-9A63-697200AB54C4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.02 02.1 Pol" sheetId="12" r:id="rId4"/>
    <sheet name="SO.02 02.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'SO.02 02.1 Pol'!$1:$7</definedName>
    <definedName name="_xlnm.Print_Titles" localSheetId="4">'SO.02 02.2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'SO.02 02.1 Pol'!$A$1:$Y$29</definedName>
    <definedName name="_xlnm.Print_Area" localSheetId="4">'SO.02 02.2 Pol'!$A$1:$Y$88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G42" i="1"/>
  <c r="F42" i="1"/>
  <c r="G41" i="1"/>
  <c r="F41" i="1"/>
  <c r="G40" i="1"/>
  <c r="F40" i="1"/>
  <c r="G39" i="1"/>
  <c r="F39" i="1"/>
  <c r="G78" i="13"/>
  <c r="G8" i="13"/>
  <c r="G9" i="13"/>
  <c r="M9" i="13" s="1"/>
  <c r="M8" i="13" s="1"/>
  <c r="I9" i="13"/>
  <c r="I8" i="13" s="1"/>
  <c r="K9" i="13"/>
  <c r="K8" i="13" s="1"/>
  <c r="O9" i="13"/>
  <c r="O8" i="13" s="1"/>
  <c r="Q9" i="13"/>
  <c r="Q8" i="13" s="1"/>
  <c r="V9" i="13"/>
  <c r="V8" i="13" s="1"/>
  <c r="G12" i="13"/>
  <c r="I12" i="13"/>
  <c r="I11" i="13" s="1"/>
  <c r="K12" i="13"/>
  <c r="M12" i="13"/>
  <c r="O12" i="13"/>
  <c r="O11" i="13" s="1"/>
  <c r="Q12" i="13"/>
  <c r="V12" i="13"/>
  <c r="V11" i="13" s="1"/>
  <c r="G14" i="13"/>
  <c r="I14" i="13"/>
  <c r="K14" i="13"/>
  <c r="K11" i="13" s="1"/>
  <c r="M14" i="13"/>
  <c r="O14" i="13"/>
  <c r="Q14" i="13"/>
  <c r="Q11" i="13" s="1"/>
  <c r="V14" i="13"/>
  <c r="G16" i="13"/>
  <c r="I16" i="13"/>
  <c r="K16" i="13"/>
  <c r="M16" i="13"/>
  <c r="O16" i="13"/>
  <c r="Q16" i="13"/>
  <c r="V16" i="13"/>
  <c r="G18" i="13"/>
  <c r="I18" i="13"/>
  <c r="K18" i="13"/>
  <c r="M18" i="13"/>
  <c r="O18" i="13"/>
  <c r="Q18" i="13"/>
  <c r="V18" i="13"/>
  <c r="G20" i="13"/>
  <c r="M20" i="13" s="1"/>
  <c r="I20" i="13"/>
  <c r="K20" i="13"/>
  <c r="O20" i="13"/>
  <c r="Q20" i="13"/>
  <c r="V20" i="13"/>
  <c r="G22" i="13"/>
  <c r="M22" i="13" s="1"/>
  <c r="I22" i="13"/>
  <c r="K22" i="13"/>
  <c r="O22" i="13"/>
  <c r="Q22" i="13"/>
  <c r="V22" i="13"/>
  <c r="G24" i="13"/>
  <c r="M24" i="13" s="1"/>
  <c r="I24" i="13"/>
  <c r="K24" i="13"/>
  <c r="O24" i="13"/>
  <c r="Q24" i="13"/>
  <c r="V24" i="13"/>
  <c r="G26" i="13"/>
  <c r="M26" i="13" s="1"/>
  <c r="I26" i="13"/>
  <c r="K26" i="13"/>
  <c r="O26" i="13"/>
  <c r="Q26" i="13"/>
  <c r="V26" i="13"/>
  <c r="G28" i="13"/>
  <c r="I28" i="13"/>
  <c r="K28" i="13"/>
  <c r="M28" i="13"/>
  <c r="O28" i="13"/>
  <c r="Q28" i="13"/>
  <c r="V28" i="13"/>
  <c r="G30" i="13"/>
  <c r="I30" i="13"/>
  <c r="K30" i="13"/>
  <c r="M30" i="13"/>
  <c r="O30" i="13"/>
  <c r="Q30" i="13"/>
  <c r="V30" i="13"/>
  <c r="G32" i="13"/>
  <c r="I32" i="13"/>
  <c r="K32" i="13"/>
  <c r="M32" i="13"/>
  <c r="O32" i="13"/>
  <c r="Q32" i="13"/>
  <c r="V32" i="13"/>
  <c r="G34" i="13"/>
  <c r="I34" i="13"/>
  <c r="K34" i="13"/>
  <c r="M34" i="13"/>
  <c r="O34" i="13"/>
  <c r="Q34" i="13"/>
  <c r="V34" i="13"/>
  <c r="G36" i="13"/>
  <c r="M36" i="13" s="1"/>
  <c r="I36" i="13"/>
  <c r="K36" i="13"/>
  <c r="O36" i="13"/>
  <c r="Q36" i="13"/>
  <c r="V36" i="13"/>
  <c r="G38" i="13"/>
  <c r="M38" i="13" s="1"/>
  <c r="I38" i="13"/>
  <c r="K38" i="13"/>
  <c r="O38" i="13"/>
  <c r="Q38" i="13"/>
  <c r="V38" i="13"/>
  <c r="O40" i="13"/>
  <c r="V40" i="13"/>
  <c r="G41" i="13"/>
  <c r="M41" i="13" s="1"/>
  <c r="M40" i="13" s="1"/>
  <c r="I41" i="13"/>
  <c r="I40" i="13" s="1"/>
  <c r="K41" i="13"/>
  <c r="K40" i="13" s="1"/>
  <c r="O41" i="13"/>
  <c r="Q41" i="13"/>
  <c r="Q40" i="13" s="1"/>
  <c r="V41" i="13"/>
  <c r="G42" i="13"/>
  <c r="I42" i="13"/>
  <c r="G43" i="13"/>
  <c r="I43" i="13"/>
  <c r="K43" i="13"/>
  <c r="K42" i="13" s="1"/>
  <c r="M43" i="13"/>
  <c r="M42" i="13" s="1"/>
  <c r="O43" i="13"/>
  <c r="O42" i="13" s="1"/>
  <c r="Q43" i="13"/>
  <c r="Q42" i="13" s="1"/>
  <c r="V43" i="13"/>
  <c r="G45" i="13"/>
  <c r="I45" i="13"/>
  <c r="K45" i="13"/>
  <c r="M45" i="13"/>
  <c r="O45" i="13"/>
  <c r="Q45" i="13"/>
  <c r="V45" i="13"/>
  <c r="V42" i="13" s="1"/>
  <c r="G47" i="13"/>
  <c r="O47" i="13"/>
  <c r="Q47" i="13"/>
  <c r="G48" i="13"/>
  <c r="M48" i="13" s="1"/>
  <c r="M47" i="13" s="1"/>
  <c r="I48" i="13"/>
  <c r="I47" i="13" s="1"/>
  <c r="K48" i="13"/>
  <c r="K47" i="13" s="1"/>
  <c r="O48" i="13"/>
  <c r="Q48" i="13"/>
  <c r="V48" i="13"/>
  <c r="V47" i="13" s="1"/>
  <c r="Q50" i="13"/>
  <c r="V50" i="13"/>
  <c r="G51" i="13"/>
  <c r="G50" i="13" s="1"/>
  <c r="I51" i="13"/>
  <c r="I50" i="13" s="1"/>
  <c r="K51" i="13"/>
  <c r="O51" i="13"/>
  <c r="O50" i="13" s="1"/>
  <c r="Q51" i="13"/>
  <c r="V51" i="13"/>
  <c r="G53" i="13"/>
  <c r="M53" i="13" s="1"/>
  <c r="I53" i="13"/>
  <c r="K53" i="13"/>
  <c r="K50" i="13" s="1"/>
  <c r="O53" i="13"/>
  <c r="Q53" i="13"/>
  <c r="V53" i="13"/>
  <c r="G55" i="13"/>
  <c r="I55" i="13"/>
  <c r="K55" i="13"/>
  <c r="Q55" i="13"/>
  <c r="G56" i="13"/>
  <c r="I56" i="13"/>
  <c r="K56" i="13"/>
  <c r="M56" i="13"/>
  <c r="M55" i="13" s="1"/>
  <c r="O56" i="13"/>
  <c r="O55" i="13" s="1"/>
  <c r="Q56" i="13"/>
  <c r="V56" i="13"/>
  <c r="V55" i="13" s="1"/>
  <c r="O58" i="13"/>
  <c r="G59" i="13"/>
  <c r="I59" i="13"/>
  <c r="I58" i="13" s="1"/>
  <c r="K59" i="13"/>
  <c r="M59" i="13"/>
  <c r="O59" i="13"/>
  <c r="Q59" i="13"/>
  <c r="Q58" i="13" s="1"/>
  <c r="V59" i="13"/>
  <c r="V58" i="13" s="1"/>
  <c r="G64" i="13"/>
  <c r="I64" i="13"/>
  <c r="K64" i="13"/>
  <c r="K58" i="13" s="1"/>
  <c r="M64" i="13"/>
  <c r="O64" i="13"/>
  <c r="Q64" i="13"/>
  <c r="V64" i="13"/>
  <c r="G69" i="13"/>
  <c r="M69" i="13" s="1"/>
  <c r="M58" i="13" s="1"/>
  <c r="I69" i="13"/>
  <c r="K69" i="13"/>
  <c r="O69" i="13"/>
  <c r="Q69" i="13"/>
  <c r="V69" i="13"/>
  <c r="G73" i="13"/>
  <c r="M73" i="13" s="1"/>
  <c r="I73" i="13"/>
  <c r="K73" i="13"/>
  <c r="O73" i="13"/>
  <c r="Q73" i="13"/>
  <c r="V73" i="13"/>
  <c r="AE78" i="13"/>
  <c r="AF78" i="13"/>
  <c r="G19" i="12"/>
  <c r="BA17" i="12"/>
  <c r="BA15" i="12"/>
  <c r="BA13" i="12"/>
  <c r="BA11" i="12"/>
  <c r="G8" i="12"/>
  <c r="K8" i="12"/>
  <c r="G9" i="12"/>
  <c r="I9" i="12"/>
  <c r="I8" i="12" s="1"/>
  <c r="K9" i="12"/>
  <c r="M9" i="12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6" i="12"/>
  <c r="M16" i="12" s="1"/>
  <c r="I16" i="12"/>
  <c r="K16" i="12"/>
  <c r="O16" i="12"/>
  <c r="Q16" i="12"/>
  <c r="V16" i="12"/>
  <c r="AE19" i="12"/>
  <c r="AF19" i="12"/>
  <c r="I20" i="1"/>
  <c r="I19" i="1"/>
  <c r="I18" i="1"/>
  <c r="I17" i="1"/>
  <c r="I16" i="1"/>
  <c r="I58" i="1"/>
  <c r="J57" i="1" s="1"/>
  <c r="F43" i="1"/>
  <c r="G23" i="1" s="1"/>
  <c r="G43" i="1"/>
  <c r="G25" i="1" s="1"/>
  <c r="A25" i="1" s="1"/>
  <c r="H42" i="1"/>
  <c r="I42" i="1" s="1"/>
  <c r="H41" i="1"/>
  <c r="I41" i="1" s="1"/>
  <c r="H40" i="1"/>
  <c r="I40" i="1" s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J54" i="1" l="1"/>
  <c r="J50" i="1"/>
  <c r="J53" i="1"/>
  <c r="J55" i="1"/>
  <c r="J51" i="1"/>
  <c r="J52" i="1"/>
  <c r="J56" i="1"/>
  <c r="G26" i="1"/>
  <c r="A26" i="1"/>
  <c r="H43" i="1"/>
  <c r="A23" i="1"/>
  <c r="G28" i="1"/>
  <c r="M11" i="13"/>
  <c r="G40" i="13"/>
  <c r="G11" i="13"/>
  <c r="G58" i="13"/>
  <c r="M51" i="13"/>
  <c r="M50" i="13" s="1"/>
  <c r="M8" i="12"/>
  <c r="I21" i="1"/>
  <c r="J42" i="1"/>
  <c r="J40" i="1"/>
  <c r="J39" i="1"/>
  <c r="J43" i="1" s="1"/>
  <c r="J41" i="1"/>
  <c r="J58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C2361AF9-9803-43F9-ABCB-8369ECC59CE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691C271-5327-4CFE-B2A7-49A25633EBE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898BF89A-AD8F-4862-8154-B60E08848D6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2D56E76-5A6E-48A7-9BE3-9FD20BA6BBC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<sst xmlns="http://schemas.openxmlformats.org/spreadsheetml/2006/main" count="567" uniqueCount="229">
  <si>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</si>
  <si>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</si>
  <si>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</si>
  <si>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</si>
  <si>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</si>
  <si>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</si>
  <si>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</si>
  <si>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</si>
  <si>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</si>
  <si>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</si>
  <si>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</si>
  <si>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</si>
  <si>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</si>
  <si>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</si>
  <si>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</si>
  <si>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</si>
  <si>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</si>
  <si>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</si>
  <si>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</si>
  <si>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</si>
  <si>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</si>
  <si>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</si>
  <si>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</si>
  <si>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</si>
  <si>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</si>
  <si>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</si>
  <si>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</si>
  <si>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</si>
  <si>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</si>
  <si>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</si>
  <si>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</si>
  <si>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</si>
  <si>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</si>
  <si>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</si>
  <si>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</si>
  <si>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</si>
  <si>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</si>
  <si>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</si>
  <si>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</si>
  <si>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</si>
  <si>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</si>
  <si>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</si>
  <si>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</si>
  <si>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NP24030</t>
  </si>
  <si>
    <t>Odstranění skladovacích objektů, Horní Nádraží, Nový Jičín</t>
  </si>
  <si>
    <t>Město Nový Jičín</t>
  </si>
  <si>
    <t>Masarykovo nám. 1/1</t>
  </si>
  <si>
    <t>Nový Jičín</t>
  </si>
  <si>
    <t>74101</t>
  </si>
  <si>
    <t>00298212</t>
  </si>
  <si>
    <t>CZ00298212</t>
  </si>
  <si>
    <t>NELL PROJEKT s.r.o.</t>
  </si>
  <si>
    <t>Zarámí 428</t>
  </si>
  <si>
    <t>Zlín</t>
  </si>
  <si>
    <t>76001</t>
  </si>
  <si>
    <t>29209081</t>
  </si>
  <si>
    <t>CZ29209081</t>
  </si>
  <si>
    <t>Stavba</t>
  </si>
  <si>
    <t>SO.02</t>
  </si>
  <si>
    <t>Skladovací objekt</t>
  </si>
  <si>
    <t>02.1</t>
  </si>
  <si>
    <t>VRN</t>
  </si>
  <si>
    <t>02.2</t>
  </si>
  <si>
    <t>Demolice SO02</t>
  </si>
  <si>
    <t>Celkem za stavbu</t>
  </si>
  <si>
    <t>CZK</t>
  </si>
  <si>
    <t>Rekapitulace dílů</t>
  </si>
  <si>
    <t>Typ dílu</t>
  </si>
  <si>
    <t>18</t>
  </si>
  <si>
    <t>Povrchové úpravy terénu</t>
  </si>
  <si>
    <t>96</t>
  </si>
  <si>
    <t>Bourání konstrukcí</t>
  </si>
  <si>
    <t>98</t>
  </si>
  <si>
    <t>Demolice</t>
  </si>
  <si>
    <t>762</t>
  </si>
  <si>
    <t>Konstrukce tesařské</t>
  </si>
  <si>
    <t>764</t>
  </si>
  <si>
    <t>Konstrukce klempířské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</si>
  <si>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</si>
  <si>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</si>
  <si>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</si>
  <si>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</si>
  <si>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</si>
  <si>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</si>
  <si>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</si>
  <si>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</si>
  <si>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</si>
  <si>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</si>
  <si>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</si>
  <si>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</si>
  <si>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</si>
  <si>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</si>
  <si>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</si>
  <si>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</si>
  <si>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</si>
  <si>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</si>
  <si>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</si>
  <si>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</si>
  <si>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</si>
  <si>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</si>
  <si>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</si>
  <si>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</si>
  <si>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</si>
  <si>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</si>
  <si>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</si>
  <si>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</si>
  <si>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</si>
  <si>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</si>
  <si>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</si>
  <si>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</si>
  <si>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</si>
  <si>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</si>
  <si>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</si>
  <si>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R4</t>
  </si>
  <si>
    <t>Úklid staveniště před protokolárním předáním a převzetím díla</t>
  </si>
  <si>
    <t>soubor</t>
  </si>
  <si>
    <t>Vlastní</t>
  </si>
  <si>
    <t>Indiv</t>
  </si>
  <si>
    <t>Práce</t>
  </si>
  <si>
    <t>Běžná</t>
  </si>
  <si>
    <t>POL1_</t>
  </si>
  <si>
    <t>R3</t>
  </si>
  <si>
    <t>Uvedení všech povrchů dotčených stavbou do původního stavu</t>
  </si>
  <si>
    <t>Uvedení všech povrchů dotčených stavbou do původního stavu, včetně opravy, údržby a průběžného čištění, kropení komunikací užívaných v průběhu stavby</t>
  </si>
  <si>
    <t>POP</t>
  </si>
  <si>
    <t>005121 R</t>
  </si>
  <si>
    <t>Zařízení staveniště</t>
  </si>
  <si>
    <t>Soubor</t>
  </si>
  <si>
    <t>RTS 25/ I</t>
  </si>
  <si>
    <t>POL99_8</t>
  </si>
  <si>
    <t>Veškeré náklady spojené s vybudováním, provozem a odstraněním zařízení staveniště. např. oplocení, zabezpečení proti neoprávněnému vstupu nepovolaných osob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</si>
  <si>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</si>
  <si>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</si>
  <si>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</si>
  <si>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005211040R</t>
  </si>
  <si>
    <t>Užívání veřejných ploch a prostranství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</si>
  <si>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</si>
  <si>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SUM</t>
  </si>
  <si>
    <t>Poznámky uchazeče k zadání</t>
  </si>
  <si>
    <t>POPUZIV</t>
  </si>
  <si>
    <t>END</t>
  </si>
  <si>
    <t>961044111R00</t>
  </si>
  <si>
    <t>Bourání základů z betonu prostého</t>
  </si>
  <si>
    <t>m3</t>
  </si>
  <si>
    <t>(4,2*3+18*2)*0,6*1</t>
  </si>
  <si>
    <t>VV</t>
  </si>
  <si>
    <t>167103101R00</t>
  </si>
  <si>
    <t>Nakládání výkopku zeminy schopné zúrodnění</t>
  </si>
  <si>
    <t>Odkaz na mn. položky pořadí 3 : 100,00000*0,15</t>
  </si>
  <si>
    <t>180401211R00</t>
  </si>
  <si>
    <t>Založení trávníku lučního výsevem v rovině</t>
  </si>
  <si>
    <t>m2</t>
  </si>
  <si>
    <t>dotčené plochy : 100</t>
  </si>
  <si>
    <t>181301102R00</t>
  </si>
  <si>
    <t>Rozprostření ornice, rovina, tl. 10-15 cm,do 500m2</t>
  </si>
  <si>
    <t>POL1_1</t>
  </si>
  <si>
    <t>Odkaz na mn. položky pořadí 3 : 100,00000</t>
  </si>
  <si>
    <t>182001111R00</t>
  </si>
  <si>
    <t>Plošná úprava terénu, nerovnosti do 10 cm v rovině</t>
  </si>
  <si>
    <t>183403113R00</t>
  </si>
  <si>
    <t>Obdělání půdy frézováním v rovině</t>
  </si>
  <si>
    <t>183403153R00</t>
  </si>
  <si>
    <t>Obdělání půdy hrabáním, v rovině</t>
  </si>
  <si>
    <t>183403161R00</t>
  </si>
  <si>
    <t>Obdělání půdy válením, v rovině</t>
  </si>
  <si>
    <t>184802111R00</t>
  </si>
  <si>
    <t>Chem. odplevelení před založ. postřikem, v rovině</t>
  </si>
  <si>
    <t>184851111R00</t>
  </si>
  <si>
    <t>Hnojení roztokem hnojiva v rovině</t>
  </si>
  <si>
    <t>Odkaz na mn. položky pořadí 3 : 100,00000*0,002</t>
  </si>
  <si>
    <t>185803111R00</t>
  </si>
  <si>
    <t>Ošetření trávníku v rovině</t>
  </si>
  <si>
    <t>00572473R</t>
  </si>
  <si>
    <t>Směs travní luční IV. - sušší a vlhčí podmínky PROFI</t>
  </si>
  <si>
    <t>kg</t>
  </si>
  <si>
    <t>SPCM</t>
  </si>
  <si>
    <t>Specifikace</t>
  </si>
  <si>
    <t>POL3_</t>
  </si>
  <si>
    <t>Odkaz na mn. položky pořadí 3 : 100,00000*0,025</t>
  </si>
  <si>
    <t>25191158R</t>
  </si>
  <si>
    <t>Trávníkové hnojivo</t>
  </si>
  <si>
    <t>Odkaz na mn. položky pořadí 3 : 100,00000*0,2</t>
  </si>
  <si>
    <t>25234000.AR</t>
  </si>
  <si>
    <t>Herbicid totální</t>
  </si>
  <si>
    <t>l</t>
  </si>
  <si>
    <t>POL3_0</t>
  </si>
  <si>
    <t>Odkaz na mn. položky pořadí 3 : 100,00000*0,003</t>
  </si>
  <si>
    <t>5832011R</t>
  </si>
  <si>
    <t>Zemina zahradní, netříděná</t>
  </si>
  <si>
    <t>t</t>
  </si>
  <si>
    <t>Odkaz na mn. položky pořadí 2 : 15,00000*1,4</t>
  </si>
  <si>
    <t>9699NC</t>
  </si>
  <si>
    <t xml:space="preserve">Vyklizení objeku a přilehlých ploch vč. likvidace odpadu </t>
  </si>
  <si>
    <t>kpl</t>
  </si>
  <si>
    <t>981011112R00</t>
  </si>
  <si>
    <t>Demolice budov rozebráním, dřevěné s oplechováním</t>
  </si>
  <si>
    <t>12,4*4,01*2,72</t>
  </si>
  <si>
    <t>981011312R00</t>
  </si>
  <si>
    <t>Demolice budov,zdivo,podíl kce.do 15%,MVC,post.roz</t>
  </si>
  <si>
    <t>5,68*4,14*2,72</t>
  </si>
  <si>
    <t>76290003NC</t>
  </si>
  <si>
    <t>Demontáž dřevěného krovu s bedněním/laťováním</t>
  </si>
  <si>
    <t>4,5*18,5</t>
  </si>
  <si>
    <t>764352810R00</t>
  </si>
  <si>
    <t>Demontáž žlabů podokapních půlkruhových rovných, rš 330 mm, sklonu do 30°</t>
  </si>
  <si>
    <t>m</t>
  </si>
  <si>
    <t>18,5*2</t>
  </si>
  <si>
    <t>764454801R00</t>
  </si>
  <si>
    <t>Demontáž odpadních trub nebo součástí trub kruhových , o průměru 75 a 100 mm</t>
  </si>
  <si>
    <t>3*2</t>
  </si>
  <si>
    <t>767392802R00</t>
  </si>
  <si>
    <t>Demontáž krytin střech z plechů, šroubovaných</t>
  </si>
  <si>
    <t>18,5*4,5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</si>
  <si>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</si>
  <si>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</si>
  <si>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</si>
  <si>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</si>
  <si>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</si>
  <si>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 xml:space="preserve">Demontážní hmotnosti z položek s pořadovými čísly: : </t>
  </si>
  <si>
    <t xml:space="preserve">1,17,18,19,20,21,22, : </t>
  </si>
  <si>
    <t>Součet: : 109,57179</t>
  </si>
  <si>
    <t>979081121R00</t>
  </si>
  <si>
    <t>Příplatek k odvozu za každý další 1 km</t>
  </si>
  <si>
    <t>předpoklad 4 km</t>
  </si>
  <si>
    <t>Součet: : 438,28714</t>
  </si>
  <si>
    <t>979999987R00</t>
  </si>
  <si>
    <t>Poplatek za recyklaci směsi suti betonu, cihel, tašek a ker.výrobků, kusovost nad 1600 cm2 (170107)</t>
  </si>
  <si>
    <t>979082111R00</t>
  </si>
  <si>
    <t>Vnitrostaveništní doprava suti do 10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</si>
</sst>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19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sheetProtection algorithmName="SHA-512" hashValue="0bqD+5DhgQEsj+zwO4n/n4qtR1RcleiwCQHdFuPB/9oe2eWLj44mJKAiT6Gw8BgG4rZXxngHgLYKW57Xbyw6Bw==" saltValue="esCzRN4SBmsOz1gyY4P4+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23</v>
      </c>
      <c r="D5" s="120" t="s">
        <v>45</v>
      </c>
      <c r="E5" s="87"/>
      <c r="F5" s="87"/>
      <c r="G5" s="87"/>
      <c r="H5" s="18" t="s">
        <v>42</v>
      </c>
      <c r="I5" s="124" t="s">
        <v>49</v>
      </c>
      <c r="J5" s="8"/>
    </row>
    <row r="6" spans="1:15" ht="15.75" customHeight="1" x14ac:dyDescent="0.2">
      <c r="A6" s="2"/>
      <c r="B6" s="27"/>
      <c r="C6" s="52"/>
      <c r="D6" s="121" t="s">
        <v>46</v>
      </c>
      <c r="E6" s="88"/>
      <c r="F6" s="88"/>
      <c r="G6" s="88"/>
      <c r="H6" s="18" t="s">
        <v>36</v>
      </c>
      <c r="I6" s="124" t="s">
        <v>50</v>
      </c>
      <c r="J6" s="8"/>
    </row>
    <row r="7" spans="1:15" ht="15.75" customHeight="1" x14ac:dyDescent="0.2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21</v>
      </c>
      <c r="D8" s="125" t="s">
        <v>51</v>
      </c>
      <c r="H8" s="18" t="s">
        <v>42</v>
      </c>
      <c r="I8" s="124" t="s">
        <v>55</v>
      </c>
      <c r="J8" s="8"/>
    </row>
    <row r="9" spans="1:15" ht="15.75" hidden="1" customHeight="1" x14ac:dyDescent="0.2">
      <c r="A9" s="2"/>
      <c r="B9" s="2"/>
      <c r="D9" s="125" t="s">
        <v>52</v>
      </c>
      <c r="H9" s="18" t="s">
        <v>36</v>
      </c>
      <c r="I9" s="124" t="s">
        <v>56</v>
      </c>
      <c r="J9" s="8"/>
    </row>
    <row r="10" spans="1:15" ht="15.75" hidden="1" customHeight="1" x14ac:dyDescent="0.2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4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SUMIF(F50:F57,A16,I50:I57)+SUMIF(F50:F57,"PSU",I50:I57)</f>
        <v>0</v>
      </c>
      <c r="J16" s="81"/>
    </row>
    <row r="17" spans="1:10" ht="23.25" customHeight="1" x14ac:dyDescent="0.2">
      <c r="A17" s="194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SUMIF(F50:F57,A17,I50:I57)</f>
        <v>0</v>
      </c>
      <c r="J17" s="81"/>
    </row>
    <row r="18" spans="1:10" ht="23.25" customHeight="1" x14ac:dyDescent="0.2">
      <c r="A18" s="194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SUMIF(F50:F57,A18,I50:I57)</f>
        <v>0</v>
      </c>
      <c r="J18" s="81"/>
    </row>
    <row r="19" spans="1:10" ht="23.25" customHeight="1" x14ac:dyDescent="0.2">
      <c r="A19" s="194" t="s">
        <v>83</v>
      </c>
      <c r="B19" s="37" t="s">
        <v>29</v>
      </c>
      <c r="C19" s="58"/>
      <c r="D19" s="59"/>
      <c r="E19" s="79"/>
      <c r="F19" s="80"/>
      <c r="G19" s="79"/>
      <c r="H19" s="80"/>
      <c r="I19" s="79">
        <f>SUMIF(F50:F57,A19,I50:I57)</f>
        <v>0</v>
      </c>
      <c r="J19" s="81"/>
    </row>
    <row r="20" spans="1:10" ht="23.25" customHeight="1" x14ac:dyDescent="0.2">
      <c r="A20" s="194" t="s">
        <v>84</v>
      </c>
      <c r="B20" s="37" t="s">
        <v>30</v>
      </c>
      <c r="C20" s="58"/>
      <c r="D20" s="59"/>
      <c r="E20" s="79"/>
      <c r="F20" s="80"/>
      <c r="G20" s="79"/>
      <c r="H20" s="80"/>
      <c r="I20" s="79">
        <f>SUMIF(F50:F57,A20,I50:I57)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12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12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57</v>
      </c>
      <c r="C39" s="145"/>
      <c r="D39" s="145"/>
      <c r="E39" s="145"/>
      <c r="F39" s="146">
        <f>'SO.02 02.1 Pol'!AE19+'SO.02 02.2 Pol'!AE78</f>
        <v>0</v>
      </c>
      <c r="G39" s="147">
        <f>'SO.02 02.1 Pol'!AF19+'SO.02 02.2 Pol'!AF78</f>
        <v>0</v>
      </c>
      <c r="H39" s="148">
        <f>(F39*SazbaDPH1/100)+(G39*SazbaDPH2/100)</f>
        <v>0</v>
      </c>
      <c r="I39" s="148">
        <f>F39+G39+H39</f>
        <v>0</v>
      </c>
      <c r="J39" s="149" t="str">
        <f>IF(_xlfn.SINGLE(CenaCelkemVypocet)=0,"",I39/_xlfn.SINGLE(CenaCelkemVypocet)*100)</f>
        <v/>
      </c>
    </row>
    <row r="40" spans="1:10" ht="25.5" customHeight="1" x14ac:dyDescent="0.2">
      <c r="A40" s="134">
        <v>2</v>
      </c>
      <c r="B40" s="150" t="s">
        <v>58</v>
      </c>
      <c r="C40" s="151" t="s">
        <v>59</v>
      </c>
      <c r="D40" s="151"/>
      <c r="E40" s="151"/>
      <c r="F40" s="152">
        <f>'SO.02 02.1 Pol'!AE19+'SO.02 02.2 Pol'!AE78</f>
        <v>0</v>
      </c>
      <c r="G40" s="153">
        <f>'SO.02 02.1 Pol'!AF19+'SO.02 02.2 Pol'!AF78</f>
        <v>0</v>
      </c>
      <c r="H40" s="153">
        <f>(F40*SazbaDPH1/100)+(G40*SazbaDPH2/100)</f>
        <v>0</v>
      </c>
      <c r="I40" s="153">
        <f>F40+G40+H40</f>
        <v>0</v>
      </c>
      <c r="J40" s="154" t="str">
        <f>IF(_xlfn.SINGLE(CenaCelkemVypocet)=0,"",I40/_xlfn.SINGLE(CenaCelkemVypocet)*100)</f>
        <v/>
      </c>
    </row>
    <row r="41" spans="1:10" ht="25.5" customHeight="1" x14ac:dyDescent="0.2">
      <c r="A41" s="134">
        <v>3</v>
      </c>
      <c r="B41" s="155" t="s">
        <v>60</v>
      </c>
      <c r="C41" s="145" t="s">
        <v>61</v>
      </c>
      <c r="D41" s="145"/>
      <c r="E41" s="145"/>
      <c r="F41" s="156">
        <f>'SO.02 02.1 Pol'!AE19</f>
        <v>0</v>
      </c>
      <c r="G41" s="148">
        <f>'SO.02 02.1 Pol'!AF19</f>
        <v>0</v>
      </c>
      <c r="H41" s="148">
        <f>(F41*SazbaDPH1/100)+(G41*SazbaDPH2/100)</f>
        <v>0</v>
      </c>
      <c r="I41" s="148">
        <f>F41+G41+H41</f>
        <v>0</v>
      </c>
      <c r="J41" s="149" t="str">
        <f>IF(_xlfn.SINGLE(CenaCelkemVypocet)=0,"",I41/_xlfn.SINGLE(CenaCelkemVypocet)*100)</f>
        <v/>
      </c>
    </row>
    <row r="42" spans="1:10" ht="25.5" customHeight="1" x14ac:dyDescent="0.2">
      <c r="A42" s="134">
        <v>3</v>
      </c>
      <c r="B42" s="155" t="s">
        <v>62</v>
      </c>
      <c r="C42" s="145" t="s">
        <v>63</v>
      </c>
      <c r="D42" s="145"/>
      <c r="E42" s="145"/>
      <c r="F42" s="156">
        <f>'SO.02 02.2 Pol'!AE78</f>
        <v>0</v>
      </c>
      <c r="G42" s="148">
        <f>'SO.02 02.2 Pol'!AF78</f>
        <v>0</v>
      </c>
      <c r="H42" s="148">
        <f>(F42*SazbaDPH1/100)+(G42*SazbaDPH2/100)</f>
        <v>0</v>
      </c>
      <c r="I42" s="148">
        <f>F42+G42+H42</f>
        <v>0</v>
      </c>
      <c r="J42" s="149" t="str">
        <f>IF(_xlfn.SINGLE(CenaCelkemVypocet)=0,"",I42/_xlfn.SINGLE(CenaCelkemVypocet)*100)</f>
        <v/>
      </c>
    </row>
    <row r="43" spans="1:10" ht="25.5" customHeight="1" x14ac:dyDescent="0.2">
      <c r="A43" s="134"/>
      <c r="B43" s="157" t="s">
        <v>64</v>
      </c>
      <c r="C43" s="158"/>
      <c r="D43" s="158"/>
      <c r="E43" s="159"/>
      <c r="F43" s="160">
        <f>SUMIF(A39:A42,"=1",F39:F42)</f>
        <v>0</v>
      </c>
      <c r="G43" s="161">
        <f>SUMIF(A39:A42,"=1",G39:G42)</f>
        <v>0</v>
      </c>
      <c r="H43" s="161">
        <f>SUMIF(A39:A42,"=1",H39:H42)</f>
        <v>0</v>
      </c>
      <c r="I43" s="161">
        <f>SUMIF(A39:A42,"=1",I39:I42)</f>
        <v>0</v>
      </c>
      <c r="J43" s="162">
        <f>SUMIF(A39:A42,"=1",J39:J42)</f>
        <v>0</v>
      </c>
    </row>
    <row r="47" spans="1:10" ht="15.75" x14ac:dyDescent="0.25">
      <c r="B47" s="173" t="s">
        <v>66</v>
      </c>
    </row>
    <row r="49" spans="1:10" ht="25.5" customHeight="1" x14ac:dyDescent="0.2">
      <c r="A49" s="175"/>
      <c r="B49" s="178" t="s">
        <v>18</v>
      </c>
      <c r="C49" s="178" t="s">
        <v>6</v>
      </c>
      <c r="D49" s="179"/>
      <c r="E49" s="179"/>
      <c r="F49" s="180" t="s">
        <v>67</v>
      </c>
      <c r="G49" s="180"/>
      <c r="H49" s="180"/>
      <c r="I49" s="180" t="s">
        <v>31</v>
      </c>
      <c r="J49" s="180" t="s">
        <v>0</v>
      </c>
    </row>
    <row r="50" spans="1:10" ht="36.75" customHeight="1" x14ac:dyDescent="0.2">
      <c r="A50" s="176"/>
      <c r="B50" s="181" t="s">
        <v>68</v>
      </c>
      <c r="C50" s="182" t="s">
        <v>69</v>
      </c>
      <c r="D50" s="183"/>
      <c r="E50" s="183"/>
      <c r="F50" s="190" t="s">
        <v>26</v>
      </c>
      <c r="G50" s="191"/>
      <c r="H50" s="191"/>
      <c r="I50" s="191">
        <f>'SO.02 02.2 Pol'!G11</f>
        <v>0</v>
      </c>
      <c r="J50" s="187" t="str">
        <f>IF(I58=0,"",I50/I58*100)</f>
        <v/>
      </c>
    </row>
    <row r="51" spans="1:10" ht="36.75" customHeight="1" x14ac:dyDescent="0.2">
      <c r="A51" s="176"/>
      <c r="B51" s="181" t="s">
        <v>70</v>
      </c>
      <c r="C51" s="182" t="s">
        <v>71</v>
      </c>
      <c r="D51" s="183"/>
      <c r="E51" s="183"/>
      <c r="F51" s="190" t="s">
        <v>26</v>
      </c>
      <c r="G51" s="191"/>
      <c r="H51" s="191"/>
      <c r="I51" s="191">
        <f>'SO.02 02.2 Pol'!G8+'SO.02 02.2 Pol'!G40</f>
        <v>0</v>
      </c>
      <c r="J51" s="187" t="str">
        <f>IF(I58=0,"",I51/I58*100)</f>
        <v/>
      </c>
    </row>
    <row r="52" spans="1:10" ht="36.75" customHeight="1" x14ac:dyDescent="0.2">
      <c r="A52" s="176"/>
      <c r="B52" s="181" t="s">
        <v>72</v>
      </c>
      <c r="C52" s="182" t="s">
        <v>73</v>
      </c>
      <c r="D52" s="183"/>
      <c r="E52" s="183"/>
      <c r="F52" s="190" t="s">
        <v>26</v>
      </c>
      <c r="G52" s="191"/>
      <c r="H52" s="191"/>
      <c r="I52" s="191">
        <f>'SO.02 02.2 Pol'!G42</f>
        <v>0</v>
      </c>
      <c r="J52" s="187" t="str">
        <f>IF(I58=0,"",I52/I58*100)</f>
        <v/>
      </c>
    </row>
    <row r="53" spans="1:10" ht="36.75" customHeight="1" x14ac:dyDescent="0.2">
      <c r="A53" s="176"/>
      <c r="B53" s="181" t="s">
        <v>74</v>
      </c>
      <c r="C53" s="182" t="s">
        <v>75</v>
      </c>
      <c r="D53" s="183"/>
      <c r="E53" s="183"/>
      <c r="F53" s="190" t="s">
        <v>27</v>
      </c>
      <c r="G53" s="191"/>
      <c r="H53" s="191"/>
      <c r="I53" s="191">
        <f>'SO.02 02.2 Pol'!G47</f>
        <v>0</v>
      </c>
      <c r="J53" s="187" t="str">
        <f>IF(I58=0,"",I53/I58*100)</f>
        <v/>
      </c>
    </row>
    <row r="54" spans="1:10" ht="36.75" customHeight="1" x14ac:dyDescent="0.2">
      <c r="A54" s="176"/>
      <c r="B54" s="181" t="s">
        <v>76</v>
      </c>
      <c r="C54" s="182" t="s">
        <v>77</v>
      </c>
      <c r="D54" s="183"/>
      <c r="E54" s="183"/>
      <c r="F54" s="190" t="s">
        <v>27</v>
      </c>
      <c r="G54" s="191"/>
      <c r="H54" s="191"/>
      <c r="I54" s="191">
        <f>'SO.02 02.2 Pol'!G50</f>
        <v>0</v>
      </c>
      <c r="J54" s="187" t="str">
        <f>IF(I58=0,"",I54/I58*100)</f>
        <v/>
      </c>
    </row>
    <row r="55" spans="1:10" ht="36.75" customHeight="1" x14ac:dyDescent="0.2">
      <c r="A55" s="176"/>
      <c r="B55" s="181" t="s">
        <v>78</v>
      </c>
      <c r="C55" s="182" t="s">
        <v>79</v>
      </c>
      <c r="D55" s="183"/>
      <c r="E55" s="183"/>
      <c r="F55" s="190" t="s">
        <v>27</v>
      </c>
      <c r="G55" s="191"/>
      <c r="H55" s="191"/>
      <c r="I55" s="191">
        <f>'SO.02 02.2 Pol'!G55</f>
        <v>0</v>
      </c>
      <c r="J55" s="187" t="str">
        <f>IF(I58=0,"",I55/I58*100)</f>
        <v/>
      </c>
    </row>
    <row r="56" spans="1:10" ht="36.75" customHeight="1" x14ac:dyDescent="0.2">
      <c r="A56" s="176"/>
      <c r="B56" s="181" t="s">
        <v>80</v>
      </c>
      <c r="C56" s="182" t="s">
        <v>81</v>
      </c>
      <c r="D56" s="183"/>
      <c r="E56" s="183"/>
      <c r="F56" s="190" t="s">
        <v>82</v>
      </c>
      <c r="G56" s="191"/>
      <c r="H56" s="191"/>
      <c r="I56" s="191">
        <f>'SO.02 02.2 Pol'!G58</f>
        <v>0</v>
      </c>
      <c r="J56" s="187" t="str">
        <f>IF(I58=0,"",I56/I58*100)</f>
        <v/>
      </c>
    </row>
    <row r="57" spans="1:10" ht="36.75" customHeight="1" x14ac:dyDescent="0.2">
      <c r="A57" s="176"/>
      <c r="B57" s="181" t="s">
        <v>83</v>
      </c>
      <c r="C57" s="182" t="s">
        <v>29</v>
      </c>
      <c r="D57" s="183"/>
      <c r="E57" s="183"/>
      <c r="F57" s="190" t="s">
        <v>83</v>
      </c>
      <c r="G57" s="191"/>
      <c r="H57" s="191"/>
      <c r="I57" s="191">
        <f>'SO.02 02.1 Pol'!G8</f>
        <v>0</v>
      </c>
      <c r="J57" s="187" t="str">
        <f>IF(I58=0,"",I57/I58*100)</f>
        <v/>
      </c>
    </row>
    <row r="58" spans="1:10" ht="25.5" customHeight="1" x14ac:dyDescent="0.2">
      <c r="A58" s="177"/>
      <c r="B58" s="184" t="s">
        <v>1</v>
      </c>
      <c r="C58" s="185"/>
      <c r="D58" s="186"/>
      <c r="E58" s="186"/>
      <c r="F58" s="192"/>
      <c r="G58" s="193"/>
      <c r="H58" s="193"/>
      <c r="I58" s="193">
        <f>SUM(I50:I57)</f>
        <v>0</v>
      </c>
      <c r="J58" s="188">
        <f>SUM(J50:J57)</f>
        <v>0</v>
      </c>
    </row>
    <row r="59" spans="1:10" x14ac:dyDescent="0.2">
      <c r="F59" s="133"/>
      <c r="G59" s="133"/>
      <c r="H59" s="133"/>
      <c r="I59" s="133"/>
      <c r="J59" s="189"/>
    </row>
    <row r="60" spans="1:10" x14ac:dyDescent="0.2">
      <c r="F60" s="133"/>
      <c r="G60" s="133"/>
      <c r="H60" s="133"/>
      <c r="I60" s="133"/>
      <c r="J60" s="189"/>
    </row>
    <row r="61" spans="1:10" x14ac:dyDescent="0.2">
      <c r="F61" s="133"/>
      <c r="G61" s="133"/>
      <c r="H61" s="133"/>
      <c r="I61" s="133"/>
      <c r="J61" s="189"/>
    </row>
  </sheetData>
  <sheetProtection algorithmName="SHA-512" hashValue="wLGm63IISel2LmP7bRt+a1D4uA/XITinQ2cdm9TJPVvAlgVWefNeYH5tBYDNcMADxRpHFW4loX8GZATkWCEv4A==" saltValue="9KEeS7kgMFWvcSbkhM8ca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5:E55"/>
    <mergeCell ref="C56:E56"/>
    <mergeCell ref="C57:E57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UtbvFuMeoC8UToBk981yRvVQFqqRp1yes2D9Fjmrtcfm+Rue8ecLdozg6BD/Y+OuAGjf+qTHD+hzCII0l8MdnQ==" saltValue="4d5WB/cyCSyFlG9n87kHZ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24A09-AB0D-4450-8F67-BDD36A4DF57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85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86</v>
      </c>
    </row>
    <row r="3" spans="1:60" ht="24.95" customHeight="1" x14ac:dyDescent="0.2">
      <c r="A3" s="196" t="s">
        <v>9</v>
      </c>
      <c r="B3" s="48" t="s">
        <v>58</v>
      </c>
      <c r="C3" s="199" t="s">
        <v>59</v>
      </c>
      <c r="D3" s="197"/>
      <c r="E3" s="197"/>
      <c r="F3" s="197"/>
      <c r="G3" s="198"/>
      <c r="AC3" s="174" t="s">
        <v>86</v>
      </c>
      <c r="AG3" t="s">
        <v>87</v>
      </c>
    </row>
    <row r="4" spans="1:60" ht="24.95" customHeight="1" x14ac:dyDescent="0.2">
      <c r="A4" s="200" t="s">
        <v>10</v>
      </c>
      <c r="B4" s="201" t="s">
        <v>60</v>
      </c>
      <c r="C4" s="202" t="s">
        <v>61</v>
      </c>
      <c r="D4" s="203"/>
      <c r="E4" s="203"/>
      <c r="F4" s="203"/>
      <c r="G4" s="204"/>
      <c r="AG4" t="s">
        <v>88</v>
      </c>
    </row>
    <row r="5" spans="1:60" x14ac:dyDescent="0.2">
      <c r="D5" s="10"/>
    </row>
    <row r="6" spans="1:60" ht="38.25" x14ac:dyDescent="0.2">
      <c r="A6" s="206" t="s">
        <v>89</v>
      </c>
      <c r="B6" s="208" t="s">
        <v>90</v>
      </c>
      <c r="C6" s="208" t="s">
        <v>91</v>
      </c>
      <c r="D6" s="207" t="s">
        <v>92</v>
      </c>
      <c r="E6" s="206" t="s">
        <v>93</v>
      </c>
      <c r="F6" s="205" t="s">
        <v>94</v>
      </c>
      <c r="G6" s="206" t="s">
        <v>31</v>
      </c>
      <c r="H6" s="209" t="s">
        <v>32</v>
      </c>
      <c r="I6" s="209" t="s">
        <v>95</v>
      </c>
      <c r="J6" s="209" t="s">
        <v>33</v>
      </c>
      <c r="K6" s="209" t="s">
        <v>96</v>
      </c>
      <c r="L6" s="209" t="s">
        <v>97</v>
      </c>
      <c r="M6" s="209" t="s">
        <v>98</v>
      </c>
      <c r="N6" s="209" t="s">
        <v>99</v>
      </c>
      <c r="O6" s="209" t="s">
        <v>100</v>
      </c>
      <c r="P6" s="209" t="s">
        <v>101</v>
      </c>
      <c r="Q6" s="209" t="s">
        <v>102</v>
      </c>
      <c r="R6" s="209" t="s">
        <v>103</v>
      </c>
      <c r="S6" s="209" t="s">
        <v>104</v>
      </c>
      <c r="T6" s="209" t="s">
        <v>105</v>
      </c>
      <c r="U6" s="209" t="s">
        <v>106</v>
      </c>
      <c r="V6" s="209" t="s">
        <v>107</v>
      </c>
      <c r="W6" s="209" t="s">
        <v>108</v>
      </c>
      <c r="X6" s="209" t="s">
        <v>109</v>
      </c>
      <c r="Y6" s="209" t="s">
        <v>110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2" t="s">
        <v>111</v>
      </c>
      <c r="B8" s="233" t="s">
        <v>83</v>
      </c>
      <c r="C8" s="255" t="s">
        <v>29</v>
      </c>
      <c r="D8" s="234"/>
      <c r="E8" s="235"/>
      <c r="F8" s="236"/>
      <c r="G8" s="236">
        <f>SUMIF(AG9:AG17,"&lt;&gt;NOR",G9:G17)</f>
        <v>0</v>
      </c>
      <c r="H8" s="236"/>
      <c r="I8" s="236">
        <f>SUM(I9:I17)</f>
        <v>0</v>
      </c>
      <c r="J8" s="236"/>
      <c r="K8" s="236">
        <f>SUM(K9:K17)</f>
        <v>0</v>
      </c>
      <c r="L8" s="236"/>
      <c r="M8" s="236">
        <f>SUM(M9:M17)</f>
        <v>0</v>
      </c>
      <c r="N8" s="235"/>
      <c r="O8" s="235">
        <f>SUM(O9:O17)</f>
        <v>0</v>
      </c>
      <c r="P8" s="235"/>
      <c r="Q8" s="235">
        <f>SUM(Q9:Q17)</f>
        <v>0</v>
      </c>
      <c r="R8" s="236"/>
      <c r="S8" s="236"/>
      <c r="T8" s="237"/>
      <c r="U8" s="231"/>
      <c r="V8" s="231">
        <f>SUM(V9:V17)</f>
        <v>0</v>
      </c>
      <c r="W8" s="231"/>
      <c r="X8" s="231"/>
      <c r="Y8" s="231"/>
      <c r="AG8" t="s">
        <v>112</v>
      </c>
    </row>
    <row r="9" spans="1:60" ht="22.5" outlineLevel="1" x14ac:dyDescent="0.2">
      <c r="A9" s="246">
        <v>1</v>
      </c>
      <c r="B9" s="247" t="s">
        <v>113</v>
      </c>
      <c r="C9" s="256" t="s">
        <v>114</v>
      </c>
      <c r="D9" s="248" t="s">
        <v>115</v>
      </c>
      <c r="E9" s="249">
        <v>1</v>
      </c>
      <c r="F9" s="250"/>
      <c r="G9" s="251">
        <f>ROUND(E9*F9,2)</f>
        <v>0</v>
      </c>
      <c r="H9" s="250"/>
      <c r="I9" s="251">
        <f>ROUND(E9*H9,2)</f>
        <v>0</v>
      </c>
      <c r="J9" s="250"/>
      <c r="K9" s="251">
        <f>ROUND(E9*J9,2)</f>
        <v>0</v>
      </c>
      <c r="L9" s="251">
        <v>21</v>
      </c>
      <c r="M9" s="251">
        <f>G9*(1+L9/100)</f>
        <v>0</v>
      </c>
      <c r="N9" s="249">
        <v>0</v>
      </c>
      <c r="O9" s="249">
        <f>ROUND(E9*N9,2)</f>
        <v>0</v>
      </c>
      <c r="P9" s="249">
        <v>0</v>
      </c>
      <c r="Q9" s="249">
        <f>ROUND(E9*P9,2)</f>
        <v>0</v>
      </c>
      <c r="R9" s="251"/>
      <c r="S9" s="251" t="s">
        <v>116</v>
      </c>
      <c r="T9" s="252" t="s">
        <v>117</v>
      </c>
      <c r="U9" s="230">
        <v>0</v>
      </c>
      <c r="V9" s="230">
        <f>ROUND(E9*U9,2)</f>
        <v>0</v>
      </c>
      <c r="W9" s="230"/>
      <c r="X9" s="230" t="s">
        <v>118</v>
      </c>
      <c r="Y9" s="230" t="s">
        <v>119</v>
      </c>
      <c r="Z9" s="210"/>
      <c r="AA9" s="210"/>
      <c r="AB9" s="210"/>
      <c r="AC9" s="210"/>
      <c r="AD9" s="210"/>
      <c r="AE9" s="210"/>
      <c r="AF9" s="210"/>
      <c r="AG9" s="210" t="s">
        <v>120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1" x14ac:dyDescent="0.2">
      <c r="A10" s="239">
        <v>2</v>
      </c>
      <c r="B10" s="240" t="s">
        <v>121</v>
      </c>
      <c r="C10" s="257" t="s">
        <v>122</v>
      </c>
      <c r="D10" s="241" t="s">
        <v>115</v>
      </c>
      <c r="E10" s="242">
        <v>1</v>
      </c>
      <c r="F10" s="243"/>
      <c r="G10" s="244">
        <f>ROUND(E10*F10,2)</f>
        <v>0</v>
      </c>
      <c r="H10" s="243"/>
      <c r="I10" s="244">
        <f>ROUND(E10*H10,2)</f>
        <v>0</v>
      </c>
      <c r="J10" s="243"/>
      <c r="K10" s="244">
        <f>ROUND(E10*J10,2)</f>
        <v>0</v>
      </c>
      <c r="L10" s="244">
        <v>21</v>
      </c>
      <c r="M10" s="244">
        <f>G10*(1+L10/100)</f>
        <v>0</v>
      </c>
      <c r="N10" s="242">
        <v>0</v>
      </c>
      <c r="O10" s="242">
        <f>ROUND(E10*N10,2)</f>
        <v>0</v>
      </c>
      <c r="P10" s="242">
        <v>0</v>
      </c>
      <c r="Q10" s="242">
        <f>ROUND(E10*P10,2)</f>
        <v>0</v>
      </c>
      <c r="R10" s="244"/>
      <c r="S10" s="244" t="s">
        <v>116</v>
      </c>
      <c r="T10" s="245" t="s">
        <v>117</v>
      </c>
      <c r="U10" s="230">
        <v>0</v>
      </c>
      <c r="V10" s="230">
        <f>ROUND(E10*U10,2)</f>
        <v>0</v>
      </c>
      <c r="W10" s="230"/>
      <c r="X10" s="230" t="s">
        <v>118</v>
      </c>
      <c r="Y10" s="230" t="s">
        <v>119</v>
      </c>
      <c r="Z10" s="210"/>
      <c r="AA10" s="210"/>
      <c r="AB10" s="210"/>
      <c r="AC10" s="210"/>
      <c r="AD10" s="210"/>
      <c r="AE10" s="210"/>
      <c r="AF10" s="210"/>
      <c r="AG10" s="210" t="s">
        <v>120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2" x14ac:dyDescent="0.2">
      <c r="A11" s="227"/>
      <c r="B11" s="228"/>
      <c r="C11" s="258" t="s">
        <v>123</v>
      </c>
      <c r="D11" s="254"/>
      <c r="E11" s="254"/>
      <c r="F11" s="254"/>
      <c r="G11" s="254"/>
      <c r="H11" s="230"/>
      <c r="I11" s="230"/>
      <c r="J11" s="230"/>
      <c r="K11" s="230"/>
      <c r="L11" s="230"/>
      <c r="M11" s="230"/>
      <c r="N11" s="229"/>
      <c r="O11" s="229"/>
      <c r="P11" s="229"/>
      <c r="Q11" s="229"/>
      <c r="R11" s="230"/>
      <c r="S11" s="230"/>
      <c r="T11" s="230"/>
      <c r="U11" s="230"/>
      <c r="V11" s="230"/>
      <c r="W11" s="230"/>
      <c r="X11" s="230"/>
      <c r="Y11" s="230"/>
      <c r="Z11" s="210"/>
      <c r="AA11" s="210"/>
      <c r="AB11" s="210"/>
      <c r="AC11" s="210"/>
      <c r="AD11" s="210"/>
      <c r="AE11" s="210"/>
      <c r="AF11" s="210"/>
      <c r="AG11" s="210" t="s">
        <v>124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53" t="str">
        <f>C11</f>
        <v>Uvedení všech povrchů dotčených stavbou do původního stavu, včetně opravy, údržby a průběžného čištění, kropení komunikací užívaných v průběhu stavby</v>
      </c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9">
        <v>3</v>
      </c>
      <c r="B12" s="240" t="s">
        <v>125</v>
      </c>
      <c r="C12" s="257" t="s">
        <v>126</v>
      </c>
      <c r="D12" s="241" t="s">
        <v>127</v>
      </c>
      <c r="E12" s="242">
        <v>1</v>
      </c>
      <c r="F12" s="243"/>
      <c r="G12" s="244">
        <f>ROUND(E12*F12,2)</f>
        <v>0</v>
      </c>
      <c r="H12" s="243"/>
      <c r="I12" s="244">
        <f>ROUND(E12*H12,2)</f>
        <v>0</v>
      </c>
      <c r="J12" s="243"/>
      <c r="K12" s="244">
        <f>ROUND(E12*J12,2)</f>
        <v>0</v>
      </c>
      <c r="L12" s="244">
        <v>21</v>
      </c>
      <c r="M12" s="244">
        <f>G12*(1+L12/100)</f>
        <v>0</v>
      </c>
      <c r="N12" s="242">
        <v>0</v>
      </c>
      <c r="O12" s="242">
        <f>ROUND(E12*N12,2)</f>
        <v>0</v>
      </c>
      <c r="P12" s="242">
        <v>0</v>
      </c>
      <c r="Q12" s="242">
        <f>ROUND(E12*P12,2)</f>
        <v>0</v>
      </c>
      <c r="R12" s="244"/>
      <c r="S12" s="244" t="s">
        <v>128</v>
      </c>
      <c r="T12" s="245" t="s">
        <v>117</v>
      </c>
      <c r="U12" s="230">
        <v>0</v>
      </c>
      <c r="V12" s="230">
        <f>ROUND(E12*U12,2)</f>
        <v>0</v>
      </c>
      <c r="W12" s="230"/>
      <c r="X12" s="230" t="s">
        <v>61</v>
      </c>
      <c r="Y12" s="230" t="s">
        <v>119</v>
      </c>
      <c r="Z12" s="210"/>
      <c r="AA12" s="210"/>
      <c r="AB12" s="210"/>
      <c r="AC12" s="210"/>
      <c r="AD12" s="210"/>
      <c r="AE12" s="210"/>
      <c r="AF12" s="210"/>
      <c r="AG12" s="210" t="s">
        <v>129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2" x14ac:dyDescent="0.2">
      <c r="A13" s="227"/>
      <c r="B13" s="228"/>
      <c r="C13" s="258" t="s">
        <v>130</v>
      </c>
      <c r="D13" s="254"/>
      <c r="E13" s="254"/>
      <c r="F13" s="254"/>
      <c r="G13" s="254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124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53" t="str">
        <f>C13</f>
        <v>Veškeré náklady spojené s vybudováním, provozem a odstraněním zařízení staveniště. např. oplocení, zabezpečení proti neoprávněnému vstupu nepovolaných osob</v>
      </c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39">
        <v>4</v>
      </c>
      <c r="B14" s="240" t="s">
        <v>131</v>
      </c>
      <c r="C14" s="257" t="s">
        <v>132</v>
      </c>
      <c r="D14" s="241" t="s">
        <v>127</v>
      </c>
      <c r="E14" s="242">
        <v>1</v>
      </c>
      <c r="F14" s="243"/>
      <c r="G14" s="244">
        <f>ROUND(E14*F14,2)</f>
        <v>0</v>
      </c>
      <c r="H14" s="243"/>
      <c r="I14" s="244">
        <f>ROUND(E14*H14,2)</f>
        <v>0</v>
      </c>
      <c r="J14" s="243"/>
      <c r="K14" s="244">
        <f>ROUND(E14*J14,2)</f>
        <v>0</v>
      </c>
      <c r="L14" s="244">
        <v>21</v>
      </c>
      <c r="M14" s="244">
        <f>G14*(1+L14/100)</f>
        <v>0</v>
      </c>
      <c r="N14" s="242">
        <v>0</v>
      </c>
      <c r="O14" s="242">
        <f>ROUND(E14*N14,2)</f>
        <v>0</v>
      </c>
      <c r="P14" s="242">
        <v>0</v>
      </c>
      <c r="Q14" s="242">
        <f>ROUND(E14*P14,2)</f>
        <v>0</v>
      </c>
      <c r="R14" s="244"/>
      <c r="S14" s="244" t="s">
        <v>128</v>
      </c>
      <c r="T14" s="245" t="s">
        <v>117</v>
      </c>
      <c r="U14" s="230">
        <v>0</v>
      </c>
      <c r="V14" s="230">
        <f>ROUND(E14*U14,2)</f>
        <v>0</v>
      </c>
      <c r="W14" s="230"/>
      <c r="X14" s="230" t="s">
        <v>61</v>
      </c>
      <c r="Y14" s="230" t="s">
        <v>119</v>
      </c>
      <c r="Z14" s="210"/>
      <c r="AA14" s="210"/>
      <c r="AB14" s="210"/>
      <c r="AC14" s="210"/>
      <c r="AD14" s="210"/>
      <c r="AE14" s="210"/>
      <c r="AF14" s="210"/>
      <c r="AG14" s="210" t="s">
        <v>129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2.5" outlineLevel="2" x14ac:dyDescent="0.2">
      <c r="A15" s="227"/>
      <c r="B15" s="228"/>
      <c r="C15" s="258" t="s">
        <v>133</v>
      </c>
      <c r="D15" s="254"/>
      <c r="E15" s="254"/>
      <c r="F15" s="254"/>
      <c r="G15" s="254"/>
      <c r="H15" s="230"/>
      <c r="I15" s="230"/>
      <c r="J15" s="230"/>
      <c r="K15" s="230"/>
      <c r="L15" s="230"/>
      <c r="M15" s="230"/>
      <c r="N15" s="229"/>
      <c r="O15" s="229"/>
      <c r="P15" s="229"/>
      <c r="Q15" s="229"/>
      <c r="R15" s="230"/>
      <c r="S15" s="230"/>
      <c r="T15" s="230"/>
      <c r="U15" s="230"/>
      <c r="V15" s="230"/>
      <c r="W15" s="230"/>
      <c r="X15" s="230"/>
      <c r="Y15" s="230"/>
      <c r="Z15" s="210"/>
      <c r="AA15" s="210"/>
      <c r="AB15" s="210"/>
      <c r="AC15" s="210"/>
      <c r="AD15" s="210"/>
      <c r="AE15" s="210"/>
      <c r="AF15" s="210"/>
      <c r="AG15" s="210" t="s">
        <v>124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53" t="str">
        <f>C15</f>
        <v>Zaměření a vytýčení stávajících inženýrských sítí v místě stavby z hlediska jejich ochrany při provádění stavby.</v>
      </c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9">
        <v>5</v>
      </c>
      <c r="B16" s="240" t="s">
        <v>134</v>
      </c>
      <c r="C16" s="257" t="s">
        <v>135</v>
      </c>
      <c r="D16" s="241" t="s">
        <v>127</v>
      </c>
      <c r="E16" s="242">
        <v>1</v>
      </c>
      <c r="F16" s="243"/>
      <c r="G16" s="244">
        <f>ROUND(E16*F16,2)</f>
        <v>0</v>
      </c>
      <c r="H16" s="243"/>
      <c r="I16" s="244">
        <f>ROUND(E16*H16,2)</f>
        <v>0</v>
      </c>
      <c r="J16" s="243"/>
      <c r="K16" s="244">
        <f>ROUND(E16*J16,2)</f>
        <v>0</v>
      </c>
      <c r="L16" s="244">
        <v>21</v>
      </c>
      <c r="M16" s="244">
        <f>G16*(1+L16/100)</f>
        <v>0</v>
      </c>
      <c r="N16" s="242">
        <v>0</v>
      </c>
      <c r="O16" s="242">
        <f>ROUND(E16*N16,2)</f>
        <v>0</v>
      </c>
      <c r="P16" s="242">
        <v>0</v>
      </c>
      <c r="Q16" s="242">
        <f>ROUND(E16*P16,2)</f>
        <v>0</v>
      </c>
      <c r="R16" s="244"/>
      <c r="S16" s="244" t="s">
        <v>128</v>
      </c>
      <c r="T16" s="245" t="s">
        <v>117</v>
      </c>
      <c r="U16" s="230">
        <v>0</v>
      </c>
      <c r="V16" s="230">
        <f>ROUND(E16*U16,2)</f>
        <v>0</v>
      </c>
      <c r="W16" s="230"/>
      <c r="X16" s="230" t="s">
        <v>61</v>
      </c>
      <c r="Y16" s="230" t="s">
        <v>119</v>
      </c>
      <c r="Z16" s="210"/>
      <c r="AA16" s="210"/>
      <c r="AB16" s="210"/>
      <c r="AC16" s="210"/>
      <c r="AD16" s="210"/>
      <c r="AE16" s="210"/>
      <c r="AF16" s="210"/>
      <c r="AG16" s="210" t="s">
        <v>129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33.75" outlineLevel="2" x14ac:dyDescent="0.2">
      <c r="A17" s="227"/>
      <c r="B17" s="228"/>
      <c r="C17" s="258" t="s">
        <v>136</v>
      </c>
      <c r="D17" s="254"/>
      <c r="E17" s="254"/>
      <c r="F17" s="254"/>
      <c r="G17" s="254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124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53" t="str">
        <f>C17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7" s="210"/>
      <c r="BC17" s="210"/>
      <c r="BD17" s="210"/>
      <c r="BE17" s="210"/>
      <c r="BF17" s="210"/>
      <c r="BG17" s="210"/>
      <c r="BH17" s="210"/>
    </row>
    <row r="18" spans="1:60" x14ac:dyDescent="0.2">
      <c r="A18" s="3"/>
      <c r="B18" s="4"/>
      <c r="C18" s="259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E18">
        <v>12</v>
      </c>
      <c r="AF18">
        <v>21</v>
      </c>
      <c r="AG18" t="s">
        <v>97</v>
      </c>
    </row>
    <row r="19" spans="1:60" x14ac:dyDescent="0.2">
      <c r="A19" s="213"/>
      <c r="B19" s="214" t="s">
        <v>31</v>
      </c>
      <c r="C19" s="260"/>
      <c r="D19" s="215"/>
      <c r="E19" s="216"/>
      <c r="F19" s="216"/>
      <c r="G19" s="238">
        <f>G8</f>
        <v>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E19">
        <f>SUMIF(L7:L17,AE18,G7:G17)</f>
        <v>0</v>
      </c>
      <c r="AF19">
        <f>SUMIF(L7:L17,AF18,G7:G17)</f>
        <v>0</v>
      </c>
      <c r="AG19" t="s">
        <v>137</v>
      </c>
    </row>
    <row r="20" spans="1:60" x14ac:dyDescent="0.2">
      <c r="A20" s="3"/>
      <c r="B20" s="4"/>
      <c r="C20" s="259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60" x14ac:dyDescent="0.2">
      <c r="A21" s="3"/>
      <c r="B21" s="4"/>
      <c r="C21" s="259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60" x14ac:dyDescent="0.2">
      <c r="A22" s="217" t="s">
        <v>138</v>
      </c>
      <c r="B22" s="217"/>
      <c r="C22" s="261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60" x14ac:dyDescent="0.2">
      <c r="A23" s="218"/>
      <c r="B23" s="219"/>
      <c r="C23" s="262"/>
      <c r="D23" s="219"/>
      <c r="E23" s="219"/>
      <c r="F23" s="219"/>
      <c r="G23" s="220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G23" t="s">
        <v>139</v>
      </c>
    </row>
    <row r="24" spans="1:60" x14ac:dyDescent="0.2">
      <c r="A24" s="221"/>
      <c r="B24" s="222"/>
      <c r="C24" s="263"/>
      <c r="D24" s="222"/>
      <c r="E24" s="222"/>
      <c r="F24" s="222"/>
      <c r="G24" s="22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60" x14ac:dyDescent="0.2">
      <c r="A25" s="221"/>
      <c r="B25" s="222"/>
      <c r="C25" s="263"/>
      <c r="D25" s="222"/>
      <c r="E25" s="222"/>
      <c r="F25" s="222"/>
      <c r="G25" s="22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60" x14ac:dyDescent="0.2">
      <c r="A26" s="221"/>
      <c r="B26" s="222"/>
      <c r="C26" s="263"/>
      <c r="D26" s="222"/>
      <c r="E26" s="222"/>
      <c r="F26" s="222"/>
      <c r="G26" s="22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60" x14ac:dyDescent="0.2">
      <c r="A27" s="224"/>
      <c r="B27" s="225"/>
      <c r="C27" s="264"/>
      <c r="D27" s="225"/>
      <c r="E27" s="225"/>
      <c r="F27" s="225"/>
      <c r="G27" s="226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60" x14ac:dyDescent="0.2">
      <c r="A28" s="3"/>
      <c r="B28" s="4"/>
      <c r="C28" s="259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">
      <c r="C29" s="265"/>
      <c r="D29" s="10"/>
      <c r="AG29" t="s">
        <v>140</v>
      </c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pags99gKODMckLW63hjfjfSwXKaw1QAK4lZ+hxi4gbk+5RwlzIKSYS9hrbqafirgomSw/rPGbW/GkI+BPUIR0g==" saltValue="16N85OpEzpNPrGXjBg0q6g==" spinCount="100000" sheet="1" formatRows="0"/>
  <mergeCells count="10">
    <mergeCell ref="A1:G1"/>
    <mergeCell ref="C2:G2"/>
    <mergeCell ref="C3:G3"/>
    <mergeCell ref="C4:G4"/>
    <mergeCell ref="A22:C22"/>
    <mergeCell ref="A23:G27"/>
    <mergeCell ref="C11:G11"/>
    <mergeCell ref="C13:G13"/>
    <mergeCell ref="C15:G15"/>
    <mergeCell ref="C17:G17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ADECD-1EBD-4A9B-832E-469904787A9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85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86</v>
      </c>
    </row>
    <row r="3" spans="1:60" ht="24.95" customHeight="1" x14ac:dyDescent="0.2">
      <c r="A3" s="196" t="s">
        <v>9</v>
      </c>
      <c r="B3" s="48" t="s">
        <v>58</v>
      </c>
      <c r="C3" s="199" t="s">
        <v>59</v>
      </c>
      <c r="D3" s="197"/>
      <c r="E3" s="197"/>
      <c r="F3" s="197"/>
      <c r="G3" s="198"/>
      <c r="AC3" s="174" t="s">
        <v>86</v>
      </c>
      <c r="AG3" t="s">
        <v>87</v>
      </c>
    </row>
    <row r="4" spans="1:60" ht="24.95" customHeight="1" x14ac:dyDescent="0.2">
      <c r="A4" s="200" t="s">
        <v>10</v>
      </c>
      <c r="B4" s="201" t="s">
        <v>62</v>
      </c>
      <c r="C4" s="202" t="s">
        <v>63</v>
      </c>
      <c r="D4" s="203"/>
      <c r="E4" s="203"/>
      <c r="F4" s="203"/>
      <c r="G4" s="204"/>
      <c r="AG4" t="s">
        <v>88</v>
      </c>
    </row>
    <row r="5" spans="1:60" x14ac:dyDescent="0.2">
      <c r="D5" s="10"/>
    </row>
    <row r="6" spans="1:60" ht="38.25" x14ac:dyDescent="0.2">
      <c r="A6" s="206" t="s">
        <v>89</v>
      </c>
      <c r="B6" s="208" t="s">
        <v>90</v>
      </c>
      <c r="C6" s="208" t="s">
        <v>91</v>
      </c>
      <c r="D6" s="207" t="s">
        <v>92</v>
      </c>
      <c r="E6" s="206" t="s">
        <v>93</v>
      </c>
      <c r="F6" s="205" t="s">
        <v>94</v>
      </c>
      <c r="G6" s="206" t="s">
        <v>31</v>
      </c>
      <c r="H6" s="209" t="s">
        <v>32</v>
      </c>
      <c r="I6" s="209" t="s">
        <v>95</v>
      </c>
      <c r="J6" s="209" t="s">
        <v>33</v>
      </c>
      <c r="K6" s="209" t="s">
        <v>96</v>
      </c>
      <c r="L6" s="209" t="s">
        <v>97</v>
      </c>
      <c r="M6" s="209" t="s">
        <v>98</v>
      </c>
      <c r="N6" s="209" t="s">
        <v>99</v>
      </c>
      <c r="O6" s="209" t="s">
        <v>100</v>
      </c>
      <c r="P6" s="209" t="s">
        <v>101</v>
      </c>
      <c r="Q6" s="209" t="s">
        <v>102</v>
      </c>
      <c r="R6" s="209" t="s">
        <v>103</v>
      </c>
      <c r="S6" s="209" t="s">
        <v>104</v>
      </c>
      <c r="T6" s="209" t="s">
        <v>105</v>
      </c>
      <c r="U6" s="209" t="s">
        <v>106</v>
      </c>
      <c r="V6" s="209" t="s">
        <v>107</v>
      </c>
      <c r="W6" s="209" t="s">
        <v>108</v>
      </c>
      <c r="X6" s="209" t="s">
        <v>109</v>
      </c>
      <c r="Y6" s="209" t="s">
        <v>110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2" t="s">
        <v>111</v>
      </c>
      <c r="B8" s="233" t="s">
        <v>70</v>
      </c>
      <c r="C8" s="255" t="s">
        <v>71</v>
      </c>
      <c r="D8" s="234"/>
      <c r="E8" s="235"/>
      <c r="F8" s="236"/>
      <c r="G8" s="236">
        <f>SUMIF(AG9:AG10,"&lt;&gt;NOR",G9:G10)</f>
        <v>0</v>
      </c>
      <c r="H8" s="236"/>
      <c r="I8" s="236">
        <f>SUM(I9:I10)</f>
        <v>0</v>
      </c>
      <c r="J8" s="236"/>
      <c r="K8" s="236">
        <f>SUM(K9:K10)</f>
        <v>0</v>
      </c>
      <c r="L8" s="236"/>
      <c r="M8" s="236">
        <f>SUM(M9:M10)</f>
        <v>0</v>
      </c>
      <c r="N8" s="235"/>
      <c r="O8" s="235">
        <f>SUM(O9:O10)</f>
        <v>0</v>
      </c>
      <c r="P8" s="235"/>
      <c r="Q8" s="235">
        <f>SUM(Q9:Q10)</f>
        <v>58.32</v>
      </c>
      <c r="R8" s="236"/>
      <c r="S8" s="236"/>
      <c r="T8" s="237"/>
      <c r="U8" s="231"/>
      <c r="V8" s="231">
        <f>SUM(V9:V10)</f>
        <v>187.67</v>
      </c>
      <c r="W8" s="231"/>
      <c r="X8" s="231"/>
      <c r="Y8" s="231"/>
      <c r="AG8" t="s">
        <v>112</v>
      </c>
    </row>
    <row r="9" spans="1:60" outlineLevel="1" x14ac:dyDescent="0.2">
      <c r="A9" s="239">
        <v>1</v>
      </c>
      <c r="B9" s="240" t="s">
        <v>141</v>
      </c>
      <c r="C9" s="257" t="s">
        <v>142</v>
      </c>
      <c r="D9" s="241" t="s">
        <v>143</v>
      </c>
      <c r="E9" s="242">
        <v>29.16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2">
        <v>0</v>
      </c>
      <c r="O9" s="242">
        <f>ROUND(E9*N9,2)</f>
        <v>0</v>
      </c>
      <c r="P9" s="242">
        <v>2</v>
      </c>
      <c r="Q9" s="242">
        <f>ROUND(E9*P9,2)</f>
        <v>58.32</v>
      </c>
      <c r="R9" s="244"/>
      <c r="S9" s="244" t="s">
        <v>128</v>
      </c>
      <c r="T9" s="245" t="s">
        <v>128</v>
      </c>
      <c r="U9" s="230">
        <v>6.4359999999999999</v>
      </c>
      <c r="V9" s="230">
        <f>ROUND(E9*U9,2)</f>
        <v>187.67</v>
      </c>
      <c r="W9" s="230"/>
      <c r="X9" s="230" t="s">
        <v>118</v>
      </c>
      <c r="Y9" s="230" t="s">
        <v>119</v>
      </c>
      <c r="Z9" s="210"/>
      <c r="AA9" s="210"/>
      <c r="AB9" s="210"/>
      <c r="AC9" s="210"/>
      <c r="AD9" s="210"/>
      <c r="AE9" s="210"/>
      <c r="AF9" s="210"/>
      <c r="AG9" s="210" t="s">
        <v>120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27"/>
      <c r="B10" s="228"/>
      <c r="C10" s="268" t="s">
        <v>144</v>
      </c>
      <c r="D10" s="266"/>
      <c r="E10" s="267">
        <v>29.16</v>
      </c>
      <c r="F10" s="230"/>
      <c r="G10" s="230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145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x14ac:dyDescent="0.2">
      <c r="A11" s="232" t="s">
        <v>111</v>
      </c>
      <c r="B11" s="233" t="s">
        <v>68</v>
      </c>
      <c r="C11" s="255" t="s">
        <v>69</v>
      </c>
      <c r="D11" s="234"/>
      <c r="E11" s="235"/>
      <c r="F11" s="236"/>
      <c r="G11" s="236">
        <f>SUMIF(AG12:AG39,"&lt;&gt;NOR",G12:G39)</f>
        <v>0</v>
      </c>
      <c r="H11" s="236"/>
      <c r="I11" s="236">
        <f>SUM(I12:I39)</f>
        <v>0</v>
      </c>
      <c r="J11" s="236"/>
      <c r="K11" s="236">
        <f>SUM(K12:K39)</f>
        <v>0</v>
      </c>
      <c r="L11" s="236"/>
      <c r="M11" s="236">
        <f>SUM(M12:M39)</f>
        <v>0</v>
      </c>
      <c r="N11" s="235"/>
      <c r="O11" s="235">
        <f>SUM(O12:O39)</f>
        <v>21.02</v>
      </c>
      <c r="P11" s="235"/>
      <c r="Q11" s="235">
        <f>SUM(Q12:Q39)</f>
        <v>0</v>
      </c>
      <c r="R11" s="236"/>
      <c r="S11" s="236"/>
      <c r="T11" s="237"/>
      <c r="U11" s="231"/>
      <c r="V11" s="231">
        <f>SUM(V12:V39)</f>
        <v>34.06</v>
      </c>
      <c r="W11" s="231"/>
      <c r="X11" s="231"/>
      <c r="Y11" s="231"/>
      <c r="AG11" t="s">
        <v>112</v>
      </c>
    </row>
    <row r="12" spans="1:60" outlineLevel="1" x14ac:dyDescent="0.2">
      <c r="A12" s="239">
        <v>2</v>
      </c>
      <c r="B12" s="240" t="s">
        <v>146</v>
      </c>
      <c r="C12" s="257" t="s">
        <v>147</v>
      </c>
      <c r="D12" s="241" t="s">
        <v>143</v>
      </c>
      <c r="E12" s="242">
        <v>15</v>
      </c>
      <c r="F12" s="243"/>
      <c r="G12" s="244">
        <f>ROUND(E12*F12,2)</f>
        <v>0</v>
      </c>
      <c r="H12" s="243"/>
      <c r="I12" s="244">
        <f>ROUND(E12*H12,2)</f>
        <v>0</v>
      </c>
      <c r="J12" s="243"/>
      <c r="K12" s="244">
        <f>ROUND(E12*J12,2)</f>
        <v>0</v>
      </c>
      <c r="L12" s="244">
        <v>21</v>
      </c>
      <c r="M12" s="244">
        <f>G12*(1+L12/100)</f>
        <v>0</v>
      </c>
      <c r="N12" s="242">
        <v>0</v>
      </c>
      <c r="O12" s="242">
        <f>ROUND(E12*N12,2)</f>
        <v>0</v>
      </c>
      <c r="P12" s="242">
        <v>0</v>
      </c>
      <c r="Q12" s="242">
        <f>ROUND(E12*P12,2)</f>
        <v>0</v>
      </c>
      <c r="R12" s="244"/>
      <c r="S12" s="244" t="s">
        <v>128</v>
      </c>
      <c r="T12" s="245" t="s">
        <v>128</v>
      </c>
      <c r="U12" s="230">
        <v>6.7000000000000004E-2</v>
      </c>
      <c r="V12" s="230">
        <f>ROUND(E12*U12,2)</f>
        <v>1.01</v>
      </c>
      <c r="W12" s="230"/>
      <c r="X12" s="230" t="s">
        <v>118</v>
      </c>
      <c r="Y12" s="230" t="s">
        <v>119</v>
      </c>
      <c r="Z12" s="210"/>
      <c r="AA12" s="210"/>
      <c r="AB12" s="210"/>
      <c r="AC12" s="210"/>
      <c r="AD12" s="210"/>
      <c r="AE12" s="210"/>
      <c r="AF12" s="210"/>
      <c r="AG12" s="210" t="s">
        <v>120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2">
      <c r="A13" s="227"/>
      <c r="B13" s="228"/>
      <c r="C13" s="268" t="s">
        <v>148</v>
      </c>
      <c r="D13" s="266"/>
      <c r="E13" s="267">
        <v>15</v>
      </c>
      <c r="F13" s="230"/>
      <c r="G13" s="230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145</v>
      </c>
      <c r="AH13" s="210">
        <v>5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39">
        <v>3</v>
      </c>
      <c r="B14" s="240" t="s">
        <v>149</v>
      </c>
      <c r="C14" s="257" t="s">
        <v>150</v>
      </c>
      <c r="D14" s="241" t="s">
        <v>151</v>
      </c>
      <c r="E14" s="242">
        <v>100</v>
      </c>
      <c r="F14" s="243"/>
      <c r="G14" s="244">
        <f>ROUND(E14*F14,2)</f>
        <v>0</v>
      </c>
      <c r="H14" s="243"/>
      <c r="I14" s="244">
        <f>ROUND(E14*H14,2)</f>
        <v>0</v>
      </c>
      <c r="J14" s="243"/>
      <c r="K14" s="244">
        <f>ROUND(E14*J14,2)</f>
        <v>0</v>
      </c>
      <c r="L14" s="244">
        <v>21</v>
      </c>
      <c r="M14" s="244">
        <f>G14*(1+L14/100)</f>
        <v>0</v>
      </c>
      <c r="N14" s="242">
        <v>0</v>
      </c>
      <c r="O14" s="242">
        <f>ROUND(E14*N14,2)</f>
        <v>0</v>
      </c>
      <c r="P14" s="242">
        <v>0</v>
      </c>
      <c r="Q14" s="242">
        <f>ROUND(E14*P14,2)</f>
        <v>0</v>
      </c>
      <c r="R14" s="244"/>
      <c r="S14" s="244" t="s">
        <v>128</v>
      </c>
      <c r="T14" s="245" t="s">
        <v>128</v>
      </c>
      <c r="U14" s="230">
        <v>2.1000000000000001E-2</v>
      </c>
      <c r="V14" s="230">
        <f>ROUND(E14*U14,2)</f>
        <v>2.1</v>
      </c>
      <c r="W14" s="230"/>
      <c r="X14" s="230" t="s">
        <v>118</v>
      </c>
      <c r="Y14" s="230" t="s">
        <v>119</v>
      </c>
      <c r="Z14" s="210"/>
      <c r="AA14" s="210"/>
      <c r="AB14" s="210"/>
      <c r="AC14" s="210"/>
      <c r="AD14" s="210"/>
      <c r="AE14" s="210"/>
      <c r="AF14" s="210"/>
      <c r="AG14" s="210" t="s">
        <v>120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2" x14ac:dyDescent="0.2">
      <c r="A15" s="227"/>
      <c r="B15" s="228"/>
      <c r="C15" s="268" t="s">
        <v>152</v>
      </c>
      <c r="D15" s="266"/>
      <c r="E15" s="267">
        <v>100</v>
      </c>
      <c r="F15" s="230"/>
      <c r="G15" s="230"/>
      <c r="H15" s="230"/>
      <c r="I15" s="230"/>
      <c r="J15" s="230"/>
      <c r="K15" s="230"/>
      <c r="L15" s="230"/>
      <c r="M15" s="230"/>
      <c r="N15" s="229"/>
      <c r="O15" s="229"/>
      <c r="P15" s="229"/>
      <c r="Q15" s="229"/>
      <c r="R15" s="230"/>
      <c r="S15" s="230"/>
      <c r="T15" s="230"/>
      <c r="U15" s="230"/>
      <c r="V15" s="230"/>
      <c r="W15" s="230"/>
      <c r="X15" s="230"/>
      <c r="Y15" s="230"/>
      <c r="Z15" s="210"/>
      <c r="AA15" s="210"/>
      <c r="AB15" s="210"/>
      <c r="AC15" s="210"/>
      <c r="AD15" s="210"/>
      <c r="AE15" s="210"/>
      <c r="AF15" s="210"/>
      <c r="AG15" s="210" t="s">
        <v>145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9">
        <v>4</v>
      </c>
      <c r="B16" s="240" t="s">
        <v>153</v>
      </c>
      <c r="C16" s="257" t="s">
        <v>154</v>
      </c>
      <c r="D16" s="241" t="s">
        <v>151</v>
      </c>
      <c r="E16" s="242">
        <v>100</v>
      </c>
      <c r="F16" s="243"/>
      <c r="G16" s="244">
        <f>ROUND(E16*F16,2)</f>
        <v>0</v>
      </c>
      <c r="H16" s="243"/>
      <c r="I16" s="244">
        <f>ROUND(E16*H16,2)</f>
        <v>0</v>
      </c>
      <c r="J16" s="243"/>
      <c r="K16" s="244">
        <f>ROUND(E16*J16,2)</f>
        <v>0</v>
      </c>
      <c r="L16" s="244">
        <v>21</v>
      </c>
      <c r="M16" s="244">
        <f>G16*(1+L16/100)</f>
        <v>0</v>
      </c>
      <c r="N16" s="242">
        <v>0</v>
      </c>
      <c r="O16" s="242">
        <f>ROUND(E16*N16,2)</f>
        <v>0</v>
      </c>
      <c r="P16" s="242">
        <v>0</v>
      </c>
      <c r="Q16" s="242">
        <f>ROUND(E16*P16,2)</f>
        <v>0</v>
      </c>
      <c r="R16" s="244"/>
      <c r="S16" s="244" t="s">
        <v>128</v>
      </c>
      <c r="T16" s="245" t="s">
        <v>128</v>
      </c>
      <c r="U16" s="230">
        <v>0.17699999999999999</v>
      </c>
      <c r="V16" s="230">
        <f>ROUND(E16*U16,2)</f>
        <v>17.7</v>
      </c>
      <c r="W16" s="230"/>
      <c r="X16" s="230" t="s">
        <v>118</v>
      </c>
      <c r="Y16" s="230" t="s">
        <v>119</v>
      </c>
      <c r="Z16" s="210"/>
      <c r="AA16" s="210"/>
      <c r="AB16" s="210"/>
      <c r="AC16" s="210"/>
      <c r="AD16" s="210"/>
      <c r="AE16" s="210"/>
      <c r="AF16" s="210"/>
      <c r="AG16" s="210" t="s">
        <v>155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27"/>
      <c r="B17" s="228"/>
      <c r="C17" s="268" t="s">
        <v>156</v>
      </c>
      <c r="D17" s="266"/>
      <c r="E17" s="267">
        <v>100</v>
      </c>
      <c r="F17" s="230"/>
      <c r="G17" s="230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145</v>
      </c>
      <c r="AH17" s="210">
        <v>5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9">
        <v>5</v>
      </c>
      <c r="B18" s="240" t="s">
        <v>157</v>
      </c>
      <c r="C18" s="257" t="s">
        <v>158</v>
      </c>
      <c r="D18" s="241" t="s">
        <v>151</v>
      </c>
      <c r="E18" s="242">
        <v>100</v>
      </c>
      <c r="F18" s="243"/>
      <c r="G18" s="244">
        <f>ROUND(E18*F18,2)</f>
        <v>0</v>
      </c>
      <c r="H18" s="243"/>
      <c r="I18" s="244">
        <f>ROUND(E18*H18,2)</f>
        <v>0</v>
      </c>
      <c r="J18" s="243"/>
      <c r="K18" s="244">
        <f>ROUND(E18*J18,2)</f>
        <v>0</v>
      </c>
      <c r="L18" s="244">
        <v>21</v>
      </c>
      <c r="M18" s="244">
        <f>G18*(1+L18/100)</f>
        <v>0</v>
      </c>
      <c r="N18" s="242">
        <v>0</v>
      </c>
      <c r="O18" s="242">
        <f>ROUND(E18*N18,2)</f>
        <v>0</v>
      </c>
      <c r="P18" s="242">
        <v>0</v>
      </c>
      <c r="Q18" s="242">
        <f>ROUND(E18*P18,2)</f>
        <v>0</v>
      </c>
      <c r="R18" s="244"/>
      <c r="S18" s="244" t="s">
        <v>128</v>
      </c>
      <c r="T18" s="245" t="s">
        <v>128</v>
      </c>
      <c r="U18" s="230">
        <v>0.09</v>
      </c>
      <c r="V18" s="230">
        <f>ROUND(E18*U18,2)</f>
        <v>9</v>
      </c>
      <c r="W18" s="230"/>
      <c r="X18" s="230" t="s">
        <v>118</v>
      </c>
      <c r="Y18" s="230" t="s">
        <v>119</v>
      </c>
      <c r="Z18" s="210"/>
      <c r="AA18" s="210"/>
      <c r="AB18" s="210"/>
      <c r="AC18" s="210"/>
      <c r="AD18" s="210"/>
      <c r="AE18" s="210"/>
      <c r="AF18" s="210"/>
      <c r="AG18" s="210" t="s">
        <v>120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27"/>
      <c r="B19" s="228"/>
      <c r="C19" s="268" t="s">
        <v>156</v>
      </c>
      <c r="D19" s="266"/>
      <c r="E19" s="267">
        <v>100</v>
      </c>
      <c r="F19" s="230"/>
      <c r="G19" s="230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145</v>
      </c>
      <c r="AH19" s="210">
        <v>5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39">
        <v>6</v>
      </c>
      <c r="B20" s="240" t="s">
        <v>159</v>
      </c>
      <c r="C20" s="257" t="s">
        <v>160</v>
      </c>
      <c r="D20" s="241" t="s">
        <v>151</v>
      </c>
      <c r="E20" s="242">
        <v>100</v>
      </c>
      <c r="F20" s="243"/>
      <c r="G20" s="244">
        <f>ROUND(E20*F20,2)</f>
        <v>0</v>
      </c>
      <c r="H20" s="243"/>
      <c r="I20" s="244">
        <f>ROUND(E20*H20,2)</f>
        <v>0</v>
      </c>
      <c r="J20" s="243"/>
      <c r="K20" s="244">
        <f>ROUND(E20*J20,2)</f>
        <v>0</v>
      </c>
      <c r="L20" s="244">
        <v>21</v>
      </c>
      <c r="M20" s="244">
        <f>G20*(1+L20/100)</f>
        <v>0</v>
      </c>
      <c r="N20" s="242">
        <v>0</v>
      </c>
      <c r="O20" s="242">
        <f>ROUND(E20*N20,2)</f>
        <v>0</v>
      </c>
      <c r="P20" s="242">
        <v>0</v>
      </c>
      <c r="Q20" s="242">
        <f>ROUND(E20*P20,2)</f>
        <v>0</v>
      </c>
      <c r="R20" s="244"/>
      <c r="S20" s="244" t="s">
        <v>128</v>
      </c>
      <c r="T20" s="245" t="s">
        <v>128</v>
      </c>
      <c r="U20" s="230">
        <v>2E-3</v>
      </c>
      <c r="V20" s="230">
        <f>ROUND(E20*U20,2)</f>
        <v>0.2</v>
      </c>
      <c r="W20" s="230"/>
      <c r="X20" s="230" t="s">
        <v>118</v>
      </c>
      <c r="Y20" s="230" t="s">
        <v>119</v>
      </c>
      <c r="Z20" s="210"/>
      <c r="AA20" s="210"/>
      <c r="AB20" s="210"/>
      <c r="AC20" s="210"/>
      <c r="AD20" s="210"/>
      <c r="AE20" s="210"/>
      <c r="AF20" s="210"/>
      <c r="AG20" s="210" t="s">
        <v>120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">
      <c r="A21" s="227"/>
      <c r="B21" s="228"/>
      <c r="C21" s="268" t="s">
        <v>156</v>
      </c>
      <c r="D21" s="266"/>
      <c r="E21" s="267">
        <v>100</v>
      </c>
      <c r="F21" s="230"/>
      <c r="G21" s="230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145</v>
      </c>
      <c r="AH21" s="210">
        <v>5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39">
        <v>7</v>
      </c>
      <c r="B22" s="240" t="s">
        <v>161</v>
      </c>
      <c r="C22" s="257" t="s">
        <v>162</v>
      </c>
      <c r="D22" s="241" t="s">
        <v>151</v>
      </c>
      <c r="E22" s="242">
        <v>100</v>
      </c>
      <c r="F22" s="243"/>
      <c r="G22" s="244">
        <f>ROUND(E22*F22,2)</f>
        <v>0</v>
      </c>
      <c r="H22" s="243"/>
      <c r="I22" s="244">
        <f>ROUND(E22*H22,2)</f>
        <v>0</v>
      </c>
      <c r="J22" s="243"/>
      <c r="K22" s="244">
        <f>ROUND(E22*J22,2)</f>
        <v>0</v>
      </c>
      <c r="L22" s="244">
        <v>21</v>
      </c>
      <c r="M22" s="244">
        <f>G22*(1+L22/100)</f>
        <v>0</v>
      </c>
      <c r="N22" s="242">
        <v>0</v>
      </c>
      <c r="O22" s="242">
        <f>ROUND(E22*N22,2)</f>
        <v>0</v>
      </c>
      <c r="P22" s="242">
        <v>0</v>
      </c>
      <c r="Q22" s="242">
        <f>ROUND(E22*P22,2)</f>
        <v>0</v>
      </c>
      <c r="R22" s="244"/>
      <c r="S22" s="244" t="s">
        <v>128</v>
      </c>
      <c r="T22" s="245" t="s">
        <v>128</v>
      </c>
      <c r="U22" s="230">
        <v>1.4999999999999999E-2</v>
      </c>
      <c r="V22" s="230">
        <f>ROUND(E22*U22,2)</f>
        <v>1.5</v>
      </c>
      <c r="W22" s="230"/>
      <c r="X22" s="230" t="s">
        <v>118</v>
      </c>
      <c r="Y22" s="230" t="s">
        <v>119</v>
      </c>
      <c r="Z22" s="210"/>
      <c r="AA22" s="210"/>
      <c r="AB22" s="210"/>
      <c r="AC22" s="210"/>
      <c r="AD22" s="210"/>
      <c r="AE22" s="210"/>
      <c r="AF22" s="210"/>
      <c r="AG22" s="210" t="s">
        <v>120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2">
      <c r="A23" s="227"/>
      <c r="B23" s="228"/>
      <c r="C23" s="268" t="s">
        <v>156</v>
      </c>
      <c r="D23" s="266"/>
      <c r="E23" s="267">
        <v>100</v>
      </c>
      <c r="F23" s="230"/>
      <c r="G23" s="230"/>
      <c r="H23" s="230"/>
      <c r="I23" s="230"/>
      <c r="J23" s="230"/>
      <c r="K23" s="230"/>
      <c r="L23" s="230"/>
      <c r="M23" s="230"/>
      <c r="N23" s="229"/>
      <c r="O23" s="229"/>
      <c r="P23" s="229"/>
      <c r="Q23" s="229"/>
      <c r="R23" s="230"/>
      <c r="S23" s="230"/>
      <c r="T23" s="230"/>
      <c r="U23" s="230"/>
      <c r="V23" s="230"/>
      <c r="W23" s="230"/>
      <c r="X23" s="230"/>
      <c r="Y23" s="230"/>
      <c r="Z23" s="210"/>
      <c r="AA23" s="210"/>
      <c r="AB23" s="210"/>
      <c r="AC23" s="210"/>
      <c r="AD23" s="210"/>
      <c r="AE23" s="210"/>
      <c r="AF23" s="210"/>
      <c r="AG23" s="210" t="s">
        <v>145</v>
      </c>
      <c r="AH23" s="210">
        <v>5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39">
        <v>8</v>
      </c>
      <c r="B24" s="240" t="s">
        <v>163</v>
      </c>
      <c r="C24" s="257" t="s">
        <v>164</v>
      </c>
      <c r="D24" s="241" t="s">
        <v>151</v>
      </c>
      <c r="E24" s="242">
        <v>100</v>
      </c>
      <c r="F24" s="243"/>
      <c r="G24" s="244">
        <f>ROUND(E24*F24,2)</f>
        <v>0</v>
      </c>
      <c r="H24" s="243"/>
      <c r="I24" s="244">
        <f>ROUND(E24*H24,2)</f>
        <v>0</v>
      </c>
      <c r="J24" s="243"/>
      <c r="K24" s="244">
        <f>ROUND(E24*J24,2)</f>
        <v>0</v>
      </c>
      <c r="L24" s="244">
        <v>21</v>
      </c>
      <c r="M24" s="244">
        <f>G24*(1+L24/100)</f>
        <v>0</v>
      </c>
      <c r="N24" s="242">
        <v>0</v>
      </c>
      <c r="O24" s="242">
        <f>ROUND(E24*N24,2)</f>
        <v>0</v>
      </c>
      <c r="P24" s="242">
        <v>0</v>
      </c>
      <c r="Q24" s="242">
        <f>ROUND(E24*P24,2)</f>
        <v>0</v>
      </c>
      <c r="R24" s="244"/>
      <c r="S24" s="244" t="s">
        <v>128</v>
      </c>
      <c r="T24" s="245" t="s">
        <v>128</v>
      </c>
      <c r="U24" s="230">
        <v>1E-3</v>
      </c>
      <c r="V24" s="230">
        <f>ROUND(E24*U24,2)</f>
        <v>0.1</v>
      </c>
      <c r="W24" s="230"/>
      <c r="X24" s="230" t="s">
        <v>118</v>
      </c>
      <c r="Y24" s="230" t="s">
        <v>119</v>
      </c>
      <c r="Z24" s="210"/>
      <c r="AA24" s="210"/>
      <c r="AB24" s="210"/>
      <c r="AC24" s="210"/>
      <c r="AD24" s="210"/>
      <c r="AE24" s="210"/>
      <c r="AF24" s="210"/>
      <c r="AG24" s="210" t="s">
        <v>120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27"/>
      <c r="B25" s="228"/>
      <c r="C25" s="268" t="s">
        <v>156</v>
      </c>
      <c r="D25" s="266"/>
      <c r="E25" s="267">
        <v>100</v>
      </c>
      <c r="F25" s="230"/>
      <c r="G25" s="230"/>
      <c r="H25" s="230"/>
      <c r="I25" s="230"/>
      <c r="J25" s="230"/>
      <c r="K25" s="230"/>
      <c r="L25" s="230"/>
      <c r="M25" s="230"/>
      <c r="N25" s="229"/>
      <c r="O25" s="229"/>
      <c r="P25" s="229"/>
      <c r="Q25" s="229"/>
      <c r="R25" s="230"/>
      <c r="S25" s="230"/>
      <c r="T25" s="230"/>
      <c r="U25" s="230"/>
      <c r="V25" s="230"/>
      <c r="W25" s="230"/>
      <c r="X25" s="230"/>
      <c r="Y25" s="230"/>
      <c r="Z25" s="210"/>
      <c r="AA25" s="210"/>
      <c r="AB25" s="210"/>
      <c r="AC25" s="210"/>
      <c r="AD25" s="210"/>
      <c r="AE25" s="210"/>
      <c r="AF25" s="210"/>
      <c r="AG25" s="210" t="s">
        <v>145</v>
      </c>
      <c r="AH25" s="210">
        <v>5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39">
        <v>9</v>
      </c>
      <c r="B26" s="240" t="s">
        <v>165</v>
      </c>
      <c r="C26" s="257" t="s">
        <v>166</v>
      </c>
      <c r="D26" s="241" t="s">
        <v>151</v>
      </c>
      <c r="E26" s="242">
        <v>100</v>
      </c>
      <c r="F26" s="243"/>
      <c r="G26" s="244">
        <f>ROUND(E26*F26,2)</f>
        <v>0</v>
      </c>
      <c r="H26" s="243"/>
      <c r="I26" s="244">
        <f>ROUND(E26*H26,2)</f>
        <v>0</v>
      </c>
      <c r="J26" s="243"/>
      <c r="K26" s="244">
        <f>ROUND(E26*J26,2)</f>
        <v>0</v>
      </c>
      <c r="L26" s="244">
        <v>21</v>
      </c>
      <c r="M26" s="244">
        <f>G26*(1+L26/100)</f>
        <v>0</v>
      </c>
      <c r="N26" s="242">
        <v>0</v>
      </c>
      <c r="O26" s="242">
        <f>ROUND(E26*N26,2)</f>
        <v>0</v>
      </c>
      <c r="P26" s="242">
        <v>0</v>
      </c>
      <c r="Q26" s="242">
        <f>ROUND(E26*P26,2)</f>
        <v>0</v>
      </c>
      <c r="R26" s="244"/>
      <c r="S26" s="244" t="s">
        <v>128</v>
      </c>
      <c r="T26" s="245" t="s">
        <v>128</v>
      </c>
      <c r="U26" s="230">
        <v>3.5000000000000001E-3</v>
      </c>
      <c r="V26" s="230">
        <f>ROUND(E26*U26,2)</f>
        <v>0.35</v>
      </c>
      <c r="W26" s="230"/>
      <c r="X26" s="230" t="s">
        <v>118</v>
      </c>
      <c r="Y26" s="230" t="s">
        <v>119</v>
      </c>
      <c r="Z26" s="210"/>
      <c r="AA26" s="210"/>
      <c r="AB26" s="210"/>
      <c r="AC26" s="210"/>
      <c r="AD26" s="210"/>
      <c r="AE26" s="210"/>
      <c r="AF26" s="210"/>
      <c r="AG26" s="210" t="s">
        <v>120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27"/>
      <c r="B27" s="228"/>
      <c r="C27" s="268" t="s">
        <v>156</v>
      </c>
      <c r="D27" s="266"/>
      <c r="E27" s="267">
        <v>100</v>
      </c>
      <c r="F27" s="230"/>
      <c r="G27" s="230"/>
      <c r="H27" s="230"/>
      <c r="I27" s="230"/>
      <c r="J27" s="230"/>
      <c r="K27" s="230"/>
      <c r="L27" s="230"/>
      <c r="M27" s="230"/>
      <c r="N27" s="229"/>
      <c r="O27" s="229"/>
      <c r="P27" s="229"/>
      <c r="Q27" s="229"/>
      <c r="R27" s="230"/>
      <c r="S27" s="230"/>
      <c r="T27" s="230"/>
      <c r="U27" s="230"/>
      <c r="V27" s="230"/>
      <c r="W27" s="230"/>
      <c r="X27" s="230"/>
      <c r="Y27" s="230"/>
      <c r="Z27" s="210"/>
      <c r="AA27" s="210"/>
      <c r="AB27" s="210"/>
      <c r="AC27" s="210"/>
      <c r="AD27" s="210"/>
      <c r="AE27" s="210"/>
      <c r="AF27" s="210"/>
      <c r="AG27" s="210" t="s">
        <v>145</v>
      </c>
      <c r="AH27" s="210">
        <v>5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9">
        <v>10</v>
      </c>
      <c r="B28" s="240" t="s">
        <v>167</v>
      </c>
      <c r="C28" s="257" t="s">
        <v>168</v>
      </c>
      <c r="D28" s="241" t="s">
        <v>143</v>
      </c>
      <c r="E28" s="242">
        <v>0.2</v>
      </c>
      <c r="F28" s="243"/>
      <c r="G28" s="244">
        <f>ROUND(E28*F28,2)</f>
        <v>0</v>
      </c>
      <c r="H28" s="243"/>
      <c r="I28" s="244">
        <f>ROUND(E28*H28,2)</f>
        <v>0</v>
      </c>
      <c r="J28" s="243"/>
      <c r="K28" s="244">
        <f>ROUND(E28*J28,2)</f>
        <v>0</v>
      </c>
      <c r="L28" s="244">
        <v>21</v>
      </c>
      <c r="M28" s="244">
        <f>G28*(1+L28/100)</f>
        <v>0</v>
      </c>
      <c r="N28" s="242">
        <v>0</v>
      </c>
      <c r="O28" s="242">
        <f>ROUND(E28*N28,2)</f>
        <v>0</v>
      </c>
      <c r="P28" s="242">
        <v>0</v>
      </c>
      <c r="Q28" s="242">
        <f>ROUND(E28*P28,2)</f>
        <v>0</v>
      </c>
      <c r="R28" s="244"/>
      <c r="S28" s="244" t="s">
        <v>128</v>
      </c>
      <c r="T28" s="245" t="s">
        <v>128</v>
      </c>
      <c r="U28" s="230">
        <v>4.9870000000000001</v>
      </c>
      <c r="V28" s="230">
        <f>ROUND(E28*U28,2)</f>
        <v>1</v>
      </c>
      <c r="W28" s="230"/>
      <c r="X28" s="230" t="s">
        <v>118</v>
      </c>
      <c r="Y28" s="230" t="s">
        <v>119</v>
      </c>
      <c r="Z28" s="210"/>
      <c r="AA28" s="210"/>
      <c r="AB28" s="210"/>
      <c r="AC28" s="210"/>
      <c r="AD28" s="210"/>
      <c r="AE28" s="210"/>
      <c r="AF28" s="210"/>
      <c r="AG28" s="210" t="s">
        <v>120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27"/>
      <c r="B29" s="228"/>
      <c r="C29" s="268" t="s">
        <v>169</v>
      </c>
      <c r="D29" s="266"/>
      <c r="E29" s="267">
        <v>0.2</v>
      </c>
      <c r="F29" s="230"/>
      <c r="G29" s="230"/>
      <c r="H29" s="230"/>
      <c r="I29" s="230"/>
      <c r="J29" s="230"/>
      <c r="K29" s="230"/>
      <c r="L29" s="230"/>
      <c r="M29" s="230"/>
      <c r="N29" s="229"/>
      <c r="O29" s="229"/>
      <c r="P29" s="229"/>
      <c r="Q29" s="229"/>
      <c r="R29" s="230"/>
      <c r="S29" s="230"/>
      <c r="T29" s="230"/>
      <c r="U29" s="230"/>
      <c r="V29" s="230"/>
      <c r="W29" s="230"/>
      <c r="X29" s="230"/>
      <c r="Y29" s="230"/>
      <c r="Z29" s="210"/>
      <c r="AA29" s="210"/>
      <c r="AB29" s="210"/>
      <c r="AC29" s="210"/>
      <c r="AD29" s="210"/>
      <c r="AE29" s="210"/>
      <c r="AF29" s="210"/>
      <c r="AG29" s="210" t="s">
        <v>145</v>
      </c>
      <c r="AH29" s="210">
        <v>5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39">
        <v>11</v>
      </c>
      <c r="B30" s="240" t="s">
        <v>170</v>
      </c>
      <c r="C30" s="257" t="s">
        <v>171</v>
      </c>
      <c r="D30" s="241" t="s">
        <v>151</v>
      </c>
      <c r="E30" s="242">
        <v>100</v>
      </c>
      <c r="F30" s="243"/>
      <c r="G30" s="244">
        <f>ROUND(E30*F30,2)</f>
        <v>0</v>
      </c>
      <c r="H30" s="243"/>
      <c r="I30" s="244">
        <f>ROUND(E30*H30,2)</f>
        <v>0</v>
      </c>
      <c r="J30" s="243"/>
      <c r="K30" s="244">
        <f>ROUND(E30*J30,2)</f>
        <v>0</v>
      </c>
      <c r="L30" s="244">
        <v>21</v>
      </c>
      <c r="M30" s="244">
        <f>G30*(1+L30/100)</f>
        <v>0</v>
      </c>
      <c r="N30" s="242">
        <v>0</v>
      </c>
      <c r="O30" s="242">
        <f>ROUND(E30*N30,2)</f>
        <v>0</v>
      </c>
      <c r="P30" s="242">
        <v>0</v>
      </c>
      <c r="Q30" s="242">
        <f>ROUND(E30*P30,2)</f>
        <v>0</v>
      </c>
      <c r="R30" s="244"/>
      <c r="S30" s="244" t="s">
        <v>128</v>
      </c>
      <c r="T30" s="245" t="s">
        <v>128</v>
      </c>
      <c r="U30" s="230">
        <v>1.0999999999999999E-2</v>
      </c>
      <c r="V30" s="230">
        <f>ROUND(E30*U30,2)</f>
        <v>1.1000000000000001</v>
      </c>
      <c r="W30" s="230"/>
      <c r="X30" s="230" t="s">
        <v>118</v>
      </c>
      <c r="Y30" s="230" t="s">
        <v>119</v>
      </c>
      <c r="Z30" s="210"/>
      <c r="AA30" s="210"/>
      <c r="AB30" s="210"/>
      <c r="AC30" s="210"/>
      <c r="AD30" s="210"/>
      <c r="AE30" s="210"/>
      <c r="AF30" s="210"/>
      <c r="AG30" s="210" t="s">
        <v>120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27"/>
      <c r="B31" s="228"/>
      <c r="C31" s="268" t="s">
        <v>156</v>
      </c>
      <c r="D31" s="266"/>
      <c r="E31" s="267">
        <v>100</v>
      </c>
      <c r="F31" s="230"/>
      <c r="G31" s="230"/>
      <c r="H31" s="230"/>
      <c r="I31" s="230"/>
      <c r="J31" s="230"/>
      <c r="K31" s="230"/>
      <c r="L31" s="230"/>
      <c r="M31" s="230"/>
      <c r="N31" s="229"/>
      <c r="O31" s="229"/>
      <c r="P31" s="229"/>
      <c r="Q31" s="229"/>
      <c r="R31" s="230"/>
      <c r="S31" s="230"/>
      <c r="T31" s="230"/>
      <c r="U31" s="230"/>
      <c r="V31" s="230"/>
      <c r="W31" s="230"/>
      <c r="X31" s="230"/>
      <c r="Y31" s="230"/>
      <c r="Z31" s="210"/>
      <c r="AA31" s="210"/>
      <c r="AB31" s="210"/>
      <c r="AC31" s="210"/>
      <c r="AD31" s="210"/>
      <c r="AE31" s="210"/>
      <c r="AF31" s="210"/>
      <c r="AG31" s="210" t="s">
        <v>145</v>
      </c>
      <c r="AH31" s="210">
        <v>5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39">
        <v>12</v>
      </c>
      <c r="B32" s="240" t="s">
        <v>172</v>
      </c>
      <c r="C32" s="257" t="s">
        <v>173</v>
      </c>
      <c r="D32" s="241" t="s">
        <v>174</v>
      </c>
      <c r="E32" s="242">
        <v>2.5</v>
      </c>
      <c r="F32" s="243"/>
      <c r="G32" s="244">
        <f>ROUND(E32*F32,2)</f>
        <v>0</v>
      </c>
      <c r="H32" s="243"/>
      <c r="I32" s="244">
        <f>ROUND(E32*H32,2)</f>
        <v>0</v>
      </c>
      <c r="J32" s="243"/>
      <c r="K32" s="244">
        <f>ROUND(E32*J32,2)</f>
        <v>0</v>
      </c>
      <c r="L32" s="244">
        <v>21</v>
      </c>
      <c r="M32" s="244">
        <f>G32*(1+L32/100)</f>
        <v>0</v>
      </c>
      <c r="N32" s="242">
        <v>1E-3</v>
      </c>
      <c r="O32" s="242">
        <f>ROUND(E32*N32,2)</f>
        <v>0</v>
      </c>
      <c r="P32" s="242">
        <v>0</v>
      </c>
      <c r="Q32" s="242">
        <f>ROUND(E32*P32,2)</f>
        <v>0</v>
      </c>
      <c r="R32" s="244" t="s">
        <v>175</v>
      </c>
      <c r="S32" s="244" t="s">
        <v>128</v>
      </c>
      <c r="T32" s="245" t="s">
        <v>128</v>
      </c>
      <c r="U32" s="230">
        <v>0</v>
      </c>
      <c r="V32" s="230">
        <f>ROUND(E32*U32,2)</f>
        <v>0</v>
      </c>
      <c r="W32" s="230"/>
      <c r="X32" s="230" t="s">
        <v>176</v>
      </c>
      <c r="Y32" s="230" t="s">
        <v>119</v>
      </c>
      <c r="Z32" s="210"/>
      <c r="AA32" s="210"/>
      <c r="AB32" s="210"/>
      <c r="AC32" s="210"/>
      <c r="AD32" s="210"/>
      <c r="AE32" s="210"/>
      <c r="AF32" s="210"/>
      <c r="AG32" s="210" t="s">
        <v>177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27"/>
      <c r="B33" s="228"/>
      <c r="C33" s="268" t="s">
        <v>178</v>
      </c>
      <c r="D33" s="266"/>
      <c r="E33" s="267">
        <v>2.5</v>
      </c>
      <c r="F33" s="230"/>
      <c r="G33" s="230"/>
      <c r="H33" s="230"/>
      <c r="I33" s="230"/>
      <c r="J33" s="230"/>
      <c r="K33" s="230"/>
      <c r="L33" s="230"/>
      <c r="M33" s="230"/>
      <c r="N33" s="229"/>
      <c r="O33" s="229"/>
      <c r="P33" s="229"/>
      <c r="Q33" s="229"/>
      <c r="R33" s="230"/>
      <c r="S33" s="230"/>
      <c r="T33" s="230"/>
      <c r="U33" s="230"/>
      <c r="V33" s="230"/>
      <c r="W33" s="230"/>
      <c r="X33" s="230"/>
      <c r="Y33" s="230"/>
      <c r="Z33" s="210"/>
      <c r="AA33" s="210"/>
      <c r="AB33" s="210"/>
      <c r="AC33" s="210"/>
      <c r="AD33" s="210"/>
      <c r="AE33" s="210"/>
      <c r="AF33" s="210"/>
      <c r="AG33" s="210" t="s">
        <v>145</v>
      </c>
      <c r="AH33" s="210">
        <v>5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39">
        <v>13</v>
      </c>
      <c r="B34" s="240" t="s">
        <v>179</v>
      </c>
      <c r="C34" s="257" t="s">
        <v>180</v>
      </c>
      <c r="D34" s="241" t="s">
        <v>174</v>
      </c>
      <c r="E34" s="242">
        <v>20</v>
      </c>
      <c r="F34" s="243"/>
      <c r="G34" s="244">
        <f>ROUND(E34*F34,2)</f>
        <v>0</v>
      </c>
      <c r="H34" s="243"/>
      <c r="I34" s="244">
        <f>ROUND(E34*H34,2)</f>
        <v>0</v>
      </c>
      <c r="J34" s="243"/>
      <c r="K34" s="244">
        <f>ROUND(E34*J34,2)</f>
        <v>0</v>
      </c>
      <c r="L34" s="244">
        <v>21</v>
      </c>
      <c r="M34" s="244">
        <f>G34*(1+L34/100)</f>
        <v>0</v>
      </c>
      <c r="N34" s="242">
        <v>1E-3</v>
      </c>
      <c r="O34" s="242">
        <f>ROUND(E34*N34,2)</f>
        <v>0.02</v>
      </c>
      <c r="P34" s="242">
        <v>0</v>
      </c>
      <c r="Q34" s="242">
        <f>ROUND(E34*P34,2)</f>
        <v>0</v>
      </c>
      <c r="R34" s="244" t="s">
        <v>175</v>
      </c>
      <c r="S34" s="244" t="s">
        <v>128</v>
      </c>
      <c r="T34" s="245" t="s">
        <v>128</v>
      </c>
      <c r="U34" s="230">
        <v>0</v>
      </c>
      <c r="V34" s="230">
        <f>ROUND(E34*U34,2)</f>
        <v>0</v>
      </c>
      <c r="W34" s="230"/>
      <c r="X34" s="230" t="s">
        <v>176</v>
      </c>
      <c r="Y34" s="230" t="s">
        <v>119</v>
      </c>
      <c r="Z34" s="210"/>
      <c r="AA34" s="210"/>
      <c r="AB34" s="210"/>
      <c r="AC34" s="210"/>
      <c r="AD34" s="210"/>
      <c r="AE34" s="210"/>
      <c r="AF34" s="210"/>
      <c r="AG34" s="210" t="s">
        <v>177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27"/>
      <c r="B35" s="228"/>
      <c r="C35" s="268" t="s">
        <v>181</v>
      </c>
      <c r="D35" s="266"/>
      <c r="E35" s="267">
        <v>20</v>
      </c>
      <c r="F35" s="230"/>
      <c r="G35" s="230"/>
      <c r="H35" s="230"/>
      <c r="I35" s="230"/>
      <c r="J35" s="230"/>
      <c r="K35" s="230"/>
      <c r="L35" s="230"/>
      <c r="M35" s="230"/>
      <c r="N35" s="229"/>
      <c r="O35" s="229"/>
      <c r="P35" s="229"/>
      <c r="Q35" s="229"/>
      <c r="R35" s="230"/>
      <c r="S35" s="230"/>
      <c r="T35" s="230"/>
      <c r="U35" s="230"/>
      <c r="V35" s="230"/>
      <c r="W35" s="230"/>
      <c r="X35" s="230"/>
      <c r="Y35" s="230"/>
      <c r="Z35" s="210"/>
      <c r="AA35" s="210"/>
      <c r="AB35" s="210"/>
      <c r="AC35" s="210"/>
      <c r="AD35" s="210"/>
      <c r="AE35" s="210"/>
      <c r="AF35" s="210"/>
      <c r="AG35" s="210" t="s">
        <v>145</v>
      </c>
      <c r="AH35" s="210">
        <v>5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39">
        <v>14</v>
      </c>
      <c r="B36" s="240" t="s">
        <v>182</v>
      </c>
      <c r="C36" s="257" t="s">
        <v>183</v>
      </c>
      <c r="D36" s="241" t="s">
        <v>184</v>
      </c>
      <c r="E36" s="242">
        <v>0.3</v>
      </c>
      <c r="F36" s="243"/>
      <c r="G36" s="244">
        <f>ROUND(E36*F36,2)</f>
        <v>0</v>
      </c>
      <c r="H36" s="243"/>
      <c r="I36" s="244">
        <f>ROUND(E36*H36,2)</f>
        <v>0</v>
      </c>
      <c r="J36" s="243"/>
      <c r="K36" s="244">
        <f>ROUND(E36*J36,2)</f>
        <v>0</v>
      </c>
      <c r="L36" s="244">
        <v>21</v>
      </c>
      <c r="M36" s="244">
        <f>G36*(1+L36/100)</f>
        <v>0</v>
      </c>
      <c r="N36" s="242">
        <v>1E-3</v>
      </c>
      <c r="O36" s="242">
        <f>ROUND(E36*N36,2)</f>
        <v>0</v>
      </c>
      <c r="P36" s="242">
        <v>0</v>
      </c>
      <c r="Q36" s="242">
        <f>ROUND(E36*P36,2)</f>
        <v>0</v>
      </c>
      <c r="R36" s="244" t="s">
        <v>175</v>
      </c>
      <c r="S36" s="244" t="s">
        <v>128</v>
      </c>
      <c r="T36" s="245" t="s">
        <v>128</v>
      </c>
      <c r="U36" s="230">
        <v>0</v>
      </c>
      <c r="V36" s="230">
        <f>ROUND(E36*U36,2)</f>
        <v>0</v>
      </c>
      <c r="W36" s="230"/>
      <c r="X36" s="230" t="s">
        <v>176</v>
      </c>
      <c r="Y36" s="230" t="s">
        <v>119</v>
      </c>
      <c r="Z36" s="210"/>
      <c r="AA36" s="210"/>
      <c r="AB36" s="210"/>
      <c r="AC36" s="210"/>
      <c r="AD36" s="210"/>
      <c r="AE36" s="210"/>
      <c r="AF36" s="210"/>
      <c r="AG36" s="210" t="s">
        <v>185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27"/>
      <c r="B37" s="228"/>
      <c r="C37" s="268" t="s">
        <v>186</v>
      </c>
      <c r="D37" s="266"/>
      <c r="E37" s="267">
        <v>0.3</v>
      </c>
      <c r="F37" s="230"/>
      <c r="G37" s="230"/>
      <c r="H37" s="230"/>
      <c r="I37" s="230"/>
      <c r="J37" s="230"/>
      <c r="K37" s="230"/>
      <c r="L37" s="230"/>
      <c r="M37" s="230"/>
      <c r="N37" s="229"/>
      <c r="O37" s="229"/>
      <c r="P37" s="229"/>
      <c r="Q37" s="229"/>
      <c r="R37" s="230"/>
      <c r="S37" s="230"/>
      <c r="T37" s="230"/>
      <c r="U37" s="230"/>
      <c r="V37" s="230"/>
      <c r="W37" s="230"/>
      <c r="X37" s="230"/>
      <c r="Y37" s="230"/>
      <c r="Z37" s="210"/>
      <c r="AA37" s="210"/>
      <c r="AB37" s="210"/>
      <c r="AC37" s="210"/>
      <c r="AD37" s="210"/>
      <c r="AE37" s="210"/>
      <c r="AF37" s="210"/>
      <c r="AG37" s="210" t="s">
        <v>145</v>
      </c>
      <c r="AH37" s="210">
        <v>5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39">
        <v>15</v>
      </c>
      <c r="B38" s="240" t="s">
        <v>187</v>
      </c>
      <c r="C38" s="257" t="s">
        <v>188</v>
      </c>
      <c r="D38" s="241" t="s">
        <v>189</v>
      </c>
      <c r="E38" s="242">
        <v>21</v>
      </c>
      <c r="F38" s="243"/>
      <c r="G38" s="244">
        <f>ROUND(E38*F38,2)</f>
        <v>0</v>
      </c>
      <c r="H38" s="243"/>
      <c r="I38" s="244">
        <f>ROUND(E38*H38,2)</f>
        <v>0</v>
      </c>
      <c r="J38" s="243"/>
      <c r="K38" s="244">
        <f>ROUND(E38*J38,2)</f>
        <v>0</v>
      </c>
      <c r="L38" s="244">
        <v>21</v>
      </c>
      <c r="M38" s="244">
        <f>G38*(1+L38/100)</f>
        <v>0</v>
      </c>
      <c r="N38" s="242">
        <v>1</v>
      </c>
      <c r="O38" s="242">
        <f>ROUND(E38*N38,2)</f>
        <v>21</v>
      </c>
      <c r="P38" s="242">
        <v>0</v>
      </c>
      <c r="Q38" s="242">
        <f>ROUND(E38*P38,2)</f>
        <v>0</v>
      </c>
      <c r="R38" s="244" t="s">
        <v>175</v>
      </c>
      <c r="S38" s="244" t="s">
        <v>128</v>
      </c>
      <c r="T38" s="245" t="s">
        <v>128</v>
      </c>
      <c r="U38" s="230">
        <v>0</v>
      </c>
      <c r="V38" s="230">
        <f>ROUND(E38*U38,2)</f>
        <v>0</v>
      </c>
      <c r="W38" s="230"/>
      <c r="X38" s="230" t="s">
        <v>176</v>
      </c>
      <c r="Y38" s="230" t="s">
        <v>119</v>
      </c>
      <c r="Z38" s="210"/>
      <c r="AA38" s="210"/>
      <c r="AB38" s="210"/>
      <c r="AC38" s="210"/>
      <c r="AD38" s="210"/>
      <c r="AE38" s="210"/>
      <c r="AF38" s="210"/>
      <c r="AG38" s="210" t="s">
        <v>177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2" x14ac:dyDescent="0.2">
      <c r="A39" s="227"/>
      <c r="B39" s="228"/>
      <c r="C39" s="268" t="s">
        <v>190</v>
      </c>
      <c r="D39" s="266"/>
      <c r="E39" s="267">
        <v>21</v>
      </c>
      <c r="F39" s="230"/>
      <c r="G39" s="230"/>
      <c r="H39" s="230"/>
      <c r="I39" s="230"/>
      <c r="J39" s="230"/>
      <c r="K39" s="230"/>
      <c r="L39" s="230"/>
      <c r="M39" s="230"/>
      <c r="N39" s="229"/>
      <c r="O39" s="229"/>
      <c r="P39" s="229"/>
      <c r="Q39" s="229"/>
      <c r="R39" s="230"/>
      <c r="S39" s="230"/>
      <c r="T39" s="230"/>
      <c r="U39" s="230"/>
      <c r="V39" s="230"/>
      <c r="W39" s="230"/>
      <c r="X39" s="230"/>
      <c r="Y39" s="230"/>
      <c r="Z39" s="210"/>
      <c r="AA39" s="210"/>
      <c r="AB39" s="210"/>
      <c r="AC39" s="210"/>
      <c r="AD39" s="210"/>
      <c r="AE39" s="210"/>
      <c r="AF39" s="210"/>
      <c r="AG39" s="210" t="s">
        <v>145</v>
      </c>
      <c r="AH39" s="210">
        <v>5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x14ac:dyDescent="0.2">
      <c r="A40" s="232" t="s">
        <v>111</v>
      </c>
      <c r="B40" s="233" t="s">
        <v>70</v>
      </c>
      <c r="C40" s="255" t="s">
        <v>71</v>
      </c>
      <c r="D40" s="234"/>
      <c r="E40" s="235"/>
      <c r="F40" s="236"/>
      <c r="G40" s="236">
        <f>SUMIF(AG41:AG41,"&lt;&gt;NOR",G41:G41)</f>
        <v>0</v>
      </c>
      <c r="H40" s="236"/>
      <c r="I40" s="236">
        <f>SUM(I41:I41)</f>
        <v>0</v>
      </c>
      <c r="J40" s="236"/>
      <c r="K40" s="236">
        <f>SUM(K41:K41)</f>
        <v>0</v>
      </c>
      <c r="L40" s="236"/>
      <c r="M40" s="236">
        <f>SUM(M41:M41)</f>
        <v>0</v>
      </c>
      <c r="N40" s="235"/>
      <c r="O40" s="235">
        <f>SUM(O41:O41)</f>
        <v>0</v>
      </c>
      <c r="P40" s="235"/>
      <c r="Q40" s="235">
        <f>SUM(Q41:Q41)</f>
        <v>0</v>
      </c>
      <c r="R40" s="236"/>
      <c r="S40" s="236"/>
      <c r="T40" s="237"/>
      <c r="U40" s="231"/>
      <c r="V40" s="231">
        <f>SUM(V41:V41)</f>
        <v>0</v>
      </c>
      <c r="W40" s="231"/>
      <c r="X40" s="231"/>
      <c r="Y40" s="231"/>
      <c r="AG40" t="s">
        <v>112</v>
      </c>
    </row>
    <row r="41" spans="1:60" ht="22.5" outlineLevel="1" x14ac:dyDescent="0.2">
      <c r="A41" s="246">
        <v>16</v>
      </c>
      <c r="B41" s="247" t="s">
        <v>191</v>
      </c>
      <c r="C41" s="256" t="s">
        <v>192</v>
      </c>
      <c r="D41" s="248" t="s">
        <v>193</v>
      </c>
      <c r="E41" s="249">
        <v>1</v>
      </c>
      <c r="F41" s="250"/>
      <c r="G41" s="251">
        <f>ROUND(E41*F41,2)</f>
        <v>0</v>
      </c>
      <c r="H41" s="250"/>
      <c r="I41" s="251">
        <f>ROUND(E41*H41,2)</f>
        <v>0</v>
      </c>
      <c r="J41" s="250"/>
      <c r="K41" s="251">
        <f>ROUND(E41*J41,2)</f>
        <v>0</v>
      </c>
      <c r="L41" s="251">
        <v>21</v>
      </c>
      <c r="M41" s="251">
        <f>G41*(1+L41/100)</f>
        <v>0</v>
      </c>
      <c r="N41" s="249">
        <v>0</v>
      </c>
      <c r="O41" s="249">
        <f>ROUND(E41*N41,2)</f>
        <v>0</v>
      </c>
      <c r="P41" s="249">
        <v>0</v>
      </c>
      <c r="Q41" s="249">
        <f>ROUND(E41*P41,2)</f>
        <v>0</v>
      </c>
      <c r="R41" s="251"/>
      <c r="S41" s="251" t="s">
        <v>116</v>
      </c>
      <c r="T41" s="252" t="s">
        <v>117</v>
      </c>
      <c r="U41" s="230">
        <v>0</v>
      </c>
      <c r="V41" s="230">
        <f>ROUND(E41*U41,2)</f>
        <v>0</v>
      </c>
      <c r="W41" s="230"/>
      <c r="X41" s="230" t="s">
        <v>118</v>
      </c>
      <c r="Y41" s="230" t="s">
        <v>119</v>
      </c>
      <c r="Z41" s="210"/>
      <c r="AA41" s="210"/>
      <c r="AB41" s="210"/>
      <c r="AC41" s="210"/>
      <c r="AD41" s="210"/>
      <c r="AE41" s="210"/>
      <c r="AF41" s="210"/>
      <c r="AG41" s="210" t="s">
        <v>120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x14ac:dyDescent="0.2">
      <c r="A42" s="232" t="s">
        <v>111</v>
      </c>
      <c r="B42" s="233" t="s">
        <v>72</v>
      </c>
      <c r="C42" s="255" t="s">
        <v>73</v>
      </c>
      <c r="D42" s="234"/>
      <c r="E42" s="235"/>
      <c r="F42" s="236"/>
      <c r="G42" s="236">
        <f>SUMIF(AG43:AG46,"&lt;&gt;NOR",G43:G46)</f>
        <v>0</v>
      </c>
      <c r="H42" s="236"/>
      <c r="I42" s="236">
        <f>SUM(I43:I46)</f>
        <v>0</v>
      </c>
      <c r="J42" s="236"/>
      <c r="K42" s="236">
        <f>SUM(K43:K46)</f>
        <v>0</v>
      </c>
      <c r="L42" s="236"/>
      <c r="M42" s="236">
        <f>SUM(M43:M46)</f>
        <v>0</v>
      </c>
      <c r="N42" s="235"/>
      <c r="O42" s="235">
        <f>SUM(O43:O46)</f>
        <v>0.11000000000000001</v>
      </c>
      <c r="P42" s="235"/>
      <c r="Q42" s="235">
        <f>SUM(Q43:Q46)</f>
        <v>46.02</v>
      </c>
      <c r="R42" s="236"/>
      <c r="S42" s="236"/>
      <c r="T42" s="237"/>
      <c r="U42" s="231"/>
      <c r="V42" s="231">
        <f>SUM(V43:V46)</f>
        <v>91.65</v>
      </c>
      <c r="W42" s="231"/>
      <c r="X42" s="231"/>
      <c r="Y42" s="231"/>
      <c r="AG42" t="s">
        <v>112</v>
      </c>
    </row>
    <row r="43" spans="1:60" ht="22.5" outlineLevel="1" x14ac:dyDescent="0.2">
      <c r="A43" s="239">
        <v>17</v>
      </c>
      <c r="B43" s="240" t="s">
        <v>194</v>
      </c>
      <c r="C43" s="257" t="s">
        <v>195</v>
      </c>
      <c r="D43" s="241" t="s">
        <v>143</v>
      </c>
      <c r="E43" s="242">
        <v>135.24928</v>
      </c>
      <c r="F43" s="243"/>
      <c r="G43" s="244">
        <f>ROUND(E43*F43,2)</f>
        <v>0</v>
      </c>
      <c r="H43" s="243"/>
      <c r="I43" s="244">
        <f>ROUND(E43*H43,2)</f>
        <v>0</v>
      </c>
      <c r="J43" s="243"/>
      <c r="K43" s="244">
        <f>ROUND(E43*J43,2)</f>
        <v>0</v>
      </c>
      <c r="L43" s="244">
        <v>21</v>
      </c>
      <c r="M43" s="244">
        <f>G43*(1+L43/100)</f>
        <v>0</v>
      </c>
      <c r="N43" s="242">
        <v>5.4000000000000001E-4</v>
      </c>
      <c r="O43" s="242">
        <f>ROUND(E43*N43,2)</f>
        <v>7.0000000000000007E-2</v>
      </c>
      <c r="P43" s="242">
        <v>0.222</v>
      </c>
      <c r="Q43" s="242">
        <f>ROUND(E43*P43,2)</f>
        <v>30.03</v>
      </c>
      <c r="R43" s="244"/>
      <c r="S43" s="244" t="s">
        <v>128</v>
      </c>
      <c r="T43" s="245" t="s">
        <v>128</v>
      </c>
      <c r="U43" s="230">
        <v>0.47</v>
      </c>
      <c r="V43" s="230">
        <f>ROUND(E43*U43,2)</f>
        <v>63.57</v>
      </c>
      <c r="W43" s="230"/>
      <c r="X43" s="230" t="s">
        <v>118</v>
      </c>
      <c r="Y43" s="230" t="s">
        <v>119</v>
      </c>
      <c r="Z43" s="210"/>
      <c r="AA43" s="210"/>
      <c r="AB43" s="210"/>
      <c r="AC43" s="210"/>
      <c r="AD43" s="210"/>
      <c r="AE43" s="210"/>
      <c r="AF43" s="210"/>
      <c r="AG43" s="210" t="s">
        <v>120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2" x14ac:dyDescent="0.2">
      <c r="A44" s="227"/>
      <c r="B44" s="228"/>
      <c r="C44" s="268" t="s">
        <v>196</v>
      </c>
      <c r="D44" s="266"/>
      <c r="E44" s="267">
        <v>135.24928</v>
      </c>
      <c r="F44" s="230"/>
      <c r="G44" s="230"/>
      <c r="H44" s="230"/>
      <c r="I44" s="230"/>
      <c r="J44" s="230"/>
      <c r="K44" s="230"/>
      <c r="L44" s="230"/>
      <c r="M44" s="230"/>
      <c r="N44" s="229"/>
      <c r="O44" s="229"/>
      <c r="P44" s="229"/>
      <c r="Q44" s="229"/>
      <c r="R44" s="230"/>
      <c r="S44" s="230"/>
      <c r="T44" s="230"/>
      <c r="U44" s="230"/>
      <c r="V44" s="230"/>
      <c r="W44" s="230"/>
      <c r="X44" s="230"/>
      <c r="Y44" s="230"/>
      <c r="Z44" s="210"/>
      <c r="AA44" s="210"/>
      <c r="AB44" s="210"/>
      <c r="AC44" s="210"/>
      <c r="AD44" s="210"/>
      <c r="AE44" s="210"/>
      <c r="AF44" s="210"/>
      <c r="AG44" s="210" t="s">
        <v>145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ht="22.5" outlineLevel="1" x14ac:dyDescent="0.2">
      <c r="A45" s="239">
        <v>18</v>
      </c>
      <c r="B45" s="240" t="s">
        <v>197</v>
      </c>
      <c r="C45" s="257" t="s">
        <v>198</v>
      </c>
      <c r="D45" s="241" t="s">
        <v>143</v>
      </c>
      <c r="E45" s="242">
        <v>63.96134</v>
      </c>
      <c r="F45" s="243"/>
      <c r="G45" s="244">
        <f>ROUND(E45*F45,2)</f>
        <v>0</v>
      </c>
      <c r="H45" s="243"/>
      <c r="I45" s="244">
        <f>ROUND(E45*H45,2)</f>
        <v>0</v>
      </c>
      <c r="J45" s="243"/>
      <c r="K45" s="244">
        <f>ROUND(E45*J45,2)</f>
        <v>0</v>
      </c>
      <c r="L45" s="244">
        <v>21</v>
      </c>
      <c r="M45" s="244">
        <f>G45*(1+L45/100)</f>
        <v>0</v>
      </c>
      <c r="N45" s="242">
        <v>6.8000000000000005E-4</v>
      </c>
      <c r="O45" s="242">
        <f>ROUND(E45*N45,2)</f>
        <v>0.04</v>
      </c>
      <c r="P45" s="242">
        <v>0.25</v>
      </c>
      <c r="Q45" s="242">
        <f>ROUND(E45*P45,2)</f>
        <v>15.99</v>
      </c>
      <c r="R45" s="244"/>
      <c r="S45" s="244" t="s">
        <v>128</v>
      </c>
      <c r="T45" s="245" t="s">
        <v>128</v>
      </c>
      <c r="U45" s="230">
        <v>0.439</v>
      </c>
      <c r="V45" s="230">
        <f>ROUND(E45*U45,2)</f>
        <v>28.08</v>
      </c>
      <c r="W45" s="230"/>
      <c r="X45" s="230" t="s">
        <v>118</v>
      </c>
      <c r="Y45" s="230" t="s">
        <v>119</v>
      </c>
      <c r="Z45" s="210"/>
      <c r="AA45" s="210"/>
      <c r="AB45" s="210"/>
      <c r="AC45" s="210"/>
      <c r="AD45" s="210"/>
      <c r="AE45" s="210"/>
      <c r="AF45" s="210"/>
      <c r="AG45" s="210" t="s">
        <v>120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2" x14ac:dyDescent="0.2">
      <c r="A46" s="227"/>
      <c r="B46" s="228"/>
      <c r="C46" s="268" t="s">
        <v>199</v>
      </c>
      <c r="D46" s="266"/>
      <c r="E46" s="267">
        <v>63.96134</v>
      </c>
      <c r="F46" s="230"/>
      <c r="G46" s="230"/>
      <c r="H46" s="230"/>
      <c r="I46" s="230"/>
      <c r="J46" s="230"/>
      <c r="K46" s="230"/>
      <c r="L46" s="230"/>
      <c r="M46" s="230"/>
      <c r="N46" s="229"/>
      <c r="O46" s="229"/>
      <c r="P46" s="229"/>
      <c r="Q46" s="229"/>
      <c r="R46" s="230"/>
      <c r="S46" s="230"/>
      <c r="T46" s="230"/>
      <c r="U46" s="230"/>
      <c r="V46" s="230"/>
      <c r="W46" s="230"/>
      <c r="X46" s="230"/>
      <c r="Y46" s="230"/>
      <c r="Z46" s="210"/>
      <c r="AA46" s="210"/>
      <c r="AB46" s="210"/>
      <c r="AC46" s="210"/>
      <c r="AD46" s="210"/>
      <c r="AE46" s="210"/>
      <c r="AF46" s="210"/>
      <c r="AG46" s="210" t="s">
        <v>145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x14ac:dyDescent="0.2">
      <c r="A47" s="232" t="s">
        <v>111</v>
      </c>
      <c r="B47" s="233" t="s">
        <v>74</v>
      </c>
      <c r="C47" s="255" t="s">
        <v>75</v>
      </c>
      <c r="D47" s="234"/>
      <c r="E47" s="235"/>
      <c r="F47" s="236"/>
      <c r="G47" s="236">
        <f>SUMIF(AG48:AG49,"&lt;&gt;NOR",G48:G49)</f>
        <v>0</v>
      </c>
      <c r="H47" s="236"/>
      <c r="I47" s="236">
        <f>SUM(I48:I49)</f>
        <v>0</v>
      </c>
      <c r="J47" s="236"/>
      <c r="K47" s="236">
        <f>SUM(K48:K49)</f>
        <v>0</v>
      </c>
      <c r="L47" s="236"/>
      <c r="M47" s="236">
        <f>SUM(M48:M49)</f>
        <v>0</v>
      </c>
      <c r="N47" s="235"/>
      <c r="O47" s="235">
        <f>SUM(O48:O49)</f>
        <v>0</v>
      </c>
      <c r="P47" s="235"/>
      <c r="Q47" s="235">
        <f>SUM(Q48:Q49)</f>
        <v>4.5199999999999996</v>
      </c>
      <c r="R47" s="236"/>
      <c r="S47" s="236"/>
      <c r="T47" s="237"/>
      <c r="U47" s="231"/>
      <c r="V47" s="231">
        <f>SUM(V48:V49)</f>
        <v>0</v>
      </c>
      <c r="W47" s="231"/>
      <c r="X47" s="231"/>
      <c r="Y47" s="231"/>
      <c r="AG47" t="s">
        <v>112</v>
      </c>
    </row>
    <row r="48" spans="1:60" outlineLevel="1" x14ac:dyDescent="0.2">
      <c r="A48" s="239">
        <v>19</v>
      </c>
      <c r="B48" s="240" t="s">
        <v>200</v>
      </c>
      <c r="C48" s="257" t="s">
        <v>201</v>
      </c>
      <c r="D48" s="241" t="s">
        <v>151</v>
      </c>
      <c r="E48" s="242">
        <v>83.25</v>
      </c>
      <c r="F48" s="243"/>
      <c r="G48" s="244">
        <f>ROUND(E48*F48,2)</f>
        <v>0</v>
      </c>
      <c r="H48" s="243"/>
      <c r="I48" s="244">
        <f>ROUND(E48*H48,2)</f>
        <v>0</v>
      </c>
      <c r="J48" s="243"/>
      <c r="K48" s="244">
        <f>ROUND(E48*J48,2)</f>
        <v>0</v>
      </c>
      <c r="L48" s="244">
        <v>21</v>
      </c>
      <c r="M48" s="244">
        <f>G48*(1+L48/100)</f>
        <v>0</v>
      </c>
      <c r="N48" s="242">
        <v>0</v>
      </c>
      <c r="O48" s="242">
        <f>ROUND(E48*N48,2)</f>
        <v>0</v>
      </c>
      <c r="P48" s="242">
        <v>5.4239999999999997E-2</v>
      </c>
      <c r="Q48" s="242">
        <f>ROUND(E48*P48,2)</f>
        <v>4.5199999999999996</v>
      </c>
      <c r="R48" s="244"/>
      <c r="S48" s="244" t="s">
        <v>116</v>
      </c>
      <c r="T48" s="245" t="s">
        <v>117</v>
      </c>
      <c r="U48" s="230">
        <v>0</v>
      </c>
      <c r="V48" s="230">
        <f>ROUND(E48*U48,2)</f>
        <v>0</v>
      </c>
      <c r="W48" s="230"/>
      <c r="X48" s="230" t="s">
        <v>118</v>
      </c>
      <c r="Y48" s="230" t="s">
        <v>119</v>
      </c>
      <c r="Z48" s="210"/>
      <c r="AA48" s="210"/>
      <c r="AB48" s="210"/>
      <c r="AC48" s="210"/>
      <c r="AD48" s="210"/>
      <c r="AE48" s="210"/>
      <c r="AF48" s="210"/>
      <c r="AG48" s="210" t="s">
        <v>120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27"/>
      <c r="B49" s="228"/>
      <c r="C49" s="268" t="s">
        <v>202</v>
      </c>
      <c r="D49" s="266"/>
      <c r="E49" s="267">
        <v>83.25</v>
      </c>
      <c r="F49" s="230"/>
      <c r="G49" s="230"/>
      <c r="H49" s="230"/>
      <c r="I49" s="230"/>
      <c r="J49" s="230"/>
      <c r="K49" s="230"/>
      <c r="L49" s="230"/>
      <c r="M49" s="230"/>
      <c r="N49" s="229"/>
      <c r="O49" s="229"/>
      <c r="P49" s="229"/>
      <c r="Q49" s="229"/>
      <c r="R49" s="230"/>
      <c r="S49" s="230"/>
      <c r="T49" s="230"/>
      <c r="U49" s="230"/>
      <c r="V49" s="230"/>
      <c r="W49" s="230"/>
      <c r="X49" s="230"/>
      <c r="Y49" s="230"/>
      <c r="Z49" s="210"/>
      <c r="AA49" s="210"/>
      <c r="AB49" s="210"/>
      <c r="AC49" s="210"/>
      <c r="AD49" s="210"/>
      <c r="AE49" s="210"/>
      <c r="AF49" s="210"/>
      <c r="AG49" s="210" t="s">
        <v>145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x14ac:dyDescent="0.2">
      <c r="A50" s="232" t="s">
        <v>111</v>
      </c>
      <c r="B50" s="233" t="s">
        <v>76</v>
      </c>
      <c r="C50" s="255" t="s">
        <v>77</v>
      </c>
      <c r="D50" s="234"/>
      <c r="E50" s="235"/>
      <c r="F50" s="236"/>
      <c r="G50" s="236">
        <f>SUMIF(AG51:AG54,"&lt;&gt;NOR",G51:G54)</f>
        <v>0</v>
      </c>
      <c r="H50" s="236"/>
      <c r="I50" s="236">
        <f>SUM(I51:I54)</f>
        <v>0</v>
      </c>
      <c r="J50" s="236"/>
      <c r="K50" s="236">
        <f>SUM(K51:K54)</f>
        <v>0</v>
      </c>
      <c r="L50" s="236"/>
      <c r="M50" s="236">
        <f>SUM(M51:M54)</f>
        <v>0</v>
      </c>
      <c r="N50" s="235"/>
      <c r="O50" s="235">
        <f>SUM(O51:O54)</f>
        <v>0</v>
      </c>
      <c r="P50" s="235"/>
      <c r="Q50" s="235">
        <f>SUM(Q51:Q54)</f>
        <v>0.13</v>
      </c>
      <c r="R50" s="236"/>
      <c r="S50" s="236"/>
      <c r="T50" s="237"/>
      <c r="U50" s="231"/>
      <c r="V50" s="231">
        <f>SUM(V51:V54)</f>
        <v>2.9</v>
      </c>
      <c r="W50" s="231"/>
      <c r="X50" s="231"/>
      <c r="Y50" s="231"/>
      <c r="AG50" t="s">
        <v>112</v>
      </c>
    </row>
    <row r="51" spans="1:60" ht="22.5" outlineLevel="1" x14ac:dyDescent="0.2">
      <c r="A51" s="239">
        <v>20</v>
      </c>
      <c r="B51" s="240" t="s">
        <v>203</v>
      </c>
      <c r="C51" s="257" t="s">
        <v>204</v>
      </c>
      <c r="D51" s="241" t="s">
        <v>205</v>
      </c>
      <c r="E51" s="242">
        <v>37</v>
      </c>
      <c r="F51" s="243"/>
      <c r="G51" s="244">
        <f>ROUND(E51*F51,2)</f>
        <v>0</v>
      </c>
      <c r="H51" s="243"/>
      <c r="I51" s="244">
        <f>ROUND(E51*H51,2)</f>
        <v>0</v>
      </c>
      <c r="J51" s="243"/>
      <c r="K51" s="244">
        <f>ROUND(E51*J51,2)</f>
        <v>0</v>
      </c>
      <c r="L51" s="244">
        <v>21</v>
      </c>
      <c r="M51" s="244">
        <f>G51*(1+L51/100)</f>
        <v>0</v>
      </c>
      <c r="N51" s="242">
        <v>0</v>
      </c>
      <c r="O51" s="242">
        <f>ROUND(E51*N51,2)</f>
        <v>0</v>
      </c>
      <c r="P51" s="242">
        <v>3.3600000000000001E-3</v>
      </c>
      <c r="Q51" s="242">
        <f>ROUND(E51*P51,2)</f>
        <v>0.12</v>
      </c>
      <c r="R51" s="244"/>
      <c r="S51" s="244" t="s">
        <v>128</v>
      </c>
      <c r="T51" s="245" t="s">
        <v>128</v>
      </c>
      <c r="U51" s="230">
        <v>6.9000000000000006E-2</v>
      </c>
      <c r="V51" s="230">
        <f>ROUND(E51*U51,2)</f>
        <v>2.5499999999999998</v>
      </c>
      <c r="W51" s="230"/>
      <c r="X51" s="230" t="s">
        <v>118</v>
      </c>
      <c r="Y51" s="230" t="s">
        <v>119</v>
      </c>
      <c r="Z51" s="210"/>
      <c r="AA51" s="210"/>
      <c r="AB51" s="210"/>
      <c r="AC51" s="210"/>
      <c r="AD51" s="210"/>
      <c r="AE51" s="210"/>
      <c r="AF51" s="210"/>
      <c r="AG51" s="210" t="s">
        <v>120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">
      <c r="A52" s="227"/>
      <c r="B52" s="228"/>
      <c r="C52" s="268" t="s">
        <v>206</v>
      </c>
      <c r="D52" s="266"/>
      <c r="E52" s="267">
        <v>37</v>
      </c>
      <c r="F52" s="230"/>
      <c r="G52" s="230"/>
      <c r="H52" s="230"/>
      <c r="I52" s="230"/>
      <c r="J52" s="230"/>
      <c r="K52" s="230"/>
      <c r="L52" s="230"/>
      <c r="M52" s="230"/>
      <c r="N52" s="229"/>
      <c r="O52" s="229"/>
      <c r="P52" s="229"/>
      <c r="Q52" s="229"/>
      <c r="R52" s="230"/>
      <c r="S52" s="230"/>
      <c r="T52" s="230"/>
      <c r="U52" s="230"/>
      <c r="V52" s="230"/>
      <c r="W52" s="230"/>
      <c r="X52" s="230"/>
      <c r="Y52" s="230"/>
      <c r="Z52" s="210"/>
      <c r="AA52" s="210"/>
      <c r="AB52" s="210"/>
      <c r="AC52" s="210"/>
      <c r="AD52" s="210"/>
      <c r="AE52" s="210"/>
      <c r="AF52" s="210"/>
      <c r="AG52" s="210" t="s">
        <v>145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2.5" outlineLevel="1" x14ac:dyDescent="0.2">
      <c r="A53" s="239">
        <v>21</v>
      </c>
      <c r="B53" s="240" t="s">
        <v>207</v>
      </c>
      <c r="C53" s="257" t="s">
        <v>208</v>
      </c>
      <c r="D53" s="241" t="s">
        <v>205</v>
      </c>
      <c r="E53" s="242">
        <v>6</v>
      </c>
      <c r="F53" s="243"/>
      <c r="G53" s="244">
        <f>ROUND(E53*F53,2)</f>
        <v>0</v>
      </c>
      <c r="H53" s="243"/>
      <c r="I53" s="244">
        <f>ROUND(E53*H53,2)</f>
        <v>0</v>
      </c>
      <c r="J53" s="243"/>
      <c r="K53" s="244">
        <f>ROUND(E53*J53,2)</f>
        <v>0</v>
      </c>
      <c r="L53" s="244">
        <v>21</v>
      </c>
      <c r="M53" s="244">
        <f>G53*(1+L53/100)</f>
        <v>0</v>
      </c>
      <c r="N53" s="242">
        <v>0</v>
      </c>
      <c r="O53" s="242">
        <f>ROUND(E53*N53,2)</f>
        <v>0</v>
      </c>
      <c r="P53" s="242">
        <v>2.2599999999999999E-3</v>
      </c>
      <c r="Q53" s="242">
        <f>ROUND(E53*P53,2)</f>
        <v>0.01</v>
      </c>
      <c r="R53" s="244"/>
      <c r="S53" s="244" t="s">
        <v>128</v>
      </c>
      <c r="T53" s="245" t="s">
        <v>128</v>
      </c>
      <c r="U53" s="230">
        <v>5.7500000000000002E-2</v>
      </c>
      <c r="V53" s="230">
        <f>ROUND(E53*U53,2)</f>
        <v>0.35</v>
      </c>
      <c r="W53" s="230"/>
      <c r="X53" s="230" t="s">
        <v>118</v>
      </c>
      <c r="Y53" s="230" t="s">
        <v>119</v>
      </c>
      <c r="Z53" s="210"/>
      <c r="AA53" s="210"/>
      <c r="AB53" s="210"/>
      <c r="AC53" s="210"/>
      <c r="AD53" s="210"/>
      <c r="AE53" s="210"/>
      <c r="AF53" s="210"/>
      <c r="AG53" s="210" t="s">
        <v>120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2" x14ac:dyDescent="0.2">
      <c r="A54" s="227"/>
      <c r="B54" s="228"/>
      <c r="C54" s="268" t="s">
        <v>209</v>
      </c>
      <c r="D54" s="266"/>
      <c r="E54" s="267">
        <v>6</v>
      </c>
      <c r="F54" s="230"/>
      <c r="G54" s="230"/>
      <c r="H54" s="230"/>
      <c r="I54" s="230"/>
      <c r="J54" s="230"/>
      <c r="K54" s="230"/>
      <c r="L54" s="230"/>
      <c r="M54" s="230"/>
      <c r="N54" s="229"/>
      <c r="O54" s="229"/>
      <c r="P54" s="229"/>
      <c r="Q54" s="229"/>
      <c r="R54" s="230"/>
      <c r="S54" s="230"/>
      <c r="T54" s="230"/>
      <c r="U54" s="230"/>
      <c r="V54" s="230"/>
      <c r="W54" s="230"/>
      <c r="X54" s="230"/>
      <c r="Y54" s="230"/>
      <c r="Z54" s="210"/>
      <c r="AA54" s="210"/>
      <c r="AB54" s="210"/>
      <c r="AC54" s="210"/>
      <c r="AD54" s="210"/>
      <c r="AE54" s="210"/>
      <c r="AF54" s="210"/>
      <c r="AG54" s="210" t="s">
        <v>145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x14ac:dyDescent="0.2">
      <c r="A55" s="232" t="s">
        <v>111</v>
      </c>
      <c r="B55" s="233" t="s">
        <v>78</v>
      </c>
      <c r="C55" s="255" t="s">
        <v>79</v>
      </c>
      <c r="D55" s="234"/>
      <c r="E55" s="235"/>
      <c r="F55" s="236"/>
      <c r="G55" s="236">
        <f>SUMIF(AG56:AG57,"&lt;&gt;NOR",G56:G57)</f>
        <v>0</v>
      </c>
      <c r="H55" s="236"/>
      <c r="I55" s="236">
        <f>SUM(I56:I57)</f>
        <v>0</v>
      </c>
      <c r="J55" s="236"/>
      <c r="K55" s="236">
        <f>SUM(K56:K57)</f>
        <v>0</v>
      </c>
      <c r="L55" s="236"/>
      <c r="M55" s="236">
        <f>SUM(M56:M57)</f>
        <v>0</v>
      </c>
      <c r="N55" s="235"/>
      <c r="O55" s="235">
        <f>SUM(O56:O57)</f>
        <v>0</v>
      </c>
      <c r="P55" s="235"/>
      <c r="Q55" s="235">
        <f>SUM(Q56:Q57)</f>
        <v>0.57999999999999996</v>
      </c>
      <c r="R55" s="236"/>
      <c r="S55" s="236"/>
      <c r="T55" s="237"/>
      <c r="U55" s="231"/>
      <c r="V55" s="231">
        <f>SUM(V56:V57)</f>
        <v>19.809999999999999</v>
      </c>
      <c r="W55" s="231"/>
      <c r="X55" s="231"/>
      <c r="Y55" s="231"/>
      <c r="AG55" t="s">
        <v>112</v>
      </c>
    </row>
    <row r="56" spans="1:60" outlineLevel="1" x14ac:dyDescent="0.2">
      <c r="A56" s="239">
        <v>22</v>
      </c>
      <c r="B56" s="240" t="s">
        <v>210</v>
      </c>
      <c r="C56" s="257" t="s">
        <v>211</v>
      </c>
      <c r="D56" s="241" t="s">
        <v>151</v>
      </c>
      <c r="E56" s="242">
        <v>83.25</v>
      </c>
      <c r="F56" s="243"/>
      <c r="G56" s="244">
        <f>ROUND(E56*F56,2)</f>
        <v>0</v>
      </c>
      <c r="H56" s="243"/>
      <c r="I56" s="244">
        <f>ROUND(E56*H56,2)</f>
        <v>0</v>
      </c>
      <c r="J56" s="243"/>
      <c r="K56" s="244">
        <f>ROUND(E56*J56,2)</f>
        <v>0</v>
      </c>
      <c r="L56" s="244">
        <v>21</v>
      </c>
      <c r="M56" s="244">
        <f>G56*(1+L56/100)</f>
        <v>0</v>
      </c>
      <c r="N56" s="242">
        <v>0</v>
      </c>
      <c r="O56" s="242">
        <f>ROUND(E56*N56,2)</f>
        <v>0</v>
      </c>
      <c r="P56" s="242">
        <v>7.0000000000000001E-3</v>
      </c>
      <c r="Q56" s="242">
        <f>ROUND(E56*P56,2)</f>
        <v>0.57999999999999996</v>
      </c>
      <c r="R56" s="244"/>
      <c r="S56" s="244" t="s">
        <v>128</v>
      </c>
      <c r="T56" s="245" t="s">
        <v>128</v>
      </c>
      <c r="U56" s="230">
        <v>0.23799999999999999</v>
      </c>
      <c r="V56" s="230">
        <f>ROUND(E56*U56,2)</f>
        <v>19.809999999999999</v>
      </c>
      <c r="W56" s="230"/>
      <c r="X56" s="230" t="s">
        <v>118</v>
      </c>
      <c r="Y56" s="230" t="s">
        <v>119</v>
      </c>
      <c r="Z56" s="210"/>
      <c r="AA56" s="210"/>
      <c r="AB56" s="210"/>
      <c r="AC56" s="210"/>
      <c r="AD56" s="210"/>
      <c r="AE56" s="210"/>
      <c r="AF56" s="210"/>
      <c r="AG56" s="210" t="s">
        <v>120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2" x14ac:dyDescent="0.2">
      <c r="A57" s="227"/>
      <c r="B57" s="228"/>
      <c r="C57" s="268" t="s">
        <v>212</v>
      </c>
      <c r="D57" s="266"/>
      <c r="E57" s="267">
        <v>83.25</v>
      </c>
      <c r="F57" s="230"/>
      <c r="G57" s="230"/>
      <c r="H57" s="230"/>
      <c r="I57" s="230"/>
      <c r="J57" s="230"/>
      <c r="K57" s="230"/>
      <c r="L57" s="230"/>
      <c r="M57" s="230"/>
      <c r="N57" s="229"/>
      <c r="O57" s="229"/>
      <c r="P57" s="229"/>
      <c r="Q57" s="229"/>
      <c r="R57" s="230"/>
      <c r="S57" s="230"/>
      <c r="T57" s="230"/>
      <c r="U57" s="230"/>
      <c r="V57" s="230"/>
      <c r="W57" s="230"/>
      <c r="X57" s="230"/>
      <c r="Y57" s="230"/>
      <c r="Z57" s="210"/>
      <c r="AA57" s="210"/>
      <c r="AB57" s="210"/>
      <c r="AC57" s="210"/>
      <c r="AD57" s="210"/>
      <c r="AE57" s="210"/>
      <c r="AF57" s="210"/>
      <c r="AG57" s="210" t="s">
        <v>145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x14ac:dyDescent="0.2">
      <c r="A58" s="232" t="s">
        <v>111</v>
      </c>
      <c r="B58" s="233" t="s">
        <v>80</v>
      </c>
      <c r="C58" s="255" t="s">
        <v>81</v>
      </c>
      <c r="D58" s="234"/>
      <c r="E58" s="235"/>
      <c r="F58" s="236"/>
      <c r="G58" s="236">
        <f>SUMIF(AG59:AG76,"&lt;&gt;NOR",G59:G76)</f>
        <v>0</v>
      </c>
      <c r="H58" s="236"/>
      <c r="I58" s="236">
        <f>SUM(I59:I76)</f>
        <v>0</v>
      </c>
      <c r="J58" s="236"/>
      <c r="K58" s="236">
        <f>SUM(K59:K76)</f>
        <v>0</v>
      </c>
      <c r="L58" s="236"/>
      <c r="M58" s="236">
        <f>SUM(M59:M76)</f>
        <v>0</v>
      </c>
      <c r="N58" s="235"/>
      <c r="O58" s="235">
        <f>SUM(O59:O76)</f>
        <v>0</v>
      </c>
      <c r="P58" s="235"/>
      <c r="Q58" s="235">
        <f>SUM(Q59:Q76)</f>
        <v>0</v>
      </c>
      <c r="R58" s="236"/>
      <c r="S58" s="236"/>
      <c r="T58" s="237"/>
      <c r="U58" s="231"/>
      <c r="V58" s="231">
        <f>SUM(V59:V76)</f>
        <v>156.91</v>
      </c>
      <c r="W58" s="231"/>
      <c r="X58" s="231"/>
      <c r="Y58" s="231"/>
      <c r="AG58" t="s">
        <v>112</v>
      </c>
    </row>
    <row r="59" spans="1:60" outlineLevel="1" x14ac:dyDescent="0.2">
      <c r="A59" s="239">
        <v>23</v>
      </c>
      <c r="B59" s="240" t="s">
        <v>213</v>
      </c>
      <c r="C59" s="257" t="s">
        <v>214</v>
      </c>
      <c r="D59" s="241" t="s">
        <v>189</v>
      </c>
      <c r="E59" s="242">
        <v>109.57178999999999</v>
      </c>
      <c r="F59" s="243"/>
      <c r="G59" s="244">
        <f>ROUND(E59*F59,2)</f>
        <v>0</v>
      </c>
      <c r="H59" s="243"/>
      <c r="I59" s="244">
        <f>ROUND(E59*H59,2)</f>
        <v>0</v>
      </c>
      <c r="J59" s="243"/>
      <c r="K59" s="244">
        <f>ROUND(E59*J59,2)</f>
        <v>0</v>
      </c>
      <c r="L59" s="244">
        <v>21</v>
      </c>
      <c r="M59" s="244">
        <f>G59*(1+L59/100)</f>
        <v>0</v>
      </c>
      <c r="N59" s="242">
        <v>0</v>
      </c>
      <c r="O59" s="242">
        <f>ROUND(E59*N59,2)</f>
        <v>0</v>
      </c>
      <c r="P59" s="242">
        <v>0</v>
      </c>
      <c r="Q59" s="242">
        <f>ROUND(E59*P59,2)</f>
        <v>0</v>
      </c>
      <c r="R59" s="244"/>
      <c r="S59" s="244" t="s">
        <v>128</v>
      </c>
      <c r="T59" s="245" t="s">
        <v>128</v>
      </c>
      <c r="U59" s="230">
        <v>0.49</v>
      </c>
      <c r="V59" s="230">
        <f>ROUND(E59*U59,2)</f>
        <v>53.69</v>
      </c>
      <c r="W59" s="230"/>
      <c r="X59" s="230" t="s">
        <v>215</v>
      </c>
      <c r="Y59" s="230" t="s">
        <v>119</v>
      </c>
      <c r="Z59" s="210"/>
      <c r="AA59" s="210"/>
      <c r="AB59" s="210"/>
      <c r="AC59" s="210"/>
      <c r="AD59" s="210"/>
      <c r="AE59" s="210"/>
      <c r="AF59" s="210"/>
      <c r="AG59" s="210" t="s">
        <v>216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2" x14ac:dyDescent="0.2">
      <c r="A60" s="227"/>
      <c r="B60" s="228"/>
      <c r="C60" s="258" t="s">
        <v>217</v>
      </c>
      <c r="D60" s="254"/>
      <c r="E60" s="254"/>
      <c r="F60" s="254"/>
      <c r="G60" s="254"/>
      <c r="H60" s="230"/>
      <c r="I60" s="230"/>
      <c r="J60" s="230"/>
      <c r="K60" s="230"/>
      <c r="L60" s="230"/>
      <c r="M60" s="230"/>
      <c r="N60" s="229"/>
      <c r="O60" s="229"/>
      <c r="P60" s="229"/>
      <c r="Q60" s="229"/>
      <c r="R60" s="230"/>
      <c r="S60" s="230"/>
      <c r="T60" s="230"/>
      <c r="U60" s="230"/>
      <c r="V60" s="230"/>
      <c r="W60" s="230"/>
      <c r="X60" s="230"/>
      <c r="Y60" s="230"/>
      <c r="Z60" s="210"/>
      <c r="AA60" s="210"/>
      <c r="AB60" s="210"/>
      <c r="AC60" s="210"/>
      <c r="AD60" s="210"/>
      <c r="AE60" s="210"/>
      <c r="AF60" s="210"/>
      <c r="AG60" s="210" t="s">
        <v>124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ht="22.5" outlineLevel="2" x14ac:dyDescent="0.2">
      <c r="A61" s="227"/>
      <c r="B61" s="228"/>
      <c r="C61" s="268" t="s">
        <v>218</v>
      </c>
      <c r="D61" s="266"/>
      <c r="E61" s="267"/>
      <c r="F61" s="230"/>
      <c r="G61" s="230"/>
      <c r="H61" s="230"/>
      <c r="I61" s="230"/>
      <c r="J61" s="230"/>
      <c r="K61" s="230"/>
      <c r="L61" s="230"/>
      <c r="M61" s="230"/>
      <c r="N61" s="229"/>
      <c r="O61" s="229"/>
      <c r="P61" s="229"/>
      <c r="Q61" s="229"/>
      <c r="R61" s="230"/>
      <c r="S61" s="230"/>
      <c r="T61" s="230"/>
      <c r="U61" s="230"/>
      <c r="V61" s="230"/>
      <c r="W61" s="230"/>
      <c r="X61" s="230"/>
      <c r="Y61" s="230"/>
      <c r="Z61" s="210"/>
      <c r="AA61" s="210"/>
      <c r="AB61" s="210"/>
      <c r="AC61" s="210"/>
      <c r="AD61" s="210"/>
      <c r="AE61" s="210"/>
      <c r="AF61" s="210"/>
      <c r="AG61" s="210" t="s">
        <v>145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">
      <c r="A62" s="227"/>
      <c r="B62" s="228"/>
      <c r="C62" s="268" t="s">
        <v>219</v>
      </c>
      <c r="D62" s="266"/>
      <c r="E62" s="267"/>
      <c r="F62" s="230"/>
      <c r="G62" s="230"/>
      <c r="H62" s="230"/>
      <c r="I62" s="230"/>
      <c r="J62" s="230"/>
      <c r="K62" s="230"/>
      <c r="L62" s="230"/>
      <c r="M62" s="230"/>
      <c r="N62" s="229"/>
      <c r="O62" s="229"/>
      <c r="P62" s="229"/>
      <c r="Q62" s="229"/>
      <c r="R62" s="230"/>
      <c r="S62" s="230"/>
      <c r="T62" s="230"/>
      <c r="U62" s="230"/>
      <c r="V62" s="230"/>
      <c r="W62" s="230"/>
      <c r="X62" s="230"/>
      <c r="Y62" s="230"/>
      <c r="Z62" s="210"/>
      <c r="AA62" s="210"/>
      <c r="AB62" s="210"/>
      <c r="AC62" s="210"/>
      <c r="AD62" s="210"/>
      <c r="AE62" s="210"/>
      <c r="AF62" s="210"/>
      <c r="AG62" s="210" t="s">
        <v>145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3" x14ac:dyDescent="0.2">
      <c r="A63" s="227"/>
      <c r="B63" s="228"/>
      <c r="C63" s="268" t="s">
        <v>220</v>
      </c>
      <c r="D63" s="266"/>
      <c r="E63" s="267">
        <v>109.57178999999999</v>
      </c>
      <c r="F63" s="230"/>
      <c r="G63" s="230"/>
      <c r="H63" s="230"/>
      <c r="I63" s="230"/>
      <c r="J63" s="230"/>
      <c r="K63" s="230"/>
      <c r="L63" s="230"/>
      <c r="M63" s="230"/>
      <c r="N63" s="229"/>
      <c r="O63" s="229"/>
      <c r="P63" s="229"/>
      <c r="Q63" s="229"/>
      <c r="R63" s="230"/>
      <c r="S63" s="230"/>
      <c r="T63" s="230"/>
      <c r="U63" s="230"/>
      <c r="V63" s="230"/>
      <c r="W63" s="230"/>
      <c r="X63" s="230"/>
      <c r="Y63" s="230"/>
      <c r="Z63" s="210"/>
      <c r="AA63" s="210"/>
      <c r="AB63" s="210"/>
      <c r="AC63" s="210"/>
      <c r="AD63" s="210"/>
      <c r="AE63" s="210"/>
      <c r="AF63" s="210"/>
      <c r="AG63" s="210" t="s">
        <v>145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39">
        <v>24</v>
      </c>
      <c r="B64" s="240" t="s">
        <v>221</v>
      </c>
      <c r="C64" s="257" t="s">
        <v>222</v>
      </c>
      <c r="D64" s="241" t="s">
        <v>189</v>
      </c>
      <c r="E64" s="242">
        <v>438.28714000000002</v>
      </c>
      <c r="F64" s="243"/>
      <c r="G64" s="244">
        <f>ROUND(E64*F64,2)</f>
        <v>0</v>
      </c>
      <c r="H64" s="243"/>
      <c r="I64" s="244">
        <f>ROUND(E64*H64,2)</f>
        <v>0</v>
      </c>
      <c r="J64" s="243"/>
      <c r="K64" s="244">
        <f>ROUND(E64*J64,2)</f>
        <v>0</v>
      </c>
      <c r="L64" s="244">
        <v>21</v>
      </c>
      <c r="M64" s="244">
        <f>G64*(1+L64/100)</f>
        <v>0</v>
      </c>
      <c r="N64" s="242">
        <v>0</v>
      </c>
      <c r="O64" s="242">
        <f>ROUND(E64*N64,2)</f>
        <v>0</v>
      </c>
      <c r="P64" s="242">
        <v>0</v>
      </c>
      <c r="Q64" s="242">
        <f>ROUND(E64*P64,2)</f>
        <v>0</v>
      </c>
      <c r="R64" s="244"/>
      <c r="S64" s="244" t="s">
        <v>128</v>
      </c>
      <c r="T64" s="245" t="s">
        <v>128</v>
      </c>
      <c r="U64" s="230">
        <v>0</v>
      </c>
      <c r="V64" s="230">
        <f>ROUND(E64*U64,2)</f>
        <v>0</v>
      </c>
      <c r="W64" s="230"/>
      <c r="X64" s="230" t="s">
        <v>215</v>
      </c>
      <c r="Y64" s="230" t="s">
        <v>119</v>
      </c>
      <c r="Z64" s="210"/>
      <c r="AA64" s="210"/>
      <c r="AB64" s="210"/>
      <c r="AC64" s="210"/>
      <c r="AD64" s="210"/>
      <c r="AE64" s="210"/>
      <c r="AF64" s="210"/>
      <c r="AG64" s="210" t="s">
        <v>216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2" x14ac:dyDescent="0.2">
      <c r="A65" s="227"/>
      <c r="B65" s="228"/>
      <c r="C65" s="258" t="s">
        <v>223</v>
      </c>
      <c r="D65" s="254"/>
      <c r="E65" s="254"/>
      <c r="F65" s="254"/>
      <c r="G65" s="254"/>
      <c r="H65" s="230"/>
      <c r="I65" s="230"/>
      <c r="J65" s="230"/>
      <c r="K65" s="230"/>
      <c r="L65" s="230"/>
      <c r="M65" s="230"/>
      <c r="N65" s="229"/>
      <c r="O65" s="229"/>
      <c r="P65" s="229"/>
      <c r="Q65" s="229"/>
      <c r="R65" s="230"/>
      <c r="S65" s="230"/>
      <c r="T65" s="230"/>
      <c r="U65" s="230"/>
      <c r="V65" s="230"/>
      <c r="W65" s="230"/>
      <c r="X65" s="230"/>
      <c r="Y65" s="230"/>
      <c r="Z65" s="210"/>
      <c r="AA65" s="210"/>
      <c r="AB65" s="210"/>
      <c r="AC65" s="210"/>
      <c r="AD65" s="210"/>
      <c r="AE65" s="210"/>
      <c r="AF65" s="210"/>
      <c r="AG65" s="210" t="s">
        <v>124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ht="22.5" outlineLevel="2" x14ac:dyDescent="0.2">
      <c r="A66" s="227"/>
      <c r="B66" s="228"/>
      <c r="C66" s="268" t="s">
        <v>218</v>
      </c>
      <c r="D66" s="266"/>
      <c r="E66" s="267"/>
      <c r="F66" s="230"/>
      <c r="G66" s="230"/>
      <c r="H66" s="230"/>
      <c r="I66" s="230"/>
      <c r="J66" s="230"/>
      <c r="K66" s="230"/>
      <c r="L66" s="230"/>
      <c r="M66" s="230"/>
      <c r="N66" s="229"/>
      <c r="O66" s="229"/>
      <c r="P66" s="229"/>
      <c r="Q66" s="229"/>
      <c r="R66" s="230"/>
      <c r="S66" s="230"/>
      <c r="T66" s="230"/>
      <c r="U66" s="230"/>
      <c r="V66" s="230"/>
      <c r="W66" s="230"/>
      <c r="X66" s="230"/>
      <c r="Y66" s="230"/>
      <c r="Z66" s="210"/>
      <c r="AA66" s="210"/>
      <c r="AB66" s="210"/>
      <c r="AC66" s="210"/>
      <c r="AD66" s="210"/>
      <c r="AE66" s="210"/>
      <c r="AF66" s="210"/>
      <c r="AG66" s="210" t="s">
        <v>145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3" x14ac:dyDescent="0.2">
      <c r="A67" s="227"/>
      <c r="B67" s="228"/>
      <c r="C67" s="268" t="s">
        <v>219</v>
      </c>
      <c r="D67" s="266"/>
      <c r="E67" s="267"/>
      <c r="F67" s="230"/>
      <c r="G67" s="230"/>
      <c r="H67" s="230"/>
      <c r="I67" s="230"/>
      <c r="J67" s="230"/>
      <c r="K67" s="230"/>
      <c r="L67" s="230"/>
      <c r="M67" s="230"/>
      <c r="N67" s="229"/>
      <c r="O67" s="229"/>
      <c r="P67" s="229"/>
      <c r="Q67" s="229"/>
      <c r="R67" s="230"/>
      <c r="S67" s="230"/>
      <c r="T67" s="230"/>
      <c r="U67" s="230"/>
      <c r="V67" s="230"/>
      <c r="W67" s="230"/>
      <c r="X67" s="230"/>
      <c r="Y67" s="230"/>
      <c r="Z67" s="210"/>
      <c r="AA67" s="210"/>
      <c r="AB67" s="210"/>
      <c r="AC67" s="210"/>
      <c r="AD67" s="210"/>
      <c r="AE67" s="210"/>
      <c r="AF67" s="210"/>
      <c r="AG67" s="210" t="s">
        <v>145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3" x14ac:dyDescent="0.2">
      <c r="A68" s="227"/>
      <c r="B68" s="228"/>
      <c r="C68" s="268" t="s">
        <v>224</v>
      </c>
      <c r="D68" s="266"/>
      <c r="E68" s="267">
        <v>438.28714000000002</v>
      </c>
      <c r="F68" s="230"/>
      <c r="G68" s="230"/>
      <c r="H68" s="230"/>
      <c r="I68" s="230"/>
      <c r="J68" s="230"/>
      <c r="K68" s="230"/>
      <c r="L68" s="230"/>
      <c r="M68" s="230"/>
      <c r="N68" s="229"/>
      <c r="O68" s="229"/>
      <c r="P68" s="229"/>
      <c r="Q68" s="229"/>
      <c r="R68" s="230"/>
      <c r="S68" s="230"/>
      <c r="T68" s="230"/>
      <c r="U68" s="230"/>
      <c r="V68" s="230"/>
      <c r="W68" s="230"/>
      <c r="X68" s="230"/>
      <c r="Y68" s="230"/>
      <c r="Z68" s="210"/>
      <c r="AA68" s="210"/>
      <c r="AB68" s="210"/>
      <c r="AC68" s="210"/>
      <c r="AD68" s="210"/>
      <c r="AE68" s="210"/>
      <c r="AF68" s="210"/>
      <c r="AG68" s="210" t="s">
        <v>145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ht="22.5" outlineLevel="1" x14ac:dyDescent="0.2">
      <c r="A69" s="239">
        <v>25</v>
      </c>
      <c r="B69" s="240" t="s">
        <v>225</v>
      </c>
      <c r="C69" s="257" t="s">
        <v>226</v>
      </c>
      <c r="D69" s="241" t="s">
        <v>189</v>
      </c>
      <c r="E69" s="242">
        <v>109.57178999999999</v>
      </c>
      <c r="F69" s="243"/>
      <c r="G69" s="244">
        <f>ROUND(E69*F69,2)</f>
        <v>0</v>
      </c>
      <c r="H69" s="243"/>
      <c r="I69" s="244">
        <f>ROUND(E69*H69,2)</f>
        <v>0</v>
      </c>
      <c r="J69" s="243"/>
      <c r="K69" s="244">
        <f>ROUND(E69*J69,2)</f>
        <v>0</v>
      </c>
      <c r="L69" s="244">
        <v>21</v>
      </c>
      <c r="M69" s="244">
        <f>G69*(1+L69/100)</f>
        <v>0</v>
      </c>
      <c r="N69" s="242">
        <v>0</v>
      </c>
      <c r="O69" s="242">
        <f>ROUND(E69*N69,2)</f>
        <v>0</v>
      </c>
      <c r="P69" s="242">
        <v>0</v>
      </c>
      <c r="Q69" s="242">
        <f>ROUND(E69*P69,2)</f>
        <v>0</v>
      </c>
      <c r="R69" s="244"/>
      <c r="S69" s="244" t="s">
        <v>128</v>
      </c>
      <c r="T69" s="245" t="s">
        <v>128</v>
      </c>
      <c r="U69" s="230">
        <v>0</v>
      </c>
      <c r="V69" s="230">
        <f>ROUND(E69*U69,2)</f>
        <v>0</v>
      </c>
      <c r="W69" s="230"/>
      <c r="X69" s="230" t="s">
        <v>215</v>
      </c>
      <c r="Y69" s="230" t="s">
        <v>119</v>
      </c>
      <c r="Z69" s="210"/>
      <c r="AA69" s="210"/>
      <c r="AB69" s="210"/>
      <c r="AC69" s="210"/>
      <c r="AD69" s="210"/>
      <c r="AE69" s="210"/>
      <c r="AF69" s="210"/>
      <c r="AG69" s="210" t="s">
        <v>216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ht="22.5" outlineLevel="2" x14ac:dyDescent="0.2">
      <c r="A70" s="227"/>
      <c r="B70" s="228"/>
      <c r="C70" s="268" t="s">
        <v>218</v>
      </c>
      <c r="D70" s="266"/>
      <c r="E70" s="267"/>
      <c r="F70" s="230"/>
      <c r="G70" s="230"/>
      <c r="H70" s="230"/>
      <c r="I70" s="230"/>
      <c r="J70" s="230"/>
      <c r="K70" s="230"/>
      <c r="L70" s="230"/>
      <c r="M70" s="230"/>
      <c r="N70" s="229"/>
      <c r="O70" s="229"/>
      <c r="P70" s="229"/>
      <c r="Q70" s="229"/>
      <c r="R70" s="230"/>
      <c r="S70" s="230"/>
      <c r="T70" s="230"/>
      <c r="U70" s="230"/>
      <c r="V70" s="230"/>
      <c r="W70" s="230"/>
      <c r="X70" s="230"/>
      <c r="Y70" s="230"/>
      <c r="Z70" s="210"/>
      <c r="AA70" s="210"/>
      <c r="AB70" s="210"/>
      <c r="AC70" s="210"/>
      <c r="AD70" s="210"/>
      <c r="AE70" s="210"/>
      <c r="AF70" s="210"/>
      <c r="AG70" s="210" t="s">
        <v>145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3" x14ac:dyDescent="0.2">
      <c r="A71" s="227"/>
      <c r="B71" s="228"/>
      <c r="C71" s="268" t="s">
        <v>219</v>
      </c>
      <c r="D71" s="266"/>
      <c r="E71" s="267"/>
      <c r="F71" s="230"/>
      <c r="G71" s="230"/>
      <c r="H71" s="230"/>
      <c r="I71" s="230"/>
      <c r="J71" s="230"/>
      <c r="K71" s="230"/>
      <c r="L71" s="230"/>
      <c r="M71" s="230"/>
      <c r="N71" s="229"/>
      <c r="O71" s="229"/>
      <c r="P71" s="229"/>
      <c r="Q71" s="229"/>
      <c r="R71" s="230"/>
      <c r="S71" s="230"/>
      <c r="T71" s="230"/>
      <c r="U71" s="230"/>
      <c r="V71" s="230"/>
      <c r="W71" s="230"/>
      <c r="X71" s="230"/>
      <c r="Y71" s="230"/>
      <c r="Z71" s="210"/>
      <c r="AA71" s="210"/>
      <c r="AB71" s="210"/>
      <c r="AC71" s="210"/>
      <c r="AD71" s="210"/>
      <c r="AE71" s="210"/>
      <c r="AF71" s="210"/>
      <c r="AG71" s="210" t="s">
        <v>145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3" x14ac:dyDescent="0.2">
      <c r="A72" s="227"/>
      <c r="B72" s="228"/>
      <c r="C72" s="268" t="s">
        <v>220</v>
      </c>
      <c r="D72" s="266"/>
      <c r="E72" s="267">
        <v>109.57178999999999</v>
      </c>
      <c r="F72" s="230"/>
      <c r="G72" s="230"/>
      <c r="H72" s="230"/>
      <c r="I72" s="230"/>
      <c r="J72" s="230"/>
      <c r="K72" s="230"/>
      <c r="L72" s="230"/>
      <c r="M72" s="230"/>
      <c r="N72" s="229"/>
      <c r="O72" s="229"/>
      <c r="P72" s="229"/>
      <c r="Q72" s="229"/>
      <c r="R72" s="230"/>
      <c r="S72" s="230"/>
      <c r="T72" s="230"/>
      <c r="U72" s="230"/>
      <c r="V72" s="230"/>
      <c r="W72" s="230"/>
      <c r="X72" s="230"/>
      <c r="Y72" s="230"/>
      <c r="Z72" s="210"/>
      <c r="AA72" s="210"/>
      <c r="AB72" s="210"/>
      <c r="AC72" s="210"/>
      <c r="AD72" s="210"/>
      <c r="AE72" s="210"/>
      <c r="AF72" s="210"/>
      <c r="AG72" s="210" t="s">
        <v>145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39">
        <v>26</v>
      </c>
      <c r="B73" s="240" t="s">
        <v>227</v>
      </c>
      <c r="C73" s="257" t="s">
        <v>228</v>
      </c>
      <c r="D73" s="241" t="s">
        <v>189</v>
      </c>
      <c r="E73" s="242">
        <v>109.57178999999999</v>
      </c>
      <c r="F73" s="243"/>
      <c r="G73" s="244">
        <f>ROUND(E73*F73,2)</f>
        <v>0</v>
      </c>
      <c r="H73" s="243"/>
      <c r="I73" s="244">
        <f>ROUND(E73*H73,2)</f>
        <v>0</v>
      </c>
      <c r="J73" s="243"/>
      <c r="K73" s="244">
        <f>ROUND(E73*J73,2)</f>
        <v>0</v>
      </c>
      <c r="L73" s="244">
        <v>21</v>
      </c>
      <c r="M73" s="244">
        <f>G73*(1+L73/100)</f>
        <v>0</v>
      </c>
      <c r="N73" s="242">
        <v>0</v>
      </c>
      <c r="O73" s="242">
        <f>ROUND(E73*N73,2)</f>
        <v>0</v>
      </c>
      <c r="P73" s="242">
        <v>0</v>
      </c>
      <c r="Q73" s="242">
        <f>ROUND(E73*P73,2)</f>
        <v>0</v>
      </c>
      <c r="R73" s="244"/>
      <c r="S73" s="244" t="s">
        <v>128</v>
      </c>
      <c r="T73" s="245" t="s">
        <v>128</v>
      </c>
      <c r="U73" s="230">
        <v>0.94199999999999995</v>
      </c>
      <c r="V73" s="230">
        <f>ROUND(E73*U73,2)</f>
        <v>103.22</v>
      </c>
      <c r="W73" s="230"/>
      <c r="X73" s="230" t="s">
        <v>215</v>
      </c>
      <c r="Y73" s="230" t="s">
        <v>119</v>
      </c>
      <c r="Z73" s="210"/>
      <c r="AA73" s="210"/>
      <c r="AB73" s="210"/>
      <c r="AC73" s="210"/>
      <c r="AD73" s="210"/>
      <c r="AE73" s="210"/>
      <c r="AF73" s="210"/>
      <c r="AG73" s="210" t="s">
        <v>216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ht="22.5" outlineLevel="2" x14ac:dyDescent="0.2">
      <c r="A74" s="227"/>
      <c r="B74" s="228"/>
      <c r="C74" s="268" t="s">
        <v>218</v>
      </c>
      <c r="D74" s="266"/>
      <c r="E74" s="267"/>
      <c r="F74" s="230"/>
      <c r="G74" s="230"/>
      <c r="H74" s="230"/>
      <c r="I74" s="230"/>
      <c r="J74" s="230"/>
      <c r="K74" s="230"/>
      <c r="L74" s="230"/>
      <c r="M74" s="230"/>
      <c r="N74" s="229"/>
      <c r="O74" s="229"/>
      <c r="P74" s="229"/>
      <c r="Q74" s="229"/>
      <c r="R74" s="230"/>
      <c r="S74" s="230"/>
      <c r="T74" s="230"/>
      <c r="U74" s="230"/>
      <c r="V74" s="230"/>
      <c r="W74" s="230"/>
      <c r="X74" s="230"/>
      <c r="Y74" s="230"/>
      <c r="Z74" s="210"/>
      <c r="AA74" s="210"/>
      <c r="AB74" s="210"/>
      <c r="AC74" s="210"/>
      <c r="AD74" s="210"/>
      <c r="AE74" s="210"/>
      <c r="AF74" s="210"/>
      <c r="AG74" s="210" t="s">
        <v>145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3" x14ac:dyDescent="0.2">
      <c r="A75" s="227"/>
      <c r="B75" s="228"/>
      <c r="C75" s="268" t="s">
        <v>219</v>
      </c>
      <c r="D75" s="266"/>
      <c r="E75" s="267"/>
      <c r="F75" s="230"/>
      <c r="G75" s="230"/>
      <c r="H75" s="230"/>
      <c r="I75" s="230"/>
      <c r="J75" s="230"/>
      <c r="K75" s="230"/>
      <c r="L75" s="230"/>
      <c r="M75" s="230"/>
      <c r="N75" s="229"/>
      <c r="O75" s="229"/>
      <c r="P75" s="229"/>
      <c r="Q75" s="229"/>
      <c r="R75" s="230"/>
      <c r="S75" s="230"/>
      <c r="T75" s="230"/>
      <c r="U75" s="230"/>
      <c r="V75" s="230"/>
      <c r="W75" s="230"/>
      <c r="X75" s="230"/>
      <c r="Y75" s="230"/>
      <c r="Z75" s="210"/>
      <c r="AA75" s="210"/>
      <c r="AB75" s="210"/>
      <c r="AC75" s="210"/>
      <c r="AD75" s="210"/>
      <c r="AE75" s="210"/>
      <c r="AF75" s="210"/>
      <c r="AG75" s="210" t="s">
        <v>145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">
      <c r="A76" s="227"/>
      <c r="B76" s="228"/>
      <c r="C76" s="268" t="s">
        <v>220</v>
      </c>
      <c r="D76" s="266"/>
      <c r="E76" s="267">
        <v>109.57178999999999</v>
      </c>
      <c r="F76" s="230"/>
      <c r="G76" s="230"/>
      <c r="H76" s="230"/>
      <c r="I76" s="230"/>
      <c r="J76" s="230"/>
      <c r="K76" s="230"/>
      <c r="L76" s="230"/>
      <c r="M76" s="230"/>
      <c r="N76" s="229"/>
      <c r="O76" s="229"/>
      <c r="P76" s="229"/>
      <c r="Q76" s="229"/>
      <c r="R76" s="230"/>
      <c r="S76" s="230"/>
      <c r="T76" s="230"/>
      <c r="U76" s="230"/>
      <c r="V76" s="230"/>
      <c r="W76" s="230"/>
      <c r="X76" s="230"/>
      <c r="Y76" s="230"/>
      <c r="Z76" s="210"/>
      <c r="AA76" s="210"/>
      <c r="AB76" s="210"/>
      <c r="AC76" s="210"/>
      <c r="AD76" s="210"/>
      <c r="AE76" s="210"/>
      <c r="AF76" s="210"/>
      <c r="AG76" s="210" t="s">
        <v>145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x14ac:dyDescent="0.2">
      <c r="A77" s="3"/>
      <c r="B77" s="4"/>
      <c r="C77" s="259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AE77">
        <v>12</v>
      </c>
      <c r="AF77">
        <v>21</v>
      </c>
      <c r="AG77" t="s">
        <v>97</v>
      </c>
    </row>
    <row r="78" spans="1:60" x14ac:dyDescent="0.2">
      <c r="A78" s="213"/>
      <c r="B78" s="214" t="s">
        <v>31</v>
      </c>
      <c r="C78" s="260"/>
      <c r="D78" s="215"/>
      <c r="E78" s="216"/>
      <c r="F78" s="216"/>
      <c r="G78" s="238">
        <f>G8+G11+G40+G42+G47+G50+G55+G58</f>
        <v>0</v>
      </c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AE78">
        <f>SUMIF(L7:L76,AE77,G7:G76)</f>
        <v>0</v>
      </c>
      <c r="AF78">
        <f>SUMIF(L7:L76,AF77,G7:G76)</f>
        <v>0</v>
      </c>
      <c r="AG78" t="s">
        <v>137</v>
      </c>
    </row>
    <row r="79" spans="1:60" x14ac:dyDescent="0.2">
      <c r="A79" s="3"/>
      <c r="B79" s="4"/>
      <c r="C79" s="259"/>
      <c r="D79" s="6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60" x14ac:dyDescent="0.2">
      <c r="A80" s="3"/>
      <c r="B80" s="4"/>
      <c r="C80" s="259"/>
      <c r="D80" s="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33" x14ac:dyDescent="0.2">
      <c r="A81" s="217" t="s">
        <v>138</v>
      </c>
      <c r="B81" s="217"/>
      <c r="C81" s="261"/>
      <c r="D81" s="6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33" x14ac:dyDescent="0.2">
      <c r="A82" s="218"/>
      <c r="B82" s="219"/>
      <c r="C82" s="262"/>
      <c r="D82" s="219"/>
      <c r="E82" s="219"/>
      <c r="F82" s="219"/>
      <c r="G82" s="220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AG82" t="s">
        <v>139</v>
      </c>
    </row>
    <row r="83" spans="1:33" x14ac:dyDescent="0.2">
      <c r="A83" s="221"/>
      <c r="B83" s="222"/>
      <c r="C83" s="263"/>
      <c r="D83" s="222"/>
      <c r="E83" s="222"/>
      <c r="F83" s="222"/>
      <c r="G83" s="22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33" x14ac:dyDescent="0.2">
      <c r="A84" s="221"/>
      <c r="B84" s="222"/>
      <c r="C84" s="263"/>
      <c r="D84" s="222"/>
      <c r="E84" s="222"/>
      <c r="F84" s="222"/>
      <c r="G84" s="22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33" x14ac:dyDescent="0.2">
      <c r="A85" s="221"/>
      <c r="B85" s="222"/>
      <c r="C85" s="263"/>
      <c r="D85" s="222"/>
      <c r="E85" s="222"/>
      <c r="F85" s="222"/>
      <c r="G85" s="22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33" x14ac:dyDescent="0.2">
      <c r="A86" s="224"/>
      <c r="B86" s="225"/>
      <c r="C86" s="264"/>
      <c r="D86" s="225"/>
      <c r="E86" s="225"/>
      <c r="F86" s="225"/>
      <c r="G86" s="226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33" x14ac:dyDescent="0.2">
      <c r="A87" s="3"/>
      <c r="B87" s="4"/>
      <c r="C87" s="259"/>
      <c r="D87" s="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33" x14ac:dyDescent="0.2">
      <c r="C88" s="265"/>
      <c r="D88" s="10"/>
      <c r="AG88" t="s">
        <v>140</v>
      </c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9+67p0D8gFInDT2ykNwEE1PM34zSCcsb6T/4iBvRUVWWEuIwJdffj2U8+oKK9Guxlg8HgcpvA9rIL9vVBEh1Wg==" saltValue="8y3nysaizGyCmW58br4CRw==" spinCount="100000" sheet="1" formatRows="0"/>
  <mergeCells count="8">
    <mergeCell ref="A1:G1"/>
    <mergeCell ref="C2:G2"/>
    <mergeCell ref="C3:G3"/>
    <mergeCell ref="C4:G4"/>
    <mergeCell ref="A81:C81"/>
    <mergeCell ref="A82:G86"/>
    <mergeCell ref="C60:G60"/>
    <mergeCell ref="C65:G65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SO.02 02.1 Pol</vt:lpstr>
      <vt:lpstr>SO.02 02.2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'SO.02 02.1 Pol'!Názvy_tisku</vt:lpstr>
      <vt:lpstr>'SO.02 02.2 Pol'!Názvy_tisku</vt:lpstr>
      <vt:lpstr>oadresa</vt:lpstr>
      <vt:lpstr>Stavba!Objednatel</vt:lpstr>
      <vt:lpstr>Stavba!Objekt</vt:lpstr>
      <vt:lpstr>'SO.02 02.1 Pol'!Oblast_tisku</vt:lpstr>
      <vt:lpstr>'SO.02 02.2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.</cp:lastModifiedBy>
  <cp:lastPrinted>2019-03-19T12:27:02Z</cp:lastPrinted>
  <dcterms:created xsi:type="dcterms:W3CDTF">2009-04-08T07:15:50Z</dcterms:created>
  <dcterms:modified xsi:type="dcterms:W3CDTF">2025-02-17T08:28:28Z</dcterms:modified>
</cp:coreProperties>
</file>