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activeTab="4"/>
  </bookViews>
  <sheets>
    <sheet name="Pokyny pro vyplnění" sheetId="11" r:id="rId1"/>
    <sheet name="Stavba" sheetId="1" r:id="rId2"/>
    <sheet name="VzorPolozky" sheetId="10" state="hidden" r:id="rId3"/>
    <sheet name="1 1 Naklady" sheetId="12" r:id="rId4"/>
    <sheet name="SO 201 1 Pol" sheetId="13" r:id="rId5"/>
    <sheet name="SO 202 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'SO 201 1 Pol'!$1:$7</definedName>
    <definedName name="_xlnm.Print_Titles" localSheetId="5">'SO 202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Naklady'!$A$1:$Y$46</definedName>
    <definedName name="_xlnm.Print_Area" localSheetId="4">'SO 201 1 Pol'!$A$1:$Y$233</definedName>
    <definedName name="_xlnm.Print_Area" localSheetId="5">'SO 202 1 Pol'!$A$1:$Y$104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/>
  <c r="I77"/>
  <c r="I76"/>
  <c r="I75"/>
  <c r="I18" s="1"/>
  <c r="I74"/>
  <c r="I17" s="1"/>
  <c r="I73"/>
  <c r="I72"/>
  <c r="I71"/>
  <c r="I70"/>
  <c r="I69"/>
  <c r="I68"/>
  <c r="I67"/>
  <c r="I66"/>
  <c r="I65"/>
  <c r="I64"/>
  <c r="I63"/>
  <c r="I62"/>
  <c r="I61"/>
  <c r="G46"/>
  <c r="F46"/>
  <c r="H46" s="1"/>
  <c r="I46" s="1"/>
  <c r="G45"/>
  <c r="H45" s="1"/>
  <c r="I45" s="1"/>
  <c r="F45"/>
  <c r="G44"/>
  <c r="F44"/>
  <c r="G43"/>
  <c r="F43"/>
  <c r="G41"/>
  <c r="F41"/>
  <c r="H41" s="1"/>
  <c r="I41" s="1"/>
  <c r="G40"/>
  <c r="F40"/>
  <c r="G39"/>
  <c r="F39"/>
  <c r="H39" s="1"/>
  <c r="H47" s="1"/>
  <c r="G103" i="14"/>
  <c r="G9"/>
  <c r="M9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4"/>
  <c r="I14"/>
  <c r="K14"/>
  <c r="M14"/>
  <c r="O14"/>
  <c r="Q14"/>
  <c r="V14"/>
  <c r="G16"/>
  <c r="I16"/>
  <c r="K16"/>
  <c r="M16"/>
  <c r="O16"/>
  <c r="Q16"/>
  <c r="V16"/>
  <c r="G18"/>
  <c r="M18" s="1"/>
  <c r="I18"/>
  <c r="K18"/>
  <c r="O18"/>
  <c r="Q18"/>
  <c r="V18"/>
  <c r="G20"/>
  <c r="I20"/>
  <c r="K20"/>
  <c r="M20"/>
  <c r="O20"/>
  <c r="Q20"/>
  <c r="V20"/>
  <c r="G23"/>
  <c r="I23"/>
  <c r="K23"/>
  <c r="M23"/>
  <c r="O23"/>
  <c r="Q23"/>
  <c r="V23"/>
  <c r="G25"/>
  <c r="I25"/>
  <c r="K25"/>
  <c r="M25"/>
  <c r="O25"/>
  <c r="Q25"/>
  <c r="V25"/>
  <c r="G29"/>
  <c r="M29" s="1"/>
  <c r="I29"/>
  <c r="K29"/>
  <c r="O29"/>
  <c r="Q29"/>
  <c r="V29"/>
  <c r="G31"/>
  <c r="I31"/>
  <c r="K31"/>
  <c r="M31"/>
  <c r="O31"/>
  <c r="Q31"/>
  <c r="V31"/>
  <c r="G33"/>
  <c r="I33"/>
  <c r="K33"/>
  <c r="M33"/>
  <c r="O33"/>
  <c r="Q33"/>
  <c r="V33"/>
  <c r="G35"/>
  <c r="I35"/>
  <c r="K35"/>
  <c r="M35"/>
  <c r="O35"/>
  <c r="Q35"/>
  <c r="V35"/>
  <c r="G37"/>
  <c r="O37"/>
  <c r="G38"/>
  <c r="I38"/>
  <c r="I37" s="1"/>
  <c r="K38"/>
  <c r="K37" s="1"/>
  <c r="M38"/>
  <c r="M37" s="1"/>
  <c r="O38"/>
  <c r="Q38"/>
  <c r="Q37" s="1"/>
  <c r="V38"/>
  <c r="V37" s="1"/>
  <c r="G40"/>
  <c r="I40"/>
  <c r="K40"/>
  <c r="M40"/>
  <c r="O40"/>
  <c r="Q40"/>
  <c r="V40"/>
  <c r="G42"/>
  <c r="I42"/>
  <c r="K42"/>
  <c r="M42"/>
  <c r="O42"/>
  <c r="Q42"/>
  <c r="V42"/>
  <c r="G44"/>
  <c r="O44"/>
  <c r="G45"/>
  <c r="I45"/>
  <c r="I44" s="1"/>
  <c r="K45"/>
  <c r="K44" s="1"/>
  <c r="M45"/>
  <c r="M44" s="1"/>
  <c r="O45"/>
  <c r="Q45"/>
  <c r="Q44" s="1"/>
  <c r="V45"/>
  <c r="V44" s="1"/>
  <c r="G47"/>
  <c r="I47"/>
  <c r="K47"/>
  <c r="M47"/>
  <c r="O47"/>
  <c r="Q47"/>
  <c r="V47"/>
  <c r="G50"/>
  <c r="M50" s="1"/>
  <c r="I50"/>
  <c r="I49" s="1"/>
  <c r="K50"/>
  <c r="K49" s="1"/>
  <c r="O50"/>
  <c r="O49" s="1"/>
  <c r="Q50"/>
  <c r="Q49" s="1"/>
  <c r="V50"/>
  <c r="V49" s="1"/>
  <c r="G52"/>
  <c r="M52" s="1"/>
  <c r="I52"/>
  <c r="K52"/>
  <c r="O52"/>
  <c r="Q52"/>
  <c r="V52"/>
  <c r="G54"/>
  <c r="I54"/>
  <c r="K54"/>
  <c r="M54"/>
  <c r="O54"/>
  <c r="Q54"/>
  <c r="V54"/>
  <c r="G57"/>
  <c r="I57"/>
  <c r="K57"/>
  <c r="M57"/>
  <c r="O57"/>
  <c r="Q57"/>
  <c r="V57"/>
  <c r="G59"/>
  <c r="O59"/>
  <c r="G60"/>
  <c r="I60"/>
  <c r="I59" s="1"/>
  <c r="K60"/>
  <c r="K59" s="1"/>
  <c r="M60"/>
  <c r="M59" s="1"/>
  <c r="O60"/>
  <c r="Q60"/>
  <c r="Q59" s="1"/>
  <c r="V60"/>
  <c r="V59" s="1"/>
  <c r="G62"/>
  <c r="I62"/>
  <c r="K62"/>
  <c r="M62"/>
  <c r="O62"/>
  <c r="Q62"/>
  <c r="V62"/>
  <c r="G64"/>
  <c r="I64"/>
  <c r="K64"/>
  <c r="M64"/>
  <c r="O64"/>
  <c r="Q64"/>
  <c r="V64"/>
  <c r="G66"/>
  <c r="O66"/>
  <c r="G67"/>
  <c r="M67" s="1"/>
  <c r="M66" s="1"/>
  <c r="I67"/>
  <c r="I66" s="1"/>
  <c r="K67"/>
  <c r="K66" s="1"/>
  <c r="O67"/>
  <c r="Q67"/>
  <c r="Q66" s="1"/>
  <c r="V67"/>
  <c r="V66" s="1"/>
  <c r="G69"/>
  <c r="I69"/>
  <c r="K69"/>
  <c r="M69"/>
  <c r="O69"/>
  <c r="Q69"/>
  <c r="V69"/>
  <c r="G71"/>
  <c r="I71"/>
  <c r="K71"/>
  <c r="M71"/>
  <c r="O71"/>
  <c r="Q71"/>
  <c r="V71"/>
  <c r="G73"/>
  <c r="O73"/>
  <c r="G74"/>
  <c r="I74"/>
  <c r="I73" s="1"/>
  <c r="K74"/>
  <c r="K73" s="1"/>
  <c r="M74"/>
  <c r="M73" s="1"/>
  <c r="O74"/>
  <c r="Q74"/>
  <c r="Q73" s="1"/>
  <c r="V74"/>
  <c r="V73" s="1"/>
  <c r="K76"/>
  <c r="V76"/>
  <c r="G77"/>
  <c r="G76" s="1"/>
  <c r="I77"/>
  <c r="I76" s="1"/>
  <c r="K77"/>
  <c r="M77"/>
  <c r="M76" s="1"/>
  <c r="O77"/>
  <c r="O76" s="1"/>
  <c r="Q77"/>
  <c r="Q76" s="1"/>
  <c r="V77"/>
  <c r="G79"/>
  <c r="O79"/>
  <c r="G80"/>
  <c r="I80"/>
  <c r="I79" s="1"/>
  <c r="K80"/>
  <c r="K79" s="1"/>
  <c r="M80"/>
  <c r="M79" s="1"/>
  <c r="O80"/>
  <c r="Q80"/>
  <c r="Q79" s="1"/>
  <c r="V80"/>
  <c r="V79" s="1"/>
  <c r="G82"/>
  <c r="I82"/>
  <c r="K82"/>
  <c r="M82"/>
  <c r="O82"/>
  <c r="Q82"/>
  <c r="V82"/>
  <c r="G85"/>
  <c r="M85" s="1"/>
  <c r="M84" s="1"/>
  <c r="I85"/>
  <c r="I84" s="1"/>
  <c r="K85"/>
  <c r="K84" s="1"/>
  <c r="O85"/>
  <c r="O84" s="1"/>
  <c r="Q85"/>
  <c r="Q84" s="1"/>
  <c r="V85"/>
  <c r="V84" s="1"/>
  <c r="G87"/>
  <c r="I87"/>
  <c r="K87"/>
  <c r="M87"/>
  <c r="O87"/>
  <c r="Q87"/>
  <c r="V87"/>
  <c r="G90"/>
  <c r="G89" s="1"/>
  <c r="I90"/>
  <c r="I89" s="1"/>
  <c r="K90"/>
  <c r="M90"/>
  <c r="O90"/>
  <c r="O89" s="1"/>
  <c r="Q90"/>
  <c r="Q89" s="1"/>
  <c r="V90"/>
  <c r="G92"/>
  <c r="M92" s="1"/>
  <c r="I92"/>
  <c r="K92"/>
  <c r="O92"/>
  <c r="Q92"/>
  <c r="V92"/>
  <c r="G94"/>
  <c r="I94"/>
  <c r="K94"/>
  <c r="M94"/>
  <c r="O94"/>
  <c r="Q94"/>
  <c r="V94"/>
  <c r="G96"/>
  <c r="I96"/>
  <c r="K96"/>
  <c r="K89" s="1"/>
  <c r="M96"/>
  <c r="O96"/>
  <c r="Q96"/>
  <c r="V96"/>
  <c r="V89" s="1"/>
  <c r="G98"/>
  <c r="I98"/>
  <c r="K98"/>
  <c r="M98"/>
  <c r="O98"/>
  <c r="Q98"/>
  <c r="V98"/>
  <c r="G100"/>
  <c r="M100" s="1"/>
  <c r="I100"/>
  <c r="K100"/>
  <c r="O100"/>
  <c r="Q100"/>
  <c r="V100"/>
  <c r="AE103"/>
  <c r="AF103"/>
  <c r="G232" i="13"/>
  <c r="G9"/>
  <c r="G8" s="1"/>
  <c r="I9"/>
  <c r="I8" s="1"/>
  <c r="K9"/>
  <c r="M9"/>
  <c r="O9"/>
  <c r="O8" s="1"/>
  <c r="Q9"/>
  <c r="Q8" s="1"/>
  <c r="V9"/>
  <c r="G11"/>
  <c r="M11" s="1"/>
  <c r="I11"/>
  <c r="K11"/>
  <c r="O11"/>
  <c r="Q11"/>
  <c r="V11"/>
  <c r="G13"/>
  <c r="I13"/>
  <c r="K13"/>
  <c r="M13"/>
  <c r="O13"/>
  <c r="Q13"/>
  <c r="V13"/>
  <c r="G15"/>
  <c r="M15" s="1"/>
  <c r="I15"/>
  <c r="K15"/>
  <c r="K8" s="1"/>
  <c r="O15"/>
  <c r="Q15"/>
  <c r="V15"/>
  <c r="V8" s="1"/>
  <c r="G17"/>
  <c r="I17"/>
  <c r="K17"/>
  <c r="M17"/>
  <c r="O17"/>
  <c r="Q17"/>
  <c r="V17"/>
  <c r="G19"/>
  <c r="M19" s="1"/>
  <c r="I19"/>
  <c r="K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8"/>
  <c r="I28"/>
  <c r="I27" s="1"/>
  <c r="K28"/>
  <c r="M28"/>
  <c r="O28"/>
  <c r="Q28"/>
  <c r="Q27" s="1"/>
  <c r="V28"/>
  <c r="G30"/>
  <c r="M30" s="1"/>
  <c r="I30"/>
  <c r="K30"/>
  <c r="K27" s="1"/>
  <c r="O30"/>
  <c r="Q30"/>
  <c r="V30"/>
  <c r="V27" s="1"/>
  <c r="G32"/>
  <c r="I32"/>
  <c r="K32"/>
  <c r="M32"/>
  <c r="O32"/>
  <c r="Q32"/>
  <c r="V32"/>
  <c r="G34"/>
  <c r="G27" s="1"/>
  <c r="I34"/>
  <c r="K34"/>
  <c r="O34"/>
  <c r="O27" s="1"/>
  <c r="Q34"/>
  <c r="V34"/>
  <c r="I36"/>
  <c r="Q36"/>
  <c r="G37"/>
  <c r="M37" s="1"/>
  <c r="M36" s="1"/>
  <c r="I37"/>
  <c r="K37"/>
  <c r="K36" s="1"/>
  <c r="O37"/>
  <c r="O36" s="1"/>
  <c r="Q37"/>
  <c r="V37"/>
  <c r="V36" s="1"/>
  <c r="G40"/>
  <c r="G39" s="1"/>
  <c r="I40"/>
  <c r="I39" s="1"/>
  <c r="K40"/>
  <c r="K39" s="1"/>
  <c r="O40"/>
  <c r="O39" s="1"/>
  <c r="Q40"/>
  <c r="Q39" s="1"/>
  <c r="V40"/>
  <c r="V39" s="1"/>
  <c r="G43"/>
  <c r="I43"/>
  <c r="K43"/>
  <c r="M43"/>
  <c r="O43"/>
  <c r="Q43"/>
  <c r="V43"/>
  <c r="G45"/>
  <c r="I45"/>
  <c r="K45"/>
  <c r="M45"/>
  <c r="O45"/>
  <c r="Q45"/>
  <c r="V45"/>
  <c r="G48"/>
  <c r="I48"/>
  <c r="K48"/>
  <c r="M48"/>
  <c r="O48"/>
  <c r="Q48"/>
  <c r="V48"/>
  <c r="G51"/>
  <c r="I51"/>
  <c r="I50" s="1"/>
  <c r="K51"/>
  <c r="K50" s="1"/>
  <c r="M51"/>
  <c r="O51"/>
  <c r="Q51"/>
  <c r="Q50" s="1"/>
  <c r="V51"/>
  <c r="V50" s="1"/>
  <c r="G53"/>
  <c r="I53"/>
  <c r="K53"/>
  <c r="M53"/>
  <c r="O53"/>
  <c r="Q53"/>
  <c r="V53"/>
  <c r="G55"/>
  <c r="I55"/>
  <c r="K55"/>
  <c r="M55"/>
  <c r="O55"/>
  <c r="Q55"/>
  <c r="V55"/>
  <c r="G57"/>
  <c r="G50" s="1"/>
  <c r="I57"/>
  <c r="K57"/>
  <c r="O57"/>
  <c r="O50" s="1"/>
  <c r="Q57"/>
  <c r="V57"/>
  <c r="G60"/>
  <c r="G59" s="1"/>
  <c r="I60"/>
  <c r="K60"/>
  <c r="K59" s="1"/>
  <c r="M60"/>
  <c r="M59" s="1"/>
  <c r="O60"/>
  <c r="O59" s="1"/>
  <c r="Q60"/>
  <c r="V60"/>
  <c r="V59" s="1"/>
  <c r="G62"/>
  <c r="I62"/>
  <c r="K62"/>
  <c r="M62"/>
  <c r="O62"/>
  <c r="Q62"/>
  <c r="V62"/>
  <c r="G64"/>
  <c r="M64" s="1"/>
  <c r="I64"/>
  <c r="K64"/>
  <c r="O64"/>
  <c r="Q64"/>
  <c r="V64"/>
  <c r="G66"/>
  <c r="M66" s="1"/>
  <c r="I66"/>
  <c r="I59" s="1"/>
  <c r="K66"/>
  <c r="O66"/>
  <c r="Q66"/>
  <c r="Q59" s="1"/>
  <c r="V66"/>
  <c r="G69"/>
  <c r="G68" s="1"/>
  <c r="I69"/>
  <c r="I68" s="1"/>
  <c r="K69"/>
  <c r="M69"/>
  <c r="O69"/>
  <c r="O68" s="1"/>
  <c r="Q69"/>
  <c r="Q68" s="1"/>
  <c r="V69"/>
  <c r="G71"/>
  <c r="M71" s="1"/>
  <c r="I71"/>
  <c r="K71"/>
  <c r="O71"/>
  <c r="Q71"/>
  <c r="V71"/>
  <c r="G73"/>
  <c r="I73"/>
  <c r="K73"/>
  <c r="M73"/>
  <c r="O73"/>
  <c r="Q73"/>
  <c r="V73"/>
  <c r="G75"/>
  <c r="I75"/>
  <c r="K75"/>
  <c r="K68" s="1"/>
  <c r="M75"/>
  <c r="O75"/>
  <c r="Q75"/>
  <c r="V75"/>
  <c r="V68" s="1"/>
  <c r="G77"/>
  <c r="I77"/>
  <c r="K77"/>
  <c r="M77"/>
  <c r="O77"/>
  <c r="Q77"/>
  <c r="V77"/>
  <c r="G79"/>
  <c r="M79" s="1"/>
  <c r="I79"/>
  <c r="K79"/>
  <c r="O79"/>
  <c r="Q79"/>
  <c r="V79"/>
  <c r="G81"/>
  <c r="I81"/>
  <c r="K81"/>
  <c r="M81"/>
  <c r="O81"/>
  <c r="Q81"/>
  <c r="V81"/>
  <c r="G83"/>
  <c r="I83"/>
  <c r="K83"/>
  <c r="M83"/>
  <c r="O83"/>
  <c r="Q83"/>
  <c r="V83"/>
  <c r="G85"/>
  <c r="I85"/>
  <c r="K85"/>
  <c r="M85"/>
  <c r="O85"/>
  <c r="Q85"/>
  <c r="V85"/>
  <c r="G87"/>
  <c r="M87" s="1"/>
  <c r="I87"/>
  <c r="K87"/>
  <c r="O87"/>
  <c r="Q87"/>
  <c r="V87"/>
  <c r="G89"/>
  <c r="I89"/>
  <c r="K89"/>
  <c r="M89"/>
  <c r="O89"/>
  <c r="Q89"/>
  <c r="V89"/>
  <c r="G91"/>
  <c r="I91"/>
  <c r="K91"/>
  <c r="M91"/>
  <c r="O91"/>
  <c r="Q91"/>
  <c r="V91"/>
  <c r="G93"/>
  <c r="I93"/>
  <c r="K93"/>
  <c r="M93"/>
  <c r="O93"/>
  <c r="Q93"/>
  <c r="V93"/>
  <c r="G95"/>
  <c r="M95" s="1"/>
  <c r="I95"/>
  <c r="K95"/>
  <c r="O95"/>
  <c r="Q95"/>
  <c r="V95"/>
  <c r="G97"/>
  <c r="I97"/>
  <c r="K97"/>
  <c r="M97"/>
  <c r="O97"/>
  <c r="Q97"/>
  <c r="V97"/>
  <c r="G99"/>
  <c r="I99"/>
  <c r="K99"/>
  <c r="M99"/>
  <c r="O99"/>
  <c r="Q99"/>
  <c r="V99"/>
  <c r="G102"/>
  <c r="G101" s="1"/>
  <c r="I102"/>
  <c r="I101" s="1"/>
  <c r="K102"/>
  <c r="K101" s="1"/>
  <c r="O102"/>
  <c r="O101" s="1"/>
  <c r="Q102"/>
  <c r="Q101" s="1"/>
  <c r="V102"/>
  <c r="V101" s="1"/>
  <c r="G104"/>
  <c r="I104"/>
  <c r="K104"/>
  <c r="M104"/>
  <c r="O104"/>
  <c r="Q104"/>
  <c r="V104"/>
  <c r="K106"/>
  <c r="V106"/>
  <c r="G107"/>
  <c r="G106" s="1"/>
  <c r="I107"/>
  <c r="I106" s="1"/>
  <c r="K107"/>
  <c r="M107"/>
  <c r="O107"/>
  <c r="O106" s="1"/>
  <c r="Q107"/>
  <c r="Q106" s="1"/>
  <c r="V107"/>
  <c r="G109"/>
  <c r="M109" s="1"/>
  <c r="I109"/>
  <c r="K109"/>
  <c r="O109"/>
  <c r="Q109"/>
  <c r="V109"/>
  <c r="G113"/>
  <c r="I113"/>
  <c r="K113"/>
  <c r="M113"/>
  <c r="O113"/>
  <c r="Q113"/>
  <c r="V113"/>
  <c r="K115"/>
  <c r="V115"/>
  <c r="G116"/>
  <c r="G115" s="1"/>
  <c r="I116"/>
  <c r="I115" s="1"/>
  <c r="K116"/>
  <c r="M116"/>
  <c r="M115" s="1"/>
  <c r="O116"/>
  <c r="O115" s="1"/>
  <c r="Q116"/>
  <c r="Q115" s="1"/>
  <c r="V116"/>
  <c r="G118"/>
  <c r="O118"/>
  <c r="G119"/>
  <c r="I119"/>
  <c r="I118" s="1"/>
  <c r="K119"/>
  <c r="K118" s="1"/>
  <c r="M119"/>
  <c r="M118" s="1"/>
  <c r="O119"/>
  <c r="Q119"/>
  <c r="Q118" s="1"/>
  <c r="V119"/>
  <c r="V118" s="1"/>
  <c r="G128"/>
  <c r="I128"/>
  <c r="K128"/>
  <c r="M128"/>
  <c r="O128"/>
  <c r="Q128"/>
  <c r="V128"/>
  <c r="G130"/>
  <c r="I130"/>
  <c r="K130"/>
  <c r="M130"/>
  <c r="O130"/>
  <c r="Q130"/>
  <c r="V130"/>
  <c r="G132"/>
  <c r="O132"/>
  <c r="G133"/>
  <c r="I133"/>
  <c r="I132" s="1"/>
  <c r="K133"/>
  <c r="K132" s="1"/>
  <c r="M133"/>
  <c r="M132" s="1"/>
  <c r="O133"/>
  <c r="Q133"/>
  <c r="Q132" s="1"/>
  <c r="V133"/>
  <c r="V132" s="1"/>
  <c r="G136"/>
  <c r="G135" s="1"/>
  <c r="I136"/>
  <c r="I135" s="1"/>
  <c r="K136"/>
  <c r="M136"/>
  <c r="O136"/>
  <c r="O135" s="1"/>
  <c r="Q136"/>
  <c r="Q135" s="1"/>
  <c r="V136"/>
  <c r="G143"/>
  <c r="M143" s="1"/>
  <c r="I143"/>
  <c r="K143"/>
  <c r="O143"/>
  <c r="Q143"/>
  <c r="V143"/>
  <c r="G147"/>
  <c r="I147"/>
  <c r="K147"/>
  <c r="M147"/>
  <c r="O147"/>
  <c r="Q147"/>
  <c r="V147"/>
  <c r="G149"/>
  <c r="I149"/>
  <c r="K149"/>
  <c r="K135" s="1"/>
  <c r="M149"/>
  <c r="O149"/>
  <c r="Q149"/>
  <c r="V149"/>
  <c r="V135" s="1"/>
  <c r="G151"/>
  <c r="I151"/>
  <c r="K151"/>
  <c r="M151"/>
  <c r="O151"/>
  <c r="Q151"/>
  <c r="V151"/>
  <c r="G153"/>
  <c r="M153" s="1"/>
  <c r="I153"/>
  <c r="K153"/>
  <c r="O153"/>
  <c r="Q153"/>
  <c r="V153"/>
  <c r="G155"/>
  <c r="I155"/>
  <c r="K155"/>
  <c r="M155"/>
  <c r="O155"/>
  <c r="Q155"/>
  <c r="V155"/>
  <c r="G157"/>
  <c r="I157"/>
  <c r="K157"/>
  <c r="M157"/>
  <c r="O157"/>
  <c r="Q157"/>
  <c r="V157"/>
  <c r="G159"/>
  <c r="I159"/>
  <c r="K159"/>
  <c r="M159"/>
  <c r="O159"/>
  <c r="Q159"/>
  <c r="V159"/>
  <c r="G161"/>
  <c r="M161" s="1"/>
  <c r="I161"/>
  <c r="K161"/>
  <c r="O161"/>
  <c r="Q161"/>
  <c r="V161"/>
  <c r="G163"/>
  <c r="I163"/>
  <c r="K163"/>
  <c r="M163"/>
  <c r="O163"/>
  <c r="Q163"/>
  <c r="V163"/>
  <c r="G165"/>
  <c r="I165"/>
  <c r="K165"/>
  <c r="M165"/>
  <c r="O165"/>
  <c r="Q165"/>
  <c r="V165"/>
  <c r="G167"/>
  <c r="I167"/>
  <c r="K167"/>
  <c r="M167"/>
  <c r="O167"/>
  <c r="Q167"/>
  <c r="V167"/>
  <c r="G169"/>
  <c r="M169" s="1"/>
  <c r="I169"/>
  <c r="K169"/>
  <c r="O169"/>
  <c r="Q169"/>
  <c r="V169"/>
  <c r="G172"/>
  <c r="I172"/>
  <c r="K172"/>
  <c r="M172"/>
  <c r="O172"/>
  <c r="Q172"/>
  <c r="V172"/>
  <c r="G174"/>
  <c r="I174"/>
  <c r="K174"/>
  <c r="M174"/>
  <c r="O174"/>
  <c r="Q174"/>
  <c r="V174"/>
  <c r="G176"/>
  <c r="I176"/>
  <c r="K176"/>
  <c r="M176"/>
  <c r="O176"/>
  <c r="Q176"/>
  <c r="V176"/>
  <c r="G179"/>
  <c r="M179" s="1"/>
  <c r="I179"/>
  <c r="K179"/>
  <c r="O179"/>
  <c r="Q179"/>
  <c r="V179"/>
  <c r="G181"/>
  <c r="I181"/>
  <c r="K181"/>
  <c r="M181"/>
  <c r="O181"/>
  <c r="Q181"/>
  <c r="V181"/>
  <c r="G183"/>
  <c r="I183"/>
  <c r="K183"/>
  <c r="M183"/>
  <c r="O183"/>
  <c r="Q183"/>
  <c r="V183"/>
  <c r="G185"/>
  <c r="I185"/>
  <c r="K185"/>
  <c r="M185"/>
  <c r="O185"/>
  <c r="Q185"/>
  <c r="V185"/>
  <c r="G187"/>
  <c r="M187" s="1"/>
  <c r="I187"/>
  <c r="K187"/>
  <c r="O187"/>
  <c r="Q187"/>
  <c r="V187"/>
  <c r="G189"/>
  <c r="I189"/>
  <c r="O189"/>
  <c r="Q189"/>
  <c r="G190"/>
  <c r="I190"/>
  <c r="K190"/>
  <c r="K189" s="1"/>
  <c r="M190"/>
  <c r="M189" s="1"/>
  <c r="O190"/>
  <c r="Q190"/>
  <c r="V190"/>
  <c r="V189" s="1"/>
  <c r="G202"/>
  <c r="I202"/>
  <c r="K202"/>
  <c r="M202"/>
  <c r="O202"/>
  <c r="Q202"/>
  <c r="V202"/>
  <c r="G210"/>
  <c r="O210"/>
  <c r="G211"/>
  <c r="M211" s="1"/>
  <c r="M210" s="1"/>
  <c r="I211"/>
  <c r="I210" s="1"/>
  <c r="K211"/>
  <c r="K210" s="1"/>
  <c r="O211"/>
  <c r="Q211"/>
  <c r="Q210" s="1"/>
  <c r="V211"/>
  <c r="V210" s="1"/>
  <c r="G213"/>
  <c r="I213"/>
  <c r="K213"/>
  <c r="M213"/>
  <c r="O213"/>
  <c r="Q213"/>
  <c r="V213"/>
  <c r="G215"/>
  <c r="I215"/>
  <c r="K215"/>
  <c r="M215"/>
  <c r="O215"/>
  <c r="Q215"/>
  <c r="V215"/>
  <c r="G217"/>
  <c r="G218"/>
  <c r="M218" s="1"/>
  <c r="I218"/>
  <c r="I217" s="1"/>
  <c r="K218"/>
  <c r="K217" s="1"/>
  <c r="O218"/>
  <c r="Q218"/>
  <c r="Q217" s="1"/>
  <c r="V218"/>
  <c r="V217" s="1"/>
  <c r="G220"/>
  <c r="I220"/>
  <c r="K220"/>
  <c r="M220"/>
  <c r="O220"/>
  <c r="Q220"/>
  <c r="V220"/>
  <c r="G222"/>
  <c r="I222"/>
  <c r="K222"/>
  <c r="M222"/>
  <c r="O222"/>
  <c r="Q222"/>
  <c r="V222"/>
  <c r="G225"/>
  <c r="M225" s="1"/>
  <c r="I225"/>
  <c r="K225"/>
  <c r="O225"/>
  <c r="O217" s="1"/>
  <c r="Q225"/>
  <c r="V225"/>
  <c r="G227"/>
  <c r="M227" s="1"/>
  <c r="I227"/>
  <c r="K227"/>
  <c r="O227"/>
  <c r="Q227"/>
  <c r="V227"/>
  <c r="G229"/>
  <c r="I229"/>
  <c r="K229"/>
  <c r="M229"/>
  <c r="O229"/>
  <c r="Q229"/>
  <c r="V229"/>
  <c r="AE232"/>
  <c r="G45" i="12"/>
  <c r="BA32"/>
  <c r="BA29"/>
  <c r="BA27"/>
  <c r="BA25"/>
  <c r="BA23"/>
  <c r="BA20"/>
  <c r="BA16"/>
  <c r="BA12"/>
  <c r="G9"/>
  <c r="G8" s="1"/>
  <c r="I9"/>
  <c r="I8" s="1"/>
  <c r="K9"/>
  <c r="M9"/>
  <c r="O9"/>
  <c r="O8" s="1"/>
  <c r="Q9"/>
  <c r="Q8" s="1"/>
  <c r="V9"/>
  <c r="G10"/>
  <c r="M10" s="1"/>
  <c r="I10"/>
  <c r="K10"/>
  <c r="O10"/>
  <c r="Q10"/>
  <c r="V10"/>
  <c r="G13"/>
  <c r="I13"/>
  <c r="K13"/>
  <c r="M13"/>
  <c r="O13"/>
  <c r="Q13"/>
  <c r="V13"/>
  <c r="G15"/>
  <c r="I15"/>
  <c r="K15"/>
  <c r="K8" s="1"/>
  <c r="M15"/>
  <c r="O15"/>
  <c r="Q15"/>
  <c r="V15"/>
  <c r="V8" s="1"/>
  <c r="G17"/>
  <c r="I17"/>
  <c r="K17"/>
  <c r="M17"/>
  <c r="O17"/>
  <c r="Q17"/>
  <c r="V17"/>
  <c r="G19"/>
  <c r="M19" s="1"/>
  <c r="I19"/>
  <c r="K19"/>
  <c r="O19"/>
  <c r="Q19"/>
  <c r="V19"/>
  <c r="G22"/>
  <c r="G21" s="1"/>
  <c r="I22"/>
  <c r="K22"/>
  <c r="K21" s="1"/>
  <c r="M22"/>
  <c r="O22"/>
  <c r="O21" s="1"/>
  <c r="Q22"/>
  <c r="V22"/>
  <c r="V21" s="1"/>
  <c r="G24"/>
  <c r="I24"/>
  <c r="K24"/>
  <c r="M24"/>
  <c r="O24"/>
  <c r="Q24"/>
  <c r="V24"/>
  <c r="G28"/>
  <c r="M28" s="1"/>
  <c r="I28"/>
  <c r="K28"/>
  <c r="O28"/>
  <c r="Q28"/>
  <c r="V28"/>
  <c r="G31"/>
  <c r="I31"/>
  <c r="I21" s="1"/>
  <c r="K31"/>
  <c r="M31"/>
  <c r="O31"/>
  <c r="Q31"/>
  <c r="Q21" s="1"/>
  <c r="V31"/>
  <c r="G34"/>
  <c r="I34"/>
  <c r="K34"/>
  <c r="M34"/>
  <c r="O34"/>
  <c r="Q34"/>
  <c r="V34"/>
  <c r="G36"/>
  <c r="I36"/>
  <c r="K36"/>
  <c r="M36"/>
  <c r="O36"/>
  <c r="Q36"/>
  <c r="V36"/>
  <c r="G38"/>
  <c r="M38" s="1"/>
  <c r="I38"/>
  <c r="K38"/>
  <c r="O38"/>
  <c r="Q38"/>
  <c r="V38"/>
  <c r="G40"/>
  <c r="I40"/>
  <c r="K40"/>
  <c r="M40"/>
  <c r="O40"/>
  <c r="Q40"/>
  <c r="V40"/>
  <c r="G42"/>
  <c r="I42"/>
  <c r="K42"/>
  <c r="M42"/>
  <c r="O42"/>
  <c r="Q42"/>
  <c r="V42"/>
  <c r="AE45"/>
  <c r="I20" i="1"/>
  <c r="I19"/>
  <c r="F47"/>
  <c r="G23" s="1"/>
  <c r="A23" s="1"/>
  <c r="G47"/>
  <c r="G25" s="1"/>
  <c r="A25" s="1"/>
  <c r="A26" s="1"/>
  <c r="H44"/>
  <c r="I44" s="1"/>
  <c r="H43"/>
  <c r="I43" s="1"/>
  <c r="H42"/>
  <c r="H40"/>
  <c r="I40" s="1"/>
  <c r="I39" l="1"/>
  <c r="I47" s="1"/>
  <c r="J44" s="1"/>
  <c r="I79"/>
  <c r="J65" s="1"/>
  <c r="I16"/>
  <c r="I21" s="1"/>
  <c r="A24"/>
  <c r="G24"/>
  <c r="A27" s="1"/>
  <c r="G28"/>
  <c r="G26"/>
  <c r="M49" i="14"/>
  <c r="M8"/>
  <c r="M89"/>
  <c r="G84"/>
  <c r="G49"/>
  <c r="G8"/>
  <c r="M217" i="13"/>
  <c r="M106"/>
  <c r="M50"/>
  <c r="M135"/>
  <c r="M68"/>
  <c r="M8"/>
  <c r="AF232"/>
  <c r="M102"/>
  <c r="M101" s="1"/>
  <c r="M57"/>
  <c r="M40"/>
  <c r="M39" s="1"/>
  <c r="G36"/>
  <c r="M34"/>
  <c r="M27" s="1"/>
  <c r="M21" i="12"/>
  <c r="M8"/>
  <c r="AF45"/>
  <c r="J45" i="1"/>
  <c r="J43"/>
  <c r="J41"/>
  <c r="J28"/>
  <c r="J26"/>
  <c r="G38"/>
  <c r="F38"/>
  <c r="J23"/>
  <c r="J24"/>
  <c r="J25"/>
  <c r="J27"/>
  <c r="E24"/>
  <c r="E26"/>
  <c r="J40" l="1"/>
  <c r="J39"/>
  <c r="J47" s="1"/>
  <c r="J46"/>
  <c r="J68"/>
  <c r="J72"/>
  <c r="J77"/>
  <c r="J74"/>
  <c r="J67"/>
  <c r="J64"/>
  <c r="J63"/>
  <c r="J76"/>
  <c r="J66"/>
  <c r="J61"/>
  <c r="J73"/>
  <c r="J70"/>
  <c r="J62"/>
  <c r="J69"/>
  <c r="J71"/>
  <c r="J78"/>
  <c r="J75"/>
  <c r="A29"/>
  <c r="G29"/>
  <c r="G27" s="1"/>
  <c r="J79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<sst xmlns="http://schemas.openxmlformats.org/spreadsheetml/2006/main" count="1913" uniqueCount="602">
  <si>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</si>
  <si>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</si>
  <si>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</si>
  <si>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</si>
  <si>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</si>
  <si>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</si>
  <si>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</si>
  <si>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</si>
  <si>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</si>
  <si>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</si>
  <si>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</si>
  <si>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</si>
  <si>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</si>
  <si>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</si>
  <si>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</si>
  <si>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</si>
  <si>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</si>
  <si>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</si>
  <si>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</si>
  <si>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</si>
  <si>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</si>
  <si>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</si>
  <si>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</si>
  <si>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</si>
  <si>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</si>
  <si>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</si>
  <si>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</si>
  <si>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</si>
  <si>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</si>
  <si>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</si>
  <si>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</si>
  <si>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</si>
  <si>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</si>
  <si>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</si>
  <si>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</si>
  <si>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</si>
  <si>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</si>
  <si>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</si>
  <si>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</si>
  <si>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</si>
  <si>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</si>
  <si>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</si>
  <si>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</si>
  <si>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M704</t>
  </si>
  <si>
    <t>MOST NA  POŘÍČÍ ŽILINA U NJ</t>
  </si>
  <si>
    <t>Město Nový Jičín</t>
  </si>
  <si>
    <t>Masarykovo nám. 1/1</t>
  </si>
  <si>
    <t xml:space="preserve">Nový Jičín </t>
  </si>
  <si>
    <t>74101</t>
  </si>
  <si>
    <t>00298212</t>
  </si>
  <si>
    <t>CZ00298212</t>
  </si>
  <si>
    <t>MSS - projekt s.r.o.</t>
  </si>
  <si>
    <t>Michelská 580/63</t>
  </si>
  <si>
    <t>Praha-Michle</t>
  </si>
  <si>
    <t>14100</t>
  </si>
  <si>
    <t>26849836</t>
  </si>
  <si>
    <t>CZ26849836</t>
  </si>
  <si>
    <t>Stavba</t>
  </si>
  <si>
    <t>Ostatní a vedlejší náklady</t>
  </si>
  <si>
    <t>1</t>
  </si>
  <si>
    <t>VEDLEJŠÍ A OSTATNÍ NÁKLADY</t>
  </si>
  <si>
    <t>Stavební objekt</t>
  </si>
  <si>
    <t>SO 201</t>
  </si>
  <si>
    <t>MOST NA POŘÍČÍ U RD 53</t>
  </si>
  <si>
    <t>MOST NA POŘÍČÍ</t>
  </si>
  <si>
    <t>SO 202</t>
  </si>
  <si>
    <t>PROVIZORNÍ LÁVKA A STEZKA</t>
  </si>
  <si>
    <t>LÁVKA A STEZKA PRO PĚŠÍ</t>
  </si>
  <si>
    <t>Celkem za stavbu</t>
  </si>
  <si>
    <t>CZK</t>
  </si>
  <si>
    <t>#POPS</t>
  </si>
  <si>
    <t>Popis stavby: M704 - MOST NA  POŘÍČÍ ŽILINA U NJ</t>
  </si>
  <si>
    <t>#POPO</t>
  </si>
  <si>
    <t>Popis objektu: 1 - VON</t>
  </si>
  <si>
    <t>#POPR</t>
  </si>
  <si>
    <t>Popis rozpočtu: 1 - VEDLEJŠÍ A OSTATNÍ NÁKLADY</t>
  </si>
  <si>
    <t>Popis objektu: SO 201 - MOST NA POŘÍČÍ U RD 53</t>
  </si>
  <si>
    <t>Popis rozpočtu: 1 - MOST NA POŘÍČÍ</t>
  </si>
  <si>
    <t>Popis objektu: SO 202 - PROVIZORNÍ LÁVKA A STEZKA</t>
  </si>
  <si>
    <t>Popis rozpočtu: 1 - LÁVKA A STEZKA PRO PĚŠÍ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</si>
  <si>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</si>
  <si>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</si>
  <si>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</si>
  <si>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</si>
  <si>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</si>
  <si>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</si>
  <si>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</si>
  <si>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</si>
  <si>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</si>
  <si>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</si>
  <si>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</si>
  <si>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</si>
  <si>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</si>
  <si>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</si>
  <si>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</si>
  <si>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</si>
  <si>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</si>
  <si>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</si>
  <si>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</si>
  <si>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</si>
  <si>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</si>
  <si>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</si>
  <si>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</si>
  <si>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</si>
  <si>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</si>
  <si>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</si>
  <si>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</si>
  <si>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</si>
  <si>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</si>
  <si>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999</t>
  </si>
  <si>
    <t>Poplatky za skládky</t>
  </si>
  <si>
    <t>D96</t>
  </si>
  <si>
    <t>Přesuny suti a vybouraných hmot</t>
  </si>
  <si>
    <t>VN</t>
  </si>
  <si>
    <t>ON</t>
  </si>
  <si>
    <t>Soupis vedlejších a ostatních nákladů</t>
  </si>
  <si>
    <t>#TypZaznamu#</t>
  </si>
  <si>
    <t>STA</t>
  </si>
  <si>
    <t>VON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</si>
  <si>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</si>
  <si>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</si>
  <si>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</si>
  <si>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</si>
  <si>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</si>
  <si>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</si>
  <si>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</si>
  <si>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</si>
  <si>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</si>
  <si>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</si>
  <si>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</si>
  <si>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</si>
  <si>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</si>
  <si>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</si>
  <si>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</si>
  <si>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</si>
  <si>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</si>
  <si>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</si>
  <si>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</si>
  <si>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</si>
  <si>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</si>
  <si>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</si>
  <si>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</si>
  <si>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</si>
  <si>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</si>
  <si>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</si>
  <si>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</si>
  <si>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 R</t>
  </si>
  <si>
    <t xml:space="preserve">Geodetické práce </t>
  </si>
  <si>
    <t>Soubor</t>
  </si>
  <si>
    <t>RTS 24/ II</t>
  </si>
  <si>
    <t>Indiv</t>
  </si>
  <si>
    <t>VRN</t>
  </si>
  <si>
    <t>Běžná</t>
  </si>
  <si>
    <t>POL99_8</t>
  </si>
  <si>
    <t>005111020R</t>
  </si>
  <si>
    <t>Vytyčení stavby</t>
  </si>
  <si>
    <t>POP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</si>
  <si>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</si>
  <si>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</si>
  <si>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</si>
  <si>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POL99_1</t>
  </si>
  <si>
    <t>Veškeré náklady spojené s vybudováním, provozem a odstraněním zařízení staveniště.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</si>
  <si>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</si>
  <si>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</si>
  <si>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</si>
  <si>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R00000001</t>
  </si>
  <si>
    <t>Stěhování zvířat</t>
  </si>
  <si>
    <t>soubor</t>
  </si>
  <si>
    <t>Vlastní</t>
  </si>
  <si>
    <t>Případný záchranný odlov a transfer ryb podle požadavků ČRS.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</si>
  <si>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</si>
  <si>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</si>
  <si>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</si>
  <si>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</si>
  <si>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</si>
  <si>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</si>
  <si>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005211030R</t>
  </si>
  <si>
    <t xml:space="preserve">Dočasná dopravní opatření </t>
  </si>
  <si>
    <t>Součástí této položky je i zajištění náhradní autobusové dopravy (NAD).</t>
  </si>
  <si>
    <t>Součástí této položky je i nájem veškerého DZ pro zajištění plynulého dopravního provozu na všech komunikacích dotčeného stavbou.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</si>
  <si>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</si>
  <si>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</si>
  <si>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</si>
  <si>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VV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</si>
  <si>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</si>
  <si>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</si>
  <si>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</si>
  <si>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R00001T</t>
  </si>
  <si>
    <t>Zajištění povodňového a havarijního plánu pokud to bude stavba vyžadovat</t>
  </si>
  <si>
    <t xml:space="preserve">ks    </t>
  </si>
  <si>
    <t>R000001</t>
  </si>
  <si>
    <t>Geometrický plán</t>
  </si>
  <si>
    <t>GP pro věcné břemeno 6ks a GP oddělovací 6ks.</t>
  </si>
  <si>
    <t>R00003</t>
  </si>
  <si>
    <t>Zajištění první hlavní prohlídky</t>
  </si>
  <si>
    <t>R00004</t>
  </si>
  <si>
    <t>Zajištění mostního listu (evidenční list propustku)</t>
  </si>
  <si>
    <t>R00005</t>
  </si>
  <si>
    <t>Zajištění fotodokumentace průběhu stavby</t>
  </si>
  <si>
    <t>SUM</t>
  </si>
  <si>
    <t>Geodetické zaměření rohů stavby, stabilizace bodů a sestavení laviček.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</si>
  <si>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</si>
  <si>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END</t>
  </si>
  <si>
    <t>Položkový soupis prací a dodávek</t>
  </si>
  <si>
    <t>111212122R00</t>
  </si>
  <si>
    <t>Odstranění dřevin výš.nad 1m, svah 1:2, bez pařezu</t>
  </si>
  <si>
    <t>m2</t>
  </si>
  <si>
    <t>RTS 24/ I</t>
  </si>
  <si>
    <t>Práce</t>
  </si>
  <si>
    <t>POL1_1</t>
  </si>
  <si>
    <t>nálet : 45</t>
  </si>
  <si>
    <t>111251111R00</t>
  </si>
  <si>
    <t>Drcení ořezaných větví průměru do 10 cm</t>
  </si>
  <si>
    <t>m3</t>
  </si>
  <si>
    <t>45*0,03</t>
  </si>
  <si>
    <t>113108310R00</t>
  </si>
  <si>
    <t>Odstranění asfaltové vrstvy pl. do 50 m2, tl.10 cm</t>
  </si>
  <si>
    <t>nájezd od silnice : 3,2*(4,4+10)*0,5</t>
  </si>
  <si>
    <t>139601103R00</t>
  </si>
  <si>
    <t>Ruční výkop jam, rýh a šachet v hornině tř. 4</t>
  </si>
  <si>
    <t>patky zábradlí : 0,4*0,4*0,8*17</t>
  </si>
  <si>
    <t>162701105R00</t>
  </si>
  <si>
    <t>Vodorovné přemístění výkopku z hor.1-4 do 10000 m</t>
  </si>
  <si>
    <t>2,176</t>
  </si>
  <si>
    <t>162701109R00</t>
  </si>
  <si>
    <t>Příplatek k vod. přemístění hor.1-4 za další 1 km</t>
  </si>
  <si>
    <t>2,176*5</t>
  </si>
  <si>
    <t>162201203R00</t>
  </si>
  <si>
    <t>Vodorovné přemíst.výkopku, kolečko hor.1-4, do 10m</t>
  </si>
  <si>
    <t>167101201R00</t>
  </si>
  <si>
    <t>Nakládání výkopku z hor. 1 ÷ 4 - ručně</t>
  </si>
  <si>
    <t>199000002R00</t>
  </si>
  <si>
    <t>Poplatek za skládku horniny 1- 4, č. dle katal. odpadů 17 05 04</t>
  </si>
  <si>
    <t>215901101RT5</t>
  </si>
  <si>
    <t>Zhutnění podloží z hornin nesoudržných do 92% PS, vibrační deskou</t>
  </si>
  <si>
    <t>23,04</t>
  </si>
  <si>
    <t>275314116R00</t>
  </si>
  <si>
    <t>Beton základových patek prostý C 25/30 XA2</t>
  </si>
  <si>
    <t>patky zábradlí : 0,4*0,4*1*17</t>
  </si>
  <si>
    <t>275354111R00</t>
  </si>
  <si>
    <t>Bednění stěn základových patek zřízení</t>
  </si>
  <si>
    <t>0,3*0,4*4*17</t>
  </si>
  <si>
    <t>275354211R00</t>
  </si>
  <si>
    <t>Bednění základových patek odstranění</t>
  </si>
  <si>
    <t>8,16</t>
  </si>
  <si>
    <t>348171111R00</t>
  </si>
  <si>
    <t>Osazení ocelového zábradlí na mostě do 100 kg/m</t>
  </si>
  <si>
    <t>m</t>
  </si>
  <si>
    <t>zábradlí most : 18,45*2</t>
  </si>
  <si>
    <t>451476111R00</t>
  </si>
  <si>
    <t>Podkladní vrstva z CHS Epoxy 531, 1.vrstva 1cm</t>
  </si>
  <si>
    <t>podmaz pat.plechů zábradlí : 0,2*0,2*20</t>
  </si>
  <si>
    <t>pod ložiska : 0,5*0,3*4</t>
  </si>
  <si>
    <t>451476112R00</t>
  </si>
  <si>
    <t>Podkladní vrstva z CHS Epoxy 531, další vr. 1 cm</t>
  </si>
  <si>
    <t>pod ložiska : 0,5*0,3*4*2</t>
  </si>
  <si>
    <t>42717OA0</t>
  </si>
  <si>
    <t>ZAKRYTÍ KANÁLŮ Z DÍLCŮ KOVOVÝCH</t>
  </si>
  <si>
    <t>T</t>
  </si>
  <si>
    <t>EXP 23</t>
  </si>
  <si>
    <t>Agregovaná položka</t>
  </si>
  <si>
    <t>POL2_1</t>
  </si>
  <si>
    <t xml:space="preserve">mostovka : </t>
  </si>
  <si>
    <t>rošt  34,3/25,4/5 výška 70 : 3*18,5*0,1021</t>
  </si>
  <si>
    <t>42860OA0</t>
  </si>
  <si>
    <t>MOSTNÍ LOŽISKA ELASTOMEROVÁ</t>
  </si>
  <si>
    <t>KUS</t>
  </si>
  <si>
    <t>573111121R00</t>
  </si>
  <si>
    <t>Postřik infiltrační, množství zbytkového asfaltového pojiva 0,60 kg/m2</t>
  </si>
  <si>
    <t>573231123R00</t>
  </si>
  <si>
    <t>Postřik spojovací z KAE, množství zbytkového asfaltu 0,3 kg/m2</t>
  </si>
  <si>
    <t>577131111RT3</t>
  </si>
  <si>
    <t>Beton asfalt. ACO 11+ obrusný, š. do 3 m, tl. 4 cm, plochy 101-200 m2</t>
  </si>
  <si>
    <t>nájezd ze silnice : 3,2*(4,4+10)*0,5</t>
  </si>
  <si>
    <t>577151123RT3</t>
  </si>
  <si>
    <t>Beton asfalt. ACL 16+ ložný, š. do 3 m, tl. 6 cm, plochy 101-200 m2</t>
  </si>
  <si>
    <t>622211111R00</t>
  </si>
  <si>
    <t>Čištění zdiva opěr, pilířů, křídel od mechu</t>
  </si>
  <si>
    <t>dlažba koryto drn : 6*(4,9+7,3)</t>
  </si>
  <si>
    <t>627455111R00</t>
  </si>
  <si>
    <t>Spárování starého zdiva z lom. kamene hl. do 8 cm</t>
  </si>
  <si>
    <t>přespárování dlažby : 73,2</t>
  </si>
  <si>
    <t>626213OA0</t>
  </si>
  <si>
    <t>REPROFILACE VODOROVNÝCH PLOCH SHORA SANAČNÍ MALTOU JEDNOVRST TL 30MM</t>
  </si>
  <si>
    <t>M2</t>
  </si>
  <si>
    <t>sanace prahů : 0,7*3,8*2</t>
  </si>
  <si>
    <t>62631OA0</t>
  </si>
  <si>
    <t>SPOJOVACÍ MŮSTEK MEZI STARÝM A NOVÝM BETONEM</t>
  </si>
  <si>
    <t>5,32</t>
  </si>
  <si>
    <t>911231111R00</t>
  </si>
  <si>
    <t>Osazení a montáž silnič.zábradlí ocelového,2 madla</t>
  </si>
  <si>
    <t>vně mostu : 34,25</t>
  </si>
  <si>
    <t>914001121RT6</t>
  </si>
  <si>
    <t>Osaz.svislé dopr.značky a sloupku,Al patka, základ, včetně dodávky sloupku a značky</t>
  </si>
  <si>
    <t>kus</t>
  </si>
  <si>
    <t>P6,B13,B15 : 1+2+2</t>
  </si>
  <si>
    <t>914001125R00</t>
  </si>
  <si>
    <t>Osazení svislé dopr.značky na sloupek nebo konzolu</t>
  </si>
  <si>
    <t>B14,P7,P8,E13 : 2+1+1+4</t>
  </si>
  <si>
    <t>914991001R00</t>
  </si>
  <si>
    <t>Montáž dočasné značky včetně stojanu</t>
  </si>
  <si>
    <t>IS11b,B1,B13 IP10a,E13 : 7+2+2+2+2</t>
  </si>
  <si>
    <t>914991002R00</t>
  </si>
  <si>
    <t>Montáž dočasné značky velkoplošné včetně stojanu</t>
  </si>
  <si>
    <t>914991003R00</t>
  </si>
  <si>
    <t>Montáž dočasné zábrany vč. sloupků a podstavců</t>
  </si>
  <si>
    <t>Z2 : 2</t>
  </si>
  <si>
    <t>914991007R00</t>
  </si>
  <si>
    <t>Montáž výstražných světel do 3 ks vč.baterie</t>
  </si>
  <si>
    <t>sada</t>
  </si>
  <si>
    <t>914993001R00</t>
  </si>
  <si>
    <t>Demontáž dočasné značky včetně stojanu</t>
  </si>
  <si>
    <t>15</t>
  </si>
  <si>
    <t>914993002R00</t>
  </si>
  <si>
    <t>Demontáž dočasné velkoplošné značky včetně stojanu</t>
  </si>
  <si>
    <t>914993003R00</t>
  </si>
  <si>
    <t>Demontáž dočasné zábrany vč.sloupků a podstavců</t>
  </si>
  <si>
    <t>914993007R00</t>
  </si>
  <si>
    <t>Demontáž dočas. výstraž. světel do 3ks vč. baterií</t>
  </si>
  <si>
    <t>914A21OA0</t>
  </si>
  <si>
    <t>EV ČÍSLO MOSTU OCEL S FÓLIÍ TŘ.1 DODÁVKA A MONTÁŽ</t>
  </si>
  <si>
    <t>označení mostu a toku : 2+2</t>
  </si>
  <si>
    <t>40445008.AR</t>
  </si>
  <si>
    <t>Značka dopravní upravující přednost P 7, rozměr 700 mm, fólie 1</t>
  </si>
  <si>
    <t>SPCM</t>
  </si>
  <si>
    <t>Specifikace</t>
  </si>
  <si>
    <t>POL3_1</t>
  </si>
  <si>
    <t>40445014.AR</t>
  </si>
  <si>
    <t>Značka dopravní upravující přednost P 8, rozměr 500 x 500 mm, fólie 1</t>
  </si>
  <si>
    <t>40445023.AR</t>
  </si>
  <si>
    <t>Značka dopravní zákazová B 1 - B 34, rozměr 700 mm, fólie 1</t>
  </si>
  <si>
    <t>B14 : 2</t>
  </si>
  <si>
    <t>40445157.AR</t>
  </si>
  <si>
    <t>Značka dopravní dodatková E 8 svislá, rozměr 500 x 150 mm, fólie 1</t>
  </si>
  <si>
    <t>E 13 : 4</t>
  </si>
  <si>
    <t>938441OA0</t>
  </si>
  <si>
    <t>OČIŠTĚNÍ ZDIVA OTRYSKÁNÍM TLAKOVOU VODOU DO 200 BARŮ</t>
  </si>
  <si>
    <t>dlažba koryto : 73,20</t>
  </si>
  <si>
    <t>938541OA0</t>
  </si>
  <si>
    <t>OČIŠTĚNÍ BETON KONSTR OTRYSKÁNÍM TLAK VODOU DO 200 BARŮ</t>
  </si>
  <si>
    <t>prahy,záv.zídka : ((0,7+0,6)*3,8+0,7*0,6*2+0,3*0,6*2)*2</t>
  </si>
  <si>
    <t>948171121R00</t>
  </si>
  <si>
    <t>Konstrukce z oc. nosníků H 10 m dl. 26 m - zřízení</t>
  </si>
  <si>
    <t>t</t>
  </si>
  <si>
    <t>14,926</t>
  </si>
  <si>
    <t>948171122R00</t>
  </si>
  <si>
    <t>Konstrukce z oc. nosníků H 10 m dl. 26 m - odstr.</t>
  </si>
  <si>
    <t>I 18 : 3,5*2*0,0219</t>
  </si>
  <si>
    <t>L 120/80/12 : 5,1*2*2*0,0178</t>
  </si>
  <si>
    <t>pás 8/16 : 2,5*2*0,0101</t>
  </si>
  <si>
    <t>94190OA0</t>
  </si>
  <si>
    <t>LEHKÉ PRACOVNÍ LEŠENÍ DO 1,5 KPA</t>
  </si>
  <si>
    <t>M3OP</t>
  </si>
  <si>
    <t>montáž zábradlí : (18,5+6,5)*0,5*1*4*2</t>
  </si>
  <si>
    <t>953981104R00</t>
  </si>
  <si>
    <t>Chemické kotvy do betonu, hl. 125 mm, M 16, ampule</t>
  </si>
  <si>
    <t>patní plechy zábradlí : 20*4</t>
  </si>
  <si>
    <t>963065313R00</t>
  </si>
  <si>
    <t>Bourání nosné konstrukce trámové ze sbíj. nosníků</t>
  </si>
  <si>
    <t>nosníky 24/45 : 0,24*0,45*18,5*6</t>
  </si>
  <si>
    <t>vzpěry 24/40 : 0,24*0,4*6,6*2*2</t>
  </si>
  <si>
    <t>rozpěra 24/40 : 0,24*0,4*6*2</t>
  </si>
  <si>
    <t>zavětrování 24/24 : 0,24*0,24*6,5*2*2</t>
  </si>
  <si>
    <t>krajová obruba 10/15 : 0,1*0,15*5*18,5</t>
  </si>
  <si>
    <t>svodnice 5/12 : 0,05*0,12*2*48,5*2</t>
  </si>
  <si>
    <t>ztužení nosníků 15/15 : 0,15*0,15*2*18,5*2</t>
  </si>
  <si>
    <t>podklad opěry : 0,4*0,04*3,5*2</t>
  </si>
  <si>
    <t>963065422R00</t>
  </si>
  <si>
    <t>Bourání mostovek ze dřeva tvrdého z hranolů</t>
  </si>
  <si>
    <t>mostovka dub 16/10 : 3,5*18,5*0,1</t>
  </si>
  <si>
    <t>963065711R00</t>
  </si>
  <si>
    <t>Bourání zábradlí dřevěného vzdál. sloupků do 2,5 m</t>
  </si>
  <si>
    <t>18,5*2</t>
  </si>
  <si>
    <t>998212111R00</t>
  </si>
  <si>
    <t>Přesun hmot, mosty zděné, monolitické do 20 m</t>
  </si>
  <si>
    <t>45,41225-19,95184</t>
  </si>
  <si>
    <t>767995104R00</t>
  </si>
  <si>
    <t>Výroba a montáž kov. atypických konstr. do 50 kg</t>
  </si>
  <si>
    <t>kg</t>
  </si>
  <si>
    <t>POL1_7</t>
  </si>
  <si>
    <t>zábradlí most 1 D60/5 : 18,45*2*6,82</t>
  </si>
  <si>
    <t>2 D76/4 : (18,45*2*2+8,7*2)*7,11</t>
  </si>
  <si>
    <t>3 R14 : 77,506*2*1,21</t>
  </si>
  <si>
    <t>P1 80/5 : 0,05*20*3,14</t>
  </si>
  <si>
    <t>P2 80/10 : 0,4*20*6,28</t>
  </si>
  <si>
    <t>P3 80/5 : 0,3*20*3,14</t>
  </si>
  <si>
    <t>767995105R00</t>
  </si>
  <si>
    <t>Výroba a montáž kov. atypických konstr. do 100 kg</t>
  </si>
  <si>
    <t>zábradlí vně mostu D76/4 : 52,75*7,11</t>
  </si>
  <si>
    <t>trubky D48/3 : 34,25*3,33</t>
  </si>
  <si>
    <t>ptní plechy 200/10 : 0,2*20*15,7</t>
  </si>
  <si>
    <t>767995107R00</t>
  </si>
  <si>
    <t>Výroba a montáž kov. atypických konstr. do 500 kg</t>
  </si>
  <si>
    <t>obruba mostovky 200/12 : 18,5*2*18,8</t>
  </si>
  <si>
    <t>767995108R00</t>
  </si>
  <si>
    <t>Výroba a montáž kov. atypických konstr. nad 500 kg</t>
  </si>
  <si>
    <t>most : 14925,593</t>
  </si>
  <si>
    <t>998767101R00</t>
  </si>
  <si>
    <t>Přesun hmot pro zámečnické konstr., výšky do 6 m</t>
  </si>
  <si>
    <t>19,95184</t>
  </si>
  <si>
    <t>13212088R</t>
  </si>
  <si>
    <t>Tyč ocelová kruhová S355JR, průměr 14 mm</t>
  </si>
  <si>
    <t>RTS 23/ II</t>
  </si>
  <si>
    <t>77,506*2*0,00121*1,15</t>
  </si>
  <si>
    <t>13322750R</t>
  </si>
  <si>
    <t>Tyč ocelová plochá S235JR, rozměr 80 x 5 mm</t>
  </si>
  <si>
    <t>P1,P3 : (0,05*20+0,3*20)*0,00314*1,15</t>
  </si>
  <si>
    <t>13322762R</t>
  </si>
  <si>
    <t>Tyč ocelová plochá S235JR, rozměr 80 x 10 mm</t>
  </si>
  <si>
    <t>P2 : 0,4*20*0,00628*1,15</t>
  </si>
  <si>
    <t>13331838R</t>
  </si>
  <si>
    <t>Tyč ocelová L rovnoramenná S235JR, rozměr 100 x 100 x 10 mm</t>
  </si>
  <si>
    <t>L100/100/8 : 3,15*10*0,0122*1,1</t>
  </si>
  <si>
    <t>13482710R</t>
  </si>
  <si>
    <t>Tyč ocelová IPE 180, S235JR</t>
  </si>
  <si>
    <t>IPN 180 : 18,45*7*0,0219*1,1</t>
  </si>
  <si>
    <t>13486375R</t>
  </si>
  <si>
    <t>Tyč ocelová HEA 500, S235JR</t>
  </si>
  <si>
    <t>HEA 800 : 18,45*2*0,224*1,1</t>
  </si>
  <si>
    <t>13487120R</t>
  </si>
  <si>
    <t>Tyč ocelová HEB 220, S235JR</t>
  </si>
  <si>
    <t>3,385*11*0,0715*1,1</t>
  </si>
  <si>
    <t>13515120R</t>
  </si>
  <si>
    <t>Ocel široká jakost S235 JRG2, rozměr 200 x 10 mm</t>
  </si>
  <si>
    <t>0,2*20*0,0157*1,15</t>
  </si>
  <si>
    <t>P4.1 : 0,3*10*0,0157*1,1</t>
  </si>
  <si>
    <t>P4.2 : 0,35*10*0,0157*1,1</t>
  </si>
  <si>
    <t>13515122R</t>
  </si>
  <si>
    <t>Ocel široká jakost S235 JRG2, rozměr 200 x 12 mm</t>
  </si>
  <si>
    <t>obruba mostovky : 18,5*2*0,0188*1,1</t>
  </si>
  <si>
    <t>12710132R</t>
  </si>
  <si>
    <t>plech nerezový jakost 1.4301; povrch hladký,rovný, matný lesk; tl 5,00 mm</t>
  </si>
  <si>
    <t>POL3_</t>
  </si>
  <si>
    <t>Překrytí dilatační spáry (MZ) : 0,25*3,1*2*1,3</t>
  </si>
  <si>
    <t>13611238R</t>
  </si>
  <si>
    <t>Plech hladký S235JR 15,00 x 1000 x 2000 mm</t>
  </si>
  <si>
    <t>P1 : 0,739*0,142*30*0,118*1,1</t>
  </si>
  <si>
    <t>P2 : 0,542*0,142*22*0,118*1,1</t>
  </si>
  <si>
    <t>13615018R</t>
  </si>
  <si>
    <t>Plech hladký S235JR 35,00 x 2000 x 6000 mm</t>
  </si>
  <si>
    <t>0,35*0,3*4*0,275*1,1</t>
  </si>
  <si>
    <t>14115335R</t>
  </si>
  <si>
    <t>Trubka bezešvá hladká 11 353, rozměr 48,3 x 2,6 mm</t>
  </si>
  <si>
    <t>34,25*1,15</t>
  </si>
  <si>
    <t>14120871R</t>
  </si>
  <si>
    <t>Trubka bezešvá hladká 11 353.0, rozměr 60,3 x 4,0 mm</t>
  </si>
  <si>
    <t>18,45*2*1,15</t>
  </si>
  <si>
    <t>14125330R</t>
  </si>
  <si>
    <t>Trubka bezešvá hladká 11 353.0, rozměr 76,0 x 4,0 mm</t>
  </si>
  <si>
    <t>(18,45*2*2+8,7*2)*1,15</t>
  </si>
  <si>
    <t>52,75*1,15</t>
  </si>
  <si>
    <t>783121OA0</t>
  </si>
  <si>
    <t>PROTIKOROZ OCHR OK NÁTĚREM VÍCEVRST SE ZÁKL S VYS OBSAHEM ZN</t>
  </si>
  <si>
    <t>POL2_7</t>
  </si>
  <si>
    <t>zábradlí vně : 3,14*(0,076*52,75+0,048*34,25)+0,2*0,2*20*2</t>
  </si>
  <si>
    <t>zábradlí most : 3,14*(0,06*18,45+0,076*(18,45*2+8,7)+0,014*77,506)*2</t>
  </si>
  <si>
    <t>(0,08*0,05+0,08*0,4+0,08*0,3)*2*20</t>
  </si>
  <si>
    <t>most HEA 80 : (0,8+0,3*2)*2*18,45*2</t>
  </si>
  <si>
    <t>HEB 22 : (0,22+0,22*2)*2*3,385*11</t>
  </si>
  <si>
    <t>IPN 18 : (0,18+0,1*2)*2*18,45*7</t>
  </si>
  <si>
    <t>L100/100/8 : 0,1*4*3,15*10</t>
  </si>
  <si>
    <t>plechy most : (0,734*0,142*30+0,542*0,142*22)*2</t>
  </si>
  <si>
    <t>(0,35*0,3*2+0,035*(0,35+0,3)*2)*4</t>
  </si>
  <si>
    <t>(0,3+0,35)*0,2*2*10</t>
  </si>
  <si>
    <t>obruba mostovky 200/12 : 0,2*2*18,5*2</t>
  </si>
  <si>
    <t>78315OA0</t>
  </si>
  <si>
    <t>PROTIKOROZ OCHRANA OCEL KONSTR ŽÁR ZINKOVÁNÍM PONOREM</t>
  </si>
  <si>
    <t>zábradlí vně mostu : 3,14*(0,076+0,068)*52,75</t>
  </si>
  <si>
    <t>3,14*(0,048+0,042)*34,25</t>
  </si>
  <si>
    <t>pat.plechy : 0,2*0,2*20*2</t>
  </si>
  <si>
    <t>zábradlí most : 3,14*(0,06+0,05)*18,45*2</t>
  </si>
  <si>
    <t>3,14*(0,076+0,068)*(18,45*2*2+8,7*2)</t>
  </si>
  <si>
    <t>výplň D14 : 3,14*0,014*77,506*2</t>
  </si>
  <si>
    <t>plechy : (0,05*0,08+0,4*0,08+0,3*0,08)*20*2</t>
  </si>
  <si>
    <t>979089001R00</t>
  </si>
  <si>
    <t>Poplatek za uložení odpadního štěrku a kameniva, skupina odpadu 010408</t>
  </si>
  <si>
    <t>5,068</t>
  </si>
  <si>
    <t>979990161R00</t>
  </si>
  <si>
    <t>Poplatek za uložení - dřevo, skupina odpadu 170201</t>
  </si>
  <si>
    <t>POL1_3</t>
  </si>
  <si>
    <t>18,14517</t>
  </si>
  <si>
    <t>979999995R00</t>
  </si>
  <si>
    <t>Poplatek za recyklaci asfaltu, kusovost do 1600 cm2, (skup.170302)</t>
  </si>
  <si>
    <t>1 : 5,068</t>
  </si>
  <si>
    <t>979082113R00</t>
  </si>
  <si>
    <t>Vodorovná doprava suti po suchu do 1000 m</t>
  </si>
  <si>
    <t>979082119R00</t>
  </si>
  <si>
    <t>Příplatek k přesunu suti za každých dalších 1000 m</t>
  </si>
  <si>
    <t>5,068*14</t>
  </si>
  <si>
    <t>979084113R00</t>
  </si>
  <si>
    <t>Vodorovná doprava hmot po suchu do 1000 m</t>
  </si>
  <si>
    <t>91 : 1,768</t>
  </si>
  <si>
    <t>96 : 18,14517</t>
  </si>
  <si>
    <t>979084119R00</t>
  </si>
  <si>
    <t>Příplatek k přesunu hmot za každých dalších 1000 m</t>
  </si>
  <si>
    <t>19,91317*14</t>
  </si>
  <si>
    <t>979087112R00</t>
  </si>
  <si>
    <t>Nakládání suti na dopravní prostředky - mosty</t>
  </si>
  <si>
    <t>979087113R00</t>
  </si>
  <si>
    <t>Nakládání vybour.hmot na doprav.prostředky - mosty</t>
  </si>
  <si>
    <t>19,91317</t>
  </si>
  <si>
    <t>111301111R00</t>
  </si>
  <si>
    <t>Sejmutí drnu tl. do 10 cm, s přemístěním do 50 m</t>
  </si>
  <si>
    <t>základy : (3+2)*4</t>
  </si>
  <si>
    <t>stezka : (2,5+2)*0,5*(4+3,1+3,9+2,4+3,7)</t>
  </si>
  <si>
    <t>113107505R00</t>
  </si>
  <si>
    <t>Odstranění podkladu pl. 50 m2,kam.drcené tl.5 cm</t>
  </si>
  <si>
    <t>18,6</t>
  </si>
  <si>
    <t>113107510R00</t>
  </si>
  <si>
    <t>Odstranění podkladu pl. 50 m2,kam.drcené tl.10 cm</t>
  </si>
  <si>
    <t>7,68</t>
  </si>
  <si>
    <t>113107515R00</t>
  </si>
  <si>
    <t>Odstranění podkladu pl. 50 m2,kam.drcené tl.15 cm</t>
  </si>
  <si>
    <t>34,2</t>
  </si>
  <si>
    <t>122202201R00</t>
  </si>
  <si>
    <t>Odkopávky pro silnice v hor. 3 do 100 m3</t>
  </si>
  <si>
    <t>odkop stezka : 9,3375</t>
  </si>
  <si>
    <t>131301110R00</t>
  </si>
  <si>
    <t>Hloubení nezapaž. jam hor.4 do 50 m3, STROJNĚ</t>
  </si>
  <si>
    <t>(1,8+2,1)*0,5*0,5*3,5+2,2*0,4*0,5*3,6</t>
  </si>
  <si>
    <t>3*0,8*0,5*3,6</t>
  </si>
  <si>
    <t>131301119R00</t>
  </si>
  <si>
    <t>Příplatek za lepivost - hloubení nezap.jam v hor.4</t>
  </si>
  <si>
    <t>9,3165</t>
  </si>
  <si>
    <t>171101111R00</t>
  </si>
  <si>
    <t>Uložení sypaniny z hornin nesoudržných s I(d) 0,9</t>
  </si>
  <si>
    <t>těleso stezky u opěr : (0,6+0,9)*0,5*4*(0,5+0,4)</t>
  </si>
  <si>
    <t>od mostu : (2,5+2)*0,5*4*0,5*0,5</t>
  </si>
  <si>
    <t>druhá strana : (2,5+2)*0,5*(3+3,9+2,4+3,7)*0,3*0,5</t>
  </si>
  <si>
    <t>174101101R00</t>
  </si>
  <si>
    <t>Zásyp jam, rýh, šachet se zhutněním</t>
  </si>
  <si>
    <t>základy : 9,3375</t>
  </si>
  <si>
    <t>180401212R00</t>
  </si>
  <si>
    <t>Založení trávníku lučního výsevem ve svahu do 1:2</t>
  </si>
  <si>
    <t>58,475</t>
  </si>
  <si>
    <t>182301122R00</t>
  </si>
  <si>
    <t>Rozprostření ornice, svah, tl. 10-15 cm, do 500 m2</t>
  </si>
  <si>
    <t>00572404R</t>
  </si>
  <si>
    <t>Směs travní dálniční univerzální PROFI, á 25 kg</t>
  </si>
  <si>
    <t>58,475*0,03</t>
  </si>
  <si>
    <t>stezka : 2*(4+13,1)</t>
  </si>
  <si>
    <t>289970111R00</t>
  </si>
  <si>
    <t>Vrstva geotextilie Geofiltex 300g/m2</t>
  </si>
  <si>
    <t>zábradlí : 1,1*12*2</t>
  </si>
  <si>
    <t>27211OA0</t>
  </si>
  <si>
    <t>ZÁKLADY Z DÍLCŮ BETONOVÝCH</t>
  </si>
  <si>
    <t>M3</t>
  </si>
  <si>
    <t>lávka základy : 1*3*0,15*(6+4)</t>
  </si>
  <si>
    <t>348185111R00</t>
  </si>
  <si>
    <t>Zábradlí dřevěné dočasné, zřízení</t>
  </si>
  <si>
    <t>lávka : 12*2</t>
  </si>
  <si>
    <t>348185211R00</t>
  </si>
  <si>
    <t>Zábradlí dřevěné dočasné, odstranění</t>
  </si>
  <si>
    <t>12*2</t>
  </si>
  <si>
    <t>421955111R00</t>
  </si>
  <si>
    <t>Podlaha dočasná z měk. dřeva, zřízení s dodáním h.</t>
  </si>
  <si>
    <t>podlaha lávky tl.5cm : 1,55*12</t>
  </si>
  <si>
    <t>421955211R00</t>
  </si>
  <si>
    <t>Podlaha dočasná z měkkého dřeva, odstranění</t>
  </si>
  <si>
    <t>423951111R00</t>
  </si>
  <si>
    <t>Dočasné konstrukce ze dřeva hran. trvání do 2 roků</t>
  </si>
  <si>
    <t>závěrné zídky : 0,32*3*2*0,05</t>
  </si>
  <si>
    <t>podklady : 0,1*0,1*(2,5*7+2*6)</t>
  </si>
  <si>
    <t>423952111R00</t>
  </si>
  <si>
    <t>Dočasné konstrukce ze dřeva hran., odstranění</t>
  </si>
  <si>
    <t>0,391</t>
  </si>
  <si>
    <t>564811111R00</t>
  </si>
  <si>
    <t>Podklad ze štěrkodrti po zhutnění tloušťky 5 cm</t>
  </si>
  <si>
    <t>kryt steka 8/16 : 1,5+(4+13,1)</t>
  </si>
  <si>
    <t>564831111R00</t>
  </si>
  <si>
    <t>Podklad ze štěrkodrti po zhutnění tloušťky 10 cm</t>
  </si>
  <si>
    <t>pod panely : 1,2*3,2*2</t>
  </si>
  <si>
    <t>564851111R00</t>
  </si>
  <si>
    <t>Podklad ze štěrkodrti po zhutnění tloušťky 15 cm</t>
  </si>
  <si>
    <t>948171111R00</t>
  </si>
  <si>
    <t>Konstrukce z oc. nosníků H 10 m dl. 12 m - zřízení</t>
  </si>
  <si>
    <t>IPE33 : 12*2*0,0491</t>
  </si>
  <si>
    <t>948171112R00</t>
  </si>
  <si>
    <t>Konstrukce z oc. nosníků H 10 m dl. 12 m - odstr.</t>
  </si>
  <si>
    <t>1,1784</t>
  </si>
  <si>
    <t>13482740R</t>
  </si>
  <si>
    <t>Tyč ocelová IPE 330, S235JR</t>
  </si>
  <si>
    <t>12*2*0,0491</t>
  </si>
  <si>
    <t>96611OA0</t>
  </si>
  <si>
    <t>BOURÁNÍ KONSTRUKCÍ Z BETONOVÝCH DÍLCŮ</t>
  </si>
  <si>
    <t>4,5</t>
  </si>
  <si>
    <t>998218111R00</t>
  </si>
  <si>
    <t>Přesun hmot, mosty dřevěné, výšky do 10 m</t>
  </si>
  <si>
    <t>31,37974</t>
  </si>
  <si>
    <t>767995103R00</t>
  </si>
  <si>
    <t>Výroba a montáž kov. atypických konstr. do 20 kg</t>
  </si>
  <si>
    <t>IPE33 příčné větrování oR16 : 1,5*2*5*1,576</t>
  </si>
  <si>
    <t>13211258R</t>
  </si>
  <si>
    <t>Tyč ocelová kruhová S235JR, průměr 16 mm</t>
  </si>
  <si>
    <t>1,5*2*5*0,001576</t>
  </si>
  <si>
    <t>15,0216</t>
  </si>
  <si>
    <t>979990108R00</t>
  </si>
  <si>
    <t>Poplatek za uložení suti - železobeton, skupina odpadu 170101</t>
  </si>
  <si>
    <t>11,0115</t>
  </si>
  <si>
    <t>1 : 15,0216</t>
  </si>
  <si>
    <t>15,0216*14</t>
  </si>
  <si>
    <t>11,0115*14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</si>
</sst>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2" t="s">
        <v>39</v>
      </c>
      <c r="B2" s="72"/>
      <c r="C2" s="72"/>
      <c r="D2" s="72"/>
      <c r="E2" s="72"/>
      <c r="F2" s="72"/>
      <c r="G2" s="72"/>
    </row>
  </sheetData>
  <sheetProtection password="918B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2"/>
  <sheetViews>
    <sheetView showGridLines="0" topLeftCell="B22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SUMIF(F61:F78,A16,I61:I78)+SUMIF(F61:F78,"PSU",I61:I78)</f>
        <v>0</v>
      </c>
      <c r="J16" s="81"/>
    </row>
    <row r="17" spans="1:10" ht="23.25" customHeight="1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SUMIF(F61:F78,A17,I61:I78)</f>
        <v>0</v>
      </c>
      <c r="J17" s="81"/>
    </row>
    <row r="18" spans="1:10" ht="23.25" customHeight="1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SUMIF(F61:F78,A18,I61:I78)</f>
        <v>0</v>
      </c>
      <c r="J18" s="81"/>
    </row>
    <row r="19" spans="1:10" ht="23.25" customHeight="1">
      <c r="A19" s="194" t="s">
        <v>113</v>
      </c>
      <c r="B19" s="37" t="s">
        <v>27</v>
      </c>
      <c r="C19" s="58"/>
      <c r="D19" s="59"/>
      <c r="E19" s="79"/>
      <c r="F19" s="80"/>
      <c r="G19" s="79"/>
      <c r="H19" s="80"/>
      <c r="I19" s="79">
        <f>SUMIF(F61:F78,A19,I61:I78)</f>
        <v>0</v>
      </c>
      <c r="J19" s="81"/>
    </row>
    <row r="20" spans="1:10" ht="23.25" customHeight="1">
      <c r="A20" s="194" t="s">
        <v>114</v>
      </c>
      <c r="B20" s="37" t="s">
        <v>28</v>
      </c>
      <c r="C20" s="58"/>
      <c r="D20" s="59"/>
      <c r="E20" s="79"/>
      <c r="F20" s="80"/>
      <c r="G20" s="79"/>
      <c r="H20" s="80"/>
      <c r="I20" s="79">
        <f>SUMIF(F61:F78,A20,I61:I78)</f>
        <v>0</v>
      </c>
      <c r="J20" s="81"/>
    </row>
    <row r="21" spans="1:10" ht="23.25" customHeight="1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>
      <c r="A39" s="134">
        <v>1</v>
      </c>
      <c r="B39" s="144" t="s">
        <v>57</v>
      </c>
      <c r="C39" s="145"/>
      <c r="D39" s="145"/>
      <c r="E39" s="145"/>
      <c r="F39" s="146">
        <f>'1 1 Naklady'!AE45+'SO 201 1 Pol'!AE232+'SO 202 1 Pol'!AE103</f>
        <v>0</v>
      </c>
      <c r="G39" s="147">
        <f>'1 1 Naklady'!AF45+'SO 201 1 Pol'!AF232+'SO 202 1 Pol'!AF103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>
      <c r="A40" s="134">
        <v>2</v>
      </c>
      <c r="B40" s="150"/>
      <c r="C40" s="151" t="s">
        <v>58</v>
      </c>
      <c r="D40" s="151"/>
      <c r="E40" s="151"/>
      <c r="F40" s="152">
        <f>'1 1 Naklady'!AE45</f>
        <v>0</v>
      </c>
      <c r="G40" s="153">
        <f>'1 1 Naklady'!AF45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>
      <c r="A41" s="134">
        <v>3</v>
      </c>
      <c r="B41" s="155" t="s">
        <v>59</v>
      </c>
      <c r="C41" s="145" t="s">
        <v>60</v>
      </c>
      <c r="D41" s="145"/>
      <c r="E41" s="145"/>
      <c r="F41" s="156">
        <f>'1 1 Naklady'!AE45</f>
        <v>0</v>
      </c>
      <c r="G41" s="148">
        <f>'1 1 Naklady'!AF45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>
      <c r="A42" s="134">
        <v>2</v>
      </c>
      <c r="B42" s="150"/>
      <c r="C42" s="151" t="s">
        <v>61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>
      <c r="A43" s="134">
        <v>2</v>
      </c>
      <c r="B43" s="150" t="s">
        <v>62</v>
      </c>
      <c r="C43" s="151" t="s">
        <v>63</v>
      </c>
      <c r="D43" s="151"/>
      <c r="E43" s="151"/>
      <c r="F43" s="152">
        <f>'SO 201 1 Pol'!AE232</f>
        <v>0</v>
      </c>
      <c r="G43" s="153">
        <f>'SO 201 1 Pol'!AF232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>
      <c r="A44" s="134">
        <v>3</v>
      </c>
      <c r="B44" s="155" t="s">
        <v>59</v>
      </c>
      <c r="C44" s="145" t="s">
        <v>64</v>
      </c>
      <c r="D44" s="145"/>
      <c r="E44" s="145"/>
      <c r="F44" s="156">
        <f>'SO 201 1 Pol'!AE232</f>
        <v>0</v>
      </c>
      <c r="G44" s="148">
        <f>'SO 201 1 Pol'!AF232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>
      <c r="A45" s="134">
        <v>2</v>
      </c>
      <c r="B45" s="150" t="s">
        <v>65</v>
      </c>
      <c r="C45" s="151" t="s">
        <v>66</v>
      </c>
      <c r="D45" s="151"/>
      <c r="E45" s="151"/>
      <c r="F45" s="152">
        <f>'SO 202 1 Pol'!AE103</f>
        <v>0</v>
      </c>
      <c r="G45" s="153">
        <f>'SO 202 1 Pol'!AF103</f>
        <v>0</v>
      </c>
      <c r="H45" s="153">
        <f>(F45*SazbaDPH1/100)+(G45*SazbaDPH2/100)</f>
        <v>0</v>
      </c>
      <c r="I45" s="153">
        <f>F45+G45+H45</f>
        <v>0</v>
      </c>
      <c r="J45" s="154" t="str">
        <f>IF(CenaCelkemVypocet=0,"",I45/CenaCelkemVypocet*100)</f>
        <v/>
      </c>
    </row>
    <row r="46" spans="1:10" ht="25.5" customHeight="1">
      <c r="A46" s="134">
        <v>3</v>
      </c>
      <c r="B46" s="155" t="s">
        <v>59</v>
      </c>
      <c r="C46" s="145" t="s">
        <v>67</v>
      </c>
      <c r="D46" s="145"/>
      <c r="E46" s="145"/>
      <c r="F46" s="156">
        <f>'SO 202 1 Pol'!AE103</f>
        <v>0</v>
      </c>
      <c r="G46" s="148">
        <f>'SO 202 1 Pol'!AF103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>
      <c r="A47" s="134"/>
      <c r="B47" s="157" t="s">
        <v>68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10">
      <c r="A49" t="s">
        <v>70</v>
      </c>
      <c r="B49" t="s">
        <v>71</v>
      </c>
    </row>
    <row r="50" spans="1:10">
      <c r="A50" t="s">
        <v>72</v>
      </c>
      <c r="B50" t="s">
        <v>73</v>
      </c>
    </row>
    <row r="51" spans="1:10">
      <c r="A51" t="s">
        <v>74</v>
      </c>
      <c r="B51" t="s">
        <v>75</v>
      </c>
    </row>
    <row r="52" spans="1:10">
      <c r="A52" t="s">
        <v>72</v>
      </c>
      <c r="B52" t="s">
        <v>76</v>
      </c>
    </row>
    <row r="53" spans="1:10">
      <c r="A53" t="s">
        <v>74</v>
      </c>
      <c r="B53" t="s">
        <v>77</v>
      </c>
    </row>
    <row r="54" spans="1:10">
      <c r="A54" t="s">
        <v>72</v>
      </c>
      <c r="B54" t="s">
        <v>78</v>
      </c>
    </row>
    <row r="55" spans="1:10">
      <c r="A55" t="s">
        <v>74</v>
      </c>
      <c r="B55" t="s">
        <v>79</v>
      </c>
    </row>
    <row r="58" spans="1:10" ht="15.75">
      <c r="B58" s="173" t="s">
        <v>80</v>
      </c>
    </row>
    <row r="60" spans="1:10" ht="25.5" customHeight="1">
      <c r="A60" s="175"/>
      <c r="B60" s="178" t="s">
        <v>17</v>
      </c>
      <c r="C60" s="178" t="s">
        <v>5</v>
      </c>
      <c r="D60" s="179"/>
      <c r="E60" s="179"/>
      <c r="F60" s="180" t="s">
        <v>81</v>
      </c>
      <c r="G60" s="180"/>
      <c r="H60" s="180"/>
      <c r="I60" s="180" t="s">
        <v>29</v>
      </c>
      <c r="J60" s="180" t="s">
        <v>0</v>
      </c>
    </row>
    <row r="61" spans="1:10" ht="36.75" customHeight="1">
      <c r="A61" s="176"/>
      <c r="B61" s="181" t="s">
        <v>59</v>
      </c>
      <c r="C61" s="182" t="s">
        <v>82</v>
      </c>
      <c r="D61" s="183"/>
      <c r="E61" s="183"/>
      <c r="F61" s="190" t="s">
        <v>24</v>
      </c>
      <c r="G61" s="191"/>
      <c r="H61" s="191"/>
      <c r="I61" s="191">
        <f>'SO 201 1 Pol'!G8+'SO 202 1 Pol'!G8</f>
        <v>0</v>
      </c>
      <c r="J61" s="187" t="str">
        <f>IF(I79=0,"",I61/I79*100)</f>
        <v/>
      </c>
    </row>
    <row r="62" spans="1:10" ht="36.75" customHeight="1">
      <c r="A62" s="176"/>
      <c r="B62" s="181" t="s">
        <v>83</v>
      </c>
      <c r="C62" s="182" t="s">
        <v>84</v>
      </c>
      <c r="D62" s="183"/>
      <c r="E62" s="183"/>
      <c r="F62" s="190" t="s">
        <v>24</v>
      </c>
      <c r="G62" s="191"/>
      <c r="H62" s="191"/>
      <c r="I62" s="191">
        <f>'SO 201 1 Pol'!G27+'SO 202 1 Pol'!G37</f>
        <v>0</v>
      </c>
      <c r="J62" s="187" t="str">
        <f>IF(I79=0,"",I62/I79*100)</f>
        <v/>
      </c>
    </row>
    <row r="63" spans="1:10" ht="36.75" customHeight="1">
      <c r="A63" s="176"/>
      <c r="B63" s="181" t="s">
        <v>85</v>
      </c>
      <c r="C63" s="182" t="s">
        <v>86</v>
      </c>
      <c r="D63" s="183"/>
      <c r="E63" s="183"/>
      <c r="F63" s="190" t="s">
        <v>24</v>
      </c>
      <c r="G63" s="191"/>
      <c r="H63" s="191"/>
      <c r="I63" s="191">
        <f>'SO 201 1 Pol'!G36+'SO 202 1 Pol'!G44</f>
        <v>0</v>
      </c>
      <c r="J63" s="187" t="str">
        <f>IF(I79=0,"",I63/I79*100)</f>
        <v/>
      </c>
    </row>
    <row r="64" spans="1:10" ht="36.75" customHeight="1">
      <c r="A64" s="176"/>
      <c r="B64" s="181" t="s">
        <v>87</v>
      </c>
      <c r="C64" s="182" t="s">
        <v>88</v>
      </c>
      <c r="D64" s="183"/>
      <c r="E64" s="183"/>
      <c r="F64" s="190" t="s">
        <v>24</v>
      </c>
      <c r="G64" s="191"/>
      <c r="H64" s="191"/>
      <c r="I64" s="191">
        <f>'SO 201 1 Pol'!G39+'SO 202 1 Pol'!G49</f>
        <v>0</v>
      </c>
      <c r="J64" s="187" t="str">
        <f>IF(I79=0,"",I64/I79*100)</f>
        <v/>
      </c>
    </row>
    <row r="65" spans="1:10" ht="36.75" customHeight="1">
      <c r="A65" s="176"/>
      <c r="B65" s="181" t="s">
        <v>89</v>
      </c>
      <c r="C65" s="182" t="s">
        <v>90</v>
      </c>
      <c r="D65" s="183"/>
      <c r="E65" s="183"/>
      <c r="F65" s="190" t="s">
        <v>24</v>
      </c>
      <c r="G65" s="191"/>
      <c r="H65" s="191"/>
      <c r="I65" s="191">
        <f>'SO 201 1 Pol'!G50+'SO 202 1 Pol'!G59</f>
        <v>0</v>
      </c>
      <c r="J65" s="187" t="str">
        <f>IF(I79=0,"",I65/I79*100)</f>
        <v/>
      </c>
    </row>
    <row r="66" spans="1:10" ht="36.75" customHeight="1">
      <c r="A66" s="176"/>
      <c r="B66" s="181" t="s">
        <v>91</v>
      </c>
      <c r="C66" s="182" t="s">
        <v>92</v>
      </c>
      <c r="D66" s="183"/>
      <c r="E66" s="183"/>
      <c r="F66" s="190" t="s">
        <v>24</v>
      </c>
      <c r="G66" s="191"/>
      <c r="H66" s="191"/>
      <c r="I66" s="191">
        <f>'SO 201 1 Pol'!G59</f>
        <v>0</v>
      </c>
      <c r="J66" s="187" t="str">
        <f>IF(I79=0,"",I66/I79*100)</f>
        <v/>
      </c>
    </row>
    <row r="67" spans="1:10" ht="36.75" customHeight="1">
      <c r="A67" s="176"/>
      <c r="B67" s="181" t="s">
        <v>93</v>
      </c>
      <c r="C67" s="182" t="s">
        <v>94</v>
      </c>
      <c r="D67" s="183"/>
      <c r="E67" s="183"/>
      <c r="F67" s="190" t="s">
        <v>24</v>
      </c>
      <c r="G67" s="191"/>
      <c r="H67" s="191"/>
      <c r="I67" s="191">
        <f>'SO 201 1 Pol'!G68</f>
        <v>0</v>
      </c>
      <c r="J67" s="187" t="str">
        <f>IF(I79=0,"",I67/I79*100)</f>
        <v/>
      </c>
    </row>
    <row r="68" spans="1:10" ht="36.75" customHeight="1">
      <c r="A68" s="176"/>
      <c r="B68" s="181" t="s">
        <v>95</v>
      </c>
      <c r="C68" s="182" t="s">
        <v>96</v>
      </c>
      <c r="D68" s="183"/>
      <c r="E68" s="183"/>
      <c r="F68" s="190" t="s">
        <v>24</v>
      </c>
      <c r="G68" s="191"/>
      <c r="H68" s="191"/>
      <c r="I68" s="191">
        <f>'SO 201 1 Pol'!G101</f>
        <v>0</v>
      </c>
      <c r="J68" s="187" t="str">
        <f>IF(I79=0,"",I68/I79*100)</f>
        <v/>
      </c>
    </row>
    <row r="69" spans="1:10" ht="36.75" customHeight="1">
      <c r="A69" s="176"/>
      <c r="B69" s="181" t="s">
        <v>97</v>
      </c>
      <c r="C69" s="182" t="s">
        <v>98</v>
      </c>
      <c r="D69" s="183"/>
      <c r="E69" s="183"/>
      <c r="F69" s="190" t="s">
        <v>24</v>
      </c>
      <c r="G69" s="191"/>
      <c r="H69" s="191"/>
      <c r="I69" s="191">
        <f>'SO 201 1 Pol'!G106+'SO 202 1 Pol'!G66</f>
        <v>0</v>
      </c>
      <c r="J69" s="187" t="str">
        <f>IF(I79=0,"",I69/I79*100)</f>
        <v/>
      </c>
    </row>
    <row r="70" spans="1:10" ht="36.75" customHeight="1">
      <c r="A70" s="176"/>
      <c r="B70" s="181" t="s">
        <v>99</v>
      </c>
      <c r="C70" s="182" t="s">
        <v>100</v>
      </c>
      <c r="D70" s="183"/>
      <c r="E70" s="183"/>
      <c r="F70" s="190" t="s">
        <v>24</v>
      </c>
      <c r="G70" s="191"/>
      <c r="H70" s="191"/>
      <c r="I70" s="191">
        <f>'SO 201 1 Pol'!G115</f>
        <v>0</v>
      </c>
      <c r="J70" s="187" t="str">
        <f>IF(I79=0,"",I70/I79*100)</f>
        <v/>
      </c>
    </row>
    <row r="71" spans="1:10" ht="36.75" customHeight="1">
      <c r="A71" s="176"/>
      <c r="B71" s="181" t="s">
        <v>101</v>
      </c>
      <c r="C71" s="182" t="s">
        <v>102</v>
      </c>
      <c r="D71" s="183"/>
      <c r="E71" s="183"/>
      <c r="F71" s="190" t="s">
        <v>24</v>
      </c>
      <c r="G71" s="191"/>
      <c r="H71" s="191"/>
      <c r="I71" s="191">
        <f>'SO 201 1 Pol'!G118+'SO 202 1 Pol'!G73</f>
        <v>0</v>
      </c>
      <c r="J71" s="187" t="str">
        <f>IF(I79=0,"",I71/I79*100)</f>
        <v/>
      </c>
    </row>
    <row r="72" spans="1:10" ht="36.75" customHeight="1">
      <c r="A72" s="176"/>
      <c r="B72" s="181" t="s">
        <v>103</v>
      </c>
      <c r="C72" s="182" t="s">
        <v>104</v>
      </c>
      <c r="D72" s="183"/>
      <c r="E72" s="183"/>
      <c r="F72" s="190" t="s">
        <v>24</v>
      </c>
      <c r="G72" s="191"/>
      <c r="H72" s="191"/>
      <c r="I72" s="191">
        <f>'SO 201 1 Pol'!G132+'SO 202 1 Pol'!G76</f>
        <v>0</v>
      </c>
      <c r="J72" s="187" t="str">
        <f>IF(I79=0,"",I72/I79*100)</f>
        <v/>
      </c>
    </row>
    <row r="73" spans="1:10" ht="36.75" customHeight="1">
      <c r="A73" s="176"/>
      <c r="B73" s="181" t="s">
        <v>105</v>
      </c>
      <c r="C73" s="182" t="s">
        <v>106</v>
      </c>
      <c r="D73" s="183"/>
      <c r="E73" s="183"/>
      <c r="F73" s="190" t="s">
        <v>25</v>
      </c>
      <c r="G73" s="191"/>
      <c r="H73" s="191"/>
      <c r="I73" s="191">
        <f>'SO 201 1 Pol'!G135+'SO 202 1 Pol'!G79</f>
        <v>0</v>
      </c>
      <c r="J73" s="187" t="str">
        <f>IF(I79=0,"",I73/I79*100)</f>
        <v/>
      </c>
    </row>
    <row r="74" spans="1:10" ht="36.75" customHeight="1">
      <c r="A74" s="176"/>
      <c r="B74" s="181" t="s">
        <v>107</v>
      </c>
      <c r="C74" s="182" t="s">
        <v>108</v>
      </c>
      <c r="D74" s="183"/>
      <c r="E74" s="183"/>
      <c r="F74" s="190" t="s">
        <v>25</v>
      </c>
      <c r="G74" s="191"/>
      <c r="H74" s="191"/>
      <c r="I74" s="191">
        <f>'SO 201 1 Pol'!G189</f>
        <v>0</v>
      </c>
      <c r="J74" s="187" t="str">
        <f>IF(I79=0,"",I74/I79*100)</f>
        <v/>
      </c>
    </row>
    <row r="75" spans="1:10" ht="36.75" customHeight="1">
      <c r="A75" s="176"/>
      <c r="B75" s="181" t="s">
        <v>109</v>
      </c>
      <c r="C75" s="182" t="s">
        <v>110</v>
      </c>
      <c r="D75" s="183"/>
      <c r="E75" s="183"/>
      <c r="F75" s="190" t="s">
        <v>26</v>
      </c>
      <c r="G75" s="191"/>
      <c r="H75" s="191"/>
      <c r="I75" s="191">
        <f>'SO 201 1 Pol'!G210+'SO 202 1 Pol'!G84</f>
        <v>0</v>
      </c>
      <c r="J75" s="187" t="str">
        <f>IF(I79=0,"",I75/I79*100)</f>
        <v/>
      </c>
    </row>
    <row r="76" spans="1:10" ht="36.75" customHeight="1">
      <c r="A76" s="176"/>
      <c r="B76" s="181" t="s">
        <v>111</v>
      </c>
      <c r="C76" s="182" t="s">
        <v>112</v>
      </c>
      <c r="D76" s="183"/>
      <c r="E76" s="183"/>
      <c r="F76" s="190" t="s">
        <v>26</v>
      </c>
      <c r="G76" s="191"/>
      <c r="H76" s="191"/>
      <c r="I76" s="191">
        <f>'SO 201 1 Pol'!G217+'SO 202 1 Pol'!G89</f>
        <v>0</v>
      </c>
      <c r="J76" s="187" t="str">
        <f>IF(I79=0,"",I76/I79*100)</f>
        <v/>
      </c>
    </row>
    <row r="77" spans="1:10" ht="36.75" customHeight="1">
      <c r="A77" s="176"/>
      <c r="B77" s="181" t="s">
        <v>113</v>
      </c>
      <c r="C77" s="182" t="s">
        <v>27</v>
      </c>
      <c r="D77" s="183"/>
      <c r="E77" s="183"/>
      <c r="F77" s="190" t="s">
        <v>113</v>
      </c>
      <c r="G77" s="191"/>
      <c r="H77" s="191"/>
      <c r="I77" s="191">
        <f>'1 1 Naklady'!G8</f>
        <v>0</v>
      </c>
      <c r="J77" s="187" t="str">
        <f>IF(I79=0,"",I77/I79*100)</f>
        <v/>
      </c>
    </row>
    <row r="78" spans="1:10" ht="36.75" customHeight="1">
      <c r="A78" s="176"/>
      <c r="B78" s="181" t="s">
        <v>114</v>
      </c>
      <c r="C78" s="182" t="s">
        <v>28</v>
      </c>
      <c r="D78" s="183"/>
      <c r="E78" s="183"/>
      <c r="F78" s="190" t="s">
        <v>114</v>
      </c>
      <c r="G78" s="191"/>
      <c r="H78" s="191"/>
      <c r="I78" s="191">
        <f>'1 1 Naklady'!G21</f>
        <v>0</v>
      </c>
      <c r="J78" s="187" t="str">
        <f>IF(I79=0,"",I78/I79*100)</f>
        <v/>
      </c>
    </row>
    <row r="79" spans="1:10" ht="25.5" customHeight="1">
      <c r="A79" s="177"/>
      <c r="B79" s="184" t="s">
        <v>1</v>
      </c>
      <c r="C79" s="185"/>
      <c r="D79" s="186"/>
      <c r="E79" s="186"/>
      <c r="F79" s="192"/>
      <c r="G79" s="193"/>
      <c r="H79" s="193"/>
      <c r="I79" s="193">
        <f>SUM(I61:I78)</f>
        <v>0</v>
      </c>
      <c r="J79" s="188">
        <f>SUM(J61:J78)</f>
        <v>0</v>
      </c>
    </row>
    <row r="80" spans="1:10">
      <c r="F80" s="133"/>
      <c r="G80" s="133"/>
      <c r="H80" s="133"/>
      <c r="I80" s="133"/>
      <c r="J80" s="189"/>
    </row>
    <row r="81" spans="6:10">
      <c r="F81" s="133"/>
      <c r="G81" s="133"/>
      <c r="H81" s="133"/>
      <c r="I81" s="133"/>
      <c r="J81" s="189"/>
    </row>
    <row r="82" spans="6:10">
      <c r="F82" s="133"/>
      <c r="G82" s="133"/>
      <c r="H82" s="133"/>
      <c r="I82" s="133"/>
      <c r="J82" s="189"/>
    </row>
  </sheetData>
  <sheetProtection password="918B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7:E77"/>
    <mergeCell ref="C78:E78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>
      <c r="A4" s="49" t="s">
        <v>9</v>
      </c>
      <c r="B4" s="48"/>
      <c r="C4" s="102"/>
      <c r="D4" s="102"/>
      <c r="E4" s="102"/>
      <c r="F4" s="102"/>
      <c r="G4" s="103"/>
    </row>
    <row r="5" spans="1:7">
      <c r="B5" s="4"/>
      <c r="C5" s="5"/>
      <c r="D5" s="6"/>
    </row>
  </sheetData>
  <sheetProtection password="918B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5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5" t="s">
        <v>115</v>
      </c>
      <c r="B1" s="195"/>
      <c r="C1" s="195"/>
      <c r="D1" s="195"/>
      <c r="E1" s="195"/>
      <c r="F1" s="195"/>
      <c r="G1" s="195"/>
      <c r="AG1" t="s">
        <v>116</v>
      </c>
    </row>
    <row r="2" spans="1:60" ht="24.95" customHeight="1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117</v>
      </c>
    </row>
    <row r="3" spans="1:60" ht="24.95" customHeight="1">
      <c r="A3" s="196" t="s">
        <v>8</v>
      </c>
      <c r="B3" s="48" t="s">
        <v>59</v>
      </c>
      <c r="C3" s="199" t="s">
        <v>118</v>
      </c>
      <c r="D3" s="197"/>
      <c r="E3" s="197"/>
      <c r="F3" s="197"/>
      <c r="G3" s="198"/>
      <c r="AC3" s="174" t="s">
        <v>119</v>
      </c>
      <c r="AG3" t="s">
        <v>120</v>
      </c>
    </row>
    <row r="4" spans="1:60" ht="24.95" customHeight="1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121</v>
      </c>
    </row>
    <row r="5" spans="1:60">
      <c r="D5" s="10"/>
    </row>
    <row r="6" spans="1:60" ht="38.25">
      <c r="A6" s="206" t="s">
        <v>122</v>
      </c>
      <c r="B6" s="208" t="s">
        <v>123</v>
      </c>
      <c r="C6" s="208" t="s">
        <v>124</v>
      </c>
      <c r="D6" s="207" t="s">
        <v>125</v>
      </c>
      <c r="E6" s="206" t="s">
        <v>126</v>
      </c>
      <c r="F6" s="205" t="s">
        <v>127</v>
      </c>
      <c r="G6" s="206" t="s">
        <v>29</v>
      </c>
      <c r="H6" s="209" t="s">
        <v>30</v>
      </c>
      <c r="I6" s="209" t="s">
        <v>128</v>
      </c>
      <c r="J6" s="209" t="s">
        <v>31</v>
      </c>
      <c r="K6" s="209" t="s">
        <v>129</v>
      </c>
      <c r="L6" s="209" t="s">
        <v>130</v>
      </c>
      <c r="M6" s="209" t="s">
        <v>131</v>
      </c>
      <c r="N6" s="209" t="s">
        <v>132</v>
      </c>
      <c r="O6" s="209" t="s">
        <v>133</v>
      </c>
      <c r="P6" s="209" t="s">
        <v>134</v>
      </c>
      <c r="Q6" s="209" t="s">
        <v>135</v>
      </c>
      <c r="R6" s="209" t="s">
        <v>136</v>
      </c>
      <c r="S6" s="209" t="s">
        <v>137</v>
      </c>
      <c r="T6" s="209" t="s">
        <v>138</v>
      </c>
      <c r="U6" s="209" t="s">
        <v>139</v>
      </c>
      <c r="V6" s="209" t="s">
        <v>140</v>
      </c>
      <c r="W6" s="209" t="s">
        <v>141</v>
      </c>
      <c r="X6" s="209" t="s">
        <v>142</v>
      </c>
      <c r="Y6" s="209" t="s">
        <v>143</v>
      </c>
    </row>
    <row r="7" spans="1:60" hidden="1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>
      <c r="A8" s="224" t="s">
        <v>144</v>
      </c>
      <c r="B8" s="225" t="s">
        <v>113</v>
      </c>
      <c r="C8" s="248" t="s">
        <v>27</v>
      </c>
      <c r="D8" s="226"/>
      <c r="E8" s="227"/>
      <c r="F8" s="228"/>
      <c r="G8" s="228">
        <f>SUMIF(AG9:AG20,"&lt;&gt;NOR",G9:G20)</f>
        <v>0</v>
      </c>
      <c r="H8" s="228"/>
      <c r="I8" s="228">
        <f>SUM(I9:I20)</f>
        <v>0</v>
      </c>
      <c r="J8" s="228"/>
      <c r="K8" s="228">
        <f>SUM(K9:K20)</f>
        <v>0</v>
      </c>
      <c r="L8" s="228"/>
      <c r="M8" s="228">
        <f>SUM(M9:M20)</f>
        <v>0</v>
      </c>
      <c r="N8" s="227"/>
      <c r="O8" s="227">
        <f>SUM(O9:O20)</f>
        <v>0</v>
      </c>
      <c r="P8" s="227"/>
      <c r="Q8" s="227">
        <f>SUM(Q9:Q20)</f>
        <v>0</v>
      </c>
      <c r="R8" s="228"/>
      <c r="S8" s="228"/>
      <c r="T8" s="229"/>
      <c r="U8" s="223"/>
      <c r="V8" s="223">
        <f>SUM(V9:V20)</f>
        <v>0</v>
      </c>
      <c r="W8" s="223"/>
      <c r="X8" s="223"/>
      <c r="Y8" s="223"/>
      <c r="AG8" t="s">
        <v>145</v>
      </c>
    </row>
    <row r="9" spans="1:60" outlineLevel="1">
      <c r="A9" s="238">
        <v>1</v>
      </c>
      <c r="B9" s="239" t="s">
        <v>146</v>
      </c>
      <c r="C9" s="249" t="s">
        <v>147</v>
      </c>
      <c r="D9" s="240" t="s">
        <v>148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149</v>
      </c>
      <c r="T9" s="244" t="s">
        <v>150</v>
      </c>
      <c r="U9" s="220">
        <v>0</v>
      </c>
      <c r="V9" s="220">
        <f>ROUND(E9*U9,2)</f>
        <v>0</v>
      </c>
      <c r="W9" s="220"/>
      <c r="X9" s="220" t="s">
        <v>151</v>
      </c>
      <c r="Y9" s="220" t="s">
        <v>152</v>
      </c>
      <c r="Z9" s="210"/>
      <c r="AA9" s="210"/>
      <c r="AB9" s="210"/>
      <c r="AC9" s="210"/>
      <c r="AD9" s="210"/>
      <c r="AE9" s="210"/>
      <c r="AF9" s="210"/>
      <c r="AG9" s="210" t="s">
        <v>153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>
      <c r="A10" s="231">
        <v>2</v>
      </c>
      <c r="B10" s="232" t="s">
        <v>154</v>
      </c>
      <c r="C10" s="250" t="s">
        <v>155</v>
      </c>
      <c r="D10" s="233" t="s">
        <v>148</v>
      </c>
      <c r="E10" s="234">
        <v>1</v>
      </c>
      <c r="F10" s="235"/>
      <c r="G10" s="236">
        <f>ROUND(E10*F10,2)</f>
        <v>0</v>
      </c>
      <c r="H10" s="235"/>
      <c r="I10" s="236">
        <f>ROUND(E10*H10,2)</f>
        <v>0</v>
      </c>
      <c r="J10" s="235"/>
      <c r="K10" s="236">
        <f>ROUND(E10*J10,2)</f>
        <v>0</v>
      </c>
      <c r="L10" s="236">
        <v>21</v>
      </c>
      <c r="M10" s="236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6"/>
      <c r="S10" s="236" t="s">
        <v>149</v>
      </c>
      <c r="T10" s="237" t="s">
        <v>150</v>
      </c>
      <c r="U10" s="220">
        <v>0</v>
      </c>
      <c r="V10" s="220">
        <f>ROUND(E10*U10,2)</f>
        <v>0</v>
      </c>
      <c r="W10" s="220"/>
      <c r="X10" s="220" t="s">
        <v>151</v>
      </c>
      <c r="Y10" s="220" t="s">
        <v>152</v>
      </c>
      <c r="Z10" s="210"/>
      <c r="AA10" s="210"/>
      <c r="AB10" s="210"/>
      <c r="AC10" s="210"/>
      <c r="AD10" s="210"/>
      <c r="AE10" s="210"/>
      <c r="AF10" s="210"/>
      <c r="AG10" s="210" t="s">
        <v>153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>
      <c r="A11" s="217"/>
      <c r="B11" s="218"/>
      <c r="C11" s="251" t="s">
        <v>200</v>
      </c>
      <c r="D11" s="245"/>
      <c r="E11" s="245"/>
      <c r="F11" s="245"/>
      <c r="G11" s="245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3">
      <c r="A12" s="217"/>
      <c r="B12" s="218"/>
      <c r="C12" s="252" t="s">
        <v>157</v>
      </c>
      <c r="D12" s="247"/>
      <c r="E12" s="247"/>
      <c r="F12" s="247"/>
      <c r="G12" s="24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6" t="str">
        <f>C12</f>
        <v>Vyhotovení protokolu o vytyčení stavby se seznamem souřadnic vytyčených bodů a jejich polohopisnými (S-JTSK) a výškopisnými (Bpv) hodnotami.</v>
      </c>
      <c r="BB12" s="210"/>
      <c r="BC12" s="210"/>
      <c r="BD12" s="210"/>
      <c r="BE12" s="210"/>
      <c r="BF12" s="210"/>
      <c r="BG12" s="210"/>
      <c r="BH12" s="210"/>
    </row>
    <row r="13" spans="1:60" outlineLevel="1">
      <c r="A13" s="231">
        <v>3</v>
      </c>
      <c r="B13" s="232" t="s">
        <v>158</v>
      </c>
      <c r="C13" s="250" t="s">
        <v>159</v>
      </c>
      <c r="D13" s="233" t="s">
        <v>148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/>
      <c r="S13" s="236" t="s">
        <v>149</v>
      </c>
      <c r="T13" s="237" t="s">
        <v>150</v>
      </c>
      <c r="U13" s="220">
        <v>0</v>
      </c>
      <c r="V13" s="220">
        <f>ROUND(E13*U13,2)</f>
        <v>0</v>
      </c>
      <c r="W13" s="220"/>
      <c r="X13" s="220" t="s">
        <v>151</v>
      </c>
      <c r="Y13" s="220" t="s">
        <v>152</v>
      </c>
      <c r="Z13" s="210"/>
      <c r="AA13" s="210"/>
      <c r="AB13" s="210"/>
      <c r="AC13" s="210"/>
      <c r="AD13" s="210"/>
      <c r="AE13" s="210"/>
      <c r="AF13" s="210"/>
      <c r="AG13" s="210" t="s">
        <v>160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>
      <c r="A14" s="217"/>
      <c r="B14" s="218"/>
      <c r="C14" s="251" t="s">
        <v>161</v>
      </c>
      <c r="D14" s="245"/>
      <c r="E14" s="245"/>
      <c r="F14" s="245"/>
      <c r="G14" s="245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>
      <c r="A15" s="231">
        <v>4</v>
      </c>
      <c r="B15" s="232" t="s">
        <v>162</v>
      </c>
      <c r="C15" s="250" t="s">
        <v>163</v>
      </c>
      <c r="D15" s="233" t="s">
        <v>148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149</v>
      </c>
      <c r="T15" s="237" t="s">
        <v>150</v>
      </c>
      <c r="U15" s="220">
        <v>0</v>
      </c>
      <c r="V15" s="220">
        <f>ROUND(E15*U15,2)</f>
        <v>0</v>
      </c>
      <c r="W15" s="220"/>
      <c r="X15" s="220" t="s">
        <v>151</v>
      </c>
      <c r="Y15" s="220" t="s">
        <v>152</v>
      </c>
      <c r="Z15" s="210"/>
      <c r="AA15" s="210"/>
      <c r="AB15" s="210"/>
      <c r="AC15" s="210"/>
      <c r="AD15" s="210"/>
      <c r="AE15" s="210"/>
      <c r="AF15" s="210"/>
      <c r="AG15" s="210" t="s">
        <v>153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>
      <c r="A16" s="217"/>
      <c r="B16" s="218"/>
      <c r="C16" s="251" t="s">
        <v>164</v>
      </c>
      <c r="D16" s="245"/>
      <c r="E16" s="245"/>
      <c r="F16" s="245"/>
      <c r="G16" s="245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6" t="str">
        <f>C16</f>
        <v>Zaměření a vytýčení stávajících inženýrských sítí v místě stavby z hlediska jejich ochrany při provádění stavby.</v>
      </c>
      <c r="BB16" s="210"/>
      <c r="BC16" s="210"/>
      <c r="BD16" s="210"/>
      <c r="BE16" s="210"/>
      <c r="BF16" s="210"/>
      <c r="BG16" s="210"/>
      <c r="BH16" s="210"/>
    </row>
    <row r="17" spans="1:60" outlineLevel="1">
      <c r="A17" s="231">
        <v>5</v>
      </c>
      <c r="B17" s="232" t="s">
        <v>165</v>
      </c>
      <c r="C17" s="250" t="s">
        <v>166</v>
      </c>
      <c r="D17" s="233" t="s">
        <v>167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168</v>
      </c>
      <c r="T17" s="237" t="s">
        <v>150</v>
      </c>
      <c r="U17" s="220">
        <v>0</v>
      </c>
      <c r="V17" s="220">
        <f>ROUND(E17*U17,2)</f>
        <v>0</v>
      </c>
      <c r="W17" s="220"/>
      <c r="X17" s="220" t="s">
        <v>151</v>
      </c>
      <c r="Y17" s="220" t="s">
        <v>152</v>
      </c>
      <c r="Z17" s="210"/>
      <c r="AA17" s="210"/>
      <c r="AB17" s="210"/>
      <c r="AC17" s="210"/>
      <c r="AD17" s="210"/>
      <c r="AE17" s="210"/>
      <c r="AF17" s="210"/>
      <c r="AG17" s="210" t="s">
        <v>153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>
      <c r="A18" s="217"/>
      <c r="B18" s="218"/>
      <c r="C18" s="251" t="s">
        <v>169</v>
      </c>
      <c r="D18" s="245"/>
      <c r="E18" s="245"/>
      <c r="F18" s="245"/>
      <c r="G18" s="245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>
      <c r="A19" s="231">
        <v>6</v>
      </c>
      <c r="B19" s="232" t="s">
        <v>170</v>
      </c>
      <c r="C19" s="250" t="s">
        <v>171</v>
      </c>
      <c r="D19" s="233" t="s">
        <v>148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/>
      <c r="S19" s="236" t="s">
        <v>149</v>
      </c>
      <c r="T19" s="237" t="s">
        <v>150</v>
      </c>
      <c r="U19" s="220">
        <v>0</v>
      </c>
      <c r="V19" s="220">
        <f>ROUND(E19*U19,2)</f>
        <v>0</v>
      </c>
      <c r="W19" s="220"/>
      <c r="X19" s="220" t="s">
        <v>151</v>
      </c>
      <c r="Y19" s="220" t="s">
        <v>152</v>
      </c>
      <c r="Z19" s="210"/>
      <c r="AA19" s="210"/>
      <c r="AB19" s="210"/>
      <c r="AC19" s="210"/>
      <c r="AD19" s="210"/>
      <c r="AE19" s="210"/>
      <c r="AF19" s="210"/>
      <c r="AG19" s="210" t="s">
        <v>153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>
      <c r="A20" s="217"/>
      <c r="B20" s="218"/>
      <c r="C20" s="251" t="s">
        <v>172</v>
      </c>
      <c r="D20" s="245"/>
      <c r="E20" s="245"/>
      <c r="F20" s="245"/>
      <c r="G20" s="245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6" t="str">
        <f>C20</f>
        <v>Náklady zhotovitele, související s prováděním zkoušek a revizí předepsaných technickými normami nebo objednatelem a které jsou pro provedení díla nezbytné.</v>
      </c>
      <c r="BB20" s="210"/>
      <c r="BC20" s="210"/>
      <c r="BD20" s="210"/>
      <c r="BE20" s="210"/>
      <c r="BF20" s="210"/>
      <c r="BG20" s="210"/>
      <c r="BH20" s="210"/>
    </row>
    <row r="21" spans="1:60">
      <c r="A21" s="224" t="s">
        <v>144</v>
      </c>
      <c r="B21" s="225" t="s">
        <v>114</v>
      </c>
      <c r="C21" s="248" t="s">
        <v>28</v>
      </c>
      <c r="D21" s="226"/>
      <c r="E21" s="227"/>
      <c r="F21" s="228"/>
      <c r="G21" s="228">
        <f>SUMIF(AG22:AG43,"&lt;&gt;NOR",G22:G43)</f>
        <v>0</v>
      </c>
      <c r="H21" s="228"/>
      <c r="I21" s="228">
        <f>SUM(I22:I43)</f>
        <v>0</v>
      </c>
      <c r="J21" s="228"/>
      <c r="K21" s="228">
        <f>SUM(K22:K43)</f>
        <v>0</v>
      </c>
      <c r="L21" s="228"/>
      <c r="M21" s="228">
        <f>SUM(M22:M43)</f>
        <v>0</v>
      </c>
      <c r="N21" s="227"/>
      <c r="O21" s="227">
        <f>SUM(O22:O43)</f>
        <v>0</v>
      </c>
      <c r="P21" s="227"/>
      <c r="Q21" s="227">
        <f>SUM(Q22:Q43)</f>
        <v>0</v>
      </c>
      <c r="R21" s="228"/>
      <c r="S21" s="228"/>
      <c r="T21" s="229"/>
      <c r="U21" s="223"/>
      <c r="V21" s="223">
        <f>SUM(V22:V43)</f>
        <v>0</v>
      </c>
      <c r="W21" s="223"/>
      <c r="X21" s="223"/>
      <c r="Y21" s="223"/>
      <c r="AG21" t="s">
        <v>145</v>
      </c>
    </row>
    <row r="22" spans="1:60" outlineLevel="1">
      <c r="A22" s="231">
        <v>7</v>
      </c>
      <c r="B22" s="232" t="s">
        <v>173</v>
      </c>
      <c r="C22" s="250" t="s">
        <v>174</v>
      </c>
      <c r="D22" s="233" t="s">
        <v>148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149</v>
      </c>
      <c r="T22" s="237" t="s">
        <v>150</v>
      </c>
      <c r="U22" s="220">
        <v>0</v>
      </c>
      <c r="V22" s="220">
        <f>ROUND(E22*U22,2)</f>
        <v>0</v>
      </c>
      <c r="W22" s="220"/>
      <c r="X22" s="220" t="s">
        <v>151</v>
      </c>
      <c r="Y22" s="220" t="s">
        <v>152</v>
      </c>
      <c r="Z22" s="210"/>
      <c r="AA22" s="210"/>
      <c r="AB22" s="210"/>
      <c r="AC22" s="210"/>
      <c r="AD22" s="210"/>
      <c r="AE22" s="210"/>
      <c r="AF22" s="210"/>
      <c r="AG22" s="210" t="s">
        <v>153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2">
      <c r="A23" s="217"/>
      <c r="B23" s="218"/>
      <c r="C23" s="251" t="s">
        <v>175</v>
      </c>
      <c r="D23" s="245"/>
      <c r="E23" s="245"/>
      <c r="F23" s="245"/>
      <c r="G23" s="245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156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6" t="str">
        <f>C23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3" s="210"/>
      <c r="BC23" s="210"/>
      <c r="BD23" s="210"/>
      <c r="BE23" s="210"/>
      <c r="BF23" s="210"/>
      <c r="BG23" s="210"/>
      <c r="BH23" s="210"/>
    </row>
    <row r="24" spans="1:60" outlineLevel="1">
      <c r="A24" s="231">
        <v>8</v>
      </c>
      <c r="B24" s="232" t="s">
        <v>176</v>
      </c>
      <c r="C24" s="250" t="s">
        <v>177</v>
      </c>
      <c r="D24" s="233" t="s">
        <v>148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/>
      <c r="S24" s="236" t="s">
        <v>149</v>
      </c>
      <c r="T24" s="237" t="s">
        <v>150</v>
      </c>
      <c r="U24" s="220">
        <v>0</v>
      </c>
      <c r="V24" s="220">
        <f>ROUND(E24*U24,2)</f>
        <v>0</v>
      </c>
      <c r="W24" s="220"/>
      <c r="X24" s="220" t="s">
        <v>151</v>
      </c>
      <c r="Y24" s="220" t="s">
        <v>152</v>
      </c>
      <c r="Z24" s="210"/>
      <c r="AA24" s="210"/>
      <c r="AB24" s="210"/>
      <c r="AC24" s="210"/>
      <c r="AD24" s="210"/>
      <c r="AE24" s="210"/>
      <c r="AF24" s="210"/>
      <c r="AG24" s="210" t="s">
        <v>153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2">
      <c r="A25" s="217"/>
      <c r="B25" s="218"/>
      <c r="C25" s="251" t="s">
        <v>201</v>
      </c>
      <c r="D25" s="245"/>
      <c r="E25" s="245"/>
      <c r="F25" s="245"/>
      <c r="G25" s="245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6" t="str">
        <f>C25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5" s="210"/>
      <c r="BC25" s="210"/>
      <c r="BD25" s="210"/>
      <c r="BE25" s="210"/>
      <c r="BF25" s="210"/>
      <c r="BG25" s="210"/>
      <c r="BH25" s="210"/>
    </row>
    <row r="26" spans="1:60" outlineLevel="3">
      <c r="A26" s="217"/>
      <c r="B26" s="218"/>
      <c r="C26" s="252" t="s">
        <v>178</v>
      </c>
      <c r="D26" s="247"/>
      <c r="E26" s="247"/>
      <c r="F26" s="247"/>
      <c r="G26" s="24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156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>
      <c r="A27" s="217"/>
      <c r="B27" s="218"/>
      <c r="C27" s="252" t="s">
        <v>179</v>
      </c>
      <c r="D27" s="247"/>
      <c r="E27" s="247"/>
      <c r="F27" s="247"/>
      <c r="G27" s="247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6" t="str">
        <f>C27</f>
        <v>Součástí této položky je i nájem veškerého DZ pro zajištění plynulého dopravního provozu na všech komunikacích dotčeného stavbou.</v>
      </c>
      <c r="BB27" s="210"/>
      <c r="BC27" s="210"/>
      <c r="BD27" s="210"/>
      <c r="BE27" s="210"/>
      <c r="BF27" s="210"/>
      <c r="BG27" s="210"/>
      <c r="BH27" s="210"/>
    </row>
    <row r="28" spans="1:60" outlineLevel="1">
      <c r="A28" s="231">
        <v>9</v>
      </c>
      <c r="B28" s="232" t="s">
        <v>180</v>
      </c>
      <c r="C28" s="250" t="s">
        <v>181</v>
      </c>
      <c r="D28" s="233" t="s">
        <v>148</v>
      </c>
      <c r="E28" s="234">
        <v>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/>
      <c r="S28" s="236" t="s">
        <v>149</v>
      </c>
      <c r="T28" s="237" t="s">
        <v>150</v>
      </c>
      <c r="U28" s="220">
        <v>0</v>
      </c>
      <c r="V28" s="220">
        <f>ROUND(E28*U28,2)</f>
        <v>0</v>
      </c>
      <c r="W28" s="220"/>
      <c r="X28" s="220" t="s">
        <v>151</v>
      </c>
      <c r="Y28" s="220" t="s">
        <v>152</v>
      </c>
      <c r="Z28" s="210"/>
      <c r="AA28" s="210"/>
      <c r="AB28" s="210"/>
      <c r="AC28" s="210"/>
      <c r="AD28" s="210"/>
      <c r="AE28" s="210"/>
      <c r="AF28" s="210"/>
      <c r="AG28" s="210" t="s">
        <v>153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>
      <c r="A29" s="217"/>
      <c r="B29" s="218"/>
      <c r="C29" s="251" t="s">
        <v>182</v>
      </c>
      <c r="D29" s="245"/>
      <c r="E29" s="245"/>
      <c r="F29" s="245"/>
      <c r="G29" s="245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156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6" t="str">
        <f>C29</f>
        <v>Náklady na vyhotovení dokumentace skutečného provedení stavby a její předání objednateli v požadované formě a požadovaném počtu.</v>
      </c>
      <c r="BB29" s="210"/>
      <c r="BC29" s="210"/>
      <c r="BD29" s="210"/>
      <c r="BE29" s="210"/>
      <c r="BF29" s="210"/>
      <c r="BG29" s="210"/>
      <c r="BH29" s="210"/>
    </row>
    <row r="30" spans="1:60" outlineLevel="2">
      <c r="A30" s="217"/>
      <c r="B30" s="218"/>
      <c r="C30" s="253" t="s">
        <v>59</v>
      </c>
      <c r="D30" s="221"/>
      <c r="E30" s="222">
        <v>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>
      <c r="A31" s="231">
        <v>10</v>
      </c>
      <c r="B31" s="232" t="s">
        <v>184</v>
      </c>
      <c r="C31" s="250" t="s">
        <v>185</v>
      </c>
      <c r="D31" s="233" t="s">
        <v>148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/>
      <c r="S31" s="236" t="s">
        <v>149</v>
      </c>
      <c r="T31" s="237" t="s">
        <v>150</v>
      </c>
      <c r="U31" s="220">
        <v>0</v>
      </c>
      <c r="V31" s="220">
        <f>ROUND(E31*U31,2)</f>
        <v>0</v>
      </c>
      <c r="W31" s="220"/>
      <c r="X31" s="220" t="s">
        <v>151</v>
      </c>
      <c r="Y31" s="220" t="s">
        <v>152</v>
      </c>
      <c r="Z31" s="210"/>
      <c r="AA31" s="210"/>
      <c r="AB31" s="210"/>
      <c r="AC31" s="210"/>
      <c r="AD31" s="210"/>
      <c r="AE31" s="210"/>
      <c r="AF31" s="210"/>
      <c r="AG31" s="210" t="s">
        <v>153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>
      <c r="A32" s="217"/>
      <c r="B32" s="218"/>
      <c r="C32" s="251" t="s">
        <v>186</v>
      </c>
      <c r="D32" s="245"/>
      <c r="E32" s="245"/>
      <c r="F32" s="245"/>
      <c r="G32" s="245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6" t="str">
        <f>C32</f>
        <v>Náklady na provedení skutečného zaměření stavby v rozsahu nezbytném pro zápis změny do katastru nemovitostí.</v>
      </c>
      <c r="BB32" s="210"/>
      <c r="BC32" s="210"/>
      <c r="BD32" s="210"/>
      <c r="BE32" s="210"/>
      <c r="BF32" s="210"/>
      <c r="BG32" s="210"/>
      <c r="BH32" s="210"/>
    </row>
    <row r="33" spans="1:60" outlineLevel="2">
      <c r="A33" s="217"/>
      <c r="B33" s="218"/>
      <c r="C33" s="253" t="s">
        <v>59</v>
      </c>
      <c r="D33" s="221"/>
      <c r="E33" s="222">
        <v>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>
      <c r="A34" s="231">
        <v>11</v>
      </c>
      <c r="B34" s="232" t="s">
        <v>187</v>
      </c>
      <c r="C34" s="250" t="s">
        <v>188</v>
      </c>
      <c r="D34" s="233" t="s">
        <v>189</v>
      </c>
      <c r="E34" s="234">
        <v>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/>
      <c r="S34" s="236" t="s">
        <v>168</v>
      </c>
      <c r="T34" s="237" t="s">
        <v>150</v>
      </c>
      <c r="U34" s="220">
        <v>0</v>
      </c>
      <c r="V34" s="220">
        <f>ROUND(E34*U34,2)</f>
        <v>0</v>
      </c>
      <c r="W34" s="220"/>
      <c r="X34" s="220" t="s">
        <v>151</v>
      </c>
      <c r="Y34" s="220" t="s">
        <v>152</v>
      </c>
      <c r="Z34" s="210"/>
      <c r="AA34" s="210"/>
      <c r="AB34" s="210"/>
      <c r="AC34" s="210"/>
      <c r="AD34" s="210"/>
      <c r="AE34" s="210"/>
      <c r="AF34" s="210"/>
      <c r="AG34" s="210" t="s">
        <v>153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>
      <c r="A35" s="217"/>
      <c r="B35" s="218"/>
      <c r="C35" s="253" t="s">
        <v>59</v>
      </c>
      <c r="D35" s="221"/>
      <c r="E35" s="222">
        <v>1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>
      <c r="A36" s="231">
        <v>12</v>
      </c>
      <c r="B36" s="232" t="s">
        <v>190</v>
      </c>
      <c r="C36" s="250" t="s">
        <v>191</v>
      </c>
      <c r="D36" s="233" t="s">
        <v>148</v>
      </c>
      <c r="E36" s="234">
        <v>1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/>
      <c r="S36" s="236" t="s">
        <v>168</v>
      </c>
      <c r="T36" s="237" t="s">
        <v>150</v>
      </c>
      <c r="U36" s="220">
        <v>0</v>
      </c>
      <c r="V36" s="220">
        <f>ROUND(E36*U36,2)</f>
        <v>0</v>
      </c>
      <c r="W36" s="220"/>
      <c r="X36" s="220" t="s">
        <v>151</v>
      </c>
      <c r="Y36" s="220" t="s">
        <v>152</v>
      </c>
      <c r="Z36" s="210"/>
      <c r="AA36" s="210"/>
      <c r="AB36" s="210"/>
      <c r="AC36" s="210"/>
      <c r="AD36" s="210"/>
      <c r="AE36" s="210"/>
      <c r="AF36" s="210"/>
      <c r="AG36" s="210" t="s">
        <v>153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>
      <c r="A37" s="217"/>
      <c r="B37" s="218"/>
      <c r="C37" s="251" t="s">
        <v>192</v>
      </c>
      <c r="D37" s="245"/>
      <c r="E37" s="245"/>
      <c r="F37" s="245"/>
      <c r="G37" s="245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156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>
      <c r="A38" s="231">
        <v>13</v>
      </c>
      <c r="B38" s="232" t="s">
        <v>193</v>
      </c>
      <c r="C38" s="250" t="s">
        <v>194</v>
      </c>
      <c r="D38" s="233" t="s">
        <v>167</v>
      </c>
      <c r="E38" s="234">
        <v>2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/>
      <c r="S38" s="236" t="s">
        <v>168</v>
      </c>
      <c r="T38" s="237" t="s">
        <v>150</v>
      </c>
      <c r="U38" s="220">
        <v>0</v>
      </c>
      <c r="V38" s="220">
        <f>ROUND(E38*U38,2)</f>
        <v>0</v>
      </c>
      <c r="W38" s="220"/>
      <c r="X38" s="220" t="s">
        <v>151</v>
      </c>
      <c r="Y38" s="220" t="s">
        <v>152</v>
      </c>
      <c r="Z38" s="210"/>
      <c r="AA38" s="210"/>
      <c r="AB38" s="210"/>
      <c r="AC38" s="210"/>
      <c r="AD38" s="210"/>
      <c r="AE38" s="210"/>
      <c r="AF38" s="210"/>
      <c r="AG38" s="210" t="s">
        <v>153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>
      <c r="A39" s="217"/>
      <c r="B39" s="218"/>
      <c r="C39" s="253" t="s">
        <v>83</v>
      </c>
      <c r="D39" s="221"/>
      <c r="E39" s="222">
        <v>2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>
      <c r="A40" s="231">
        <v>14</v>
      </c>
      <c r="B40" s="232" t="s">
        <v>195</v>
      </c>
      <c r="C40" s="250" t="s">
        <v>196</v>
      </c>
      <c r="D40" s="233" t="s">
        <v>167</v>
      </c>
      <c r="E40" s="234">
        <v>1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/>
      <c r="S40" s="236" t="s">
        <v>168</v>
      </c>
      <c r="T40" s="237" t="s">
        <v>150</v>
      </c>
      <c r="U40" s="220">
        <v>0</v>
      </c>
      <c r="V40" s="220">
        <f>ROUND(E40*U40,2)</f>
        <v>0</v>
      </c>
      <c r="W40" s="220"/>
      <c r="X40" s="220" t="s">
        <v>151</v>
      </c>
      <c r="Y40" s="220" t="s">
        <v>152</v>
      </c>
      <c r="Z40" s="210"/>
      <c r="AA40" s="210"/>
      <c r="AB40" s="210"/>
      <c r="AC40" s="210"/>
      <c r="AD40" s="210"/>
      <c r="AE40" s="210"/>
      <c r="AF40" s="210"/>
      <c r="AG40" s="210" t="s">
        <v>153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>
      <c r="A41" s="217"/>
      <c r="B41" s="218"/>
      <c r="C41" s="253" t="s">
        <v>59</v>
      </c>
      <c r="D41" s="221"/>
      <c r="E41" s="222">
        <v>1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>
      <c r="A42" s="231">
        <v>15</v>
      </c>
      <c r="B42" s="232" t="s">
        <v>197</v>
      </c>
      <c r="C42" s="250" t="s">
        <v>198</v>
      </c>
      <c r="D42" s="233" t="s">
        <v>167</v>
      </c>
      <c r="E42" s="234">
        <v>1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/>
      <c r="S42" s="236" t="s">
        <v>168</v>
      </c>
      <c r="T42" s="237" t="s">
        <v>150</v>
      </c>
      <c r="U42" s="220">
        <v>0</v>
      </c>
      <c r="V42" s="220">
        <f>ROUND(E42*U42,2)</f>
        <v>0</v>
      </c>
      <c r="W42" s="220"/>
      <c r="X42" s="220" t="s">
        <v>151</v>
      </c>
      <c r="Y42" s="220" t="s">
        <v>152</v>
      </c>
      <c r="Z42" s="210"/>
      <c r="AA42" s="210"/>
      <c r="AB42" s="210"/>
      <c r="AC42" s="210"/>
      <c r="AD42" s="210"/>
      <c r="AE42" s="210"/>
      <c r="AF42" s="210"/>
      <c r="AG42" s="210" t="s">
        <v>153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>
      <c r="A43" s="217"/>
      <c r="B43" s="218"/>
      <c r="C43" s="253" t="s">
        <v>59</v>
      </c>
      <c r="D43" s="221"/>
      <c r="E43" s="222">
        <v>1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>
      <c r="A44" s="3"/>
      <c r="B44" s="4"/>
      <c r="C44" s="25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130</v>
      </c>
    </row>
    <row r="45" spans="1:60">
      <c r="A45" s="213"/>
      <c r="B45" s="214" t="s">
        <v>29</v>
      </c>
      <c r="C45" s="255"/>
      <c r="D45" s="215"/>
      <c r="E45" s="216"/>
      <c r="F45" s="216"/>
      <c r="G45" s="230">
        <f>G8+G21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199</v>
      </c>
    </row>
    <row r="46" spans="1:60">
      <c r="C46" s="256"/>
      <c r="D46" s="10"/>
      <c r="AG46" t="s">
        <v>202</v>
      </c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18B" sheet="1" formatRows="0"/>
  <mergeCells count="17">
    <mergeCell ref="C26:G26"/>
    <mergeCell ref="C27:G27"/>
    <mergeCell ref="C29:G29"/>
    <mergeCell ref="C32:G32"/>
    <mergeCell ref="C37:G37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1:G11"/>
    <mergeCell ref="C12:G12"/>
  </mergeCells>
  <pageMargins left="0.59055118110236204" right="0.196850393700787" top="0.78740157499999996" bottom="0.78740157499999996" header="0.3" footer="0.3"/>
  <pageSetup paperSize="9" scale="72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5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5" t="s">
        <v>203</v>
      </c>
      <c r="B1" s="195"/>
      <c r="C1" s="195"/>
      <c r="D1" s="195"/>
      <c r="E1" s="195"/>
      <c r="F1" s="195"/>
      <c r="G1" s="195"/>
      <c r="AG1" t="s">
        <v>116</v>
      </c>
    </row>
    <row r="2" spans="1:60" ht="24.95" customHeight="1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117</v>
      </c>
    </row>
    <row r="3" spans="1:60" ht="24.95" customHeight="1">
      <c r="A3" s="196" t="s">
        <v>8</v>
      </c>
      <c r="B3" s="48" t="s">
        <v>62</v>
      </c>
      <c r="C3" s="199" t="s">
        <v>63</v>
      </c>
      <c r="D3" s="197"/>
      <c r="E3" s="197"/>
      <c r="F3" s="197"/>
      <c r="G3" s="198"/>
      <c r="AC3" s="174" t="s">
        <v>117</v>
      </c>
      <c r="AG3" t="s">
        <v>120</v>
      </c>
    </row>
    <row r="4" spans="1:60" ht="24.95" customHeight="1">
      <c r="A4" s="200" t="s">
        <v>9</v>
      </c>
      <c r="B4" s="201" t="s">
        <v>59</v>
      </c>
      <c r="C4" s="202" t="s">
        <v>64</v>
      </c>
      <c r="D4" s="203"/>
      <c r="E4" s="203"/>
      <c r="F4" s="203"/>
      <c r="G4" s="204"/>
      <c r="AG4" t="s">
        <v>121</v>
      </c>
    </row>
    <row r="5" spans="1:60">
      <c r="D5" s="10"/>
    </row>
    <row r="6" spans="1:60" ht="38.25">
      <c r="A6" s="206" t="s">
        <v>122</v>
      </c>
      <c r="B6" s="208" t="s">
        <v>123</v>
      </c>
      <c r="C6" s="208" t="s">
        <v>124</v>
      </c>
      <c r="D6" s="207" t="s">
        <v>125</v>
      </c>
      <c r="E6" s="206" t="s">
        <v>126</v>
      </c>
      <c r="F6" s="205" t="s">
        <v>127</v>
      </c>
      <c r="G6" s="206" t="s">
        <v>29</v>
      </c>
      <c r="H6" s="209" t="s">
        <v>30</v>
      </c>
      <c r="I6" s="209" t="s">
        <v>128</v>
      </c>
      <c r="J6" s="209" t="s">
        <v>31</v>
      </c>
      <c r="K6" s="209" t="s">
        <v>129</v>
      </c>
      <c r="L6" s="209" t="s">
        <v>130</v>
      </c>
      <c r="M6" s="209" t="s">
        <v>131</v>
      </c>
      <c r="N6" s="209" t="s">
        <v>132</v>
      </c>
      <c r="O6" s="209" t="s">
        <v>133</v>
      </c>
      <c r="P6" s="209" t="s">
        <v>134</v>
      </c>
      <c r="Q6" s="209" t="s">
        <v>135</v>
      </c>
      <c r="R6" s="209" t="s">
        <v>136</v>
      </c>
      <c r="S6" s="209" t="s">
        <v>137</v>
      </c>
      <c r="T6" s="209" t="s">
        <v>138</v>
      </c>
      <c r="U6" s="209" t="s">
        <v>139</v>
      </c>
      <c r="V6" s="209" t="s">
        <v>140</v>
      </c>
      <c r="W6" s="209" t="s">
        <v>141</v>
      </c>
      <c r="X6" s="209" t="s">
        <v>142</v>
      </c>
      <c r="Y6" s="209" t="s">
        <v>143</v>
      </c>
    </row>
    <row r="7" spans="1:60" hidden="1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>
      <c r="A8" s="224" t="s">
        <v>144</v>
      </c>
      <c r="B8" s="225" t="s">
        <v>59</v>
      </c>
      <c r="C8" s="248" t="s">
        <v>82</v>
      </c>
      <c r="D8" s="226"/>
      <c r="E8" s="227"/>
      <c r="F8" s="228"/>
      <c r="G8" s="228">
        <f>SUMIF(AG9:AG26,"&lt;&gt;NOR",G9:G26)</f>
        <v>0</v>
      </c>
      <c r="H8" s="228"/>
      <c r="I8" s="228">
        <f>SUM(I9:I26)</f>
        <v>0</v>
      </c>
      <c r="J8" s="228"/>
      <c r="K8" s="228">
        <f>SUM(K9:K26)</f>
        <v>0</v>
      </c>
      <c r="L8" s="228"/>
      <c r="M8" s="228">
        <f>SUM(M9:M26)</f>
        <v>0</v>
      </c>
      <c r="N8" s="227"/>
      <c r="O8" s="227">
        <f>SUM(O9:O26)</f>
        <v>0</v>
      </c>
      <c r="P8" s="227"/>
      <c r="Q8" s="227">
        <f>SUM(Q9:Q26)</f>
        <v>5.07</v>
      </c>
      <c r="R8" s="228"/>
      <c r="S8" s="228"/>
      <c r="T8" s="229"/>
      <c r="U8" s="223"/>
      <c r="V8" s="223">
        <f>SUM(V9:V26)</f>
        <v>0</v>
      </c>
      <c r="W8" s="223"/>
      <c r="X8" s="223"/>
      <c r="Y8" s="223"/>
      <c r="AG8" t="s">
        <v>145</v>
      </c>
    </row>
    <row r="9" spans="1:60" outlineLevel="1">
      <c r="A9" s="231">
        <v>1</v>
      </c>
      <c r="B9" s="232" t="s">
        <v>204</v>
      </c>
      <c r="C9" s="250" t="s">
        <v>205</v>
      </c>
      <c r="D9" s="233" t="s">
        <v>206</v>
      </c>
      <c r="E9" s="234">
        <v>45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149</v>
      </c>
      <c r="T9" s="237" t="s">
        <v>207</v>
      </c>
      <c r="U9" s="220">
        <v>0</v>
      </c>
      <c r="V9" s="220">
        <f>ROUND(E9*U9,2)</f>
        <v>0</v>
      </c>
      <c r="W9" s="220"/>
      <c r="X9" s="220" t="s">
        <v>208</v>
      </c>
      <c r="Y9" s="220" t="s">
        <v>152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>
      <c r="A10" s="217"/>
      <c r="B10" s="218"/>
      <c r="C10" s="253" t="s">
        <v>210</v>
      </c>
      <c r="D10" s="221"/>
      <c r="E10" s="222">
        <v>45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>
      <c r="A11" s="231">
        <v>2</v>
      </c>
      <c r="B11" s="232" t="s">
        <v>211</v>
      </c>
      <c r="C11" s="250" t="s">
        <v>212</v>
      </c>
      <c r="D11" s="233" t="s">
        <v>213</v>
      </c>
      <c r="E11" s="234">
        <v>1.35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149</v>
      </c>
      <c r="T11" s="237" t="s">
        <v>207</v>
      </c>
      <c r="U11" s="220">
        <v>0</v>
      </c>
      <c r="V11" s="220">
        <f>ROUND(E11*U11,2)</f>
        <v>0</v>
      </c>
      <c r="W11" s="220"/>
      <c r="X11" s="220" t="s">
        <v>208</v>
      </c>
      <c r="Y11" s="220" t="s">
        <v>152</v>
      </c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>
      <c r="A12" s="217"/>
      <c r="B12" s="218"/>
      <c r="C12" s="253" t="s">
        <v>214</v>
      </c>
      <c r="D12" s="221"/>
      <c r="E12" s="222">
        <v>1.35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>
      <c r="A13" s="231">
        <v>3</v>
      </c>
      <c r="B13" s="232" t="s">
        <v>215</v>
      </c>
      <c r="C13" s="250" t="s">
        <v>216</v>
      </c>
      <c r="D13" s="233" t="s">
        <v>206</v>
      </c>
      <c r="E13" s="234">
        <v>23.04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0.22</v>
      </c>
      <c r="Q13" s="234">
        <f>ROUND(E13*P13,2)</f>
        <v>5.07</v>
      </c>
      <c r="R13" s="236"/>
      <c r="S13" s="236" t="s">
        <v>149</v>
      </c>
      <c r="T13" s="237" t="s">
        <v>207</v>
      </c>
      <c r="U13" s="220">
        <v>0</v>
      </c>
      <c r="V13" s="220">
        <f>ROUND(E13*U13,2)</f>
        <v>0</v>
      </c>
      <c r="W13" s="220"/>
      <c r="X13" s="220" t="s">
        <v>208</v>
      </c>
      <c r="Y13" s="220" t="s">
        <v>152</v>
      </c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>
      <c r="A14" s="217"/>
      <c r="B14" s="218"/>
      <c r="C14" s="253" t="s">
        <v>217</v>
      </c>
      <c r="D14" s="221"/>
      <c r="E14" s="222">
        <v>23.04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>
      <c r="A15" s="231">
        <v>4</v>
      </c>
      <c r="B15" s="232" t="s">
        <v>218</v>
      </c>
      <c r="C15" s="250" t="s">
        <v>219</v>
      </c>
      <c r="D15" s="233" t="s">
        <v>213</v>
      </c>
      <c r="E15" s="234">
        <v>2.1760000000000002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149</v>
      </c>
      <c r="T15" s="237" t="s">
        <v>207</v>
      </c>
      <c r="U15" s="220">
        <v>0</v>
      </c>
      <c r="V15" s="220">
        <f>ROUND(E15*U15,2)</f>
        <v>0</v>
      </c>
      <c r="W15" s="220"/>
      <c r="X15" s="220" t="s">
        <v>208</v>
      </c>
      <c r="Y15" s="220" t="s">
        <v>152</v>
      </c>
      <c r="Z15" s="210"/>
      <c r="AA15" s="210"/>
      <c r="AB15" s="210"/>
      <c r="AC15" s="210"/>
      <c r="AD15" s="210"/>
      <c r="AE15" s="210"/>
      <c r="AF15" s="210"/>
      <c r="AG15" s="210" t="s">
        <v>209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>
      <c r="A16" s="217"/>
      <c r="B16" s="218"/>
      <c r="C16" s="253" t="s">
        <v>220</v>
      </c>
      <c r="D16" s="221"/>
      <c r="E16" s="222">
        <v>2.1760000000000002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>
      <c r="A17" s="231">
        <v>5</v>
      </c>
      <c r="B17" s="232" t="s">
        <v>221</v>
      </c>
      <c r="C17" s="250" t="s">
        <v>222</v>
      </c>
      <c r="D17" s="233" t="s">
        <v>213</v>
      </c>
      <c r="E17" s="234">
        <v>2.1760000000000002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149</v>
      </c>
      <c r="T17" s="237" t="s">
        <v>207</v>
      </c>
      <c r="U17" s="220">
        <v>0</v>
      </c>
      <c r="V17" s="220">
        <f>ROUND(E17*U17,2)</f>
        <v>0</v>
      </c>
      <c r="W17" s="220"/>
      <c r="X17" s="220" t="s">
        <v>208</v>
      </c>
      <c r="Y17" s="220" t="s">
        <v>152</v>
      </c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>
      <c r="A18" s="217"/>
      <c r="B18" s="218"/>
      <c r="C18" s="253" t="s">
        <v>223</v>
      </c>
      <c r="D18" s="221"/>
      <c r="E18" s="222">
        <v>2.1800000000000002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>
      <c r="A19" s="231">
        <v>6</v>
      </c>
      <c r="B19" s="232" t="s">
        <v>224</v>
      </c>
      <c r="C19" s="250" t="s">
        <v>225</v>
      </c>
      <c r="D19" s="233" t="s">
        <v>213</v>
      </c>
      <c r="E19" s="234">
        <v>10.88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/>
      <c r="S19" s="236" t="s">
        <v>149</v>
      </c>
      <c r="T19" s="237" t="s">
        <v>207</v>
      </c>
      <c r="U19" s="220">
        <v>0</v>
      </c>
      <c r="V19" s="220">
        <f>ROUND(E19*U19,2)</f>
        <v>0</v>
      </c>
      <c r="W19" s="220"/>
      <c r="X19" s="220" t="s">
        <v>208</v>
      </c>
      <c r="Y19" s="220" t="s">
        <v>152</v>
      </c>
      <c r="Z19" s="210"/>
      <c r="AA19" s="210"/>
      <c r="AB19" s="210"/>
      <c r="AC19" s="210"/>
      <c r="AD19" s="210"/>
      <c r="AE19" s="210"/>
      <c r="AF19" s="210"/>
      <c r="AG19" s="210" t="s">
        <v>209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>
      <c r="A20" s="217"/>
      <c r="B20" s="218"/>
      <c r="C20" s="253" t="s">
        <v>226</v>
      </c>
      <c r="D20" s="221"/>
      <c r="E20" s="222">
        <v>10.88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>
      <c r="A21" s="231">
        <v>7</v>
      </c>
      <c r="B21" s="232" t="s">
        <v>227</v>
      </c>
      <c r="C21" s="250" t="s">
        <v>228</v>
      </c>
      <c r="D21" s="233" t="s">
        <v>213</v>
      </c>
      <c r="E21" s="234">
        <v>2.1760000000000002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/>
      <c r="S21" s="236" t="s">
        <v>149</v>
      </c>
      <c r="T21" s="237" t="s">
        <v>207</v>
      </c>
      <c r="U21" s="220">
        <v>0</v>
      </c>
      <c r="V21" s="220">
        <f>ROUND(E21*U21,2)</f>
        <v>0</v>
      </c>
      <c r="W21" s="220"/>
      <c r="X21" s="220" t="s">
        <v>208</v>
      </c>
      <c r="Y21" s="220" t="s">
        <v>152</v>
      </c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>
      <c r="A22" s="217"/>
      <c r="B22" s="218"/>
      <c r="C22" s="253" t="s">
        <v>223</v>
      </c>
      <c r="D22" s="221"/>
      <c r="E22" s="222">
        <v>2.1800000000000002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>
      <c r="A23" s="231">
        <v>8</v>
      </c>
      <c r="B23" s="232" t="s">
        <v>229</v>
      </c>
      <c r="C23" s="250" t="s">
        <v>230</v>
      </c>
      <c r="D23" s="233" t="s">
        <v>213</v>
      </c>
      <c r="E23" s="234">
        <v>2.1760000000000002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/>
      <c r="S23" s="236" t="s">
        <v>149</v>
      </c>
      <c r="T23" s="237" t="s">
        <v>207</v>
      </c>
      <c r="U23" s="220">
        <v>0</v>
      </c>
      <c r="V23" s="220">
        <f>ROUND(E23*U23,2)</f>
        <v>0</v>
      </c>
      <c r="W23" s="220"/>
      <c r="X23" s="220" t="s">
        <v>208</v>
      </c>
      <c r="Y23" s="220" t="s">
        <v>152</v>
      </c>
      <c r="Z23" s="210"/>
      <c r="AA23" s="210"/>
      <c r="AB23" s="210"/>
      <c r="AC23" s="210"/>
      <c r="AD23" s="210"/>
      <c r="AE23" s="210"/>
      <c r="AF23" s="210"/>
      <c r="AG23" s="210" t="s">
        <v>209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>
      <c r="A24" s="217"/>
      <c r="B24" s="218"/>
      <c r="C24" s="253" t="s">
        <v>223</v>
      </c>
      <c r="D24" s="221"/>
      <c r="E24" s="222">
        <v>2.1800000000000002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>
      <c r="A25" s="231">
        <v>9</v>
      </c>
      <c r="B25" s="232" t="s">
        <v>231</v>
      </c>
      <c r="C25" s="250" t="s">
        <v>232</v>
      </c>
      <c r="D25" s="233" t="s">
        <v>213</v>
      </c>
      <c r="E25" s="234">
        <v>2.1760000000000002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/>
      <c r="S25" s="236" t="s">
        <v>149</v>
      </c>
      <c r="T25" s="237" t="s">
        <v>207</v>
      </c>
      <c r="U25" s="220">
        <v>0</v>
      </c>
      <c r="V25" s="220">
        <f>ROUND(E25*U25,2)</f>
        <v>0</v>
      </c>
      <c r="W25" s="220"/>
      <c r="X25" s="220" t="s">
        <v>208</v>
      </c>
      <c r="Y25" s="220" t="s">
        <v>152</v>
      </c>
      <c r="Z25" s="210"/>
      <c r="AA25" s="210"/>
      <c r="AB25" s="210"/>
      <c r="AC25" s="210"/>
      <c r="AD25" s="210"/>
      <c r="AE25" s="210"/>
      <c r="AF25" s="210"/>
      <c r="AG25" s="210" t="s">
        <v>209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>
      <c r="A26" s="217"/>
      <c r="B26" s="218"/>
      <c r="C26" s="253" t="s">
        <v>223</v>
      </c>
      <c r="D26" s="221"/>
      <c r="E26" s="222">
        <v>2.1800000000000002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>
      <c r="A27" s="224" t="s">
        <v>144</v>
      </c>
      <c r="B27" s="225" t="s">
        <v>83</v>
      </c>
      <c r="C27" s="248" t="s">
        <v>84</v>
      </c>
      <c r="D27" s="226"/>
      <c r="E27" s="227"/>
      <c r="F27" s="228"/>
      <c r="G27" s="228">
        <f>SUMIF(AG28:AG35,"&lt;&gt;NOR",G28:G35)</f>
        <v>0</v>
      </c>
      <c r="H27" s="228"/>
      <c r="I27" s="228">
        <f>SUM(I28:I35)</f>
        <v>0</v>
      </c>
      <c r="J27" s="228"/>
      <c r="K27" s="228">
        <f>SUM(K28:K35)</f>
        <v>0</v>
      </c>
      <c r="L27" s="228"/>
      <c r="M27" s="228">
        <f>SUM(M28:M35)</f>
        <v>0</v>
      </c>
      <c r="N27" s="227"/>
      <c r="O27" s="227">
        <f>SUM(O28:O35)</f>
        <v>7.03</v>
      </c>
      <c r="P27" s="227"/>
      <c r="Q27" s="227">
        <f>SUM(Q28:Q35)</f>
        <v>0</v>
      </c>
      <c r="R27" s="228"/>
      <c r="S27" s="228"/>
      <c r="T27" s="229"/>
      <c r="U27" s="223"/>
      <c r="V27" s="223">
        <f>SUM(V28:V35)</f>
        <v>0</v>
      </c>
      <c r="W27" s="223"/>
      <c r="X27" s="223"/>
      <c r="Y27" s="223"/>
      <c r="AG27" t="s">
        <v>145</v>
      </c>
    </row>
    <row r="28" spans="1:60" outlineLevel="1">
      <c r="A28" s="231">
        <v>10</v>
      </c>
      <c r="B28" s="232" t="s">
        <v>233</v>
      </c>
      <c r="C28" s="250" t="s">
        <v>234</v>
      </c>
      <c r="D28" s="233" t="s">
        <v>206</v>
      </c>
      <c r="E28" s="234">
        <v>23.04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/>
      <c r="S28" s="236" t="s">
        <v>149</v>
      </c>
      <c r="T28" s="237" t="s">
        <v>207</v>
      </c>
      <c r="U28" s="220">
        <v>0</v>
      </c>
      <c r="V28" s="220">
        <f>ROUND(E28*U28,2)</f>
        <v>0</v>
      </c>
      <c r="W28" s="220"/>
      <c r="X28" s="220" t="s">
        <v>208</v>
      </c>
      <c r="Y28" s="220" t="s">
        <v>152</v>
      </c>
      <c r="Z28" s="210"/>
      <c r="AA28" s="210"/>
      <c r="AB28" s="210"/>
      <c r="AC28" s="210"/>
      <c r="AD28" s="210"/>
      <c r="AE28" s="210"/>
      <c r="AF28" s="210"/>
      <c r="AG28" s="210" t="s">
        <v>209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>
      <c r="A29" s="217"/>
      <c r="B29" s="218"/>
      <c r="C29" s="253" t="s">
        <v>235</v>
      </c>
      <c r="D29" s="221"/>
      <c r="E29" s="222">
        <v>23.04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>
      <c r="A30" s="231">
        <v>11</v>
      </c>
      <c r="B30" s="232" t="s">
        <v>236</v>
      </c>
      <c r="C30" s="250" t="s">
        <v>237</v>
      </c>
      <c r="D30" s="233" t="s">
        <v>213</v>
      </c>
      <c r="E30" s="234">
        <v>2.72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2.5855999999999999</v>
      </c>
      <c r="O30" s="234">
        <f>ROUND(E30*N30,2)</f>
        <v>7.03</v>
      </c>
      <c r="P30" s="234">
        <v>0</v>
      </c>
      <c r="Q30" s="234">
        <f>ROUND(E30*P30,2)</f>
        <v>0</v>
      </c>
      <c r="R30" s="236"/>
      <c r="S30" s="236" t="s">
        <v>149</v>
      </c>
      <c r="T30" s="237" t="s">
        <v>207</v>
      </c>
      <c r="U30" s="220">
        <v>0</v>
      </c>
      <c r="V30" s="220">
        <f>ROUND(E30*U30,2)</f>
        <v>0</v>
      </c>
      <c r="W30" s="220"/>
      <c r="X30" s="220" t="s">
        <v>208</v>
      </c>
      <c r="Y30" s="220" t="s">
        <v>152</v>
      </c>
      <c r="Z30" s="210"/>
      <c r="AA30" s="210"/>
      <c r="AB30" s="210"/>
      <c r="AC30" s="210"/>
      <c r="AD30" s="210"/>
      <c r="AE30" s="210"/>
      <c r="AF30" s="210"/>
      <c r="AG30" s="210" t="s">
        <v>209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>
      <c r="A31" s="217"/>
      <c r="B31" s="218"/>
      <c r="C31" s="253" t="s">
        <v>238</v>
      </c>
      <c r="D31" s="221"/>
      <c r="E31" s="222">
        <v>2.72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>
      <c r="A32" s="231">
        <v>12</v>
      </c>
      <c r="B32" s="232" t="s">
        <v>239</v>
      </c>
      <c r="C32" s="250" t="s">
        <v>240</v>
      </c>
      <c r="D32" s="233" t="s">
        <v>206</v>
      </c>
      <c r="E32" s="234">
        <v>8.16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2.0000000000000001E-4</v>
      </c>
      <c r="O32" s="234">
        <f>ROUND(E32*N32,2)</f>
        <v>0</v>
      </c>
      <c r="P32" s="234">
        <v>0</v>
      </c>
      <c r="Q32" s="234">
        <f>ROUND(E32*P32,2)</f>
        <v>0</v>
      </c>
      <c r="R32" s="236"/>
      <c r="S32" s="236" t="s">
        <v>149</v>
      </c>
      <c r="T32" s="237" t="s">
        <v>207</v>
      </c>
      <c r="U32" s="220">
        <v>0</v>
      </c>
      <c r="V32" s="220">
        <f>ROUND(E32*U32,2)</f>
        <v>0</v>
      </c>
      <c r="W32" s="220"/>
      <c r="X32" s="220" t="s">
        <v>208</v>
      </c>
      <c r="Y32" s="220" t="s">
        <v>152</v>
      </c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>
      <c r="A33" s="217"/>
      <c r="B33" s="218"/>
      <c r="C33" s="253" t="s">
        <v>241</v>
      </c>
      <c r="D33" s="221"/>
      <c r="E33" s="222">
        <v>8.16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>
      <c r="A34" s="231">
        <v>13</v>
      </c>
      <c r="B34" s="232" t="s">
        <v>242</v>
      </c>
      <c r="C34" s="250" t="s">
        <v>243</v>
      </c>
      <c r="D34" s="233" t="s">
        <v>206</v>
      </c>
      <c r="E34" s="234">
        <v>8.16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/>
      <c r="S34" s="236" t="s">
        <v>149</v>
      </c>
      <c r="T34" s="237" t="s">
        <v>207</v>
      </c>
      <c r="U34" s="220">
        <v>0</v>
      </c>
      <c r="V34" s="220">
        <f>ROUND(E34*U34,2)</f>
        <v>0</v>
      </c>
      <c r="W34" s="220"/>
      <c r="X34" s="220" t="s">
        <v>208</v>
      </c>
      <c r="Y34" s="220" t="s">
        <v>152</v>
      </c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>
      <c r="A35" s="217"/>
      <c r="B35" s="218"/>
      <c r="C35" s="253" t="s">
        <v>244</v>
      </c>
      <c r="D35" s="221"/>
      <c r="E35" s="222">
        <v>8.16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>
      <c r="A36" s="224" t="s">
        <v>144</v>
      </c>
      <c r="B36" s="225" t="s">
        <v>85</v>
      </c>
      <c r="C36" s="248" t="s">
        <v>86</v>
      </c>
      <c r="D36" s="226"/>
      <c r="E36" s="227"/>
      <c r="F36" s="228"/>
      <c r="G36" s="228">
        <f>SUMIF(AG37:AG38,"&lt;&gt;NOR",G37:G38)</f>
        <v>0</v>
      </c>
      <c r="H36" s="228"/>
      <c r="I36" s="228">
        <f>SUM(I37:I38)</f>
        <v>0</v>
      </c>
      <c r="J36" s="228"/>
      <c r="K36" s="228">
        <f>SUM(K37:K38)</f>
        <v>0</v>
      </c>
      <c r="L36" s="228"/>
      <c r="M36" s="228">
        <f>SUM(M37:M38)</f>
        <v>0</v>
      </c>
      <c r="N36" s="227"/>
      <c r="O36" s="227">
        <f>SUM(O37:O38)</f>
        <v>0.12</v>
      </c>
      <c r="P36" s="227"/>
      <c r="Q36" s="227">
        <f>SUM(Q37:Q38)</f>
        <v>0</v>
      </c>
      <c r="R36" s="228"/>
      <c r="S36" s="228"/>
      <c r="T36" s="229"/>
      <c r="U36" s="223"/>
      <c r="V36" s="223">
        <f>SUM(V37:V38)</f>
        <v>0</v>
      </c>
      <c r="W36" s="223"/>
      <c r="X36" s="223"/>
      <c r="Y36" s="223"/>
      <c r="AG36" t="s">
        <v>145</v>
      </c>
    </row>
    <row r="37" spans="1:60" outlineLevel="1">
      <c r="A37" s="231">
        <v>14</v>
      </c>
      <c r="B37" s="232" t="s">
        <v>245</v>
      </c>
      <c r="C37" s="250" t="s">
        <v>246</v>
      </c>
      <c r="D37" s="233" t="s">
        <v>247</v>
      </c>
      <c r="E37" s="234">
        <v>36.9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3.29E-3</v>
      </c>
      <c r="O37" s="234">
        <f>ROUND(E37*N37,2)</f>
        <v>0.12</v>
      </c>
      <c r="P37" s="234">
        <v>0</v>
      </c>
      <c r="Q37" s="234">
        <f>ROUND(E37*P37,2)</f>
        <v>0</v>
      </c>
      <c r="R37" s="236"/>
      <c r="S37" s="236" t="s">
        <v>149</v>
      </c>
      <c r="T37" s="237" t="s">
        <v>207</v>
      </c>
      <c r="U37" s="220">
        <v>0</v>
      </c>
      <c r="V37" s="220">
        <f>ROUND(E37*U37,2)</f>
        <v>0</v>
      </c>
      <c r="W37" s="220"/>
      <c r="X37" s="220" t="s">
        <v>208</v>
      </c>
      <c r="Y37" s="220" t="s">
        <v>152</v>
      </c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>
      <c r="A38" s="217"/>
      <c r="B38" s="218"/>
      <c r="C38" s="253" t="s">
        <v>248</v>
      </c>
      <c r="D38" s="221"/>
      <c r="E38" s="222">
        <v>36.9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>
      <c r="A39" s="224" t="s">
        <v>144</v>
      </c>
      <c r="B39" s="225" t="s">
        <v>87</v>
      </c>
      <c r="C39" s="248" t="s">
        <v>88</v>
      </c>
      <c r="D39" s="226"/>
      <c r="E39" s="227"/>
      <c r="F39" s="228"/>
      <c r="G39" s="228">
        <f>SUMIF(AG40:AG49,"&lt;&gt;NOR",G40:G49)</f>
        <v>0</v>
      </c>
      <c r="H39" s="228"/>
      <c r="I39" s="228">
        <f>SUM(I40:I49)</f>
        <v>0</v>
      </c>
      <c r="J39" s="228"/>
      <c r="K39" s="228">
        <f>SUM(K40:K49)</f>
        <v>0</v>
      </c>
      <c r="L39" s="228"/>
      <c r="M39" s="228">
        <f>SUM(M40:M49)</f>
        <v>0</v>
      </c>
      <c r="N39" s="227"/>
      <c r="O39" s="227">
        <f>SUM(O40:O49)</f>
        <v>0.05</v>
      </c>
      <c r="P39" s="227"/>
      <c r="Q39" s="227">
        <f>SUM(Q40:Q49)</f>
        <v>0</v>
      </c>
      <c r="R39" s="228"/>
      <c r="S39" s="228"/>
      <c r="T39" s="229"/>
      <c r="U39" s="223"/>
      <c r="V39" s="223">
        <f>SUM(V40:V49)</f>
        <v>0</v>
      </c>
      <c r="W39" s="223"/>
      <c r="X39" s="223"/>
      <c r="Y39" s="223"/>
      <c r="AG39" t="s">
        <v>145</v>
      </c>
    </row>
    <row r="40" spans="1:60" outlineLevel="1">
      <c r="A40" s="231">
        <v>15</v>
      </c>
      <c r="B40" s="232" t="s">
        <v>249</v>
      </c>
      <c r="C40" s="250" t="s">
        <v>250</v>
      </c>
      <c r="D40" s="233" t="s">
        <v>206</v>
      </c>
      <c r="E40" s="234">
        <v>1.4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2.1440000000000001E-2</v>
      </c>
      <c r="O40" s="234">
        <f>ROUND(E40*N40,2)</f>
        <v>0.03</v>
      </c>
      <c r="P40" s="234">
        <v>0</v>
      </c>
      <c r="Q40" s="234">
        <f>ROUND(E40*P40,2)</f>
        <v>0</v>
      </c>
      <c r="R40" s="236"/>
      <c r="S40" s="236" t="s">
        <v>149</v>
      </c>
      <c r="T40" s="237" t="s">
        <v>207</v>
      </c>
      <c r="U40" s="220">
        <v>0</v>
      </c>
      <c r="V40" s="220">
        <f>ROUND(E40*U40,2)</f>
        <v>0</v>
      </c>
      <c r="W40" s="220"/>
      <c r="X40" s="220" t="s">
        <v>208</v>
      </c>
      <c r="Y40" s="220" t="s">
        <v>152</v>
      </c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>
      <c r="A41" s="217"/>
      <c r="B41" s="218"/>
      <c r="C41" s="253" t="s">
        <v>251</v>
      </c>
      <c r="D41" s="221"/>
      <c r="E41" s="222">
        <v>0.8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>
      <c r="A42" s="217"/>
      <c r="B42" s="218"/>
      <c r="C42" s="253" t="s">
        <v>252</v>
      </c>
      <c r="D42" s="221"/>
      <c r="E42" s="222">
        <v>0.6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>
      <c r="A43" s="231">
        <v>16</v>
      </c>
      <c r="B43" s="232" t="s">
        <v>253</v>
      </c>
      <c r="C43" s="250" t="s">
        <v>254</v>
      </c>
      <c r="D43" s="233" t="s">
        <v>206</v>
      </c>
      <c r="E43" s="234">
        <v>1.2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2.0740000000000001E-2</v>
      </c>
      <c r="O43" s="234">
        <f>ROUND(E43*N43,2)</f>
        <v>0.02</v>
      </c>
      <c r="P43" s="234">
        <v>0</v>
      </c>
      <c r="Q43" s="234">
        <f>ROUND(E43*P43,2)</f>
        <v>0</v>
      </c>
      <c r="R43" s="236"/>
      <c r="S43" s="236" t="s">
        <v>149</v>
      </c>
      <c r="T43" s="237" t="s">
        <v>207</v>
      </c>
      <c r="U43" s="220">
        <v>0</v>
      </c>
      <c r="V43" s="220">
        <f>ROUND(E43*U43,2)</f>
        <v>0</v>
      </c>
      <c r="W43" s="220"/>
      <c r="X43" s="220" t="s">
        <v>208</v>
      </c>
      <c r="Y43" s="220" t="s">
        <v>152</v>
      </c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>
      <c r="A44" s="217"/>
      <c r="B44" s="218"/>
      <c r="C44" s="253" t="s">
        <v>255</v>
      </c>
      <c r="D44" s="221"/>
      <c r="E44" s="222">
        <v>1.2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183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>
      <c r="A45" s="231">
        <v>17</v>
      </c>
      <c r="B45" s="232" t="s">
        <v>256</v>
      </c>
      <c r="C45" s="250" t="s">
        <v>257</v>
      </c>
      <c r="D45" s="233" t="s">
        <v>258</v>
      </c>
      <c r="E45" s="234">
        <v>5.66655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/>
      <c r="S45" s="236" t="s">
        <v>149</v>
      </c>
      <c r="T45" s="237" t="s">
        <v>259</v>
      </c>
      <c r="U45" s="220">
        <v>0</v>
      </c>
      <c r="V45" s="220">
        <f>ROUND(E45*U45,2)</f>
        <v>0</v>
      </c>
      <c r="W45" s="220"/>
      <c r="X45" s="220" t="s">
        <v>260</v>
      </c>
      <c r="Y45" s="220" t="s">
        <v>152</v>
      </c>
      <c r="Z45" s="210"/>
      <c r="AA45" s="210"/>
      <c r="AB45" s="210"/>
      <c r="AC45" s="210"/>
      <c r="AD45" s="210"/>
      <c r="AE45" s="210"/>
      <c r="AF45" s="210"/>
      <c r="AG45" s="210" t="s">
        <v>261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>
      <c r="A46" s="217"/>
      <c r="B46" s="218"/>
      <c r="C46" s="253" t="s">
        <v>262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>
      <c r="A47" s="217"/>
      <c r="B47" s="218"/>
      <c r="C47" s="253" t="s">
        <v>263</v>
      </c>
      <c r="D47" s="221"/>
      <c r="E47" s="222">
        <v>5.66655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>
      <c r="A48" s="231">
        <v>18</v>
      </c>
      <c r="B48" s="232" t="s">
        <v>264</v>
      </c>
      <c r="C48" s="250" t="s">
        <v>265</v>
      </c>
      <c r="D48" s="233" t="s">
        <v>266</v>
      </c>
      <c r="E48" s="234">
        <v>4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6"/>
      <c r="S48" s="236" t="s">
        <v>149</v>
      </c>
      <c r="T48" s="237" t="s">
        <v>259</v>
      </c>
      <c r="U48" s="220">
        <v>0</v>
      </c>
      <c r="V48" s="220">
        <f>ROUND(E48*U48,2)</f>
        <v>0</v>
      </c>
      <c r="W48" s="220"/>
      <c r="X48" s="220" t="s">
        <v>260</v>
      </c>
      <c r="Y48" s="220" t="s">
        <v>152</v>
      </c>
      <c r="Z48" s="210"/>
      <c r="AA48" s="210"/>
      <c r="AB48" s="210"/>
      <c r="AC48" s="210"/>
      <c r="AD48" s="210"/>
      <c r="AE48" s="210"/>
      <c r="AF48" s="210"/>
      <c r="AG48" s="210" t="s">
        <v>261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>
      <c r="A49" s="217"/>
      <c r="B49" s="218"/>
      <c r="C49" s="253" t="s">
        <v>87</v>
      </c>
      <c r="D49" s="221"/>
      <c r="E49" s="222">
        <v>4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>
      <c r="A50" s="224" t="s">
        <v>144</v>
      </c>
      <c r="B50" s="225" t="s">
        <v>89</v>
      </c>
      <c r="C50" s="248" t="s">
        <v>90</v>
      </c>
      <c r="D50" s="226"/>
      <c r="E50" s="227"/>
      <c r="F50" s="228"/>
      <c r="G50" s="228">
        <f>SUMIF(AG51:AG58,"&lt;&gt;NOR",G51:G58)</f>
        <v>0</v>
      </c>
      <c r="H50" s="228"/>
      <c r="I50" s="228">
        <f>SUM(I51:I58)</f>
        <v>0</v>
      </c>
      <c r="J50" s="228"/>
      <c r="K50" s="228">
        <f>SUM(K51:K58)</f>
        <v>0</v>
      </c>
      <c r="L50" s="228"/>
      <c r="M50" s="228">
        <f>SUM(M51:M58)</f>
        <v>0</v>
      </c>
      <c r="N50" s="227"/>
      <c r="O50" s="227">
        <f>SUM(O51:O58)</f>
        <v>6.11</v>
      </c>
      <c r="P50" s="227"/>
      <c r="Q50" s="227">
        <f>SUM(Q51:Q58)</f>
        <v>0</v>
      </c>
      <c r="R50" s="228"/>
      <c r="S50" s="228"/>
      <c r="T50" s="229"/>
      <c r="U50" s="223"/>
      <c r="V50" s="223">
        <f>SUM(V51:V58)</f>
        <v>0</v>
      </c>
      <c r="W50" s="223"/>
      <c r="X50" s="223"/>
      <c r="Y50" s="223"/>
      <c r="AG50" t="s">
        <v>145</v>
      </c>
    </row>
    <row r="51" spans="1:60" outlineLevel="1">
      <c r="A51" s="231">
        <v>19</v>
      </c>
      <c r="B51" s="232" t="s">
        <v>267</v>
      </c>
      <c r="C51" s="250" t="s">
        <v>268</v>
      </c>
      <c r="D51" s="233" t="s">
        <v>206</v>
      </c>
      <c r="E51" s="234">
        <v>23.04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5.6100000000000004E-3</v>
      </c>
      <c r="O51" s="234">
        <f>ROUND(E51*N51,2)</f>
        <v>0.13</v>
      </c>
      <c r="P51" s="234">
        <v>0</v>
      </c>
      <c r="Q51" s="234">
        <f>ROUND(E51*P51,2)</f>
        <v>0</v>
      </c>
      <c r="R51" s="236"/>
      <c r="S51" s="236" t="s">
        <v>149</v>
      </c>
      <c r="T51" s="237" t="s">
        <v>207</v>
      </c>
      <c r="U51" s="220">
        <v>0</v>
      </c>
      <c r="V51" s="220">
        <f>ROUND(E51*U51,2)</f>
        <v>0</v>
      </c>
      <c r="W51" s="220"/>
      <c r="X51" s="220" t="s">
        <v>208</v>
      </c>
      <c r="Y51" s="220" t="s">
        <v>152</v>
      </c>
      <c r="Z51" s="210"/>
      <c r="AA51" s="210"/>
      <c r="AB51" s="210"/>
      <c r="AC51" s="210"/>
      <c r="AD51" s="210"/>
      <c r="AE51" s="210"/>
      <c r="AF51" s="210"/>
      <c r="AG51" s="210" t="s">
        <v>209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>
      <c r="A52" s="217"/>
      <c r="B52" s="218"/>
      <c r="C52" s="253" t="s">
        <v>235</v>
      </c>
      <c r="D52" s="221"/>
      <c r="E52" s="222">
        <v>23.04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>
      <c r="A53" s="231">
        <v>20</v>
      </c>
      <c r="B53" s="232" t="s">
        <v>269</v>
      </c>
      <c r="C53" s="250" t="s">
        <v>270</v>
      </c>
      <c r="D53" s="233" t="s">
        <v>206</v>
      </c>
      <c r="E53" s="234">
        <v>23.04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2.9999999999999997E-4</v>
      </c>
      <c r="O53" s="234">
        <f>ROUND(E53*N53,2)</f>
        <v>0.01</v>
      </c>
      <c r="P53" s="234">
        <v>0</v>
      </c>
      <c r="Q53" s="234">
        <f>ROUND(E53*P53,2)</f>
        <v>0</v>
      </c>
      <c r="R53" s="236"/>
      <c r="S53" s="236" t="s">
        <v>149</v>
      </c>
      <c r="T53" s="237" t="s">
        <v>207</v>
      </c>
      <c r="U53" s="220">
        <v>0</v>
      </c>
      <c r="V53" s="220">
        <f>ROUND(E53*U53,2)</f>
        <v>0</v>
      </c>
      <c r="W53" s="220"/>
      <c r="X53" s="220" t="s">
        <v>208</v>
      </c>
      <c r="Y53" s="220" t="s">
        <v>152</v>
      </c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>
      <c r="A54" s="217"/>
      <c r="B54" s="218"/>
      <c r="C54" s="253" t="s">
        <v>235</v>
      </c>
      <c r="D54" s="221"/>
      <c r="E54" s="222">
        <v>23.04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>
      <c r="A55" s="231">
        <v>21</v>
      </c>
      <c r="B55" s="232" t="s">
        <v>271</v>
      </c>
      <c r="C55" s="250" t="s">
        <v>272</v>
      </c>
      <c r="D55" s="233" t="s">
        <v>206</v>
      </c>
      <c r="E55" s="234">
        <v>23.04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0.10373</v>
      </c>
      <c r="O55" s="234">
        <f>ROUND(E55*N55,2)</f>
        <v>2.39</v>
      </c>
      <c r="P55" s="234">
        <v>0</v>
      </c>
      <c r="Q55" s="234">
        <f>ROUND(E55*P55,2)</f>
        <v>0</v>
      </c>
      <c r="R55" s="236"/>
      <c r="S55" s="236" t="s">
        <v>149</v>
      </c>
      <c r="T55" s="237" t="s">
        <v>207</v>
      </c>
      <c r="U55" s="220">
        <v>0</v>
      </c>
      <c r="V55" s="220">
        <f>ROUND(E55*U55,2)</f>
        <v>0</v>
      </c>
      <c r="W55" s="220"/>
      <c r="X55" s="220" t="s">
        <v>208</v>
      </c>
      <c r="Y55" s="220" t="s">
        <v>152</v>
      </c>
      <c r="Z55" s="210"/>
      <c r="AA55" s="210"/>
      <c r="AB55" s="210"/>
      <c r="AC55" s="210"/>
      <c r="AD55" s="210"/>
      <c r="AE55" s="210"/>
      <c r="AF55" s="210"/>
      <c r="AG55" s="210" t="s">
        <v>209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>
      <c r="A56" s="217"/>
      <c r="B56" s="218"/>
      <c r="C56" s="253" t="s">
        <v>273</v>
      </c>
      <c r="D56" s="221"/>
      <c r="E56" s="222">
        <v>23.04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>
      <c r="A57" s="231">
        <v>22</v>
      </c>
      <c r="B57" s="232" t="s">
        <v>274</v>
      </c>
      <c r="C57" s="250" t="s">
        <v>275</v>
      </c>
      <c r="D57" s="233" t="s">
        <v>206</v>
      </c>
      <c r="E57" s="234">
        <v>23.04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0.15559000000000001</v>
      </c>
      <c r="O57" s="234">
        <f>ROUND(E57*N57,2)</f>
        <v>3.58</v>
      </c>
      <c r="P57" s="234">
        <v>0</v>
      </c>
      <c r="Q57" s="234">
        <f>ROUND(E57*P57,2)</f>
        <v>0</v>
      </c>
      <c r="R57" s="236"/>
      <c r="S57" s="236" t="s">
        <v>149</v>
      </c>
      <c r="T57" s="237" t="s">
        <v>207</v>
      </c>
      <c r="U57" s="220">
        <v>0</v>
      </c>
      <c r="V57" s="220">
        <f>ROUND(E57*U57,2)</f>
        <v>0</v>
      </c>
      <c r="W57" s="220"/>
      <c r="X57" s="220" t="s">
        <v>208</v>
      </c>
      <c r="Y57" s="220" t="s">
        <v>152</v>
      </c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>
      <c r="A58" s="217"/>
      <c r="B58" s="218"/>
      <c r="C58" s="253" t="s">
        <v>235</v>
      </c>
      <c r="D58" s="221"/>
      <c r="E58" s="222">
        <v>23.04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>
      <c r="A59" s="224" t="s">
        <v>144</v>
      </c>
      <c r="B59" s="225" t="s">
        <v>91</v>
      </c>
      <c r="C59" s="248" t="s">
        <v>92</v>
      </c>
      <c r="D59" s="226"/>
      <c r="E59" s="227"/>
      <c r="F59" s="228"/>
      <c r="G59" s="228">
        <f>SUMIF(AG60:AG67,"&lt;&gt;NOR",G60:G67)</f>
        <v>0</v>
      </c>
      <c r="H59" s="228"/>
      <c r="I59" s="228">
        <f>SUM(I60:I67)</f>
        <v>0</v>
      </c>
      <c r="J59" s="228"/>
      <c r="K59" s="228">
        <f>SUM(K60:K67)</f>
        <v>0</v>
      </c>
      <c r="L59" s="228"/>
      <c r="M59" s="228">
        <f>SUM(M60:M67)</f>
        <v>0</v>
      </c>
      <c r="N59" s="227"/>
      <c r="O59" s="227">
        <f>SUM(O60:O67)</f>
        <v>2.37</v>
      </c>
      <c r="P59" s="227"/>
      <c r="Q59" s="227">
        <f>SUM(Q60:Q67)</f>
        <v>0</v>
      </c>
      <c r="R59" s="228"/>
      <c r="S59" s="228"/>
      <c r="T59" s="229"/>
      <c r="U59" s="223"/>
      <c r="V59" s="223">
        <f>SUM(V60:V67)</f>
        <v>0</v>
      </c>
      <c r="W59" s="223"/>
      <c r="X59" s="223"/>
      <c r="Y59" s="223"/>
      <c r="AG59" t="s">
        <v>145</v>
      </c>
    </row>
    <row r="60" spans="1:60" outlineLevel="1">
      <c r="A60" s="231">
        <v>23</v>
      </c>
      <c r="B60" s="232" t="s">
        <v>276</v>
      </c>
      <c r="C60" s="250" t="s">
        <v>277</v>
      </c>
      <c r="D60" s="233" t="s">
        <v>206</v>
      </c>
      <c r="E60" s="234">
        <v>73.2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6"/>
      <c r="S60" s="236" t="s">
        <v>149</v>
      </c>
      <c r="T60" s="237" t="s">
        <v>207</v>
      </c>
      <c r="U60" s="220">
        <v>0</v>
      </c>
      <c r="V60" s="220">
        <f>ROUND(E60*U60,2)</f>
        <v>0</v>
      </c>
      <c r="W60" s="220"/>
      <c r="X60" s="220" t="s">
        <v>208</v>
      </c>
      <c r="Y60" s="220" t="s">
        <v>152</v>
      </c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>
      <c r="A61" s="217"/>
      <c r="B61" s="218"/>
      <c r="C61" s="253" t="s">
        <v>278</v>
      </c>
      <c r="D61" s="221"/>
      <c r="E61" s="222">
        <v>73.2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>
      <c r="A62" s="231">
        <v>24</v>
      </c>
      <c r="B62" s="232" t="s">
        <v>279</v>
      </c>
      <c r="C62" s="250" t="s">
        <v>280</v>
      </c>
      <c r="D62" s="233" t="s">
        <v>206</v>
      </c>
      <c r="E62" s="234">
        <v>73.2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3.2340000000000001E-2</v>
      </c>
      <c r="O62" s="234">
        <f>ROUND(E62*N62,2)</f>
        <v>2.37</v>
      </c>
      <c r="P62" s="234">
        <v>0</v>
      </c>
      <c r="Q62" s="234">
        <f>ROUND(E62*P62,2)</f>
        <v>0</v>
      </c>
      <c r="R62" s="236"/>
      <c r="S62" s="236" t="s">
        <v>149</v>
      </c>
      <c r="T62" s="237" t="s">
        <v>207</v>
      </c>
      <c r="U62" s="220">
        <v>0</v>
      </c>
      <c r="V62" s="220">
        <f>ROUND(E62*U62,2)</f>
        <v>0</v>
      </c>
      <c r="W62" s="220"/>
      <c r="X62" s="220" t="s">
        <v>208</v>
      </c>
      <c r="Y62" s="220" t="s">
        <v>152</v>
      </c>
      <c r="Z62" s="210"/>
      <c r="AA62" s="210"/>
      <c r="AB62" s="210"/>
      <c r="AC62" s="210"/>
      <c r="AD62" s="210"/>
      <c r="AE62" s="210"/>
      <c r="AF62" s="210"/>
      <c r="AG62" s="210" t="s">
        <v>209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>
      <c r="A63" s="217"/>
      <c r="B63" s="218"/>
      <c r="C63" s="253" t="s">
        <v>281</v>
      </c>
      <c r="D63" s="221"/>
      <c r="E63" s="222">
        <v>73.2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>
      <c r="A64" s="231">
        <v>25</v>
      </c>
      <c r="B64" s="232" t="s">
        <v>282</v>
      </c>
      <c r="C64" s="250" t="s">
        <v>283</v>
      </c>
      <c r="D64" s="233" t="s">
        <v>284</v>
      </c>
      <c r="E64" s="234">
        <v>5.32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149</v>
      </c>
      <c r="T64" s="237" t="s">
        <v>259</v>
      </c>
      <c r="U64" s="220">
        <v>0</v>
      </c>
      <c r="V64" s="220">
        <f>ROUND(E64*U64,2)</f>
        <v>0</v>
      </c>
      <c r="W64" s="220"/>
      <c r="X64" s="220" t="s">
        <v>260</v>
      </c>
      <c r="Y64" s="220" t="s">
        <v>152</v>
      </c>
      <c r="Z64" s="210"/>
      <c r="AA64" s="210"/>
      <c r="AB64" s="210"/>
      <c r="AC64" s="210"/>
      <c r="AD64" s="210"/>
      <c r="AE64" s="210"/>
      <c r="AF64" s="210"/>
      <c r="AG64" s="210" t="s">
        <v>261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>
      <c r="A65" s="217"/>
      <c r="B65" s="218"/>
      <c r="C65" s="253" t="s">
        <v>285</v>
      </c>
      <c r="D65" s="221"/>
      <c r="E65" s="222">
        <v>5.32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>
      <c r="A66" s="231">
        <v>26</v>
      </c>
      <c r="B66" s="232" t="s">
        <v>286</v>
      </c>
      <c r="C66" s="250" t="s">
        <v>287</v>
      </c>
      <c r="D66" s="233" t="s">
        <v>284</v>
      </c>
      <c r="E66" s="234">
        <v>5.32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6"/>
      <c r="S66" s="236" t="s">
        <v>149</v>
      </c>
      <c r="T66" s="237" t="s">
        <v>259</v>
      </c>
      <c r="U66" s="220">
        <v>0</v>
      </c>
      <c r="V66" s="220">
        <f>ROUND(E66*U66,2)</f>
        <v>0</v>
      </c>
      <c r="W66" s="220"/>
      <c r="X66" s="220" t="s">
        <v>260</v>
      </c>
      <c r="Y66" s="220" t="s">
        <v>152</v>
      </c>
      <c r="Z66" s="210"/>
      <c r="AA66" s="210"/>
      <c r="AB66" s="210"/>
      <c r="AC66" s="210"/>
      <c r="AD66" s="210"/>
      <c r="AE66" s="210"/>
      <c r="AF66" s="210"/>
      <c r="AG66" s="210" t="s">
        <v>261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>
      <c r="A67" s="217"/>
      <c r="B67" s="218"/>
      <c r="C67" s="253" t="s">
        <v>288</v>
      </c>
      <c r="D67" s="221"/>
      <c r="E67" s="222">
        <v>5.32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>
      <c r="A68" s="224" t="s">
        <v>144</v>
      </c>
      <c r="B68" s="225" t="s">
        <v>93</v>
      </c>
      <c r="C68" s="248" t="s">
        <v>94</v>
      </c>
      <c r="D68" s="226"/>
      <c r="E68" s="227"/>
      <c r="F68" s="228"/>
      <c r="G68" s="228">
        <f>SUMIF(AG69:AG100,"&lt;&gt;NOR",G69:G100)</f>
        <v>0</v>
      </c>
      <c r="H68" s="228"/>
      <c r="I68" s="228">
        <f>SUM(I69:I100)</f>
        <v>0</v>
      </c>
      <c r="J68" s="228"/>
      <c r="K68" s="228">
        <f>SUM(K69:K100)</f>
        <v>0</v>
      </c>
      <c r="L68" s="228"/>
      <c r="M68" s="228">
        <f>SUM(M69:M100)</f>
        <v>0</v>
      </c>
      <c r="N68" s="227"/>
      <c r="O68" s="227">
        <f>SUM(O69:O100)</f>
        <v>8.4699999999999989</v>
      </c>
      <c r="P68" s="227"/>
      <c r="Q68" s="227">
        <f>SUM(Q69:Q100)</f>
        <v>1.7699999999999998</v>
      </c>
      <c r="R68" s="228"/>
      <c r="S68" s="228"/>
      <c r="T68" s="229"/>
      <c r="U68" s="223"/>
      <c r="V68" s="223">
        <f>SUM(V69:V100)</f>
        <v>0</v>
      </c>
      <c r="W68" s="223"/>
      <c r="X68" s="223"/>
      <c r="Y68" s="223"/>
      <c r="AG68" t="s">
        <v>145</v>
      </c>
    </row>
    <row r="69" spans="1:60" outlineLevel="1">
      <c r="A69" s="231">
        <v>27</v>
      </c>
      <c r="B69" s="232" t="s">
        <v>289</v>
      </c>
      <c r="C69" s="250" t="s">
        <v>290</v>
      </c>
      <c r="D69" s="233" t="s">
        <v>247</v>
      </c>
      <c r="E69" s="234">
        <v>34.25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0.125</v>
      </c>
      <c r="O69" s="234">
        <f>ROUND(E69*N69,2)</f>
        <v>4.28</v>
      </c>
      <c r="P69" s="234">
        <v>0</v>
      </c>
      <c r="Q69" s="234">
        <f>ROUND(E69*P69,2)</f>
        <v>0</v>
      </c>
      <c r="R69" s="236"/>
      <c r="S69" s="236" t="s">
        <v>149</v>
      </c>
      <c r="T69" s="237" t="s">
        <v>207</v>
      </c>
      <c r="U69" s="220">
        <v>0</v>
      </c>
      <c r="V69" s="220">
        <f>ROUND(E69*U69,2)</f>
        <v>0</v>
      </c>
      <c r="W69" s="220"/>
      <c r="X69" s="220" t="s">
        <v>208</v>
      </c>
      <c r="Y69" s="220" t="s">
        <v>152</v>
      </c>
      <c r="Z69" s="210"/>
      <c r="AA69" s="210"/>
      <c r="AB69" s="210"/>
      <c r="AC69" s="210"/>
      <c r="AD69" s="210"/>
      <c r="AE69" s="210"/>
      <c r="AF69" s="210"/>
      <c r="AG69" s="210" t="s">
        <v>209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>
      <c r="A70" s="217"/>
      <c r="B70" s="218"/>
      <c r="C70" s="253" t="s">
        <v>291</v>
      </c>
      <c r="D70" s="221"/>
      <c r="E70" s="222">
        <v>34.25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183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>
      <c r="A71" s="231">
        <v>28</v>
      </c>
      <c r="B71" s="232" t="s">
        <v>292</v>
      </c>
      <c r="C71" s="250" t="s">
        <v>293</v>
      </c>
      <c r="D71" s="233" t="s">
        <v>294</v>
      </c>
      <c r="E71" s="234">
        <v>5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0.11840000000000001</v>
      </c>
      <c r="O71" s="234">
        <f>ROUND(E71*N71,2)</f>
        <v>0.59</v>
      </c>
      <c r="P71" s="234">
        <v>0</v>
      </c>
      <c r="Q71" s="234">
        <f>ROUND(E71*P71,2)</f>
        <v>0</v>
      </c>
      <c r="R71" s="236"/>
      <c r="S71" s="236" t="s">
        <v>149</v>
      </c>
      <c r="T71" s="237" t="s">
        <v>207</v>
      </c>
      <c r="U71" s="220">
        <v>0</v>
      </c>
      <c r="V71" s="220">
        <f>ROUND(E71*U71,2)</f>
        <v>0</v>
      </c>
      <c r="W71" s="220"/>
      <c r="X71" s="220" t="s">
        <v>208</v>
      </c>
      <c r="Y71" s="220" t="s">
        <v>152</v>
      </c>
      <c r="Z71" s="210"/>
      <c r="AA71" s="210"/>
      <c r="AB71" s="210"/>
      <c r="AC71" s="210"/>
      <c r="AD71" s="210"/>
      <c r="AE71" s="210"/>
      <c r="AF71" s="210"/>
      <c r="AG71" s="210" t="s">
        <v>209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>
      <c r="A72" s="217"/>
      <c r="B72" s="218"/>
      <c r="C72" s="253" t="s">
        <v>295</v>
      </c>
      <c r="D72" s="221"/>
      <c r="E72" s="222">
        <v>5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183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>
      <c r="A73" s="231">
        <v>29</v>
      </c>
      <c r="B73" s="232" t="s">
        <v>296</v>
      </c>
      <c r="C73" s="250" t="s">
        <v>297</v>
      </c>
      <c r="D73" s="233" t="s">
        <v>294</v>
      </c>
      <c r="E73" s="234">
        <v>8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0</v>
      </c>
      <c r="O73" s="234">
        <f>ROUND(E73*N73,2)</f>
        <v>0</v>
      </c>
      <c r="P73" s="234">
        <v>0</v>
      </c>
      <c r="Q73" s="234">
        <f>ROUND(E73*P73,2)</f>
        <v>0</v>
      </c>
      <c r="R73" s="236"/>
      <c r="S73" s="236" t="s">
        <v>149</v>
      </c>
      <c r="T73" s="237" t="s">
        <v>207</v>
      </c>
      <c r="U73" s="220">
        <v>0</v>
      </c>
      <c r="V73" s="220">
        <f>ROUND(E73*U73,2)</f>
        <v>0</v>
      </c>
      <c r="W73" s="220"/>
      <c r="X73" s="220" t="s">
        <v>208</v>
      </c>
      <c r="Y73" s="220" t="s">
        <v>152</v>
      </c>
      <c r="Z73" s="210"/>
      <c r="AA73" s="210"/>
      <c r="AB73" s="210"/>
      <c r="AC73" s="210"/>
      <c r="AD73" s="210"/>
      <c r="AE73" s="210"/>
      <c r="AF73" s="210"/>
      <c r="AG73" s="210" t="s">
        <v>209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>
      <c r="A74" s="217"/>
      <c r="B74" s="218"/>
      <c r="C74" s="253" t="s">
        <v>298</v>
      </c>
      <c r="D74" s="221"/>
      <c r="E74" s="222">
        <v>8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>
      <c r="A75" s="231">
        <v>30</v>
      </c>
      <c r="B75" s="232" t="s">
        <v>299</v>
      </c>
      <c r="C75" s="250" t="s">
        <v>300</v>
      </c>
      <c r="D75" s="233" t="s">
        <v>294</v>
      </c>
      <c r="E75" s="234">
        <v>15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4">
        <v>6.6000000000000003E-2</v>
      </c>
      <c r="O75" s="234">
        <f>ROUND(E75*N75,2)</f>
        <v>0.99</v>
      </c>
      <c r="P75" s="234">
        <v>0</v>
      </c>
      <c r="Q75" s="234">
        <f>ROUND(E75*P75,2)</f>
        <v>0</v>
      </c>
      <c r="R75" s="236"/>
      <c r="S75" s="236" t="s">
        <v>149</v>
      </c>
      <c r="T75" s="237" t="s">
        <v>207</v>
      </c>
      <c r="U75" s="220">
        <v>0</v>
      </c>
      <c r="V75" s="220">
        <f>ROUND(E75*U75,2)</f>
        <v>0</v>
      </c>
      <c r="W75" s="220"/>
      <c r="X75" s="220" t="s">
        <v>208</v>
      </c>
      <c r="Y75" s="220" t="s">
        <v>152</v>
      </c>
      <c r="Z75" s="210"/>
      <c r="AA75" s="210"/>
      <c r="AB75" s="210"/>
      <c r="AC75" s="210"/>
      <c r="AD75" s="210"/>
      <c r="AE75" s="210"/>
      <c r="AF75" s="210"/>
      <c r="AG75" s="210" t="s">
        <v>209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>
      <c r="A76" s="217"/>
      <c r="B76" s="218"/>
      <c r="C76" s="253" t="s">
        <v>301</v>
      </c>
      <c r="D76" s="221"/>
      <c r="E76" s="222">
        <v>15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183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>
      <c r="A77" s="231">
        <v>31</v>
      </c>
      <c r="B77" s="232" t="s">
        <v>302</v>
      </c>
      <c r="C77" s="250" t="s">
        <v>303</v>
      </c>
      <c r="D77" s="233" t="s">
        <v>294</v>
      </c>
      <c r="E77" s="234">
        <v>5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0.127</v>
      </c>
      <c r="O77" s="234">
        <f>ROUND(E77*N77,2)</f>
        <v>0.64</v>
      </c>
      <c r="P77" s="234">
        <v>0</v>
      </c>
      <c r="Q77" s="234">
        <f>ROUND(E77*P77,2)</f>
        <v>0</v>
      </c>
      <c r="R77" s="236"/>
      <c r="S77" s="236" t="s">
        <v>149</v>
      </c>
      <c r="T77" s="237" t="s">
        <v>207</v>
      </c>
      <c r="U77" s="220">
        <v>0</v>
      </c>
      <c r="V77" s="220">
        <f>ROUND(E77*U77,2)</f>
        <v>0</v>
      </c>
      <c r="W77" s="220"/>
      <c r="X77" s="220" t="s">
        <v>208</v>
      </c>
      <c r="Y77" s="220" t="s">
        <v>152</v>
      </c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>
      <c r="A78" s="217"/>
      <c r="B78" s="218"/>
      <c r="C78" s="253" t="s">
        <v>89</v>
      </c>
      <c r="D78" s="221"/>
      <c r="E78" s="222">
        <v>5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183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>
      <c r="A79" s="231">
        <v>32</v>
      </c>
      <c r="B79" s="232" t="s">
        <v>304</v>
      </c>
      <c r="C79" s="250" t="s">
        <v>305</v>
      </c>
      <c r="D79" s="233" t="s">
        <v>294</v>
      </c>
      <c r="E79" s="234">
        <v>2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6.7000000000000004E-2</v>
      </c>
      <c r="O79" s="234">
        <f>ROUND(E79*N79,2)</f>
        <v>0.13</v>
      </c>
      <c r="P79" s="234">
        <v>0</v>
      </c>
      <c r="Q79" s="234">
        <f>ROUND(E79*P79,2)</f>
        <v>0</v>
      </c>
      <c r="R79" s="236"/>
      <c r="S79" s="236" t="s">
        <v>149</v>
      </c>
      <c r="T79" s="237" t="s">
        <v>207</v>
      </c>
      <c r="U79" s="220">
        <v>0</v>
      </c>
      <c r="V79" s="220">
        <f>ROUND(E79*U79,2)</f>
        <v>0</v>
      </c>
      <c r="W79" s="220"/>
      <c r="X79" s="220" t="s">
        <v>208</v>
      </c>
      <c r="Y79" s="220" t="s">
        <v>152</v>
      </c>
      <c r="Z79" s="210"/>
      <c r="AA79" s="210"/>
      <c r="AB79" s="210"/>
      <c r="AC79" s="210"/>
      <c r="AD79" s="210"/>
      <c r="AE79" s="210"/>
      <c r="AF79" s="210"/>
      <c r="AG79" s="210" t="s">
        <v>209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>
      <c r="A80" s="217"/>
      <c r="B80" s="218"/>
      <c r="C80" s="253" t="s">
        <v>306</v>
      </c>
      <c r="D80" s="221"/>
      <c r="E80" s="222">
        <v>2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183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>
      <c r="A81" s="231">
        <v>33</v>
      </c>
      <c r="B81" s="232" t="s">
        <v>307</v>
      </c>
      <c r="C81" s="250" t="s">
        <v>308</v>
      </c>
      <c r="D81" s="233" t="s">
        <v>309</v>
      </c>
      <c r="E81" s="234">
        <v>2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4.4999999999999997E-3</v>
      </c>
      <c r="O81" s="234">
        <f>ROUND(E81*N81,2)</f>
        <v>0.01</v>
      </c>
      <c r="P81" s="234">
        <v>0</v>
      </c>
      <c r="Q81" s="234">
        <f>ROUND(E81*P81,2)</f>
        <v>0</v>
      </c>
      <c r="R81" s="236"/>
      <c r="S81" s="236" t="s">
        <v>149</v>
      </c>
      <c r="T81" s="237" t="s">
        <v>207</v>
      </c>
      <c r="U81" s="220">
        <v>0</v>
      </c>
      <c r="V81" s="220">
        <f>ROUND(E81*U81,2)</f>
        <v>0</v>
      </c>
      <c r="W81" s="220"/>
      <c r="X81" s="220" t="s">
        <v>208</v>
      </c>
      <c r="Y81" s="220" t="s">
        <v>152</v>
      </c>
      <c r="Z81" s="210"/>
      <c r="AA81" s="210"/>
      <c r="AB81" s="210"/>
      <c r="AC81" s="210"/>
      <c r="AD81" s="210"/>
      <c r="AE81" s="210"/>
      <c r="AF81" s="210"/>
      <c r="AG81" s="210" t="s">
        <v>209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>
      <c r="A82" s="217"/>
      <c r="B82" s="218"/>
      <c r="C82" s="253" t="s">
        <v>83</v>
      </c>
      <c r="D82" s="221"/>
      <c r="E82" s="222">
        <v>2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183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>
      <c r="A83" s="231">
        <v>34</v>
      </c>
      <c r="B83" s="232" t="s">
        <v>310</v>
      </c>
      <c r="C83" s="250" t="s">
        <v>311</v>
      </c>
      <c r="D83" s="233" t="s">
        <v>294</v>
      </c>
      <c r="E83" s="234">
        <v>15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6.7000000000000004E-2</v>
      </c>
      <c r="O83" s="234">
        <f>ROUND(E83*N83,2)</f>
        <v>1.01</v>
      </c>
      <c r="P83" s="234">
        <v>6.6000000000000003E-2</v>
      </c>
      <c r="Q83" s="234">
        <f>ROUND(E83*P83,2)</f>
        <v>0.99</v>
      </c>
      <c r="R83" s="236"/>
      <c r="S83" s="236" t="s">
        <v>149</v>
      </c>
      <c r="T83" s="237" t="s">
        <v>207</v>
      </c>
      <c r="U83" s="220">
        <v>0</v>
      </c>
      <c r="V83" s="220">
        <f>ROUND(E83*U83,2)</f>
        <v>0</v>
      </c>
      <c r="W83" s="220"/>
      <c r="X83" s="220" t="s">
        <v>208</v>
      </c>
      <c r="Y83" s="220" t="s">
        <v>152</v>
      </c>
      <c r="Z83" s="210"/>
      <c r="AA83" s="210"/>
      <c r="AB83" s="210"/>
      <c r="AC83" s="210"/>
      <c r="AD83" s="210"/>
      <c r="AE83" s="210"/>
      <c r="AF83" s="210"/>
      <c r="AG83" s="210" t="s">
        <v>209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>
      <c r="A84" s="217"/>
      <c r="B84" s="218"/>
      <c r="C84" s="253" t="s">
        <v>312</v>
      </c>
      <c r="D84" s="221"/>
      <c r="E84" s="222">
        <v>15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183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>
      <c r="A85" s="231">
        <v>35</v>
      </c>
      <c r="B85" s="232" t="s">
        <v>313</v>
      </c>
      <c r="C85" s="250" t="s">
        <v>314</v>
      </c>
      <c r="D85" s="233" t="s">
        <v>294</v>
      </c>
      <c r="E85" s="234">
        <v>5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4">
        <v>0.127</v>
      </c>
      <c r="O85" s="234">
        <f>ROUND(E85*N85,2)</f>
        <v>0.64</v>
      </c>
      <c r="P85" s="234">
        <v>0.127</v>
      </c>
      <c r="Q85" s="234">
        <f>ROUND(E85*P85,2)</f>
        <v>0.64</v>
      </c>
      <c r="R85" s="236"/>
      <c r="S85" s="236" t="s">
        <v>149</v>
      </c>
      <c r="T85" s="237" t="s">
        <v>207</v>
      </c>
      <c r="U85" s="220">
        <v>0</v>
      </c>
      <c r="V85" s="220">
        <f>ROUND(E85*U85,2)</f>
        <v>0</v>
      </c>
      <c r="W85" s="220"/>
      <c r="X85" s="220" t="s">
        <v>208</v>
      </c>
      <c r="Y85" s="220" t="s">
        <v>152</v>
      </c>
      <c r="Z85" s="210"/>
      <c r="AA85" s="210"/>
      <c r="AB85" s="210"/>
      <c r="AC85" s="210"/>
      <c r="AD85" s="210"/>
      <c r="AE85" s="210"/>
      <c r="AF85" s="210"/>
      <c r="AG85" s="210" t="s">
        <v>209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>
      <c r="A86" s="217"/>
      <c r="B86" s="218"/>
      <c r="C86" s="253" t="s">
        <v>89</v>
      </c>
      <c r="D86" s="221"/>
      <c r="E86" s="222">
        <v>5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183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>
      <c r="A87" s="231">
        <v>36</v>
      </c>
      <c r="B87" s="232" t="s">
        <v>315</v>
      </c>
      <c r="C87" s="250" t="s">
        <v>316</v>
      </c>
      <c r="D87" s="233" t="s">
        <v>294</v>
      </c>
      <c r="E87" s="234">
        <v>2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6.7000000000000004E-2</v>
      </c>
      <c r="O87" s="234">
        <f>ROUND(E87*N87,2)</f>
        <v>0.13</v>
      </c>
      <c r="P87" s="234">
        <v>6.7000000000000004E-2</v>
      </c>
      <c r="Q87" s="234">
        <f>ROUND(E87*P87,2)</f>
        <v>0.13</v>
      </c>
      <c r="R87" s="236"/>
      <c r="S87" s="236" t="s">
        <v>149</v>
      </c>
      <c r="T87" s="237" t="s">
        <v>207</v>
      </c>
      <c r="U87" s="220">
        <v>0</v>
      </c>
      <c r="V87" s="220">
        <f>ROUND(E87*U87,2)</f>
        <v>0</v>
      </c>
      <c r="W87" s="220"/>
      <c r="X87" s="220" t="s">
        <v>208</v>
      </c>
      <c r="Y87" s="220" t="s">
        <v>152</v>
      </c>
      <c r="Z87" s="210"/>
      <c r="AA87" s="210"/>
      <c r="AB87" s="210"/>
      <c r="AC87" s="210"/>
      <c r="AD87" s="210"/>
      <c r="AE87" s="210"/>
      <c r="AF87" s="210"/>
      <c r="AG87" s="210" t="s">
        <v>209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>
      <c r="A88" s="217"/>
      <c r="B88" s="218"/>
      <c r="C88" s="253" t="s">
        <v>83</v>
      </c>
      <c r="D88" s="221"/>
      <c r="E88" s="222">
        <v>2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183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>
      <c r="A89" s="231">
        <v>37</v>
      </c>
      <c r="B89" s="232" t="s">
        <v>317</v>
      </c>
      <c r="C89" s="250" t="s">
        <v>318</v>
      </c>
      <c r="D89" s="233" t="s">
        <v>309</v>
      </c>
      <c r="E89" s="234">
        <v>2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4.4999999999999997E-3</v>
      </c>
      <c r="O89" s="234">
        <f>ROUND(E89*N89,2)</f>
        <v>0.01</v>
      </c>
      <c r="P89" s="234">
        <v>4.4999999999999997E-3</v>
      </c>
      <c r="Q89" s="234">
        <f>ROUND(E89*P89,2)</f>
        <v>0.01</v>
      </c>
      <c r="R89" s="236"/>
      <c r="S89" s="236" t="s">
        <v>149</v>
      </c>
      <c r="T89" s="237" t="s">
        <v>207</v>
      </c>
      <c r="U89" s="220">
        <v>0</v>
      </c>
      <c r="V89" s="220">
        <f>ROUND(E89*U89,2)</f>
        <v>0</v>
      </c>
      <c r="W89" s="220"/>
      <c r="X89" s="220" t="s">
        <v>208</v>
      </c>
      <c r="Y89" s="220" t="s">
        <v>152</v>
      </c>
      <c r="Z89" s="210"/>
      <c r="AA89" s="210"/>
      <c r="AB89" s="210"/>
      <c r="AC89" s="210"/>
      <c r="AD89" s="210"/>
      <c r="AE89" s="210"/>
      <c r="AF89" s="210"/>
      <c r="AG89" s="210" t="s">
        <v>209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>
      <c r="A90" s="217"/>
      <c r="B90" s="218"/>
      <c r="C90" s="253" t="s">
        <v>83</v>
      </c>
      <c r="D90" s="221"/>
      <c r="E90" s="222">
        <v>2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183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>
      <c r="A91" s="231">
        <v>38</v>
      </c>
      <c r="B91" s="232" t="s">
        <v>319</v>
      </c>
      <c r="C91" s="250" t="s">
        <v>320</v>
      </c>
      <c r="D91" s="233" t="s">
        <v>266</v>
      </c>
      <c r="E91" s="234">
        <v>4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/>
      <c r="S91" s="236" t="s">
        <v>149</v>
      </c>
      <c r="T91" s="237" t="s">
        <v>259</v>
      </c>
      <c r="U91" s="220">
        <v>0</v>
      </c>
      <c r="V91" s="220">
        <f>ROUND(E91*U91,2)</f>
        <v>0</v>
      </c>
      <c r="W91" s="220"/>
      <c r="X91" s="220" t="s">
        <v>260</v>
      </c>
      <c r="Y91" s="220" t="s">
        <v>152</v>
      </c>
      <c r="Z91" s="210"/>
      <c r="AA91" s="210"/>
      <c r="AB91" s="210"/>
      <c r="AC91" s="210"/>
      <c r="AD91" s="210"/>
      <c r="AE91" s="210"/>
      <c r="AF91" s="210"/>
      <c r="AG91" s="210" t="s">
        <v>261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>
      <c r="A92" s="217"/>
      <c r="B92" s="218"/>
      <c r="C92" s="253" t="s">
        <v>321</v>
      </c>
      <c r="D92" s="221"/>
      <c r="E92" s="222">
        <v>4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183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>
      <c r="A93" s="231">
        <v>39</v>
      </c>
      <c r="B93" s="232" t="s">
        <v>322</v>
      </c>
      <c r="C93" s="250" t="s">
        <v>323</v>
      </c>
      <c r="D93" s="233" t="s">
        <v>294</v>
      </c>
      <c r="E93" s="234">
        <v>1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5.1000000000000004E-3</v>
      </c>
      <c r="O93" s="234">
        <f>ROUND(E93*N93,2)</f>
        <v>0.01</v>
      </c>
      <c r="P93" s="234">
        <v>0</v>
      </c>
      <c r="Q93" s="234">
        <f>ROUND(E93*P93,2)</f>
        <v>0</v>
      </c>
      <c r="R93" s="236" t="s">
        <v>324</v>
      </c>
      <c r="S93" s="236" t="s">
        <v>149</v>
      </c>
      <c r="T93" s="237" t="s">
        <v>207</v>
      </c>
      <c r="U93" s="220">
        <v>0</v>
      </c>
      <c r="V93" s="220">
        <f>ROUND(E93*U93,2)</f>
        <v>0</v>
      </c>
      <c r="W93" s="220"/>
      <c r="X93" s="220" t="s">
        <v>325</v>
      </c>
      <c r="Y93" s="220" t="s">
        <v>152</v>
      </c>
      <c r="Z93" s="210"/>
      <c r="AA93" s="210"/>
      <c r="AB93" s="210"/>
      <c r="AC93" s="210"/>
      <c r="AD93" s="210"/>
      <c r="AE93" s="210"/>
      <c r="AF93" s="210"/>
      <c r="AG93" s="210" t="s">
        <v>326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>
      <c r="A94" s="217"/>
      <c r="B94" s="218"/>
      <c r="C94" s="253" t="s">
        <v>59</v>
      </c>
      <c r="D94" s="221"/>
      <c r="E94" s="222">
        <v>1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>
      <c r="A95" s="231">
        <v>40</v>
      </c>
      <c r="B95" s="232" t="s">
        <v>327</v>
      </c>
      <c r="C95" s="250" t="s">
        <v>328</v>
      </c>
      <c r="D95" s="233" t="s">
        <v>294</v>
      </c>
      <c r="E95" s="234">
        <v>1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5.1000000000000004E-3</v>
      </c>
      <c r="O95" s="234">
        <f>ROUND(E95*N95,2)</f>
        <v>0.01</v>
      </c>
      <c r="P95" s="234">
        <v>0</v>
      </c>
      <c r="Q95" s="234">
        <f>ROUND(E95*P95,2)</f>
        <v>0</v>
      </c>
      <c r="R95" s="236" t="s">
        <v>324</v>
      </c>
      <c r="S95" s="236" t="s">
        <v>149</v>
      </c>
      <c r="T95" s="237" t="s">
        <v>207</v>
      </c>
      <c r="U95" s="220">
        <v>0</v>
      </c>
      <c r="V95" s="220">
        <f>ROUND(E95*U95,2)</f>
        <v>0</v>
      </c>
      <c r="W95" s="220"/>
      <c r="X95" s="220" t="s">
        <v>325</v>
      </c>
      <c r="Y95" s="220" t="s">
        <v>152</v>
      </c>
      <c r="Z95" s="210"/>
      <c r="AA95" s="210"/>
      <c r="AB95" s="210"/>
      <c r="AC95" s="210"/>
      <c r="AD95" s="210"/>
      <c r="AE95" s="210"/>
      <c r="AF95" s="210"/>
      <c r="AG95" s="210" t="s">
        <v>326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>
      <c r="A96" s="217"/>
      <c r="B96" s="218"/>
      <c r="C96" s="253" t="s">
        <v>59</v>
      </c>
      <c r="D96" s="221"/>
      <c r="E96" s="222">
        <v>1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183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>
      <c r="A97" s="231">
        <v>41</v>
      </c>
      <c r="B97" s="232" t="s">
        <v>329</v>
      </c>
      <c r="C97" s="250" t="s">
        <v>330</v>
      </c>
      <c r="D97" s="233" t="s">
        <v>294</v>
      </c>
      <c r="E97" s="234">
        <v>2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5.1000000000000004E-3</v>
      </c>
      <c r="O97" s="234">
        <f>ROUND(E97*N97,2)</f>
        <v>0.01</v>
      </c>
      <c r="P97" s="234">
        <v>0</v>
      </c>
      <c r="Q97" s="234">
        <f>ROUND(E97*P97,2)</f>
        <v>0</v>
      </c>
      <c r="R97" s="236" t="s">
        <v>324</v>
      </c>
      <c r="S97" s="236" t="s">
        <v>149</v>
      </c>
      <c r="T97" s="237" t="s">
        <v>207</v>
      </c>
      <c r="U97" s="220">
        <v>0</v>
      </c>
      <c r="V97" s="220">
        <f>ROUND(E97*U97,2)</f>
        <v>0</v>
      </c>
      <c r="W97" s="220"/>
      <c r="X97" s="220" t="s">
        <v>325</v>
      </c>
      <c r="Y97" s="220" t="s">
        <v>152</v>
      </c>
      <c r="Z97" s="210"/>
      <c r="AA97" s="210"/>
      <c r="AB97" s="210"/>
      <c r="AC97" s="210"/>
      <c r="AD97" s="210"/>
      <c r="AE97" s="210"/>
      <c r="AF97" s="210"/>
      <c r="AG97" s="210" t="s">
        <v>326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>
      <c r="A98" s="217"/>
      <c r="B98" s="218"/>
      <c r="C98" s="253" t="s">
        <v>331</v>
      </c>
      <c r="D98" s="221"/>
      <c r="E98" s="222">
        <v>2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>
      <c r="A99" s="231">
        <v>42</v>
      </c>
      <c r="B99" s="232" t="s">
        <v>332</v>
      </c>
      <c r="C99" s="250" t="s">
        <v>333</v>
      </c>
      <c r="D99" s="233" t="s">
        <v>294</v>
      </c>
      <c r="E99" s="234">
        <v>4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2E-3</v>
      </c>
      <c r="O99" s="234">
        <f>ROUND(E99*N99,2)</f>
        <v>0.01</v>
      </c>
      <c r="P99" s="234">
        <v>0</v>
      </c>
      <c r="Q99" s="234">
        <f>ROUND(E99*P99,2)</f>
        <v>0</v>
      </c>
      <c r="R99" s="236" t="s">
        <v>324</v>
      </c>
      <c r="S99" s="236" t="s">
        <v>149</v>
      </c>
      <c r="T99" s="237" t="s">
        <v>207</v>
      </c>
      <c r="U99" s="220">
        <v>0</v>
      </c>
      <c r="V99" s="220">
        <f>ROUND(E99*U99,2)</f>
        <v>0</v>
      </c>
      <c r="W99" s="220"/>
      <c r="X99" s="220" t="s">
        <v>325</v>
      </c>
      <c r="Y99" s="220" t="s">
        <v>152</v>
      </c>
      <c r="Z99" s="210"/>
      <c r="AA99" s="210"/>
      <c r="AB99" s="210"/>
      <c r="AC99" s="210"/>
      <c r="AD99" s="210"/>
      <c r="AE99" s="210"/>
      <c r="AF99" s="210"/>
      <c r="AG99" s="210" t="s">
        <v>326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>
      <c r="A100" s="217"/>
      <c r="B100" s="218"/>
      <c r="C100" s="253" t="s">
        <v>334</v>
      </c>
      <c r="D100" s="221"/>
      <c r="E100" s="222">
        <v>4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183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>
      <c r="A101" s="224" t="s">
        <v>144</v>
      </c>
      <c r="B101" s="225" t="s">
        <v>95</v>
      </c>
      <c r="C101" s="248" t="s">
        <v>96</v>
      </c>
      <c r="D101" s="226"/>
      <c r="E101" s="227"/>
      <c r="F101" s="228"/>
      <c r="G101" s="228">
        <f>SUMIF(AG102:AG105,"&lt;&gt;NOR",G102:G105)</f>
        <v>0</v>
      </c>
      <c r="H101" s="228"/>
      <c r="I101" s="228">
        <f>SUM(I102:I105)</f>
        <v>0</v>
      </c>
      <c r="J101" s="228"/>
      <c r="K101" s="228">
        <f>SUM(K102:K105)</f>
        <v>0</v>
      </c>
      <c r="L101" s="228"/>
      <c r="M101" s="228">
        <f>SUM(M102:M105)</f>
        <v>0</v>
      </c>
      <c r="N101" s="227"/>
      <c r="O101" s="227">
        <f>SUM(O102:O105)</f>
        <v>0</v>
      </c>
      <c r="P101" s="227"/>
      <c r="Q101" s="227">
        <f>SUM(Q102:Q105)</f>
        <v>0</v>
      </c>
      <c r="R101" s="228"/>
      <c r="S101" s="228"/>
      <c r="T101" s="229"/>
      <c r="U101" s="223"/>
      <c r="V101" s="223">
        <f>SUM(V102:V105)</f>
        <v>0</v>
      </c>
      <c r="W101" s="223"/>
      <c r="X101" s="223"/>
      <c r="Y101" s="223"/>
      <c r="AG101" t="s">
        <v>145</v>
      </c>
    </row>
    <row r="102" spans="1:60" outlineLevel="1">
      <c r="A102" s="231">
        <v>43</v>
      </c>
      <c r="B102" s="232" t="s">
        <v>335</v>
      </c>
      <c r="C102" s="250" t="s">
        <v>336</v>
      </c>
      <c r="D102" s="233" t="s">
        <v>284</v>
      </c>
      <c r="E102" s="234">
        <v>73.2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6"/>
      <c r="S102" s="236" t="s">
        <v>149</v>
      </c>
      <c r="T102" s="237" t="s">
        <v>259</v>
      </c>
      <c r="U102" s="220">
        <v>0</v>
      </c>
      <c r="V102" s="220">
        <f>ROUND(E102*U102,2)</f>
        <v>0</v>
      </c>
      <c r="W102" s="220"/>
      <c r="X102" s="220" t="s">
        <v>260</v>
      </c>
      <c r="Y102" s="220" t="s">
        <v>152</v>
      </c>
      <c r="Z102" s="210"/>
      <c r="AA102" s="210"/>
      <c r="AB102" s="210"/>
      <c r="AC102" s="210"/>
      <c r="AD102" s="210"/>
      <c r="AE102" s="210"/>
      <c r="AF102" s="210"/>
      <c r="AG102" s="210" t="s">
        <v>261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>
      <c r="A103" s="217"/>
      <c r="B103" s="218"/>
      <c r="C103" s="253" t="s">
        <v>337</v>
      </c>
      <c r="D103" s="221"/>
      <c r="E103" s="222">
        <v>73.2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183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>
      <c r="A104" s="231">
        <v>44</v>
      </c>
      <c r="B104" s="232" t="s">
        <v>338</v>
      </c>
      <c r="C104" s="250" t="s">
        <v>339</v>
      </c>
      <c r="D104" s="233" t="s">
        <v>284</v>
      </c>
      <c r="E104" s="234">
        <v>12.28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0</v>
      </c>
      <c r="O104" s="234">
        <f>ROUND(E104*N104,2)</f>
        <v>0</v>
      </c>
      <c r="P104" s="234">
        <v>0</v>
      </c>
      <c r="Q104" s="234">
        <f>ROUND(E104*P104,2)</f>
        <v>0</v>
      </c>
      <c r="R104" s="236"/>
      <c r="S104" s="236" t="s">
        <v>149</v>
      </c>
      <c r="T104" s="237" t="s">
        <v>259</v>
      </c>
      <c r="U104" s="220">
        <v>0</v>
      </c>
      <c r="V104" s="220">
        <f>ROUND(E104*U104,2)</f>
        <v>0</v>
      </c>
      <c r="W104" s="220"/>
      <c r="X104" s="220" t="s">
        <v>260</v>
      </c>
      <c r="Y104" s="220" t="s">
        <v>152</v>
      </c>
      <c r="Z104" s="210"/>
      <c r="AA104" s="210"/>
      <c r="AB104" s="210"/>
      <c r="AC104" s="210"/>
      <c r="AD104" s="210"/>
      <c r="AE104" s="210"/>
      <c r="AF104" s="210"/>
      <c r="AG104" s="210" t="s">
        <v>261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>
      <c r="A105" s="217"/>
      <c r="B105" s="218"/>
      <c r="C105" s="253" t="s">
        <v>340</v>
      </c>
      <c r="D105" s="221"/>
      <c r="E105" s="222">
        <v>12.28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183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>
      <c r="A106" s="224" t="s">
        <v>144</v>
      </c>
      <c r="B106" s="225" t="s">
        <v>97</v>
      </c>
      <c r="C106" s="248" t="s">
        <v>98</v>
      </c>
      <c r="D106" s="226"/>
      <c r="E106" s="227"/>
      <c r="F106" s="228"/>
      <c r="G106" s="228">
        <f>SUMIF(AG107:AG114,"&lt;&gt;NOR",G107:G114)</f>
        <v>0</v>
      </c>
      <c r="H106" s="228"/>
      <c r="I106" s="228">
        <f>SUM(I107:I114)</f>
        <v>0</v>
      </c>
      <c r="J106" s="228"/>
      <c r="K106" s="228">
        <f>SUM(K107:K114)</f>
        <v>0</v>
      </c>
      <c r="L106" s="228"/>
      <c r="M106" s="228">
        <f>SUM(M107:M114)</f>
        <v>0</v>
      </c>
      <c r="N106" s="227"/>
      <c r="O106" s="227">
        <f>SUM(O107:O114)</f>
        <v>1.32</v>
      </c>
      <c r="P106" s="227"/>
      <c r="Q106" s="227">
        <f>SUM(Q107:Q114)</f>
        <v>0</v>
      </c>
      <c r="R106" s="228"/>
      <c r="S106" s="228"/>
      <c r="T106" s="229"/>
      <c r="U106" s="223"/>
      <c r="V106" s="223">
        <f>SUM(V107:V114)</f>
        <v>0</v>
      </c>
      <c r="W106" s="223"/>
      <c r="X106" s="223"/>
      <c r="Y106" s="223"/>
      <c r="AG106" t="s">
        <v>145</v>
      </c>
    </row>
    <row r="107" spans="1:60" outlineLevel="1">
      <c r="A107" s="231">
        <v>45</v>
      </c>
      <c r="B107" s="232" t="s">
        <v>341</v>
      </c>
      <c r="C107" s="250" t="s">
        <v>342</v>
      </c>
      <c r="D107" s="233" t="s">
        <v>343</v>
      </c>
      <c r="E107" s="234">
        <v>14.926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3.6069999999999998E-2</v>
      </c>
      <c r="O107" s="234">
        <f>ROUND(E107*N107,2)</f>
        <v>0.54</v>
      </c>
      <c r="P107" s="234">
        <v>0</v>
      </c>
      <c r="Q107" s="234">
        <f>ROUND(E107*P107,2)</f>
        <v>0</v>
      </c>
      <c r="R107" s="236"/>
      <c r="S107" s="236" t="s">
        <v>149</v>
      </c>
      <c r="T107" s="237" t="s">
        <v>207</v>
      </c>
      <c r="U107" s="220">
        <v>0</v>
      </c>
      <c r="V107" s="220">
        <f>ROUND(E107*U107,2)</f>
        <v>0</v>
      </c>
      <c r="W107" s="220"/>
      <c r="X107" s="220" t="s">
        <v>208</v>
      </c>
      <c r="Y107" s="220" t="s">
        <v>152</v>
      </c>
      <c r="Z107" s="210"/>
      <c r="AA107" s="210"/>
      <c r="AB107" s="210"/>
      <c r="AC107" s="210"/>
      <c r="AD107" s="210"/>
      <c r="AE107" s="210"/>
      <c r="AF107" s="210"/>
      <c r="AG107" s="210" t="s">
        <v>209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>
      <c r="A108" s="217"/>
      <c r="B108" s="218"/>
      <c r="C108" s="253" t="s">
        <v>344</v>
      </c>
      <c r="D108" s="221"/>
      <c r="E108" s="222">
        <v>14.93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183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>
      <c r="A109" s="231">
        <v>46</v>
      </c>
      <c r="B109" s="232" t="s">
        <v>345</v>
      </c>
      <c r="C109" s="250" t="s">
        <v>346</v>
      </c>
      <c r="D109" s="233" t="s">
        <v>343</v>
      </c>
      <c r="E109" s="234">
        <v>0.56691999999999998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1.6639999999999999E-2</v>
      </c>
      <c r="O109" s="234">
        <f>ROUND(E109*N109,2)</f>
        <v>0.01</v>
      </c>
      <c r="P109" s="234">
        <v>0</v>
      </c>
      <c r="Q109" s="234">
        <f>ROUND(E109*P109,2)</f>
        <v>0</v>
      </c>
      <c r="R109" s="236"/>
      <c r="S109" s="236" t="s">
        <v>149</v>
      </c>
      <c r="T109" s="237" t="s">
        <v>207</v>
      </c>
      <c r="U109" s="220">
        <v>0</v>
      </c>
      <c r="V109" s="220">
        <f>ROUND(E109*U109,2)</f>
        <v>0</v>
      </c>
      <c r="W109" s="220"/>
      <c r="X109" s="220" t="s">
        <v>208</v>
      </c>
      <c r="Y109" s="220" t="s">
        <v>152</v>
      </c>
      <c r="Z109" s="210"/>
      <c r="AA109" s="210"/>
      <c r="AB109" s="210"/>
      <c r="AC109" s="210"/>
      <c r="AD109" s="210"/>
      <c r="AE109" s="210"/>
      <c r="AF109" s="210"/>
      <c r="AG109" s="210" t="s">
        <v>209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>
      <c r="A110" s="217"/>
      <c r="B110" s="218"/>
      <c r="C110" s="253" t="s">
        <v>347</v>
      </c>
      <c r="D110" s="221"/>
      <c r="E110" s="222">
        <v>0.15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183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>
      <c r="A111" s="217"/>
      <c r="B111" s="218"/>
      <c r="C111" s="253" t="s">
        <v>348</v>
      </c>
      <c r="D111" s="221"/>
      <c r="E111" s="222">
        <v>0.36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183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>
      <c r="A112" s="217"/>
      <c r="B112" s="218"/>
      <c r="C112" s="253" t="s">
        <v>349</v>
      </c>
      <c r="D112" s="221"/>
      <c r="E112" s="222">
        <v>0.05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183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>
      <c r="A113" s="231">
        <v>47</v>
      </c>
      <c r="B113" s="232" t="s">
        <v>350</v>
      </c>
      <c r="C113" s="250" t="s">
        <v>351</v>
      </c>
      <c r="D113" s="233" t="s">
        <v>352</v>
      </c>
      <c r="E113" s="234">
        <v>100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7.7099999999999998E-3</v>
      </c>
      <c r="O113" s="234">
        <f>ROUND(E113*N113,2)</f>
        <v>0.77</v>
      </c>
      <c r="P113" s="234">
        <v>0</v>
      </c>
      <c r="Q113" s="234">
        <f>ROUND(E113*P113,2)</f>
        <v>0</v>
      </c>
      <c r="R113" s="236"/>
      <c r="S113" s="236" t="s">
        <v>149</v>
      </c>
      <c r="T113" s="237" t="s">
        <v>207</v>
      </c>
      <c r="U113" s="220">
        <v>0</v>
      </c>
      <c r="V113" s="220">
        <f>ROUND(E113*U113,2)</f>
        <v>0</v>
      </c>
      <c r="W113" s="220"/>
      <c r="X113" s="220" t="s">
        <v>260</v>
      </c>
      <c r="Y113" s="220" t="s">
        <v>152</v>
      </c>
      <c r="Z113" s="210"/>
      <c r="AA113" s="210"/>
      <c r="AB113" s="210"/>
      <c r="AC113" s="210"/>
      <c r="AD113" s="210"/>
      <c r="AE113" s="210"/>
      <c r="AF113" s="210"/>
      <c r="AG113" s="210" t="s">
        <v>261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>
      <c r="A114" s="217"/>
      <c r="B114" s="218"/>
      <c r="C114" s="253" t="s">
        <v>353</v>
      </c>
      <c r="D114" s="221"/>
      <c r="E114" s="222">
        <v>100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183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>
      <c r="A115" s="224" t="s">
        <v>144</v>
      </c>
      <c r="B115" s="225" t="s">
        <v>99</v>
      </c>
      <c r="C115" s="248" t="s">
        <v>100</v>
      </c>
      <c r="D115" s="226"/>
      <c r="E115" s="227"/>
      <c r="F115" s="228"/>
      <c r="G115" s="228">
        <f>SUMIF(AG116:AG117,"&lt;&gt;NOR",G116:G117)</f>
        <v>0</v>
      </c>
      <c r="H115" s="228"/>
      <c r="I115" s="228">
        <f>SUM(I116:I117)</f>
        <v>0</v>
      </c>
      <c r="J115" s="228"/>
      <c r="K115" s="228">
        <f>SUM(K116:K117)</f>
        <v>0</v>
      </c>
      <c r="L115" s="228"/>
      <c r="M115" s="228">
        <f>SUM(M116:M117)</f>
        <v>0</v>
      </c>
      <c r="N115" s="227"/>
      <c r="O115" s="227">
        <f>SUM(O116:O117)</f>
        <v>0</v>
      </c>
      <c r="P115" s="227"/>
      <c r="Q115" s="227">
        <f>SUM(Q116:Q117)</f>
        <v>0</v>
      </c>
      <c r="R115" s="228"/>
      <c r="S115" s="228"/>
      <c r="T115" s="229"/>
      <c r="U115" s="223"/>
      <c r="V115" s="223">
        <f>SUM(V116:V117)</f>
        <v>0</v>
      </c>
      <c r="W115" s="223"/>
      <c r="X115" s="223"/>
      <c r="Y115" s="223"/>
      <c r="AG115" t="s">
        <v>145</v>
      </c>
    </row>
    <row r="116" spans="1:60" outlineLevel="1">
      <c r="A116" s="231">
        <v>48</v>
      </c>
      <c r="B116" s="232" t="s">
        <v>354</v>
      </c>
      <c r="C116" s="250" t="s">
        <v>355</v>
      </c>
      <c r="D116" s="233" t="s">
        <v>294</v>
      </c>
      <c r="E116" s="234">
        <v>80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6"/>
      <c r="S116" s="236" t="s">
        <v>149</v>
      </c>
      <c r="T116" s="237" t="s">
        <v>207</v>
      </c>
      <c r="U116" s="220">
        <v>0</v>
      </c>
      <c r="V116" s="220">
        <f>ROUND(E116*U116,2)</f>
        <v>0</v>
      </c>
      <c r="W116" s="220"/>
      <c r="X116" s="220" t="s">
        <v>208</v>
      </c>
      <c r="Y116" s="220" t="s">
        <v>152</v>
      </c>
      <c r="Z116" s="210"/>
      <c r="AA116" s="210"/>
      <c r="AB116" s="210"/>
      <c r="AC116" s="210"/>
      <c r="AD116" s="210"/>
      <c r="AE116" s="210"/>
      <c r="AF116" s="210"/>
      <c r="AG116" s="210" t="s">
        <v>209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>
      <c r="A117" s="217"/>
      <c r="B117" s="218"/>
      <c r="C117" s="253" t="s">
        <v>356</v>
      </c>
      <c r="D117" s="221"/>
      <c r="E117" s="222">
        <v>80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183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>
      <c r="A118" s="224" t="s">
        <v>144</v>
      </c>
      <c r="B118" s="225" t="s">
        <v>101</v>
      </c>
      <c r="C118" s="248" t="s">
        <v>102</v>
      </c>
      <c r="D118" s="226"/>
      <c r="E118" s="227"/>
      <c r="F118" s="228"/>
      <c r="G118" s="228">
        <f>SUMIF(AG119:AG131,"&lt;&gt;NOR",G119:G131)</f>
        <v>0</v>
      </c>
      <c r="H118" s="228"/>
      <c r="I118" s="228">
        <f>SUM(I119:I131)</f>
        <v>0</v>
      </c>
      <c r="J118" s="228"/>
      <c r="K118" s="228">
        <f>SUM(K119:K131)</f>
        <v>0</v>
      </c>
      <c r="L118" s="228"/>
      <c r="M118" s="228">
        <f>SUM(M119:M131)</f>
        <v>0</v>
      </c>
      <c r="N118" s="227"/>
      <c r="O118" s="227">
        <f>SUM(O119:O131)</f>
        <v>0</v>
      </c>
      <c r="P118" s="227"/>
      <c r="Q118" s="227">
        <f>SUM(Q119:Q131)</f>
        <v>18.14</v>
      </c>
      <c r="R118" s="228"/>
      <c r="S118" s="228"/>
      <c r="T118" s="229"/>
      <c r="U118" s="223"/>
      <c r="V118" s="223">
        <f>SUM(V119:V131)</f>
        <v>0</v>
      </c>
      <c r="W118" s="223"/>
      <c r="X118" s="223"/>
      <c r="Y118" s="223"/>
      <c r="AG118" t="s">
        <v>145</v>
      </c>
    </row>
    <row r="119" spans="1:60" outlineLevel="1">
      <c r="A119" s="231">
        <v>49</v>
      </c>
      <c r="B119" s="232" t="s">
        <v>357</v>
      </c>
      <c r="C119" s="250" t="s">
        <v>358</v>
      </c>
      <c r="D119" s="233" t="s">
        <v>213</v>
      </c>
      <c r="E119" s="234">
        <v>21.500499999999999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0</v>
      </c>
      <c r="O119" s="234">
        <f>ROUND(E119*N119,2)</f>
        <v>0</v>
      </c>
      <c r="P119" s="234">
        <v>0.57999999999999996</v>
      </c>
      <c r="Q119" s="234">
        <f>ROUND(E119*P119,2)</f>
        <v>12.47</v>
      </c>
      <c r="R119" s="236"/>
      <c r="S119" s="236" t="s">
        <v>149</v>
      </c>
      <c r="T119" s="237" t="s">
        <v>207</v>
      </c>
      <c r="U119" s="220">
        <v>0</v>
      </c>
      <c r="V119" s="220">
        <f>ROUND(E119*U119,2)</f>
        <v>0</v>
      </c>
      <c r="W119" s="220"/>
      <c r="X119" s="220" t="s">
        <v>208</v>
      </c>
      <c r="Y119" s="220" t="s">
        <v>152</v>
      </c>
      <c r="Z119" s="210"/>
      <c r="AA119" s="210"/>
      <c r="AB119" s="210"/>
      <c r="AC119" s="210"/>
      <c r="AD119" s="210"/>
      <c r="AE119" s="210"/>
      <c r="AF119" s="210"/>
      <c r="AG119" s="210" t="s">
        <v>209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>
      <c r="A120" s="217"/>
      <c r="B120" s="218"/>
      <c r="C120" s="253" t="s">
        <v>359</v>
      </c>
      <c r="D120" s="221"/>
      <c r="E120" s="222">
        <v>11.99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183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>
      <c r="A121" s="217"/>
      <c r="B121" s="218"/>
      <c r="C121" s="253" t="s">
        <v>360</v>
      </c>
      <c r="D121" s="221"/>
      <c r="E121" s="222">
        <v>2.5299999999999998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183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>
      <c r="A122" s="217"/>
      <c r="B122" s="218"/>
      <c r="C122" s="253" t="s">
        <v>361</v>
      </c>
      <c r="D122" s="221"/>
      <c r="E122" s="222">
        <v>1.1499999999999999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183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>
      <c r="A123" s="217"/>
      <c r="B123" s="218"/>
      <c r="C123" s="253" t="s">
        <v>362</v>
      </c>
      <c r="D123" s="221"/>
      <c r="E123" s="222">
        <v>1.5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183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>
      <c r="A124" s="217"/>
      <c r="B124" s="218"/>
      <c r="C124" s="253" t="s">
        <v>363</v>
      </c>
      <c r="D124" s="221"/>
      <c r="E124" s="222">
        <v>1.39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183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>
      <c r="A125" s="217"/>
      <c r="B125" s="218"/>
      <c r="C125" s="253" t="s">
        <v>364</v>
      </c>
      <c r="D125" s="221"/>
      <c r="E125" s="222">
        <v>1.1599999999999999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183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>
      <c r="A126" s="217"/>
      <c r="B126" s="218"/>
      <c r="C126" s="253" t="s">
        <v>365</v>
      </c>
      <c r="D126" s="221"/>
      <c r="E126" s="222">
        <v>1.67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183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>
      <c r="A127" s="217"/>
      <c r="B127" s="218"/>
      <c r="C127" s="253" t="s">
        <v>366</v>
      </c>
      <c r="D127" s="221"/>
      <c r="E127" s="222">
        <v>0.11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183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>
      <c r="A128" s="231">
        <v>50</v>
      </c>
      <c r="B128" s="232" t="s">
        <v>367</v>
      </c>
      <c r="C128" s="250" t="s">
        <v>368</v>
      </c>
      <c r="D128" s="233" t="s">
        <v>213</v>
      </c>
      <c r="E128" s="234">
        <v>6.4749999999999996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0</v>
      </c>
      <c r="O128" s="234">
        <f>ROUND(E128*N128,2)</f>
        <v>0</v>
      </c>
      <c r="P128" s="234">
        <v>0.78500000000000003</v>
      </c>
      <c r="Q128" s="234">
        <f>ROUND(E128*P128,2)</f>
        <v>5.08</v>
      </c>
      <c r="R128" s="236"/>
      <c r="S128" s="236" t="s">
        <v>149</v>
      </c>
      <c r="T128" s="237" t="s">
        <v>207</v>
      </c>
      <c r="U128" s="220">
        <v>0</v>
      </c>
      <c r="V128" s="220">
        <f>ROUND(E128*U128,2)</f>
        <v>0</v>
      </c>
      <c r="W128" s="220"/>
      <c r="X128" s="220" t="s">
        <v>208</v>
      </c>
      <c r="Y128" s="220" t="s">
        <v>152</v>
      </c>
      <c r="Z128" s="210"/>
      <c r="AA128" s="210"/>
      <c r="AB128" s="210"/>
      <c r="AC128" s="210"/>
      <c r="AD128" s="210"/>
      <c r="AE128" s="210"/>
      <c r="AF128" s="210"/>
      <c r="AG128" s="210" t="s">
        <v>209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>
      <c r="A129" s="217"/>
      <c r="B129" s="218"/>
      <c r="C129" s="253" t="s">
        <v>369</v>
      </c>
      <c r="D129" s="221"/>
      <c r="E129" s="222">
        <v>6.47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183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>
      <c r="A130" s="231">
        <v>51</v>
      </c>
      <c r="B130" s="232" t="s">
        <v>370</v>
      </c>
      <c r="C130" s="250" t="s">
        <v>371</v>
      </c>
      <c r="D130" s="233" t="s">
        <v>247</v>
      </c>
      <c r="E130" s="234">
        <v>37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4">
        <v>0</v>
      </c>
      <c r="O130" s="234">
        <f>ROUND(E130*N130,2)</f>
        <v>0</v>
      </c>
      <c r="P130" s="234">
        <v>1.6E-2</v>
      </c>
      <c r="Q130" s="234">
        <f>ROUND(E130*P130,2)</f>
        <v>0.59</v>
      </c>
      <c r="R130" s="236"/>
      <c r="S130" s="236" t="s">
        <v>149</v>
      </c>
      <c r="T130" s="237" t="s">
        <v>207</v>
      </c>
      <c r="U130" s="220">
        <v>0</v>
      </c>
      <c r="V130" s="220">
        <f>ROUND(E130*U130,2)</f>
        <v>0</v>
      </c>
      <c r="W130" s="220"/>
      <c r="X130" s="220" t="s">
        <v>208</v>
      </c>
      <c r="Y130" s="220" t="s">
        <v>152</v>
      </c>
      <c r="Z130" s="210"/>
      <c r="AA130" s="210"/>
      <c r="AB130" s="210"/>
      <c r="AC130" s="210"/>
      <c r="AD130" s="210"/>
      <c r="AE130" s="210"/>
      <c r="AF130" s="210"/>
      <c r="AG130" s="210" t="s">
        <v>209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>
      <c r="A131" s="217"/>
      <c r="B131" s="218"/>
      <c r="C131" s="253" t="s">
        <v>372</v>
      </c>
      <c r="D131" s="221"/>
      <c r="E131" s="222">
        <v>37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183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>
      <c r="A132" s="224" t="s">
        <v>144</v>
      </c>
      <c r="B132" s="225" t="s">
        <v>103</v>
      </c>
      <c r="C132" s="248" t="s">
        <v>104</v>
      </c>
      <c r="D132" s="226"/>
      <c r="E132" s="227"/>
      <c r="F132" s="228"/>
      <c r="G132" s="228">
        <f>SUMIF(AG133:AG134,"&lt;&gt;NOR",G133:G134)</f>
        <v>0</v>
      </c>
      <c r="H132" s="228"/>
      <c r="I132" s="228">
        <f>SUM(I133:I134)</f>
        <v>0</v>
      </c>
      <c r="J132" s="228"/>
      <c r="K132" s="228">
        <f>SUM(K133:K134)</f>
        <v>0</v>
      </c>
      <c r="L132" s="228"/>
      <c r="M132" s="228">
        <f>SUM(M133:M134)</f>
        <v>0</v>
      </c>
      <c r="N132" s="227"/>
      <c r="O132" s="227">
        <f>SUM(O133:O134)</f>
        <v>0</v>
      </c>
      <c r="P132" s="227"/>
      <c r="Q132" s="227">
        <f>SUM(Q133:Q134)</f>
        <v>0</v>
      </c>
      <c r="R132" s="228"/>
      <c r="S132" s="228"/>
      <c r="T132" s="229"/>
      <c r="U132" s="223"/>
      <c r="V132" s="223">
        <f>SUM(V133:V134)</f>
        <v>0</v>
      </c>
      <c r="W132" s="223"/>
      <c r="X132" s="223"/>
      <c r="Y132" s="223"/>
      <c r="AG132" t="s">
        <v>145</v>
      </c>
    </row>
    <row r="133" spans="1:60" outlineLevel="1">
      <c r="A133" s="231">
        <v>52</v>
      </c>
      <c r="B133" s="232" t="s">
        <v>373</v>
      </c>
      <c r="C133" s="250" t="s">
        <v>374</v>
      </c>
      <c r="D133" s="233" t="s">
        <v>343</v>
      </c>
      <c r="E133" s="234">
        <v>25.46041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6"/>
      <c r="S133" s="236" t="s">
        <v>149</v>
      </c>
      <c r="T133" s="237" t="s">
        <v>207</v>
      </c>
      <c r="U133" s="220">
        <v>0</v>
      </c>
      <c r="V133" s="220">
        <f>ROUND(E133*U133,2)</f>
        <v>0</v>
      </c>
      <c r="W133" s="220"/>
      <c r="X133" s="220" t="s">
        <v>208</v>
      </c>
      <c r="Y133" s="220" t="s">
        <v>152</v>
      </c>
      <c r="Z133" s="210"/>
      <c r="AA133" s="210"/>
      <c r="AB133" s="210"/>
      <c r="AC133" s="210"/>
      <c r="AD133" s="210"/>
      <c r="AE133" s="210"/>
      <c r="AF133" s="210"/>
      <c r="AG133" s="210" t="s">
        <v>209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>
      <c r="A134" s="217"/>
      <c r="B134" s="218"/>
      <c r="C134" s="253" t="s">
        <v>375</v>
      </c>
      <c r="D134" s="221"/>
      <c r="E134" s="222">
        <v>25.46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183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>
      <c r="A135" s="224" t="s">
        <v>144</v>
      </c>
      <c r="B135" s="225" t="s">
        <v>105</v>
      </c>
      <c r="C135" s="248" t="s">
        <v>106</v>
      </c>
      <c r="D135" s="226"/>
      <c r="E135" s="227"/>
      <c r="F135" s="228"/>
      <c r="G135" s="228">
        <f>SUMIF(AG136:AG188,"&lt;&gt;NOR",G136:G188)</f>
        <v>0</v>
      </c>
      <c r="H135" s="228"/>
      <c r="I135" s="228">
        <f>SUM(I136:I188)</f>
        <v>0</v>
      </c>
      <c r="J135" s="228"/>
      <c r="K135" s="228">
        <f>SUM(K136:K188)</f>
        <v>0</v>
      </c>
      <c r="L135" s="228"/>
      <c r="M135" s="228">
        <f>SUM(M136:M188)</f>
        <v>0</v>
      </c>
      <c r="N135" s="227"/>
      <c r="O135" s="227">
        <f>SUM(O136:O188)</f>
        <v>20.049999999999994</v>
      </c>
      <c r="P135" s="227"/>
      <c r="Q135" s="227">
        <f>SUM(Q136:Q188)</f>
        <v>0</v>
      </c>
      <c r="R135" s="228"/>
      <c r="S135" s="228"/>
      <c r="T135" s="229"/>
      <c r="U135" s="223"/>
      <c r="V135" s="223">
        <f>SUM(V136:V188)</f>
        <v>0</v>
      </c>
      <c r="W135" s="223"/>
      <c r="X135" s="223"/>
      <c r="Y135" s="223"/>
      <c r="AG135" t="s">
        <v>145</v>
      </c>
    </row>
    <row r="136" spans="1:60" outlineLevel="1">
      <c r="A136" s="231">
        <v>53</v>
      </c>
      <c r="B136" s="232" t="s">
        <v>376</v>
      </c>
      <c r="C136" s="250" t="s">
        <v>377</v>
      </c>
      <c r="D136" s="233" t="s">
        <v>378</v>
      </c>
      <c r="E136" s="234">
        <v>1159.8745200000001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4">
        <v>5.0000000000000002E-5</v>
      </c>
      <c r="O136" s="234">
        <f>ROUND(E136*N136,2)</f>
        <v>0.06</v>
      </c>
      <c r="P136" s="234">
        <v>0</v>
      </c>
      <c r="Q136" s="234">
        <f>ROUND(E136*P136,2)</f>
        <v>0</v>
      </c>
      <c r="R136" s="236"/>
      <c r="S136" s="236" t="s">
        <v>149</v>
      </c>
      <c r="T136" s="237" t="s">
        <v>207</v>
      </c>
      <c r="U136" s="220">
        <v>0</v>
      </c>
      <c r="V136" s="220">
        <f>ROUND(E136*U136,2)</f>
        <v>0</v>
      </c>
      <c r="W136" s="220"/>
      <c r="X136" s="220" t="s">
        <v>208</v>
      </c>
      <c r="Y136" s="220" t="s">
        <v>152</v>
      </c>
      <c r="Z136" s="210"/>
      <c r="AA136" s="210"/>
      <c r="AB136" s="210"/>
      <c r="AC136" s="210"/>
      <c r="AD136" s="210"/>
      <c r="AE136" s="210"/>
      <c r="AF136" s="210"/>
      <c r="AG136" s="210" t="s">
        <v>379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>
      <c r="A137" s="217"/>
      <c r="B137" s="218"/>
      <c r="C137" s="253" t="s">
        <v>380</v>
      </c>
      <c r="D137" s="221"/>
      <c r="E137" s="222">
        <v>251.66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183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>
      <c r="A138" s="217"/>
      <c r="B138" s="218"/>
      <c r="C138" s="253" t="s">
        <v>381</v>
      </c>
      <c r="D138" s="221"/>
      <c r="E138" s="222">
        <v>648.42999999999995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183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>
      <c r="A139" s="217"/>
      <c r="B139" s="218"/>
      <c r="C139" s="253" t="s">
        <v>382</v>
      </c>
      <c r="D139" s="221"/>
      <c r="E139" s="222">
        <v>187.56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183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>
      <c r="A140" s="217"/>
      <c r="B140" s="218"/>
      <c r="C140" s="253" t="s">
        <v>383</v>
      </c>
      <c r="D140" s="221"/>
      <c r="E140" s="222">
        <v>3.14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183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>
      <c r="A141" s="217"/>
      <c r="B141" s="218"/>
      <c r="C141" s="253" t="s">
        <v>384</v>
      </c>
      <c r="D141" s="221"/>
      <c r="E141" s="222">
        <v>50.24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183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>
      <c r="A142" s="217"/>
      <c r="B142" s="218"/>
      <c r="C142" s="253" t="s">
        <v>385</v>
      </c>
      <c r="D142" s="221"/>
      <c r="E142" s="222">
        <v>18.84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183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>
      <c r="A143" s="231">
        <v>54</v>
      </c>
      <c r="B143" s="232" t="s">
        <v>386</v>
      </c>
      <c r="C143" s="250" t="s">
        <v>387</v>
      </c>
      <c r="D143" s="233" t="s">
        <v>378</v>
      </c>
      <c r="E143" s="234">
        <v>551.90499999999997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5.0000000000000002E-5</v>
      </c>
      <c r="O143" s="234">
        <f>ROUND(E143*N143,2)</f>
        <v>0.03</v>
      </c>
      <c r="P143" s="234">
        <v>0</v>
      </c>
      <c r="Q143" s="234">
        <f>ROUND(E143*P143,2)</f>
        <v>0</v>
      </c>
      <c r="R143" s="236"/>
      <c r="S143" s="236" t="s">
        <v>149</v>
      </c>
      <c r="T143" s="237" t="s">
        <v>207</v>
      </c>
      <c r="U143" s="220">
        <v>0</v>
      </c>
      <c r="V143" s="220">
        <f>ROUND(E143*U143,2)</f>
        <v>0</v>
      </c>
      <c r="W143" s="220"/>
      <c r="X143" s="220" t="s">
        <v>208</v>
      </c>
      <c r="Y143" s="220" t="s">
        <v>152</v>
      </c>
      <c r="Z143" s="210"/>
      <c r="AA143" s="210"/>
      <c r="AB143" s="210"/>
      <c r="AC143" s="210"/>
      <c r="AD143" s="210"/>
      <c r="AE143" s="210"/>
      <c r="AF143" s="210"/>
      <c r="AG143" s="210" t="s">
        <v>379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>
      <c r="A144" s="217"/>
      <c r="B144" s="218"/>
      <c r="C144" s="253" t="s">
        <v>388</v>
      </c>
      <c r="D144" s="221"/>
      <c r="E144" s="222">
        <v>375.05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183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>
      <c r="A145" s="217"/>
      <c r="B145" s="218"/>
      <c r="C145" s="253" t="s">
        <v>389</v>
      </c>
      <c r="D145" s="221"/>
      <c r="E145" s="222">
        <v>114.05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183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>
      <c r="A146" s="217"/>
      <c r="B146" s="218"/>
      <c r="C146" s="253" t="s">
        <v>390</v>
      </c>
      <c r="D146" s="221"/>
      <c r="E146" s="222">
        <v>62.8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183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>
      <c r="A147" s="231">
        <v>55</v>
      </c>
      <c r="B147" s="232" t="s">
        <v>391</v>
      </c>
      <c r="C147" s="250" t="s">
        <v>392</v>
      </c>
      <c r="D147" s="233" t="s">
        <v>378</v>
      </c>
      <c r="E147" s="234">
        <v>695.6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5.0000000000000002E-5</v>
      </c>
      <c r="O147" s="234">
        <f>ROUND(E147*N147,2)</f>
        <v>0.03</v>
      </c>
      <c r="P147" s="234">
        <v>0</v>
      </c>
      <c r="Q147" s="234">
        <f>ROUND(E147*P147,2)</f>
        <v>0</v>
      </c>
      <c r="R147" s="236"/>
      <c r="S147" s="236" t="s">
        <v>149</v>
      </c>
      <c r="T147" s="237" t="s">
        <v>207</v>
      </c>
      <c r="U147" s="220">
        <v>0</v>
      </c>
      <c r="V147" s="220">
        <f>ROUND(E147*U147,2)</f>
        <v>0</v>
      </c>
      <c r="W147" s="220"/>
      <c r="X147" s="220" t="s">
        <v>208</v>
      </c>
      <c r="Y147" s="220" t="s">
        <v>152</v>
      </c>
      <c r="Z147" s="210"/>
      <c r="AA147" s="210"/>
      <c r="AB147" s="210"/>
      <c r="AC147" s="210"/>
      <c r="AD147" s="210"/>
      <c r="AE147" s="210"/>
      <c r="AF147" s="210"/>
      <c r="AG147" s="210" t="s">
        <v>379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>
      <c r="A148" s="217"/>
      <c r="B148" s="218"/>
      <c r="C148" s="253" t="s">
        <v>393</v>
      </c>
      <c r="D148" s="221"/>
      <c r="E148" s="222">
        <v>695.6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183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>
      <c r="A149" s="231">
        <v>56</v>
      </c>
      <c r="B149" s="232" t="s">
        <v>394</v>
      </c>
      <c r="C149" s="250" t="s">
        <v>395</v>
      </c>
      <c r="D149" s="233" t="s">
        <v>378</v>
      </c>
      <c r="E149" s="234">
        <v>14925.593000000001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4">
        <v>5.0000000000000002E-5</v>
      </c>
      <c r="O149" s="234">
        <f>ROUND(E149*N149,2)</f>
        <v>0.75</v>
      </c>
      <c r="P149" s="234">
        <v>0</v>
      </c>
      <c r="Q149" s="234">
        <f>ROUND(E149*P149,2)</f>
        <v>0</v>
      </c>
      <c r="R149" s="236"/>
      <c r="S149" s="236" t="s">
        <v>149</v>
      </c>
      <c r="T149" s="237" t="s">
        <v>207</v>
      </c>
      <c r="U149" s="220">
        <v>0</v>
      </c>
      <c r="V149" s="220">
        <f>ROUND(E149*U149,2)</f>
        <v>0</v>
      </c>
      <c r="W149" s="220"/>
      <c r="X149" s="220" t="s">
        <v>208</v>
      </c>
      <c r="Y149" s="220" t="s">
        <v>152</v>
      </c>
      <c r="Z149" s="210"/>
      <c r="AA149" s="210"/>
      <c r="AB149" s="210"/>
      <c r="AC149" s="210"/>
      <c r="AD149" s="210"/>
      <c r="AE149" s="210"/>
      <c r="AF149" s="210"/>
      <c r="AG149" s="210" t="s">
        <v>379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>
      <c r="A150" s="217"/>
      <c r="B150" s="218"/>
      <c r="C150" s="253" t="s">
        <v>396</v>
      </c>
      <c r="D150" s="221"/>
      <c r="E150" s="222">
        <v>14925.59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183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>
      <c r="A151" s="231">
        <v>57</v>
      </c>
      <c r="B151" s="232" t="s">
        <v>397</v>
      </c>
      <c r="C151" s="250" t="s">
        <v>398</v>
      </c>
      <c r="D151" s="233" t="s">
        <v>343</v>
      </c>
      <c r="E151" s="234">
        <v>19.951840000000001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4">
        <v>0</v>
      </c>
      <c r="O151" s="234">
        <f>ROUND(E151*N151,2)</f>
        <v>0</v>
      </c>
      <c r="P151" s="234">
        <v>0</v>
      </c>
      <c r="Q151" s="234">
        <f>ROUND(E151*P151,2)</f>
        <v>0</v>
      </c>
      <c r="R151" s="236"/>
      <c r="S151" s="236" t="s">
        <v>149</v>
      </c>
      <c r="T151" s="237" t="s">
        <v>207</v>
      </c>
      <c r="U151" s="220">
        <v>0</v>
      </c>
      <c r="V151" s="220">
        <f>ROUND(E151*U151,2)</f>
        <v>0</v>
      </c>
      <c r="W151" s="220"/>
      <c r="X151" s="220" t="s">
        <v>208</v>
      </c>
      <c r="Y151" s="220" t="s">
        <v>152</v>
      </c>
      <c r="Z151" s="210"/>
      <c r="AA151" s="210"/>
      <c r="AB151" s="210"/>
      <c r="AC151" s="210"/>
      <c r="AD151" s="210"/>
      <c r="AE151" s="210"/>
      <c r="AF151" s="210"/>
      <c r="AG151" s="210" t="s">
        <v>379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>
      <c r="A152" s="217"/>
      <c r="B152" s="218"/>
      <c r="C152" s="253" t="s">
        <v>399</v>
      </c>
      <c r="D152" s="221"/>
      <c r="E152" s="222">
        <v>19.95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183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>
      <c r="A153" s="231">
        <v>58</v>
      </c>
      <c r="B153" s="232" t="s">
        <v>400</v>
      </c>
      <c r="C153" s="250" t="s">
        <v>401</v>
      </c>
      <c r="D153" s="233" t="s">
        <v>343</v>
      </c>
      <c r="E153" s="234">
        <v>0.2157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4">
        <v>1</v>
      </c>
      <c r="O153" s="234">
        <f>ROUND(E153*N153,2)</f>
        <v>0.22</v>
      </c>
      <c r="P153" s="234">
        <v>0</v>
      </c>
      <c r="Q153" s="234">
        <f>ROUND(E153*P153,2)</f>
        <v>0</v>
      </c>
      <c r="R153" s="236" t="s">
        <v>324</v>
      </c>
      <c r="S153" s="236" t="s">
        <v>402</v>
      </c>
      <c r="T153" s="237" t="s">
        <v>402</v>
      </c>
      <c r="U153" s="220">
        <v>0</v>
      </c>
      <c r="V153" s="220">
        <f>ROUND(E153*U153,2)</f>
        <v>0</v>
      </c>
      <c r="W153" s="220"/>
      <c r="X153" s="220" t="s">
        <v>325</v>
      </c>
      <c r="Y153" s="220" t="s">
        <v>152</v>
      </c>
      <c r="Z153" s="210"/>
      <c r="AA153" s="210"/>
      <c r="AB153" s="210"/>
      <c r="AC153" s="210"/>
      <c r="AD153" s="210"/>
      <c r="AE153" s="210"/>
      <c r="AF153" s="210"/>
      <c r="AG153" s="210" t="s">
        <v>326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>
      <c r="A154" s="217"/>
      <c r="B154" s="218"/>
      <c r="C154" s="253" t="s">
        <v>403</v>
      </c>
      <c r="D154" s="221"/>
      <c r="E154" s="222">
        <v>0.22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183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>
      <c r="A155" s="231">
        <v>59</v>
      </c>
      <c r="B155" s="232" t="s">
        <v>404</v>
      </c>
      <c r="C155" s="250" t="s">
        <v>405</v>
      </c>
      <c r="D155" s="233" t="s">
        <v>343</v>
      </c>
      <c r="E155" s="234">
        <v>2.528E-2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4">
        <v>1</v>
      </c>
      <c r="O155" s="234">
        <f>ROUND(E155*N155,2)</f>
        <v>0.03</v>
      </c>
      <c r="P155" s="234">
        <v>0</v>
      </c>
      <c r="Q155" s="234">
        <f>ROUND(E155*P155,2)</f>
        <v>0</v>
      </c>
      <c r="R155" s="236" t="s">
        <v>324</v>
      </c>
      <c r="S155" s="236" t="s">
        <v>149</v>
      </c>
      <c r="T155" s="237" t="s">
        <v>207</v>
      </c>
      <c r="U155" s="220">
        <v>0</v>
      </c>
      <c r="V155" s="220">
        <f>ROUND(E155*U155,2)</f>
        <v>0</v>
      </c>
      <c r="W155" s="220"/>
      <c r="X155" s="220" t="s">
        <v>325</v>
      </c>
      <c r="Y155" s="220" t="s">
        <v>152</v>
      </c>
      <c r="Z155" s="210"/>
      <c r="AA155" s="210"/>
      <c r="AB155" s="210"/>
      <c r="AC155" s="210"/>
      <c r="AD155" s="210"/>
      <c r="AE155" s="210"/>
      <c r="AF155" s="210"/>
      <c r="AG155" s="210" t="s">
        <v>326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>
      <c r="A156" s="217"/>
      <c r="B156" s="218"/>
      <c r="C156" s="253" t="s">
        <v>406</v>
      </c>
      <c r="D156" s="221"/>
      <c r="E156" s="222">
        <v>0.03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>
      <c r="A157" s="231">
        <v>60</v>
      </c>
      <c r="B157" s="232" t="s">
        <v>407</v>
      </c>
      <c r="C157" s="250" t="s">
        <v>408</v>
      </c>
      <c r="D157" s="233" t="s">
        <v>343</v>
      </c>
      <c r="E157" s="234">
        <v>5.7779999999999998E-2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1</v>
      </c>
      <c r="O157" s="234">
        <f>ROUND(E157*N157,2)</f>
        <v>0.06</v>
      </c>
      <c r="P157" s="234">
        <v>0</v>
      </c>
      <c r="Q157" s="234">
        <f>ROUND(E157*P157,2)</f>
        <v>0</v>
      </c>
      <c r="R157" s="236" t="s">
        <v>324</v>
      </c>
      <c r="S157" s="236" t="s">
        <v>149</v>
      </c>
      <c r="T157" s="237" t="s">
        <v>207</v>
      </c>
      <c r="U157" s="220">
        <v>0</v>
      </c>
      <c r="V157" s="220">
        <f>ROUND(E157*U157,2)</f>
        <v>0</v>
      </c>
      <c r="W157" s="220"/>
      <c r="X157" s="220" t="s">
        <v>325</v>
      </c>
      <c r="Y157" s="220" t="s">
        <v>152</v>
      </c>
      <c r="Z157" s="210"/>
      <c r="AA157" s="210"/>
      <c r="AB157" s="210"/>
      <c r="AC157" s="210"/>
      <c r="AD157" s="210"/>
      <c r="AE157" s="210"/>
      <c r="AF157" s="210"/>
      <c r="AG157" s="210" t="s">
        <v>326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>
      <c r="A158" s="217"/>
      <c r="B158" s="218"/>
      <c r="C158" s="253" t="s">
        <v>409</v>
      </c>
      <c r="D158" s="221"/>
      <c r="E158" s="222">
        <v>0.06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183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>
      <c r="A159" s="231">
        <v>61</v>
      </c>
      <c r="B159" s="232" t="s">
        <v>410</v>
      </c>
      <c r="C159" s="250" t="s">
        <v>411</v>
      </c>
      <c r="D159" s="233" t="s">
        <v>343</v>
      </c>
      <c r="E159" s="234">
        <v>0.42272999999999999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1</v>
      </c>
      <c r="O159" s="234">
        <f>ROUND(E159*N159,2)</f>
        <v>0.42</v>
      </c>
      <c r="P159" s="234">
        <v>0</v>
      </c>
      <c r="Q159" s="234">
        <f>ROUND(E159*P159,2)</f>
        <v>0</v>
      </c>
      <c r="R159" s="236" t="s">
        <v>324</v>
      </c>
      <c r="S159" s="236" t="s">
        <v>149</v>
      </c>
      <c r="T159" s="237" t="s">
        <v>207</v>
      </c>
      <c r="U159" s="220">
        <v>0</v>
      </c>
      <c r="V159" s="220">
        <f>ROUND(E159*U159,2)</f>
        <v>0</v>
      </c>
      <c r="W159" s="220"/>
      <c r="X159" s="220" t="s">
        <v>325</v>
      </c>
      <c r="Y159" s="220" t="s">
        <v>152</v>
      </c>
      <c r="Z159" s="210"/>
      <c r="AA159" s="210"/>
      <c r="AB159" s="210"/>
      <c r="AC159" s="210"/>
      <c r="AD159" s="210"/>
      <c r="AE159" s="210"/>
      <c r="AF159" s="210"/>
      <c r="AG159" s="210" t="s">
        <v>326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>
      <c r="A160" s="217"/>
      <c r="B160" s="218"/>
      <c r="C160" s="253" t="s">
        <v>412</v>
      </c>
      <c r="D160" s="221"/>
      <c r="E160" s="222">
        <v>0.42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>
      <c r="A161" s="231">
        <v>62</v>
      </c>
      <c r="B161" s="232" t="s">
        <v>413</v>
      </c>
      <c r="C161" s="250" t="s">
        <v>414</v>
      </c>
      <c r="D161" s="233" t="s">
        <v>343</v>
      </c>
      <c r="E161" s="234">
        <v>3.1112199999999999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4">
        <v>1</v>
      </c>
      <c r="O161" s="234">
        <f>ROUND(E161*N161,2)</f>
        <v>3.11</v>
      </c>
      <c r="P161" s="234">
        <v>0</v>
      </c>
      <c r="Q161" s="234">
        <f>ROUND(E161*P161,2)</f>
        <v>0</v>
      </c>
      <c r="R161" s="236" t="s">
        <v>324</v>
      </c>
      <c r="S161" s="236" t="s">
        <v>149</v>
      </c>
      <c r="T161" s="237" t="s">
        <v>207</v>
      </c>
      <c r="U161" s="220">
        <v>0</v>
      </c>
      <c r="V161" s="220">
        <f>ROUND(E161*U161,2)</f>
        <v>0</v>
      </c>
      <c r="W161" s="220"/>
      <c r="X161" s="220" t="s">
        <v>325</v>
      </c>
      <c r="Y161" s="220" t="s">
        <v>152</v>
      </c>
      <c r="Z161" s="210"/>
      <c r="AA161" s="210"/>
      <c r="AB161" s="210"/>
      <c r="AC161" s="210"/>
      <c r="AD161" s="210"/>
      <c r="AE161" s="210"/>
      <c r="AF161" s="210"/>
      <c r="AG161" s="210" t="s">
        <v>326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>
      <c r="A162" s="217"/>
      <c r="B162" s="218"/>
      <c r="C162" s="253" t="s">
        <v>415</v>
      </c>
      <c r="D162" s="221"/>
      <c r="E162" s="222">
        <v>3.11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183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>
      <c r="A163" s="231">
        <v>63</v>
      </c>
      <c r="B163" s="232" t="s">
        <v>416</v>
      </c>
      <c r="C163" s="250" t="s">
        <v>417</v>
      </c>
      <c r="D163" s="233" t="s">
        <v>343</v>
      </c>
      <c r="E163" s="234">
        <v>9.0921599999999998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4">
        <v>1</v>
      </c>
      <c r="O163" s="234">
        <f>ROUND(E163*N163,2)</f>
        <v>9.09</v>
      </c>
      <c r="P163" s="234">
        <v>0</v>
      </c>
      <c r="Q163" s="234">
        <f>ROUND(E163*P163,2)</f>
        <v>0</v>
      </c>
      <c r="R163" s="236" t="s">
        <v>324</v>
      </c>
      <c r="S163" s="236" t="s">
        <v>149</v>
      </c>
      <c r="T163" s="237" t="s">
        <v>207</v>
      </c>
      <c r="U163" s="220">
        <v>0</v>
      </c>
      <c r="V163" s="220">
        <f>ROUND(E163*U163,2)</f>
        <v>0</v>
      </c>
      <c r="W163" s="220"/>
      <c r="X163" s="220" t="s">
        <v>325</v>
      </c>
      <c r="Y163" s="220" t="s">
        <v>152</v>
      </c>
      <c r="Z163" s="210"/>
      <c r="AA163" s="210"/>
      <c r="AB163" s="210"/>
      <c r="AC163" s="210"/>
      <c r="AD163" s="210"/>
      <c r="AE163" s="210"/>
      <c r="AF163" s="210"/>
      <c r="AG163" s="210" t="s">
        <v>326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>
      <c r="A164" s="217"/>
      <c r="B164" s="218"/>
      <c r="C164" s="253" t="s">
        <v>418</v>
      </c>
      <c r="D164" s="221"/>
      <c r="E164" s="222">
        <v>9.09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183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>
      <c r="A165" s="231">
        <v>64</v>
      </c>
      <c r="B165" s="232" t="s">
        <v>419</v>
      </c>
      <c r="C165" s="250" t="s">
        <v>420</v>
      </c>
      <c r="D165" s="233" t="s">
        <v>343</v>
      </c>
      <c r="E165" s="234">
        <v>2.9285299999999999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4">
        <v>1</v>
      </c>
      <c r="O165" s="234">
        <f>ROUND(E165*N165,2)</f>
        <v>2.93</v>
      </c>
      <c r="P165" s="234">
        <v>0</v>
      </c>
      <c r="Q165" s="234">
        <f>ROUND(E165*P165,2)</f>
        <v>0</v>
      </c>
      <c r="R165" s="236" t="s">
        <v>324</v>
      </c>
      <c r="S165" s="236" t="s">
        <v>149</v>
      </c>
      <c r="T165" s="237" t="s">
        <v>207</v>
      </c>
      <c r="U165" s="220">
        <v>0</v>
      </c>
      <c r="V165" s="220">
        <f>ROUND(E165*U165,2)</f>
        <v>0</v>
      </c>
      <c r="W165" s="220"/>
      <c r="X165" s="220" t="s">
        <v>325</v>
      </c>
      <c r="Y165" s="220" t="s">
        <v>152</v>
      </c>
      <c r="Z165" s="210"/>
      <c r="AA165" s="210"/>
      <c r="AB165" s="210"/>
      <c r="AC165" s="210"/>
      <c r="AD165" s="210"/>
      <c r="AE165" s="210"/>
      <c r="AF165" s="210"/>
      <c r="AG165" s="210" t="s">
        <v>326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>
      <c r="A166" s="217"/>
      <c r="B166" s="218"/>
      <c r="C166" s="253" t="s">
        <v>421</v>
      </c>
      <c r="D166" s="221"/>
      <c r="E166" s="222">
        <v>2.93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183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>
      <c r="A167" s="231">
        <v>65</v>
      </c>
      <c r="B167" s="232" t="s">
        <v>422</v>
      </c>
      <c r="C167" s="250" t="s">
        <v>423</v>
      </c>
      <c r="D167" s="233" t="s">
        <v>343</v>
      </c>
      <c r="E167" s="234">
        <v>7.2220000000000006E-2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4">
        <v>1</v>
      </c>
      <c r="O167" s="234">
        <f>ROUND(E167*N167,2)</f>
        <v>7.0000000000000007E-2</v>
      </c>
      <c r="P167" s="234">
        <v>0</v>
      </c>
      <c r="Q167" s="234">
        <f>ROUND(E167*P167,2)</f>
        <v>0</v>
      </c>
      <c r="R167" s="236" t="s">
        <v>324</v>
      </c>
      <c r="S167" s="236" t="s">
        <v>149</v>
      </c>
      <c r="T167" s="237" t="s">
        <v>207</v>
      </c>
      <c r="U167" s="220">
        <v>0</v>
      </c>
      <c r="V167" s="220">
        <f>ROUND(E167*U167,2)</f>
        <v>0</v>
      </c>
      <c r="W167" s="220"/>
      <c r="X167" s="220" t="s">
        <v>325</v>
      </c>
      <c r="Y167" s="220" t="s">
        <v>152</v>
      </c>
      <c r="Z167" s="210"/>
      <c r="AA167" s="210"/>
      <c r="AB167" s="210"/>
      <c r="AC167" s="210"/>
      <c r="AD167" s="210"/>
      <c r="AE167" s="210"/>
      <c r="AF167" s="210"/>
      <c r="AG167" s="210" t="s">
        <v>326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>
      <c r="A168" s="217"/>
      <c r="B168" s="218"/>
      <c r="C168" s="253" t="s">
        <v>424</v>
      </c>
      <c r="D168" s="221"/>
      <c r="E168" s="222">
        <v>7.0000000000000007E-2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183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>
      <c r="A169" s="231">
        <v>66</v>
      </c>
      <c r="B169" s="232" t="s">
        <v>422</v>
      </c>
      <c r="C169" s="250" t="s">
        <v>423</v>
      </c>
      <c r="D169" s="233" t="s">
        <v>343</v>
      </c>
      <c r="E169" s="234">
        <v>0.11226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4">
        <v>1</v>
      </c>
      <c r="O169" s="234">
        <f>ROUND(E169*N169,2)</f>
        <v>0.11</v>
      </c>
      <c r="P169" s="234">
        <v>0</v>
      </c>
      <c r="Q169" s="234">
        <f>ROUND(E169*P169,2)</f>
        <v>0</v>
      </c>
      <c r="R169" s="236" t="s">
        <v>324</v>
      </c>
      <c r="S169" s="236" t="s">
        <v>149</v>
      </c>
      <c r="T169" s="237" t="s">
        <v>207</v>
      </c>
      <c r="U169" s="220">
        <v>0</v>
      </c>
      <c r="V169" s="220">
        <f>ROUND(E169*U169,2)</f>
        <v>0</v>
      </c>
      <c r="W169" s="220"/>
      <c r="X169" s="220" t="s">
        <v>325</v>
      </c>
      <c r="Y169" s="220" t="s">
        <v>152</v>
      </c>
      <c r="Z169" s="210"/>
      <c r="AA169" s="210"/>
      <c r="AB169" s="210"/>
      <c r="AC169" s="210"/>
      <c r="AD169" s="210"/>
      <c r="AE169" s="210"/>
      <c r="AF169" s="210"/>
      <c r="AG169" s="210" t="s">
        <v>326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>
      <c r="A170" s="217"/>
      <c r="B170" s="218"/>
      <c r="C170" s="253" t="s">
        <v>425</v>
      </c>
      <c r="D170" s="221"/>
      <c r="E170" s="222">
        <v>0.05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183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>
      <c r="A171" s="217"/>
      <c r="B171" s="218"/>
      <c r="C171" s="253" t="s">
        <v>426</v>
      </c>
      <c r="D171" s="221"/>
      <c r="E171" s="222">
        <v>0.06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183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>
      <c r="A172" s="231">
        <v>67</v>
      </c>
      <c r="B172" s="232" t="s">
        <v>427</v>
      </c>
      <c r="C172" s="250" t="s">
        <v>428</v>
      </c>
      <c r="D172" s="233" t="s">
        <v>343</v>
      </c>
      <c r="E172" s="234">
        <v>0.76515999999999995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21</v>
      </c>
      <c r="M172" s="236">
        <f>G172*(1+L172/100)</f>
        <v>0</v>
      </c>
      <c r="N172" s="234">
        <v>1</v>
      </c>
      <c r="O172" s="234">
        <f>ROUND(E172*N172,2)</f>
        <v>0.77</v>
      </c>
      <c r="P172" s="234">
        <v>0</v>
      </c>
      <c r="Q172" s="234">
        <f>ROUND(E172*P172,2)</f>
        <v>0</v>
      </c>
      <c r="R172" s="236" t="s">
        <v>324</v>
      </c>
      <c r="S172" s="236" t="s">
        <v>149</v>
      </c>
      <c r="T172" s="237" t="s">
        <v>207</v>
      </c>
      <c r="U172" s="220">
        <v>0</v>
      </c>
      <c r="V172" s="220">
        <f>ROUND(E172*U172,2)</f>
        <v>0</v>
      </c>
      <c r="W172" s="220"/>
      <c r="X172" s="220" t="s">
        <v>325</v>
      </c>
      <c r="Y172" s="220" t="s">
        <v>152</v>
      </c>
      <c r="Z172" s="210"/>
      <c r="AA172" s="210"/>
      <c r="AB172" s="210"/>
      <c r="AC172" s="210"/>
      <c r="AD172" s="210"/>
      <c r="AE172" s="210"/>
      <c r="AF172" s="210"/>
      <c r="AG172" s="210" t="s">
        <v>326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>
      <c r="A173" s="217"/>
      <c r="B173" s="218"/>
      <c r="C173" s="253" t="s">
        <v>429</v>
      </c>
      <c r="D173" s="221"/>
      <c r="E173" s="222">
        <v>0.77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183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>
      <c r="A174" s="231">
        <v>68</v>
      </c>
      <c r="B174" s="232" t="s">
        <v>430</v>
      </c>
      <c r="C174" s="250" t="s">
        <v>431</v>
      </c>
      <c r="D174" s="233" t="s">
        <v>206</v>
      </c>
      <c r="E174" s="234">
        <v>2.0150000000000001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21</v>
      </c>
      <c r="M174" s="236">
        <f>G174*(1+L174/100)</f>
        <v>0</v>
      </c>
      <c r="N174" s="234">
        <v>3.95E-2</v>
      </c>
      <c r="O174" s="234">
        <f>ROUND(E174*N174,2)</f>
        <v>0.08</v>
      </c>
      <c r="P174" s="234">
        <v>0</v>
      </c>
      <c r="Q174" s="234">
        <f>ROUND(E174*P174,2)</f>
        <v>0</v>
      </c>
      <c r="R174" s="236" t="s">
        <v>324</v>
      </c>
      <c r="S174" s="236" t="s">
        <v>149</v>
      </c>
      <c r="T174" s="237" t="s">
        <v>402</v>
      </c>
      <c r="U174" s="220">
        <v>0</v>
      </c>
      <c r="V174" s="220">
        <f>ROUND(E174*U174,2)</f>
        <v>0</v>
      </c>
      <c r="W174" s="220"/>
      <c r="X174" s="220" t="s">
        <v>325</v>
      </c>
      <c r="Y174" s="220" t="s">
        <v>152</v>
      </c>
      <c r="Z174" s="210"/>
      <c r="AA174" s="210"/>
      <c r="AB174" s="210"/>
      <c r="AC174" s="210"/>
      <c r="AD174" s="210"/>
      <c r="AE174" s="210"/>
      <c r="AF174" s="210"/>
      <c r="AG174" s="210" t="s">
        <v>432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>
      <c r="A175" s="217"/>
      <c r="B175" s="218"/>
      <c r="C175" s="253" t="s">
        <v>433</v>
      </c>
      <c r="D175" s="221"/>
      <c r="E175" s="222">
        <v>2.0150000000000001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183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>
      <c r="A176" s="231">
        <v>69</v>
      </c>
      <c r="B176" s="232" t="s">
        <v>434</v>
      </c>
      <c r="C176" s="250" t="s">
        <v>435</v>
      </c>
      <c r="D176" s="233" t="s">
        <v>343</v>
      </c>
      <c r="E176" s="234">
        <v>0.62841000000000002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4">
        <v>1</v>
      </c>
      <c r="O176" s="234">
        <f>ROUND(E176*N176,2)</f>
        <v>0.63</v>
      </c>
      <c r="P176" s="234">
        <v>0</v>
      </c>
      <c r="Q176" s="234">
        <f>ROUND(E176*P176,2)</f>
        <v>0</v>
      </c>
      <c r="R176" s="236" t="s">
        <v>324</v>
      </c>
      <c r="S176" s="236" t="s">
        <v>149</v>
      </c>
      <c r="T176" s="237" t="s">
        <v>207</v>
      </c>
      <c r="U176" s="220">
        <v>0</v>
      </c>
      <c r="V176" s="220">
        <f>ROUND(E176*U176,2)</f>
        <v>0</v>
      </c>
      <c r="W176" s="220"/>
      <c r="X176" s="220" t="s">
        <v>325</v>
      </c>
      <c r="Y176" s="220" t="s">
        <v>152</v>
      </c>
      <c r="Z176" s="210"/>
      <c r="AA176" s="210"/>
      <c r="AB176" s="210"/>
      <c r="AC176" s="210"/>
      <c r="AD176" s="210"/>
      <c r="AE176" s="210"/>
      <c r="AF176" s="210"/>
      <c r="AG176" s="210" t="s">
        <v>326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>
      <c r="A177" s="217"/>
      <c r="B177" s="218"/>
      <c r="C177" s="253" t="s">
        <v>436</v>
      </c>
      <c r="D177" s="221"/>
      <c r="E177" s="222">
        <v>0.41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183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>
      <c r="A178" s="217"/>
      <c r="B178" s="218"/>
      <c r="C178" s="253" t="s">
        <v>437</v>
      </c>
      <c r="D178" s="221"/>
      <c r="E178" s="222">
        <v>0.22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183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>
      <c r="A179" s="231">
        <v>70</v>
      </c>
      <c r="B179" s="232" t="s">
        <v>438</v>
      </c>
      <c r="C179" s="250" t="s">
        <v>439</v>
      </c>
      <c r="D179" s="233" t="s">
        <v>343</v>
      </c>
      <c r="E179" s="234">
        <v>0.12705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4">
        <v>1</v>
      </c>
      <c r="O179" s="234">
        <f>ROUND(E179*N179,2)</f>
        <v>0.13</v>
      </c>
      <c r="P179" s="234">
        <v>0</v>
      </c>
      <c r="Q179" s="234">
        <f>ROUND(E179*P179,2)</f>
        <v>0</v>
      </c>
      <c r="R179" s="236" t="s">
        <v>324</v>
      </c>
      <c r="S179" s="236" t="s">
        <v>149</v>
      </c>
      <c r="T179" s="237" t="s">
        <v>207</v>
      </c>
      <c r="U179" s="220">
        <v>0</v>
      </c>
      <c r="V179" s="220">
        <f>ROUND(E179*U179,2)</f>
        <v>0</v>
      </c>
      <c r="W179" s="220"/>
      <c r="X179" s="220" t="s">
        <v>325</v>
      </c>
      <c r="Y179" s="220" t="s">
        <v>152</v>
      </c>
      <c r="Z179" s="210"/>
      <c r="AA179" s="210"/>
      <c r="AB179" s="210"/>
      <c r="AC179" s="210"/>
      <c r="AD179" s="210"/>
      <c r="AE179" s="210"/>
      <c r="AF179" s="210"/>
      <c r="AG179" s="210" t="s">
        <v>326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>
      <c r="A180" s="217"/>
      <c r="B180" s="218"/>
      <c r="C180" s="253" t="s">
        <v>440</v>
      </c>
      <c r="D180" s="221"/>
      <c r="E180" s="222">
        <v>0.13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183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>
      <c r="A181" s="231">
        <v>71</v>
      </c>
      <c r="B181" s="232" t="s">
        <v>441</v>
      </c>
      <c r="C181" s="250" t="s">
        <v>442</v>
      </c>
      <c r="D181" s="233" t="s">
        <v>247</v>
      </c>
      <c r="E181" s="234">
        <v>39.387500000000003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4">
        <v>2.9299999999999999E-3</v>
      </c>
      <c r="O181" s="234">
        <f>ROUND(E181*N181,2)</f>
        <v>0.12</v>
      </c>
      <c r="P181" s="234">
        <v>0</v>
      </c>
      <c r="Q181" s="234">
        <f>ROUND(E181*P181,2)</f>
        <v>0</v>
      </c>
      <c r="R181" s="236" t="s">
        <v>324</v>
      </c>
      <c r="S181" s="236" t="s">
        <v>149</v>
      </c>
      <c r="T181" s="237" t="s">
        <v>207</v>
      </c>
      <c r="U181" s="220">
        <v>0</v>
      </c>
      <c r="V181" s="220">
        <f>ROUND(E181*U181,2)</f>
        <v>0</v>
      </c>
      <c r="W181" s="220"/>
      <c r="X181" s="220" t="s">
        <v>325</v>
      </c>
      <c r="Y181" s="220" t="s">
        <v>152</v>
      </c>
      <c r="Z181" s="210"/>
      <c r="AA181" s="210"/>
      <c r="AB181" s="210"/>
      <c r="AC181" s="210"/>
      <c r="AD181" s="210"/>
      <c r="AE181" s="210"/>
      <c r="AF181" s="210"/>
      <c r="AG181" s="210" t="s">
        <v>326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>
      <c r="A182" s="217"/>
      <c r="B182" s="218"/>
      <c r="C182" s="253" t="s">
        <v>443</v>
      </c>
      <c r="D182" s="221"/>
      <c r="E182" s="222">
        <v>39.39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183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>
      <c r="A183" s="231">
        <v>72</v>
      </c>
      <c r="B183" s="232" t="s">
        <v>444</v>
      </c>
      <c r="C183" s="250" t="s">
        <v>445</v>
      </c>
      <c r="D183" s="233" t="s">
        <v>247</v>
      </c>
      <c r="E183" s="234">
        <v>42.435000000000002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4">
        <v>5.5599999999999998E-3</v>
      </c>
      <c r="O183" s="234">
        <f>ROUND(E183*N183,2)</f>
        <v>0.24</v>
      </c>
      <c r="P183" s="234">
        <v>0</v>
      </c>
      <c r="Q183" s="234">
        <f>ROUND(E183*P183,2)</f>
        <v>0</v>
      </c>
      <c r="R183" s="236" t="s">
        <v>324</v>
      </c>
      <c r="S183" s="236" t="s">
        <v>149</v>
      </c>
      <c r="T183" s="237" t="s">
        <v>207</v>
      </c>
      <c r="U183" s="220">
        <v>0</v>
      </c>
      <c r="V183" s="220">
        <f>ROUND(E183*U183,2)</f>
        <v>0</v>
      </c>
      <c r="W183" s="220"/>
      <c r="X183" s="220" t="s">
        <v>325</v>
      </c>
      <c r="Y183" s="220" t="s">
        <v>152</v>
      </c>
      <c r="Z183" s="210"/>
      <c r="AA183" s="210"/>
      <c r="AB183" s="210"/>
      <c r="AC183" s="210"/>
      <c r="AD183" s="210"/>
      <c r="AE183" s="210"/>
      <c r="AF183" s="210"/>
      <c r="AG183" s="210" t="s">
        <v>326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>
      <c r="A184" s="217"/>
      <c r="B184" s="218"/>
      <c r="C184" s="253" t="s">
        <v>446</v>
      </c>
      <c r="D184" s="221"/>
      <c r="E184" s="222">
        <v>42.44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183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>
      <c r="A185" s="231">
        <v>73</v>
      </c>
      <c r="B185" s="232" t="s">
        <v>447</v>
      </c>
      <c r="C185" s="250" t="s">
        <v>448</v>
      </c>
      <c r="D185" s="233" t="s">
        <v>247</v>
      </c>
      <c r="E185" s="234">
        <v>104.88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21</v>
      </c>
      <c r="M185" s="236">
        <f>G185*(1+L185/100)</f>
        <v>0</v>
      </c>
      <c r="N185" s="234">
        <v>7.1000000000000004E-3</v>
      </c>
      <c r="O185" s="234">
        <f>ROUND(E185*N185,2)</f>
        <v>0.74</v>
      </c>
      <c r="P185" s="234">
        <v>0</v>
      </c>
      <c r="Q185" s="234">
        <f>ROUND(E185*P185,2)</f>
        <v>0</v>
      </c>
      <c r="R185" s="236" t="s">
        <v>324</v>
      </c>
      <c r="S185" s="236" t="s">
        <v>149</v>
      </c>
      <c r="T185" s="237" t="s">
        <v>207</v>
      </c>
      <c r="U185" s="220">
        <v>0</v>
      </c>
      <c r="V185" s="220">
        <f>ROUND(E185*U185,2)</f>
        <v>0</v>
      </c>
      <c r="W185" s="220"/>
      <c r="X185" s="220" t="s">
        <v>325</v>
      </c>
      <c r="Y185" s="220" t="s">
        <v>152</v>
      </c>
      <c r="Z185" s="210"/>
      <c r="AA185" s="210"/>
      <c r="AB185" s="210"/>
      <c r="AC185" s="210"/>
      <c r="AD185" s="210"/>
      <c r="AE185" s="210"/>
      <c r="AF185" s="210"/>
      <c r="AG185" s="210" t="s">
        <v>326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>
      <c r="A186" s="217"/>
      <c r="B186" s="218"/>
      <c r="C186" s="253" t="s">
        <v>449</v>
      </c>
      <c r="D186" s="221"/>
      <c r="E186" s="222">
        <v>104.88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183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>
      <c r="A187" s="231">
        <v>74</v>
      </c>
      <c r="B187" s="232" t="s">
        <v>447</v>
      </c>
      <c r="C187" s="250" t="s">
        <v>448</v>
      </c>
      <c r="D187" s="233" t="s">
        <v>247</v>
      </c>
      <c r="E187" s="234">
        <v>60.662500000000001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4">
        <v>7.1000000000000004E-3</v>
      </c>
      <c r="O187" s="234">
        <f>ROUND(E187*N187,2)</f>
        <v>0.43</v>
      </c>
      <c r="P187" s="234">
        <v>0</v>
      </c>
      <c r="Q187" s="234">
        <f>ROUND(E187*P187,2)</f>
        <v>0</v>
      </c>
      <c r="R187" s="236" t="s">
        <v>324</v>
      </c>
      <c r="S187" s="236" t="s">
        <v>149</v>
      </c>
      <c r="T187" s="237" t="s">
        <v>207</v>
      </c>
      <c r="U187" s="220">
        <v>0</v>
      </c>
      <c r="V187" s="220">
        <f>ROUND(E187*U187,2)</f>
        <v>0</v>
      </c>
      <c r="W187" s="220"/>
      <c r="X187" s="220" t="s">
        <v>325</v>
      </c>
      <c r="Y187" s="220" t="s">
        <v>152</v>
      </c>
      <c r="Z187" s="210"/>
      <c r="AA187" s="210"/>
      <c r="AB187" s="210"/>
      <c r="AC187" s="210"/>
      <c r="AD187" s="210"/>
      <c r="AE187" s="210"/>
      <c r="AF187" s="210"/>
      <c r="AG187" s="210" t="s">
        <v>326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>
      <c r="A188" s="217"/>
      <c r="B188" s="218"/>
      <c r="C188" s="253" t="s">
        <v>450</v>
      </c>
      <c r="D188" s="221"/>
      <c r="E188" s="222">
        <v>60.66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183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>
      <c r="A189" s="224" t="s">
        <v>144</v>
      </c>
      <c r="B189" s="225" t="s">
        <v>107</v>
      </c>
      <c r="C189" s="248" t="s">
        <v>108</v>
      </c>
      <c r="D189" s="226"/>
      <c r="E189" s="227"/>
      <c r="F189" s="228"/>
      <c r="G189" s="228">
        <f>SUMIF(AG190:AG209,"&lt;&gt;NOR",G190:G209)</f>
        <v>0</v>
      </c>
      <c r="H189" s="228"/>
      <c r="I189" s="228">
        <f>SUM(I190:I209)</f>
        <v>0</v>
      </c>
      <c r="J189" s="228"/>
      <c r="K189" s="228">
        <f>SUM(K190:K209)</f>
        <v>0</v>
      </c>
      <c r="L189" s="228"/>
      <c r="M189" s="228">
        <f>SUM(M190:M209)</f>
        <v>0</v>
      </c>
      <c r="N189" s="227"/>
      <c r="O189" s="227">
        <f>SUM(O190:O209)</f>
        <v>0</v>
      </c>
      <c r="P189" s="227"/>
      <c r="Q189" s="227">
        <f>SUM(Q190:Q209)</f>
        <v>0</v>
      </c>
      <c r="R189" s="228"/>
      <c r="S189" s="228"/>
      <c r="T189" s="229"/>
      <c r="U189" s="223"/>
      <c r="V189" s="223">
        <f>SUM(V190:V209)</f>
        <v>0</v>
      </c>
      <c r="W189" s="223"/>
      <c r="X189" s="223"/>
      <c r="Y189" s="223"/>
      <c r="AG189" t="s">
        <v>145</v>
      </c>
    </row>
    <row r="190" spans="1:60" outlineLevel="1">
      <c r="A190" s="231">
        <v>75</v>
      </c>
      <c r="B190" s="232" t="s">
        <v>451</v>
      </c>
      <c r="C190" s="250" t="s">
        <v>452</v>
      </c>
      <c r="D190" s="233" t="s">
        <v>284</v>
      </c>
      <c r="E190" s="234">
        <v>348.56697000000003</v>
      </c>
      <c r="F190" s="235"/>
      <c r="G190" s="236">
        <f>ROUND(E190*F190,2)</f>
        <v>0</v>
      </c>
      <c r="H190" s="235"/>
      <c r="I190" s="236">
        <f>ROUND(E190*H190,2)</f>
        <v>0</v>
      </c>
      <c r="J190" s="235"/>
      <c r="K190" s="236">
        <f>ROUND(E190*J190,2)</f>
        <v>0</v>
      </c>
      <c r="L190" s="236">
        <v>21</v>
      </c>
      <c r="M190" s="236">
        <f>G190*(1+L190/100)</f>
        <v>0</v>
      </c>
      <c r="N190" s="234">
        <v>0</v>
      </c>
      <c r="O190" s="234">
        <f>ROUND(E190*N190,2)</f>
        <v>0</v>
      </c>
      <c r="P190" s="234">
        <v>0</v>
      </c>
      <c r="Q190" s="234">
        <f>ROUND(E190*P190,2)</f>
        <v>0</v>
      </c>
      <c r="R190" s="236"/>
      <c r="S190" s="236" t="s">
        <v>149</v>
      </c>
      <c r="T190" s="237" t="s">
        <v>259</v>
      </c>
      <c r="U190" s="220">
        <v>0</v>
      </c>
      <c r="V190" s="220">
        <f>ROUND(E190*U190,2)</f>
        <v>0</v>
      </c>
      <c r="W190" s="220"/>
      <c r="X190" s="220" t="s">
        <v>260</v>
      </c>
      <c r="Y190" s="220" t="s">
        <v>152</v>
      </c>
      <c r="Z190" s="210"/>
      <c r="AA190" s="210"/>
      <c r="AB190" s="210"/>
      <c r="AC190" s="210"/>
      <c r="AD190" s="210"/>
      <c r="AE190" s="210"/>
      <c r="AF190" s="210"/>
      <c r="AG190" s="210" t="s">
        <v>453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>
      <c r="A191" s="217"/>
      <c r="B191" s="218"/>
      <c r="C191" s="253" t="s">
        <v>454</v>
      </c>
      <c r="D191" s="221"/>
      <c r="E191" s="222">
        <v>19.350000000000001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183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>
      <c r="A192" s="217"/>
      <c r="B192" s="218"/>
      <c r="C192" s="253" t="s">
        <v>455</v>
      </c>
      <c r="D192" s="221"/>
      <c r="E192" s="222">
        <v>35.53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183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>
      <c r="A193" s="217"/>
      <c r="B193" s="218"/>
      <c r="C193" s="253" t="s">
        <v>456</v>
      </c>
      <c r="D193" s="221"/>
      <c r="E193" s="222">
        <v>2.4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183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>
      <c r="A194" s="217"/>
      <c r="B194" s="218"/>
      <c r="C194" s="253" t="s">
        <v>457</v>
      </c>
      <c r="D194" s="221"/>
      <c r="E194" s="222">
        <v>103.32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183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>
      <c r="A195" s="217"/>
      <c r="B195" s="218"/>
      <c r="C195" s="253" t="s">
        <v>458</v>
      </c>
      <c r="D195" s="221"/>
      <c r="E195" s="222">
        <v>49.15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183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>
      <c r="A196" s="217"/>
      <c r="B196" s="218"/>
      <c r="C196" s="253" t="s">
        <v>459</v>
      </c>
      <c r="D196" s="221"/>
      <c r="E196" s="222">
        <v>98.15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183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>
      <c r="A197" s="217"/>
      <c r="B197" s="218"/>
      <c r="C197" s="253" t="s">
        <v>460</v>
      </c>
      <c r="D197" s="221"/>
      <c r="E197" s="222">
        <v>12.6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183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>
      <c r="A198" s="217"/>
      <c r="B198" s="218"/>
      <c r="C198" s="253" t="s">
        <v>461</v>
      </c>
      <c r="D198" s="221"/>
      <c r="E198" s="222">
        <v>9.64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183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>
      <c r="A199" s="217"/>
      <c r="B199" s="218"/>
      <c r="C199" s="253" t="s">
        <v>462</v>
      </c>
      <c r="D199" s="221"/>
      <c r="E199" s="222">
        <v>1.02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183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>
      <c r="A200" s="217"/>
      <c r="B200" s="218"/>
      <c r="C200" s="253" t="s">
        <v>463</v>
      </c>
      <c r="D200" s="221"/>
      <c r="E200" s="222">
        <v>2.6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183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>
      <c r="A201" s="217"/>
      <c r="B201" s="218"/>
      <c r="C201" s="253" t="s">
        <v>464</v>
      </c>
      <c r="D201" s="221"/>
      <c r="E201" s="222">
        <v>14.8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183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>
      <c r="A202" s="231">
        <v>76</v>
      </c>
      <c r="B202" s="232" t="s">
        <v>465</v>
      </c>
      <c r="C202" s="250" t="s">
        <v>466</v>
      </c>
      <c r="D202" s="233" t="s">
        <v>284</v>
      </c>
      <c r="E202" s="234">
        <v>98.327070000000006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4">
        <v>0</v>
      </c>
      <c r="O202" s="234">
        <f>ROUND(E202*N202,2)</f>
        <v>0</v>
      </c>
      <c r="P202" s="234">
        <v>0</v>
      </c>
      <c r="Q202" s="234">
        <f>ROUND(E202*P202,2)</f>
        <v>0</v>
      </c>
      <c r="R202" s="236"/>
      <c r="S202" s="236" t="s">
        <v>149</v>
      </c>
      <c r="T202" s="237" t="s">
        <v>259</v>
      </c>
      <c r="U202" s="220">
        <v>0</v>
      </c>
      <c r="V202" s="220">
        <f>ROUND(E202*U202,2)</f>
        <v>0</v>
      </c>
      <c r="W202" s="220"/>
      <c r="X202" s="220" t="s">
        <v>260</v>
      </c>
      <c r="Y202" s="220" t="s">
        <v>152</v>
      </c>
      <c r="Z202" s="210"/>
      <c r="AA202" s="210"/>
      <c r="AB202" s="210"/>
      <c r="AC202" s="210"/>
      <c r="AD202" s="210"/>
      <c r="AE202" s="210"/>
      <c r="AF202" s="210"/>
      <c r="AG202" s="210" t="s">
        <v>453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>
      <c r="A203" s="217"/>
      <c r="B203" s="218"/>
      <c r="C203" s="253" t="s">
        <v>467</v>
      </c>
      <c r="D203" s="221"/>
      <c r="E203" s="222">
        <v>23.85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183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>
      <c r="A204" s="217"/>
      <c r="B204" s="218"/>
      <c r="C204" s="253" t="s">
        <v>468</v>
      </c>
      <c r="D204" s="221"/>
      <c r="E204" s="222">
        <v>9.68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183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>
      <c r="A205" s="217"/>
      <c r="B205" s="218"/>
      <c r="C205" s="253" t="s">
        <v>469</v>
      </c>
      <c r="D205" s="221"/>
      <c r="E205" s="222">
        <v>1.6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183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>
      <c r="A206" s="217"/>
      <c r="B206" s="218"/>
      <c r="C206" s="253" t="s">
        <v>470</v>
      </c>
      <c r="D206" s="221"/>
      <c r="E206" s="222">
        <v>12.75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183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>
      <c r="A207" s="217"/>
      <c r="B207" s="218"/>
      <c r="C207" s="253" t="s">
        <v>471</v>
      </c>
      <c r="D207" s="221"/>
      <c r="E207" s="222">
        <v>41.24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183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>
      <c r="A208" s="217"/>
      <c r="B208" s="218"/>
      <c r="C208" s="253" t="s">
        <v>472</v>
      </c>
      <c r="D208" s="221"/>
      <c r="E208" s="222">
        <v>6.81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183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>
      <c r="A209" s="217"/>
      <c r="B209" s="218"/>
      <c r="C209" s="253" t="s">
        <v>473</v>
      </c>
      <c r="D209" s="221"/>
      <c r="E209" s="222">
        <v>2.4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183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>
      <c r="A210" s="224" t="s">
        <v>144</v>
      </c>
      <c r="B210" s="225" t="s">
        <v>109</v>
      </c>
      <c r="C210" s="248" t="s">
        <v>110</v>
      </c>
      <c r="D210" s="226"/>
      <c r="E210" s="227"/>
      <c r="F210" s="228"/>
      <c r="G210" s="228">
        <f>SUMIF(AG211:AG216,"&lt;&gt;NOR",G211:G216)</f>
        <v>0</v>
      </c>
      <c r="H210" s="228"/>
      <c r="I210" s="228">
        <f>SUM(I211:I216)</f>
        <v>0</v>
      </c>
      <c r="J210" s="228"/>
      <c r="K210" s="228">
        <f>SUM(K211:K216)</f>
        <v>0</v>
      </c>
      <c r="L210" s="228"/>
      <c r="M210" s="228">
        <f>SUM(M211:M216)</f>
        <v>0</v>
      </c>
      <c r="N210" s="227"/>
      <c r="O210" s="227">
        <f>SUM(O211:O216)</f>
        <v>0</v>
      </c>
      <c r="P210" s="227"/>
      <c r="Q210" s="227">
        <f>SUM(Q211:Q216)</f>
        <v>0</v>
      </c>
      <c r="R210" s="228"/>
      <c r="S210" s="228"/>
      <c r="T210" s="229"/>
      <c r="U210" s="223"/>
      <c r="V210" s="223">
        <f>SUM(V211:V216)</f>
        <v>0</v>
      </c>
      <c r="W210" s="223"/>
      <c r="X210" s="223"/>
      <c r="Y210" s="223"/>
      <c r="AG210" t="s">
        <v>145</v>
      </c>
    </row>
    <row r="211" spans="1:60" outlineLevel="1">
      <c r="A211" s="231">
        <v>77</v>
      </c>
      <c r="B211" s="232" t="s">
        <v>474</v>
      </c>
      <c r="C211" s="250" t="s">
        <v>475</v>
      </c>
      <c r="D211" s="233" t="s">
        <v>343</v>
      </c>
      <c r="E211" s="234">
        <v>5.0679999999999996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4">
        <v>0</v>
      </c>
      <c r="O211" s="234">
        <f>ROUND(E211*N211,2)</f>
        <v>0</v>
      </c>
      <c r="P211" s="234">
        <v>0</v>
      </c>
      <c r="Q211" s="234">
        <f>ROUND(E211*P211,2)</f>
        <v>0</v>
      </c>
      <c r="R211" s="236"/>
      <c r="S211" s="236" t="s">
        <v>149</v>
      </c>
      <c r="T211" s="237" t="s">
        <v>207</v>
      </c>
      <c r="U211" s="220">
        <v>0</v>
      </c>
      <c r="V211" s="220">
        <f>ROUND(E211*U211,2)</f>
        <v>0</v>
      </c>
      <c r="W211" s="220"/>
      <c r="X211" s="220" t="s">
        <v>208</v>
      </c>
      <c r="Y211" s="220" t="s">
        <v>152</v>
      </c>
      <c r="Z211" s="210"/>
      <c r="AA211" s="210"/>
      <c r="AB211" s="210"/>
      <c r="AC211" s="210"/>
      <c r="AD211" s="210"/>
      <c r="AE211" s="210"/>
      <c r="AF211" s="210"/>
      <c r="AG211" s="210" t="s">
        <v>209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>
      <c r="A212" s="217"/>
      <c r="B212" s="218"/>
      <c r="C212" s="253" t="s">
        <v>476</v>
      </c>
      <c r="D212" s="221"/>
      <c r="E212" s="222">
        <v>5.07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183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>
      <c r="A213" s="231">
        <v>78</v>
      </c>
      <c r="B213" s="232" t="s">
        <v>477</v>
      </c>
      <c r="C213" s="250" t="s">
        <v>478</v>
      </c>
      <c r="D213" s="233" t="s">
        <v>343</v>
      </c>
      <c r="E213" s="234">
        <v>18.14517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4">
        <v>0</v>
      </c>
      <c r="O213" s="234">
        <f>ROUND(E213*N213,2)</f>
        <v>0</v>
      </c>
      <c r="P213" s="234">
        <v>0</v>
      </c>
      <c r="Q213" s="234">
        <f>ROUND(E213*P213,2)</f>
        <v>0</v>
      </c>
      <c r="R213" s="236"/>
      <c r="S213" s="236" t="s">
        <v>149</v>
      </c>
      <c r="T213" s="237" t="s">
        <v>207</v>
      </c>
      <c r="U213" s="220">
        <v>0</v>
      </c>
      <c r="V213" s="220">
        <f>ROUND(E213*U213,2)</f>
        <v>0</v>
      </c>
      <c r="W213" s="220"/>
      <c r="X213" s="220" t="s">
        <v>208</v>
      </c>
      <c r="Y213" s="220" t="s">
        <v>152</v>
      </c>
      <c r="Z213" s="210"/>
      <c r="AA213" s="210"/>
      <c r="AB213" s="210"/>
      <c r="AC213" s="210"/>
      <c r="AD213" s="210"/>
      <c r="AE213" s="210"/>
      <c r="AF213" s="210"/>
      <c r="AG213" s="210" t="s">
        <v>479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>
      <c r="A214" s="217"/>
      <c r="B214" s="218"/>
      <c r="C214" s="253" t="s">
        <v>480</v>
      </c>
      <c r="D214" s="221"/>
      <c r="E214" s="222">
        <v>18.149999999999999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183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>
      <c r="A215" s="231">
        <v>79</v>
      </c>
      <c r="B215" s="232" t="s">
        <v>481</v>
      </c>
      <c r="C215" s="250" t="s">
        <v>482</v>
      </c>
      <c r="D215" s="233" t="s">
        <v>343</v>
      </c>
      <c r="E215" s="234">
        <v>5.0679999999999996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21</v>
      </c>
      <c r="M215" s="236">
        <f>G215*(1+L215/100)</f>
        <v>0</v>
      </c>
      <c r="N215" s="234">
        <v>0</v>
      </c>
      <c r="O215" s="234">
        <f>ROUND(E215*N215,2)</f>
        <v>0</v>
      </c>
      <c r="P215" s="234">
        <v>0</v>
      </c>
      <c r="Q215" s="234">
        <f>ROUND(E215*P215,2)</f>
        <v>0</v>
      </c>
      <c r="R215" s="236"/>
      <c r="S215" s="236" t="s">
        <v>149</v>
      </c>
      <c r="T215" s="237" t="s">
        <v>207</v>
      </c>
      <c r="U215" s="220">
        <v>0</v>
      </c>
      <c r="V215" s="220">
        <f>ROUND(E215*U215,2)</f>
        <v>0</v>
      </c>
      <c r="W215" s="220"/>
      <c r="X215" s="220" t="s">
        <v>208</v>
      </c>
      <c r="Y215" s="220" t="s">
        <v>152</v>
      </c>
      <c r="Z215" s="210"/>
      <c r="AA215" s="210"/>
      <c r="AB215" s="210"/>
      <c r="AC215" s="210"/>
      <c r="AD215" s="210"/>
      <c r="AE215" s="210"/>
      <c r="AF215" s="210"/>
      <c r="AG215" s="210" t="s">
        <v>479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>
      <c r="A216" s="217"/>
      <c r="B216" s="218"/>
      <c r="C216" s="253" t="s">
        <v>483</v>
      </c>
      <c r="D216" s="221"/>
      <c r="E216" s="222">
        <v>5.07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183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>
      <c r="A217" s="224" t="s">
        <v>144</v>
      </c>
      <c r="B217" s="225" t="s">
        <v>111</v>
      </c>
      <c r="C217" s="248" t="s">
        <v>112</v>
      </c>
      <c r="D217" s="226"/>
      <c r="E217" s="227"/>
      <c r="F217" s="228"/>
      <c r="G217" s="228">
        <f>SUMIF(AG218:AG230,"&lt;&gt;NOR",G218:G230)</f>
        <v>0</v>
      </c>
      <c r="H217" s="228"/>
      <c r="I217" s="228">
        <f>SUM(I218:I230)</f>
        <v>0</v>
      </c>
      <c r="J217" s="228"/>
      <c r="K217" s="228">
        <f>SUM(K218:K230)</f>
        <v>0</v>
      </c>
      <c r="L217" s="228"/>
      <c r="M217" s="228">
        <f>SUM(M218:M230)</f>
        <v>0</v>
      </c>
      <c r="N217" s="227"/>
      <c r="O217" s="227">
        <f>SUM(O218:O230)</f>
        <v>0</v>
      </c>
      <c r="P217" s="227"/>
      <c r="Q217" s="227">
        <f>SUM(Q218:Q230)</f>
        <v>0</v>
      </c>
      <c r="R217" s="228"/>
      <c r="S217" s="228"/>
      <c r="T217" s="229"/>
      <c r="U217" s="223"/>
      <c r="V217" s="223">
        <f>SUM(V218:V230)</f>
        <v>0</v>
      </c>
      <c r="W217" s="223"/>
      <c r="X217" s="223"/>
      <c r="Y217" s="223"/>
      <c r="AG217" t="s">
        <v>145</v>
      </c>
    </row>
    <row r="218" spans="1:60" outlineLevel="1">
      <c r="A218" s="231">
        <v>80</v>
      </c>
      <c r="B218" s="232" t="s">
        <v>484</v>
      </c>
      <c r="C218" s="250" t="s">
        <v>485</v>
      </c>
      <c r="D218" s="233" t="s">
        <v>343</v>
      </c>
      <c r="E218" s="234">
        <v>5.0679999999999996</v>
      </c>
      <c r="F218" s="235"/>
      <c r="G218" s="236">
        <f>ROUND(E218*F218,2)</f>
        <v>0</v>
      </c>
      <c r="H218" s="235"/>
      <c r="I218" s="236">
        <f>ROUND(E218*H218,2)</f>
        <v>0</v>
      </c>
      <c r="J218" s="235"/>
      <c r="K218" s="236">
        <f>ROUND(E218*J218,2)</f>
        <v>0</v>
      </c>
      <c r="L218" s="236">
        <v>21</v>
      </c>
      <c r="M218" s="236">
        <f>G218*(1+L218/100)</f>
        <v>0</v>
      </c>
      <c r="N218" s="234">
        <v>0</v>
      </c>
      <c r="O218" s="234">
        <f>ROUND(E218*N218,2)</f>
        <v>0</v>
      </c>
      <c r="P218" s="234">
        <v>0</v>
      </c>
      <c r="Q218" s="234">
        <f>ROUND(E218*P218,2)</f>
        <v>0</v>
      </c>
      <c r="R218" s="236"/>
      <c r="S218" s="236" t="s">
        <v>149</v>
      </c>
      <c r="T218" s="237" t="s">
        <v>207</v>
      </c>
      <c r="U218" s="220">
        <v>0</v>
      </c>
      <c r="V218" s="220">
        <f>ROUND(E218*U218,2)</f>
        <v>0</v>
      </c>
      <c r="W218" s="220"/>
      <c r="X218" s="220" t="s">
        <v>208</v>
      </c>
      <c r="Y218" s="220" t="s">
        <v>152</v>
      </c>
      <c r="Z218" s="210"/>
      <c r="AA218" s="210"/>
      <c r="AB218" s="210"/>
      <c r="AC218" s="210"/>
      <c r="AD218" s="210"/>
      <c r="AE218" s="210"/>
      <c r="AF218" s="210"/>
      <c r="AG218" s="210" t="s">
        <v>479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>
      <c r="A219" s="217"/>
      <c r="B219" s="218"/>
      <c r="C219" s="253" t="s">
        <v>476</v>
      </c>
      <c r="D219" s="221"/>
      <c r="E219" s="222">
        <v>5.07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183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>
      <c r="A220" s="231">
        <v>81</v>
      </c>
      <c r="B220" s="232" t="s">
        <v>486</v>
      </c>
      <c r="C220" s="250" t="s">
        <v>487</v>
      </c>
      <c r="D220" s="233" t="s">
        <v>343</v>
      </c>
      <c r="E220" s="234">
        <v>70.951999999999998</v>
      </c>
      <c r="F220" s="235"/>
      <c r="G220" s="236">
        <f>ROUND(E220*F220,2)</f>
        <v>0</v>
      </c>
      <c r="H220" s="235"/>
      <c r="I220" s="236">
        <f>ROUND(E220*H220,2)</f>
        <v>0</v>
      </c>
      <c r="J220" s="235"/>
      <c r="K220" s="236">
        <f>ROUND(E220*J220,2)</f>
        <v>0</v>
      </c>
      <c r="L220" s="236">
        <v>21</v>
      </c>
      <c r="M220" s="236">
        <f>G220*(1+L220/100)</f>
        <v>0</v>
      </c>
      <c r="N220" s="234">
        <v>0</v>
      </c>
      <c r="O220" s="234">
        <f>ROUND(E220*N220,2)</f>
        <v>0</v>
      </c>
      <c r="P220" s="234">
        <v>0</v>
      </c>
      <c r="Q220" s="234">
        <f>ROUND(E220*P220,2)</f>
        <v>0</v>
      </c>
      <c r="R220" s="236"/>
      <c r="S220" s="236" t="s">
        <v>149</v>
      </c>
      <c r="T220" s="237" t="s">
        <v>207</v>
      </c>
      <c r="U220" s="220">
        <v>0</v>
      </c>
      <c r="V220" s="220">
        <f>ROUND(E220*U220,2)</f>
        <v>0</v>
      </c>
      <c r="W220" s="220"/>
      <c r="X220" s="220" t="s">
        <v>208</v>
      </c>
      <c r="Y220" s="220" t="s">
        <v>152</v>
      </c>
      <c r="Z220" s="210"/>
      <c r="AA220" s="210"/>
      <c r="AB220" s="210"/>
      <c r="AC220" s="210"/>
      <c r="AD220" s="210"/>
      <c r="AE220" s="210"/>
      <c r="AF220" s="210"/>
      <c r="AG220" s="210" t="s">
        <v>479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>
      <c r="A221" s="217"/>
      <c r="B221" s="218"/>
      <c r="C221" s="253" t="s">
        <v>488</v>
      </c>
      <c r="D221" s="221"/>
      <c r="E221" s="222">
        <v>70.95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183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>
      <c r="A222" s="231">
        <v>82</v>
      </c>
      <c r="B222" s="232" t="s">
        <v>489</v>
      </c>
      <c r="C222" s="250" t="s">
        <v>490</v>
      </c>
      <c r="D222" s="233" t="s">
        <v>343</v>
      </c>
      <c r="E222" s="234">
        <v>19.913170000000001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4">
        <v>0</v>
      </c>
      <c r="O222" s="234">
        <f>ROUND(E222*N222,2)</f>
        <v>0</v>
      </c>
      <c r="P222" s="234">
        <v>0</v>
      </c>
      <c r="Q222" s="234">
        <f>ROUND(E222*P222,2)</f>
        <v>0</v>
      </c>
      <c r="R222" s="236"/>
      <c r="S222" s="236" t="s">
        <v>149</v>
      </c>
      <c r="T222" s="237" t="s">
        <v>207</v>
      </c>
      <c r="U222" s="220">
        <v>0</v>
      </c>
      <c r="V222" s="220">
        <f>ROUND(E222*U222,2)</f>
        <v>0</v>
      </c>
      <c r="W222" s="220"/>
      <c r="X222" s="220" t="s">
        <v>208</v>
      </c>
      <c r="Y222" s="220" t="s">
        <v>152</v>
      </c>
      <c r="Z222" s="210"/>
      <c r="AA222" s="210"/>
      <c r="AB222" s="210"/>
      <c r="AC222" s="210"/>
      <c r="AD222" s="210"/>
      <c r="AE222" s="210"/>
      <c r="AF222" s="210"/>
      <c r="AG222" s="210" t="s">
        <v>479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>
      <c r="A223" s="217"/>
      <c r="B223" s="218"/>
      <c r="C223" s="253" t="s">
        <v>491</v>
      </c>
      <c r="D223" s="221"/>
      <c r="E223" s="222">
        <v>1.77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183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>
      <c r="A224" s="217"/>
      <c r="B224" s="218"/>
      <c r="C224" s="253" t="s">
        <v>492</v>
      </c>
      <c r="D224" s="221"/>
      <c r="E224" s="222">
        <v>18.149999999999999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183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>
      <c r="A225" s="231">
        <v>83</v>
      </c>
      <c r="B225" s="232" t="s">
        <v>493</v>
      </c>
      <c r="C225" s="250" t="s">
        <v>494</v>
      </c>
      <c r="D225" s="233" t="s">
        <v>343</v>
      </c>
      <c r="E225" s="234">
        <v>278.78438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4">
        <v>0</v>
      </c>
      <c r="O225" s="234">
        <f>ROUND(E225*N225,2)</f>
        <v>0</v>
      </c>
      <c r="P225" s="234">
        <v>0</v>
      </c>
      <c r="Q225" s="234">
        <f>ROUND(E225*P225,2)</f>
        <v>0</v>
      </c>
      <c r="R225" s="236"/>
      <c r="S225" s="236" t="s">
        <v>149</v>
      </c>
      <c r="T225" s="237" t="s">
        <v>207</v>
      </c>
      <c r="U225" s="220">
        <v>0</v>
      </c>
      <c r="V225" s="220">
        <f>ROUND(E225*U225,2)</f>
        <v>0</v>
      </c>
      <c r="W225" s="220"/>
      <c r="X225" s="220" t="s">
        <v>208</v>
      </c>
      <c r="Y225" s="220" t="s">
        <v>152</v>
      </c>
      <c r="Z225" s="210"/>
      <c r="AA225" s="210"/>
      <c r="AB225" s="210"/>
      <c r="AC225" s="210"/>
      <c r="AD225" s="210"/>
      <c r="AE225" s="210"/>
      <c r="AF225" s="210"/>
      <c r="AG225" s="210" t="s">
        <v>479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>
      <c r="A226" s="217"/>
      <c r="B226" s="218"/>
      <c r="C226" s="253" t="s">
        <v>495</v>
      </c>
      <c r="D226" s="221"/>
      <c r="E226" s="222">
        <v>278.77999999999997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183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>
      <c r="A227" s="231">
        <v>84</v>
      </c>
      <c r="B227" s="232" t="s">
        <v>496</v>
      </c>
      <c r="C227" s="250" t="s">
        <v>497</v>
      </c>
      <c r="D227" s="233" t="s">
        <v>343</v>
      </c>
      <c r="E227" s="234">
        <v>5.0679999999999996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4">
        <v>0</v>
      </c>
      <c r="O227" s="234">
        <f>ROUND(E227*N227,2)</f>
        <v>0</v>
      </c>
      <c r="P227" s="234">
        <v>0</v>
      </c>
      <c r="Q227" s="234">
        <f>ROUND(E227*P227,2)</f>
        <v>0</v>
      </c>
      <c r="R227" s="236"/>
      <c r="S227" s="236" t="s">
        <v>149</v>
      </c>
      <c r="T227" s="237" t="s">
        <v>207</v>
      </c>
      <c r="U227" s="220">
        <v>0</v>
      </c>
      <c r="V227" s="220">
        <f>ROUND(E227*U227,2)</f>
        <v>0</v>
      </c>
      <c r="W227" s="220"/>
      <c r="X227" s="220" t="s">
        <v>208</v>
      </c>
      <c r="Y227" s="220" t="s">
        <v>152</v>
      </c>
      <c r="Z227" s="210"/>
      <c r="AA227" s="210"/>
      <c r="AB227" s="210"/>
      <c r="AC227" s="210"/>
      <c r="AD227" s="210"/>
      <c r="AE227" s="210"/>
      <c r="AF227" s="210"/>
      <c r="AG227" s="210" t="s">
        <v>479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>
      <c r="A228" s="217"/>
      <c r="B228" s="218"/>
      <c r="C228" s="253" t="s">
        <v>476</v>
      </c>
      <c r="D228" s="221"/>
      <c r="E228" s="222">
        <v>5.07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183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>
      <c r="A229" s="231">
        <v>85</v>
      </c>
      <c r="B229" s="232" t="s">
        <v>498</v>
      </c>
      <c r="C229" s="250" t="s">
        <v>499</v>
      </c>
      <c r="D229" s="233" t="s">
        <v>343</v>
      </c>
      <c r="E229" s="234">
        <v>19.913170000000001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/>
      <c r="S229" s="236" t="s">
        <v>149</v>
      </c>
      <c r="T229" s="237" t="s">
        <v>207</v>
      </c>
      <c r="U229" s="220">
        <v>0</v>
      </c>
      <c r="V229" s="220">
        <f>ROUND(E229*U229,2)</f>
        <v>0</v>
      </c>
      <c r="W229" s="220"/>
      <c r="X229" s="220" t="s">
        <v>208</v>
      </c>
      <c r="Y229" s="220" t="s">
        <v>152</v>
      </c>
      <c r="Z229" s="210"/>
      <c r="AA229" s="210"/>
      <c r="AB229" s="210"/>
      <c r="AC229" s="210"/>
      <c r="AD229" s="210"/>
      <c r="AE229" s="210"/>
      <c r="AF229" s="210"/>
      <c r="AG229" s="210" t="s">
        <v>479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>
      <c r="A230" s="217"/>
      <c r="B230" s="218"/>
      <c r="C230" s="253" t="s">
        <v>500</v>
      </c>
      <c r="D230" s="221"/>
      <c r="E230" s="222">
        <v>19.91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183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>
      <c r="A231" s="3"/>
      <c r="B231" s="4"/>
      <c r="C231" s="254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AE231">
        <v>15</v>
      </c>
      <c r="AF231">
        <v>21</v>
      </c>
      <c r="AG231" t="s">
        <v>130</v>
      </c>
    </row>
    <row r="232" spans="1:60">
      <c r="A232" s="213"/>
      <c r="B232" s="214" t="s">
        <v>29</v>
      </c>
      <c r="C232" s="255"/>
      <c r="D232" s="215"/>
      <c r="E232" s="216"/>
      <c r="F232" s="216"/>
      <c r="G232" s="230">
        <f>G8+G27+G36+G39+G50+G59+G68+G101+G106+G115+G118+G132+G135+G189+G210+G217</f>
        <v>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f>SUMIF(L7:L230,AE231,G7:G230)</f>
        <v>0</v>
      </c>
      <c r="AF232">
        <f>SUMIF(L7:L230,AF231,G7:G230)</f>
        <v>0</v>
      </c>
      <c r="AG232" t="s">
        <v>199</v>
      </c>
    </row>
    <row r="233" spans="1:60">
      <c r="C233" s="256"/>
      <c r="D233" s="10"/>
      <c r="AG233" t="s">
        <v>202</v>
      </c>
    </row>
    <row r="234" spans="1:60">
      <c r="D234" s="10"/>
    </row>
    <row r="235" spans="1:60">
      <c r="D235" s="10"/>
    </row>
    <row r="236" spans="1:60">
      <c r="D236" s="10"/>
    </row>
    <row r="237" spans="1:60">
      <c r="D237" s="10"/>
    </row>
    <row r="238" spans="1:60">
      <c r="D238" s="10"/>
    </row>
    <row r="239" spans="1:60">
      <c r="D239" s="10"/>
    </row>
    <row r="240" spans="1:60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18B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72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5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5" t="s">
        <v>203</v>
      </c>
      <c r="B1" s="195"/>
      <c r="C1" s="195"/>
      <c r="D1" s="195"/>
      <c r="E1" s="195"/>
      <c r="F1" s="195"/>
      <c r="G1" s="195"/>
      <c r="AG1" t="s">
        <v>116</v>
      </c>
    </row>
    <row r="2" spans="1:60" ht="24.95" customHeight="1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117</v>
      </c>
    </row>
    <row r="3" spans="1:60" ht="24.95" customHeight="1">
      <c r="A3" s="196" t="s">
        <v>8</v>
      </c>
      <c r="B3" s="48" t="s">
        <v>65</v>
      </c>
      <c r="C3" s="199" t="s">
        <v>66</v>
      </c>
      <c r="D3" s="197"/>
      <c r="E3" s="197"/>
      <c r="F3" s="197"/>
      <c r="G3" s="198"/>
      <c r="AC3" s="174" t="s">
        <v>117</v>
      </c>
      <c r="AG3" t="s">
        <v>120</v>
      </c>
    </row>
    <row r="4" spans="1:60" ht="24.95" customHeight="1">
      <c r="A4" s="200" t="s">
        <v>9</v>
      </c>
      <c r="B4" s="201" t="s">
        <v>59</v>
      </c>
      <c r="C4" s="202" t="s">
        <v>67</v>
      </c>
      <c r="D4" s="203"/>
      <c r="E4" s="203"/>
      <c r="F4" s="203"/>
      <c r="G4" s="204"/>
      <c r="AG4" t="s">
        <v>121</v>
      </c>
    </row>
    <row r="5" spans="1:60">
      <c r="D5" s="10"/>
    </row>
    <row r="6" spans="1:60" ht="38.25">
      <c r="A6" s="206" t="s">
        <v>122</v>
      </c>
      <c r="B6" s="208" t="s">
        <v>123</v>
      </c>
      <c r="C6" s="208" t="s">
        <v>124</v>
      </c>
      <c r="D6" s="207" t="s">
        <v>125</v>
      </c>
      <c r="E6" s="206" t="s">
        <v>126</v>
      </c>
      <c r="F6" s="205" t="s">
        <v>127</v>
      </c>
      <c r="G6" s="206" t="s">
        <v>29</v>
      </c>
      <c r="H6" s="209" t="s">
        <v>30</v>
      </c>
      <c r="I6" s="209" t="s">
        <v>128</v>
      </c>
      <c r="J6" s="209" t="s">
        <v>31</v>
      </c>
      <c r="K6" s="209" t="s">
        <v>129</v>
      </c>
      <c r="L6" s="209" t="s">
        <v>130</v>
      </c>
      <c r="M6" s="209" t="s">
        <v>131</v>
      </c>
      <c r="N6" s="209" t="s">
        <v>132</v>
      </c>
      <c r="O6" s="209" t="s">
        <v>133</v>
      </c>
      <c r="P6" s="209" t="s">
        <v>134</v>
      </c>
      <c r="Q6" s="209" t="s">
        <v>135</v>
      </c>
      <c r="R6" s="209" t="s">
        <v>136</v>
      </c>
      <c r="S6" s="209" t="s">
        <v>137</v>
      </c>
      <c r="T6" s="209" t="s">
        <v>138</v>
      </c>
      <c r="U6" s="209" t="s">
        <v>139</v>
      </c>
      <c r="V6" s="209" t="s">
        <v>140</v>
      </c>
      <c r="W6" s="209" t="s">
        <v>141</v>
      </c>
      <c r="X6" s="209" t="s">
        <v>142</v>
      </c>
      <c r="Y6" s="209" t="s">
        <v>143</v>
      </c>
    </row>
    <row r="7" spans="1:60" hidden="1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>
      <c r="A8" s="224" t="s">
        <v>144</v>
      </c>
      <c r="B8" s="225" t="s">
        <v>59</v>
      </c>
      <c r="C8" s="248" t="s">
        <v>82</v>
      </c>
      <c r="D8" s="226"/>
      <c r="E8" s="227"/>
      <c r="F8" s="228"/>
      <c r="G8" s="228">
        <f>SUMIF(AG9:AG36,"&lt;&gt;NOR",G9:G36)</f>
        <v>0</v>
      </c>
      <c r="H8" s="228"/>
      <c r="I8" s="228">
        <f>SUM(I9:I36)</f>
        <v>0</v>
      </c>
      <c r="J8" s="228"/>
      <c r="K8" s="228">
        <f>SUM(K9:K36)</f>
        <v>0</v>
      </c>
      <c r="L8" s="228"/>
      <c r="M8" s="228">
        <f>SUM(M9:M36)</f>
        <v>0</v>
      </c>
      <c r="N8" s="227"/>
      <c r="O8" s="227">
        <f>SUM(O9:O36)</f>
        <v>0</v>
      </c>
      <c r="P8" s="227"/>
      <c r="Q8" s="227">
        <f>SUM(Q9:Q36)</f>
        <v>15.03</v>
      </c>
      <c r="R8" s="228"/>
      <c r="S8" s="228"/>
      <c r="T8" s="229"/>
      <c r="U8" s="223"/>
      <c r="V8" s="223">
        <f>SUM(V9:V36)</f>
        <v>0</v>
      </c>
      <c r="W8" s="223"/>
      <c r="X8" s="223"/>
      <c r="Y8" s="223"/>
      <c r="AG8" t="s">
        <v>145</v>
      </c>
    </row>
    <row r="9" spans="1:60" outlineLevel="1">
      <c r="A9" s="231">
        <v>1</v>
      </c>
      <c r="B9" s="232" t="s">
        <v>501</v>
      </c>
      <c r="C9" s="250" t="s">
        <v>502</v>
      </c>
      <c r="D9" s="233" t="s">
        <v>206</v>
      </c>
      <c r="E9" s="234">
        <v>58.475000000000001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149</v>
      </c>
      <c r="T9" s="237" t="s">
        <v>207</v>
      </c>
      <c r="U9" s="220">
        <v>0</v>
      </c>
      <c r="V9" s="220">
        <f>ROUND(E9*U9,2)</f>
        <v>0</v>
      </c>
      <c r="W9" s="220"/>
      <c r="X9" s="220" t="s">
        <v>208</v>
      </c>
      <c r="Y9" s="220" t="s">
        <v>152</v>
      </c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>
      <c r="A10" s="217"/>
      <c r="B10" s="218"/>
      <c r="C10" s="253" t="s">
        <v>503</v>
      </c>
      <c r="D10" s="221"/>
      <c r="E10" s="222">
        <v>20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>
      <c r="A11" s="217"/>
      <c r="B11" s="218"/>
      <c r="C11" s="253" t="s">
        <v>504</v>
      </c>
      <c r="D11" s="221"/>
      <c r="E11" s="222">
        <v>38.479999999999997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>
      <c r="A12" s="231">
        <v>2</v>
      </c>
      <c r="B12" s="232" t="s">
        <v>505</v>
      </c>
      <c r="C12" s="250" t="s">
        <v>506</v>
      </c>
      <c r="D12" s="233" t="s">
        <v>206</v>
      </c>
      <c r="E12" s="234">
        <v>18.600000000000001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0.11</v>
      </c>
      <c r="Q12" s="234">
        <f>ROUND(E12*P12,2)</f>
        <v>2.0499999999999998</v>
      </c>
      <c r="R12" s="236"/>
      <c r="S12" s="236" t="s">
        <v>149</v>
      </c>
      <c r="T12" s="237" t="s">
        <v>207</v>
      </c>
      <c r="U12" s="220">
        <v>0</v>
      </c>
      <c r="V12" s="220">
        <f>ROUND(E12*U12,2)</f>
        <v>0</v>
      </c>
      <c r="W12" s="220"/>
      <c r="X12" s="220" t="s">
        <v>208</v>
      </c>
      <c r="Y12" s="220" t="s">
        <v>152</v>
      </c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>
      <c r="A13" s="217"/>
      <c r="B13" s="218"/>
      <c r="C13" s="253" t="s">
        <v>507</v>
      </c>
      <c r="D13" s="221"/>
      <c r="E13" s="222">
        <v>18.600000000000001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>
      <c r="A14" s="231">
        <v>3</v>
      </c>
      <c r="B14" s="232" t="s">
        <v>508</v>
      </c>
      <c r="C14" s="250" t="s">
        <v>509</v>
      </c>
      <c r="D14" s="233" t="s">
        <v>206</v>
      </c>
      <c r="E14" s="234">
        <v>7.68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0.22</v>
      </c>
      <c r="Q14" s="234">
        <f>ROUND(E14*P14,2)</f>
        <v>1.69</v>
      </c>
      <c r="R14" s="236"/>
      <c r="S14" s="236" t="s">
        <v>149</v>
      </c>
      <c r="T14" s="237" t="s">
        <v>207</v>
      </c>
      <c r="U14" s="220">
        <v>0</v>
      </c>
      <c r="V14" s="220">
        <f>ROUND(E14*U14,2)</f>
        <v>0</v>
      </c>
      <c r="W14" s="220"/>
      <c r="X14" s="220" t="s">
        <v>208</v>
      </c>
      <c r="Y14" s="220" t="s">
        <v>152</v>
      </c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>
      <c r="A15" s="217"/>
      <c r="B15" s="218"/>
      <c r="C15" s="253" t="s">
        <v>510</v>
      </c>
      <c r="D15" s="221"/>
      <c r="E15" s="222">
        <v>7.68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>
      <c r="A16" s="231">
        <v>4</v>
      </c>
      <c r="B16" s="232" t="s">
        <v>511</v>
      </c>
      <c r="C16" s="250" t="s">
        <v>512</v>
      </c>
      <c r="D16" s="233" t="s">
        <v>206</v>
      </c>
      <c r="E16" s="234">
        <v>34.200000000000003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0.33</v>
      </c>
      <c r="Q16" s="234">
        <f>ROUND(E16*P16,2)</f>
        <v>11.29</v>
      </c>
      <c r="R16" s="236"/>
      <c r="S16" s="236" t="s">
        <v>149</v>
      </c>
      <c r="T16" s="237" t="s">
        <v>207</v>
      </c>
      <c r="U16" s="220">
        <v>0</v>
      </c>
      <c r="V16" s="220">
        <f>ROUND(E16*U16,2)</f>
        <v>0</v>
      </c>
      <c r="W16" s="220"/>
      <c r="X16" s="220" t="s">
        <v>208</v>
      </c>
      <c r="Y16" s="220" t="s">
        <v>152</v>
      </c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>
      <c r="A17" s="217"/>
      <c r="B17" s="218"/>
      <c r="C17" s="253" t="s">
        <v>513</v>
      </c>
      <c r="D17" s="221"/>
      <c r="E17" s="222">
        <v>34.200000000000003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>
      <c r="A18" s="231">
        <v>5</v>
      </c>
      <c r="B18" s="232" t="s">
        <v>514</v>
      </c>
      <c r="C18" s="250" t="s">
        <v>515</v>
      </c>
      <c r="D18" s="233" t="s">
        <v>213</v>
      </c>
      <c r="E18" s="234">
        <v>9.3375000000000004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149</v>
      </c>
      <c r="T18" s="237" t="s">
        <v>207</v>
      </c>
      <c r="U18" s="220">
        <v>0</v>
      </c>
      <c r="V18" s="220">
        <f>ROUND(E18*U18,2)</f>
        <v>0</v>
      </c>
      <c r="W18" s="220"/>
      <c r="X18" s="220" t="s">
        <v>208</v>
      </c>
      <c r="Y18" s="220" t="s">
        <v>152</v>
      </c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>
      <c r="A19" s="217"/>
      <c r="B19" s="218"/>
      <c r="C19" s="253" t="s">
        <v>516</v>
      </c>
      <c r="D19" s="221"/>
      <c r="E19" s="222">
        <v>9.34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>
      <c r="A20" s="231">
        <v>6</v>
      </c>
      <c r="B20" s="232" t="s">
        <v>517</v>
      </c>
      <c r="C20" s="250" t="s">
        <v>518</v>
      </c>
      <c r="D20" s="233" t="s">
        <v>213</v>
      </c>
      <c r="E20" s="234">
        <v>9.3164999999999996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149</v>
      </c>
      <c r="T20" s="237" t="s">
        <v>207</v>
      </c>
      <c r="U20" s="220">
        <v>0</v>
      </c>
      <c r="V20" s="220">
        <f>ROUND(E20*U20,2)</f>
        <v>0</v>
      </c>
      <c r="W20" s="220"/>
      <c r="X20" s="220" t="s">
        <v>208</v>
      </c>
      <c r="Y20" s="220" t="s">
        <v>152</v>
      </c>
      <c r="Z20" s="210"/>
      <c r="AA20" s="210"/>
      <c r="AB20" s="210"/>
      <c r="AC20" s="210"/>
      <c r="AD20" s="210"/>
      <c r="AE20" s="210"/>
      <c r="AF20" s="210"/>
      <c r="AG20" s="210" t="s">
        <v>209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>
      <c r="A21" s="217"/>
      <c r="B21" s="218"/>
      <c r="C21" s="253" t="s">
        <v>519</v>
      </c>
      <c r="D21" s="221"/>
      <c r="E21" s="222">
        <v>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>
      <c r="A22" s="217"/>
      <c r="B22" s="218"/>
      <c r="C22" s="253" t="s">
        <v>520</v>
      </c>
      <c r="D22" s="221"/>
      <c r="E22" s="222">
        <v>4.32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>
      <c r="A23" s="231">
        <v>7</v>
      </c>
      <c r="B23" s="232" t="s">
        <v>521</v>
      </c>
      <c r="C23" s="250" t="s">
        <v>522</v>
      </c>
      <c r="D23" s="233" t="s">
        <v>213</v>
      </c>
      <c r="E23" s="234">
        <v>9.3164999999999996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/>
      <c r="S23" s="236" t="s">
        <v>149</v>
      </c>
      <c r="T23" s="237" t="s">
        <v>207</v>
      </c>
      <c r="U23" s="220">
        <v>0</v>
      </c>
      <c r="V23" s="220">
        <f>ROUND(E23*U23,2)</f>
        <v>0</v>
      </c>
      <c r="W23" s="220"/>
      <c r="X23" s="220" t="s">
        <v>208</v>
      </c>
      <c r="Y23" s="220" t="s">
        <v>152</v>
      </c>
      <c r="Z23" s="210"/>
      <c r="AA23" s="210"/>
      <c r="AB23" s="210"/>
      <c r="AC23" s="210"/>
      <c r="AD23" s="210"/>
      <c r="AE23" s="210"/>
      <c r="AF23" s="210"/>
      <c r="AG23" s="210" t="s">
        <v>209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>
      <c r="A24" s="217"/>
      <c r="B24" s="218"/>
      <c r="C24" s="253" t="s">
        <v>523</v>
      </c>
      <c r="D24" s="221"/>
      <c r="E24" s="222">
        <v>9.32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>
      <c r="A25" s="231">
        <v>8</v>
      </c>
      <c r="B25" s="232" t="s">
        <v>524</v>
      </c>
      <c r="C25" s="250" t="s">
        <v>525</v>
      </c>
      <c r="D25" s="233" t="s">
        <v>213</v>
      </c>
      <c r="E25" s="234">
        <v>9.3375000000000004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/>
      <c r="S25" s="236" t="s">
        <v>149</v>
      </c>
      <c r="T25" s="237" t="s">
        <v>207</v>
      </c>
      <c r="U25" s="220">
        <v>0</v>
      </c>
      <c r="V25" s="220">
        <f>ROUND(E25*U25,2)</f>
        <v>0</v>
      </c>
      <c r="W25" s="220"/>
      <c r="X25" s="220" t="s">
        <v>208</v>
      </c>
      <c r="Y25" s="220" t="s">
        <v>152</v>
      </c>
      <c r="Z25" s="210"/>
      <c r="AA25" s="210"/>
      <c r="AB25" s="210"/>
      <c r="AC25" s="210"/>
      <c r="AD25" s="210"/>
      <c r="AE25" s="210"/>
      <c r="AF25" s="210"/>
      <c r="AG25" s="210" t="s">
        <v>209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>
      <c r="A26" s="217"/>
      <c r="B26" s="218"/>
      <c r="C26" s="253" t="s">
        <v>526</v>
      </c>
      <c r="D26" s="221"/>
      <c r="E26" s="222">
        <v>2.7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>
      <c r="A27" s="217"/>
      <c r="B27" s="218"/>
      <c r="C27" s="253" t="s">
        <v>527</v>
      </c>
      <c r="D27" s="221"/>
      <c r="E27" s="222">
        <v>2.25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>
      <c r="A28" s="217"/>
      <c r="B28" s="218"/>
      <c r="C28" s="253" t="s">
        <v>528</v>
      </c>
      <c r="D28" s="221"/>
      <c r="E28" s="222">
        <v>4.3899999999999997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>
      <c r="A29" s="231">
        <v>9</v>
      </c>
      <c r="B29" s="232" t="s">
        <v>529</v>
      </c>
      <c r="C29" s="250" t="s">
        <v>530</v>
      </c>
      <c r="D29" s="233" t="s">
        <v>213</v>
      </c>
      <c r="E29" s="234">
        <v>9.3375000000000004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/>
      <c r="S29" s="236" t="s">
        <v>149</v>
      </c>
      <c r="T29" s="237" t="s">
        <v>207</v>
      </c>
      <c r="U29" s="220">
        <v>0</v>
      </c>
      <c r="V29" s="220">
        <f>ROUND(E29*U29,2)</f>
        <v>0</v>
      </c>
      <c r="W29" s="220"/>
      <c r="X29" s="220" t="s">
        <v>208</v>
      </c>
      <c r="Y29" s="220" t="s">
        <v>152</v>
      </c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>
      <c r="A30" s="217"/>
      <c r="B30" s="218"/>
      <c r="C30" s="253" t="s">
        <v>531</v>
      </c>
      <c r="D30" s="221"/>
      <c r="E30" s="222">
        <v>9.34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>
      <c r="A31" s="231">
        <v>10</v>
      </c>
      <c r="B31" s="232" t="s">
        <v>532</v>
      </c>
      <c r="C31" s="250" t="s">
        <v>533</v>
      </c>
      <c r="D31" s="233" t="s">
        <v>206</v>
      </c>
      <c r="E31" s="234">
        <v>58.475000000000001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/>
      <c r="S31" s="236" t="s">
        <v>149</v>
      </c>
      <c r="T31" s="237" t="s">
        <v>207</v>
      </c>
      <c r="U31" s="220">
        <v>0</v>
      </c>
      <c r="V31" s="220">
        <f>ROUND(E31*U31,2)</f>
        <v>0</v>
      </c>
      <c r="W31" s="220"/>
      <c r="X31" s="220" t="s">
        <v>208</v>
      </c>
      <c r="Y31" s="220" t="s">
        <v>152</v>
      </c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>
      <c r="A32" s="217"/>
      <c r="B32" s="218"/>
      <c r="C32" s="253" t="s">
        <v>534</v>
      </c>
      <c r="D32" s="221"/>
      <c r="E32" s="222">
        <v>58.48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>
      <c r="A33" s="231">
        <v>11</v>
      </c>
      <c r="B33" s="232" t="s">
        <v>535</v>
      </c>
      <c r="C33" s="250" t="s">
        <v>536</v>
      </c>
      <c r="D33" s="233" t="s">
        <v>206</v>
      </c>
      <c r="E33" s="234">
        <v>58.475000000000001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149</v>
      </c>
      <c r="T33" s="237" t="s">
        <v>207</v>
      </c>
      <c r="U33" s="220">
        <v>0</v>
      </c>
      <c r="V33" s="220">
        <f>ROUND(E33*U33,2)</f>
        <v>0</v>
      </c>
      <c r="W33" s="220"/>
      <c r="X33" s="220" t="s">
        <v>208</v>
      </c>
      <c r="Y33" s="220" t="s">
        <v>152</v>
      </c>
      <c r="Z33" s="210"/>
      <c r="AA33" s="210"/>
      <c r="AB33" s="210"/>
      <c r="AC33" s="210"/>
      <c r="AD33" s="210"/>
      <c r="AE33" s="210"/>
      <c r="AF33" s="210"/>
      <c r="AG33" s="210" t="s">
        <v>209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>
      <c r="A34" s="217"/>
      <c r="B34" s="218"/>
      <c r="C34" s="253" t="s">
        <v>534</v>
      </c>
      <c r="D34" s="221"/>
      <c r="E34" s="222">
        <v>58.48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>
      <c r="A35" s="231">
        <v>12</v>
      </c>
      <c r="B35" s="232" t="s">
        <v>537</v>
      </c>
      <c r="C35" s="250" t="s">
        <v>538</v>
      </c>
      <c r="D35" s="233" t="s">
        <v>378</v>
      </c>
      <c r="E35" s="234">
        <v>1.7542500000000001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1E-3</v>
      </c>
      <c r="O35" s="234">
        <f>ROUND(E35*N35,2)</f>
        <v>0</v>
      </c>
      <c r="P35" s="234">
        <v>0</v>
      </c>
      <c r="Q35" s="234">
        <f>ROUND(E35*P35,2)</f>
        <v>0</v>
      </c>
      <c r="R35" s="236" t="s">
        <v>324</v>
      </c>
      <c r="S35" s="236" t="s">
        <v>149</v>
      </c>
      <c r="T35" s="237" t="s">
        <v>207</v>
      </c>
      <c r="U35" s="220">
        <v>0</v>
      </c>
      <c r="V35" s="220">
        <f>ROUND(E35*U35,2)</f>
        <v>0</v>
      </c>
      <c r="W35" s="220"/>
      <c r="X35" s="220" t="s">
        <v>325</v>
      </c>
      <c r="Y35" s="220" t="s">
        <v>152</v>
      </c>
      <c r="Z35" s="210"/>
      <c r="AA35" s="210"/>
      <c r="AB35" s="210"/>
      <c r="AC35" s="210"/>
      <c r="AD35" s="210"/>
      <c r="AE35" s="210"/>
      <c r="AF35" s="210"/>
      <c r="AG35" s="210" t="s">
        <v>326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>
      <c r="A36" s="217"/>
      <c r="B36" s="218"/>
      <c r="C36" s="253" t="s">
        <v>539</v>
      </c>
      <c r="D36" s="221"/>
      <c r="E36" s="222">
        <v>1.75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>
      <c r="A37" s="224" t="s">
        <v>144</v>
      </c>
      <c r="B37" s="225" t="s">
        <v>83</v>
      </c>
      <c r="C37" s="248" t="s">
        <v>84</v>
      </c>
      <c r="D37" s="226"/>
      <c r="E37" s="227"/>
      <c r="F37" s="228"/>
      <c r="G37" s="228">
        <f>SUMIF(AG38:AG43,"&lt;&gt;NOR",G38:G43)</f>
        <v>0</v>
      </c>
      <c r="H37" s="228"/>
      <c r="I37" s="228">
        <f>SUM(I38:I43)</f>
        <v>0</v>
      </c>
      <c r="J37" s="228"/>
      <c r="K37" s="228">
        <f>SUM(K38:K43)</f>
        <v>0</v>
      </c>
      <c r="L37" s="228"/>
      <c r="M37" s="228">
        <f>SUM(M38:M43)</f>
        <v>0</v>
      </c>
      <c r="N37" s="227"/>
      <c r="O37" s="227">
        <f>SUM(O38:O43)</f>
        <v>11.69</v>
      </c>
      <c r="P37" s="227"/>
      <c r="Q37" s="227">
        <f>SUM(Q38:Q43)</f>
        <v>0</v>
      </c>
      <c r="R37" s="228"/>
      <c r="S37" s="228"/>
      <c r="T37" s="229"/>
      <c r="U37" s="223"/>
      <c r="V37" s="223">
        <f>SUM(V38:V43)</f>
        <v>0</v>
      </c>
      <c r="W37" s="223"/>
      <c r="X37" s="223"/>
      <c r="Y37" s="223"/>
      <c r="AG37" t="s">
        <v>145</v>
      </c>
    </row>
    <row r="38" spans="1:60" outlineLevel="1">
      <c r="A38" s="231">
        <v>13</v>
      </c>
      <c r="B38" s="232" t="s">
        <v>233</v>
      </c>
      <c r="C38" s="250" t="s">
        <v>234</v>
      </c>
      <c r="D38" s="233" t="s">
        <v>206</v>
      </c>
      <c r="E38" s="234">
        <v>34.200000000000003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/>
      <c r="S38" s="236" t="s">
        <v>149</v>
      </c>
      <c r="T38" s="237" t="s">
        <v>207</v>
      </c>
      <c r="U38" s="220">
        <v>0</v>
      </c>
      <c r="V38" s="220">
        <f>ROUND(E38*U38,2)</f>
        <v>0</v>
      </c>
      <c r="W38" s="220"/>
      <c r="X38" s="220" t="s">
        <v>208</v>
      </c>
      <c r="Y38" s="220" t="s">
        <v>152</v>
      </c>
      <c r="Z38" s="210"/>
      <c r="AA38" s="210"/>
      <c r="AB38" s="210"/>
      <c r="AC38" s="210"/>
      <c r="AD38" s="210"/>
      <c r="AE38" s="210"/>
      <c r="AF38" s="210"/>
      <c r="AG38" s="210" t="s">
        <v>209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>
      <c r="A39" s="217"/>
      <c r="B39" s="218"/>
      <c r="C39" s="253" t="s">
        <v>540</v>
      </c>
      <c r="D39" s="221"/>
      <c r="E39" s="222">
        <v>34.200000000000003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>
      <c r="A40" s="231">
        <v>14</v>
      </c>
      <c r="B40" s="232" t="s">
        <v>541</v>
      </c>
      <c r="C40" s="250" t="s">
        <v>542</v>
      </c>
      <c r="D40" s="233" t="s">
        <v>206</v>
      </c>
      <c r="E40" s="234">
        <v>26.4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5.0000000000000001E-4</v>
      </c>
      <c r="O40" s="234">
        <f>ROUND(E40*N40,2)</f>
        <v>0.01</v>
      </c>
      <c r="P40" s="234">
        <v>0</v>
      </c>
      <c r="Q40" s="234">
        <f>ROUND(E40*P40,2)</f>
        <v>0</v>
      </c>
      <c r="R40" s="236"/>
      <c r="S40" s="236" t="s">
        <v>149</v>
      </c>
      <c r="T40" s="237" t="s">
        <v>207</v>
      </c>
      <c r="U40" s="220">
        <v>0</v>
      </c>
      <c r="V40" s="220">
        <f>ROUND(E40*U40,2)</f>
        <v>0</v>
      </c>
      <c r="W40" s="220"/>
      <c r="X40" s="220" t="s">
        <v>208</v>
      </c>
      <c r="Y40" s="220" t="s">
        <v>152</v>
      </c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>
      <c r="A41" s="217"/>
      <c r="B41" s="218"/>
      <c r="C41" s="253" t="s">
        <v>543</v>
      </c>
      <c r="D41" s="221"/>
      <c r="E41" s="222">
        <v>26.4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>
      <c r="A42" s="231">
        <v>15</v>
      </c>
      <c r="B42" s="232" t="s">
        <v>544</v>
      </c>
      <c r="C42" s="250" t="s">
        <v>545</v>
      </c>
      <c r="D42" s="233" t="s">
        <v>546</v>
      </c>
      <c r="E42" s="234">
        <v>4.5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2.5951200000000001</v>
      </c>
      <c r="O42" s="234">
        <f>ROUND(E42*N42,2)</f>
        <v>11.68</v>
      </c>
      <c r="P42" s="234">
        <v>0</v>
      </c>
      <c r="Q42" s="234">
        <f>ROUND(E42*P42,2)</f>
        <v>0</v>
      </c>
      <c r="R42" s="236"/>
      <c r="S42" s="236" t="s">
        <v>149</v>
      </c>
      <c r="T42" s="237" t="s">
        <v>402</v>
      </c>
      <c r="U42" s="220">
        <v>0</v>
      </c>
      <c r="V42" s="220">
        <f>ROUND(E42*U42,2)</f>
        <v>0</v>
      </c>
      <c r="W42" s="220"/>
      <c r="X42" s="220" t="s">
        <v>260</v>
      </c>
      <c r="Y42" s="220" t="s">
        <v>152</v>
      </c>
      <c r="Z42" s="210"/>
      <c r="AA42" s="210"/>
      <c r="AB42" s="210"/>
      <c r="AC42" s="210"/>
      <c r="AD42" s="210"/>
      <c r="AE42" s="210"/>
      <c r="AF42" s="210"/>
      <c r="AG42" s="210" t="s">
        <v>261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>
      <c r="A43" s="217"/>
      <c r="B43" s="218"/>
      <c r="C43" s="253" t="s">
        <v>547</v>
      </c>
      <c r="D43" s="221"/>
      <c r="E43" s="222">
        <v>4.5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>
      <c r="A44" s="224" t="s">
        <v>144</v>
      </c>
      <c r="B44" s="225" t="s">
        <v>85</v>
      </c>
      <c r="C44" s="248" t="s">
        <v>86</v>
      </c>
      <c r="D44" s="226"/>
      <c r="E44" s="227"/>
      <c r="F44" s="228"/>
      <c r="G44" s="228">
        <f>SUMIF(AG45:AG48,"&lt;&gt;NOR",G45:G48)</f>
        <v>0</v>
      </c>
      <c r="H44" s="228"/>
      <c r="I44" s="228">
        <f>SUM(I45:I48)</f>
        <v>0</v>
      </c>
      <c r="J44" s="228"/>
      <c r="K44" s="228">
        <f>SUM(K45:K48)</f>
        <v>0</v>
      </c>
      <c r="L44" s="228"/>
      <c r="M44" s="228">
        <f>SUM(M45:M48)</f>
        <v>0</v>
      </c>
      <c r="N44" s="227"/>
      <c r="O44" s="227">
        <f>SUM(O45:O48)</f>
        <v>0.53</v>
      </c>
      <c r="P44" s="227"/>
      <c r="Q44" s="227">
        <f>SUM(Q45:Q48)</f>
        <v>0</v>
      </c>
      <c r="R44" s="228"/>
      <c r="S44" s="228"/>
      <c r="T44" s="229"/>
      <c r="U44" s="223"/>
      <c r="V44" s="223">
        <f>SUM(V45:V48)</f>
        <v>0</v>
      </c>
      <c r="W44" s="223"/>
      <c r="X44" s="223"/>
      <c r="Y44" s="223"/>
      <c r="AG44" t="s">
        <v>145</v>
      </c>
    </row>
    <row r="45" spans="1:60" outlineLevel="1">
      <c r="A45" s="231">
        <v>16</v>
      </c>
      <c r="B45" s="232" t="s">
        <v>548</v>
      </c>
      <c r="C45" s="250" t="s">
        <v>549</v>
      </c>
      <c r="D45" s="233" t="s">
        <v>247</v>
      </c>
      <c r="E45" s="234">
        <v>24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2.1940000000000001E-2</v>
      </c>
      <c r="O45" s="234">
        <f>ROUND(E45*N45,2)</f>
        <v>0.53</v>
      </c>
      <c r="P45" s="234">
        <v>0</v>
      </c>
      <c r="Q45" s="234">
        <f>ROUND(E45*P45,2)</f>
        <v>0</v>
      </c>
      <c r="R45" s="236"/>
      <c r="S45" s="236" t="s">
        <v>149</v>
      </c>
      <c r="T45" s="237" t="s">
        <v>207</v>
      </c>
      <c r="U45" s="220">
        <v>0</v>
      </c>
      <c r="V45" s="220">
        <f>ROUND(E45*U45,2)</f>
        <v>0</v>
      </c>
      <c r="W45" s="220"/>
      <c r="X45" s="220" t="s">
        <v>208</v>
      </c>
      <c r="Y45" s="220" t="s">
        <v>152</v>
      </c>
      <c r="Z45" s="210"/>
      <c r="AA45" s="210"/>
      <c r="AB45" s="210"/>
      <c r="AC45" s="210"/>
      <c r="AD45" s="210"/>
      <c r="AE45" s="210"/>
      <c r="AF45" s="210"/>
      <c r="AG45" s="210" t="s">
        <v>209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>
      <c r="A46" s="217"/>
      <c r="B46" s="218"/>
      <c r="C46" s="253" t="s">
        <v>550</v>
      </c>
      <c r="D46" s="221"/>
      <c r="E46" s="222">
        <v>24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>
      <c r="A47" s="231">
        <v>17</v>
      </c>
      <c r="B47" s="232" t="s">
        <v>551</v>
      </c>
      <c r="C47" s="250" t="s">
        <v>552</v>
      </c>
      <c r="D47" s="233" t="s">
        <v>247</v>
      </c>
      <c r="E47" s="234">
        <v>24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6"/>
      <c r="S47" s="236" t="s">
        <v>149</v>
      </c>
      <c r="T47" s="237" t="s">
        <v>207</v>
      </c>
      <c r="U47" s="220">
        <v>0</v>
      </c>
      <c r="V47" s="220">
        <f>ROUND(E47*U47,2)</f>
        <v>0</v>
      </c>
      <c r="W47" s="220"/>
      <c r="X47" s="220" t="s">
        <v>208</v>
      </c>
      <c r="Y47" s="220" t="s">
        <v>152</v>
      </c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>
      <c r="A48" s="217"/>
      <c r="B48" s="218"/>
      <c r="C48" s="253" t="s">
        <v>553</v>
      </c>
      <c r="D48" s="221"/>
      <c r="E48" s="222">
        <v>24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>
      <c r="A49" s="224" t="s">
        <v>144</v>
      </c>
      <c r="B49" s="225" t="s">
        <v>87</v>
      </c>
      <c r="C49" s="248" t="s">
        <v>88</v>
      </c>
      <c r="D49" s="226"/>
      <c r="E49" s="227"/>
      <c r="F49" s="228"/>
      <c r="G49" s="228">
        <f>SUMIF(AG50:AG58,"&lt;&gt;NOR",G50:G58)</f>
        <v>0</v>
      </c>
      <c r="H49" s="228"/>
      <c r="I49" s="228">
        <f>SUM(I50:I58)</f>
        <v>0</v>
      </c>
      <c r="J49" s="228"/>
      <c r="K49" s="228">
        <f>SUM(K50:K58)</f>
        <v>0</v>
      </c>
      <c r="L49" s="228"/>
      <c r="M49" s="228">
        <f>SUM(M50:M58)</f>
        <v>0</v>
      </c>
      <c r="N49" s="227"/>
      <c r="O49" s="227">
        <f>SUM(O50:O58)</f>
        <v>0.38</v>
      </c>
      <c r="P49" s="227"/>
      <c r="Q49" s="227">
        <f>SUM(Q50:Q58)</f>
        <v>0</v>
      </c>
      <c r="R49" s="228"/>
      <c r="S49" s="228"/>
      <c r="T49" s="229"/>
      <c r="U49" s="223"/>
      <c r="V49" s="223">
        <f>SUM(V50:V58)</f>
        <v>0</v>
      </c>
      <c r="W49" s="223"/>
      <c r="X49" s="223"/>
      <c r="Y49" s="223"/>
      <c r="AG49" t="s">
        <v>145</v>
      </c>
    </row>
    <row r="50" spans="1:60" outlineLevel="1">
      <c r="A50" s="231">
        <v>18</v>
      </c>
      <c r="B50" s="232" t="s">
        <v>554</v>
      </c>
      <c r="C50" s="250" t="s">
        <v>555</v>
      </c>
      <c r="D50" s="233" t="s">
        <v>206</v>
      </c>
      <c r="E50" s="234">
        <v>18.600000000000001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1.67E-2</v>
      </c>
      <c r="O50" s="234">
        <f>ROUND(E50*N50,2)</f>
        <v>0.31</v>
      </c>
      <c r="P50" s="234">
        <v>0</v>
      </c>
      <c r="Q50" s="234">
        <f>ROUND(E50*P50,2)</f>
        <v>0</v>
      </c>
      <c r="R50" s="236"/>
      <c r="S50" s="236" t="s">
        <v>149</v>
      </c>
      <c r="T50" s="237" t="s">
        <v>207</v>
      </c>
      <c r="U50" s="220">
        <v>0</v>
      </c>
      <c r="V50" s="220">
        <f>ROUND(E50*U50,2)</f>
        <v>0</v>
      </c>
      <c r="W50" s="220"/>
      <c r="X50" s="220" t="s">
        <v>208</v>
      </c>
      <c r="Y50" s="220" t="s">
        <v>152</v>
      </c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>
      <c r="A51" s="217"/>
      <c r="B51" s="218"/>
      <c r="C51" s="253" t="s">
        <v>556</v>
      </c>
      <c r="D51" s="221"/>
      <c r="E51" s="222">
        <v>18.600000000000001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183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>
      <c r="A52" s="231">
        <v>19</v>
      </c>
      <c r="B52" s="232" t="s">
        <v>557</v>
      </c>
      <c r="C52" s="250" t="s">
        <v>558</v>
      </c>
      <c r="D52" s="233" t="s">
        <v>206</v>
      </c>
      <c r="E52" s="234">
        <v>18.600000000000001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/>
      <c r="S52" s="236" t="s">
        <v>149</v>
      </c>
      <c r="T52" s="237" t="s">
        <v>207</v>
      </c>
      <c r="U52" s="220">
        <v>0</v>
      </c>
      <c r="V52" s="220">
        <f>ROUND(E52*U52,2)</f>
        <v>0</v>
      </c>
      <c r="W52" s="220"/>
      <c r="X52" s="220" t="s">
        <v>208</v>
      </c>
      <c r="Y52" s="220" t="s">
        <v>152</v>
      </c>
      <c r="Z52" s="210"/>
      <c r="AA52" s="210"/>
      <c r="AB52" s="210"/>
      <c r="AC52" s="210"/>
      <c r="AD52" s="210"/>
      <c r="AE52" s="210"/>
      <c r="AF52" s="210"/>
      <c r="AG52" s="210" t="s">
        <v>209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>
      <c r="A53" s="217"/>
      <c r="B53" s="218"/>
      <c r="C53" s="253" t="s">
        <v>507</v>
      </c>
      <c r="D53" s="221"/>
      <c r="E53" s="222">
        <v>18.600000000000001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>
      <c r="A54" s="231">
        <v>20</v>
      </c>
      <c r="B54" s="232" t="s">
        <v>559</v>
      </c>
      <c r="C54" s="250" t="s">
        <v>560</v>
      </c>
      <c r="D54" s="233" t="s">
        <v>213</v>
      </c>
      <c r="E54" s="234">
        <v>0.39100000000000001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0.18245</v>
      </c>
      <c r="O54" s="234">
        <f>ROUND(E54*N54,2)</f>
        <v>7.0000000000000007E-2</v>
      </c>
      <c r="P54" s="234">
        <v>0</v>
      </c>
      <c r="Q54" s="234">
        <f>ROUND(E54*P54,2)</f>
        <v>0</v>
      </c>
      <c r="R54" s="236"/>
      <c r="S54" s="236" t="s">
        <v>149</v>
      </c>
      <c r="T54" s="237" t="s">
        <v>207</v>
      </c>
      <c r="U54" s="220">
        <v>0</v>
      </c>
      <c r="V54" s="220">
        <f>ROUND(E54*U54,2)</f>
        <v>0</v>
      </c>
      <c r="W54" s="220"/>
      <c r="X54" s="220" t="s">
        <v>208</v>
      </c>
      <c r="Y54" s="220" t="s">
        <v>152</v>
      </c>
      <c r="Z54" s="210"/>
      <c r="AA54" s="210"/>
      <c r="AB54" s="210"/>
      <c r="AC54" s="210"/>
      <c r="AD54" s="210"/>
      <c r="AE54" s="210"/>
      <c r="AF54" s="210"/>
      <c r="AG54" s="210" t="s">
        <v>209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>
      <c r="A55" s="217"/>
      <c r="B55" s="218"/>
      <c r="C55" s="253" t="s">
        <v>561</v>
      </c>
      <c r="D55" s="221"/>
      <c r="E55" s="222">
        <v>0.1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183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>
      <c r="A56" s="217"/>
      <c r="B56" s="218"/>
      <c r="C56" s="253" t="s">
        <v>562</v>
      </c>
      <c r="D56" s="221"/>
      <c r="E56" s="222">
        <v>0.3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>
      <c r="A57" s="231">
        <v>21</v>
      </c>
      <c r="B57" s="232" t="s">
        <v>563</v>
      </c>
      <c r="C57" s="250" t="s">
        <v>564</v>
      </c>
      <c r="D57" s="233" t="s">
        <v>213</v>
      </c>
      <c r="E57" s="234">
        <v>0.39100000000000001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0</v>
      </c>
      <c r="O57" s="234">
        <f>ROUND(E57*N57,2)</f>
        <v>0</v>
      </c>
      <c r="P57" s="234">
        <v>0</v>
      </c>
      <c r="Q57" s="234">
        <f>ROUND(E57*P57,2)</f>
        <v>0</v>
      </c>
      <c r="R57" s="236"/>
      <c r="S57" s="236" t="s">
        <v>149</v>
      </c>
      <c r="T57" s="237" t="s">
        <v>207</v>
      </c>
      <c r="U57" s="220">
        <v>0</v>
      </c>
      <c r="V57" s="220">
        <f>ROUND(E57*U57,2)</f>
        <v>0</v>
      </c>
      <c r="W57" s="220"/>
      <c r="X57" s="220" t="s">
        <v>208</v>
      </c>
      <c r="Y57" s="220" t="s">
        <v>152</v>
      </c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>
      <c r="A58" s="217"/>
      <c r="B58" s="218"/>
      <c r="C58" s="253" t="s">
        <v>565</v>
      </c>
      <c r="D58" s="221"/>
      <c r="E58" s="222">
        <v>0.39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>
      <c r="A59" s="224" t="s">
        <v>144</v>
      </c>
      <c r="B59" s="225" t="s">
        <v>89</v>
      </c>
      <c r="C59" s="248" t="s">
        <v>90</v>
      </c>
      <c r="D59" s="226"/>
      <c r="E59" s="227"/>
      <c r="F59" s="228"/>
      <c r="G59" s="228">
        <f>SUMIF(AG60:AG65,"&lt;&gt;NOR",G60:G65)</f>
        <v>0</v>
      </c>
      <c r="H59" s="228"/>
      <c r="I59" s="228">
        <f>SUM(I60:I65)</f>
        <v>0</v>
      </c>
      <c r="J59" s="228"/>
      <c r="K59" s="228">
        <f>SUM(K60:K65)</f>
        <v>0</v>
      </c>
      <c r="L59" s="228"/>
      <c r="M59" s="228">
        <f>SUM(M60:M65)</f>
        <v>0</v>
      </c>
      <c r="N59" s="227"/>
      <c r="O59" s="227">
        <f>SUM(O60:O65)</f>
        <v>17.48</v>
      </c>
      <c r="P59" s="227"/>
      <c r="Q59" s="227">
        <f>SUM(Q60:Q65)</f>
        <v>0</v>
      </c>
      <c r="R59" s="228"/>
      <c r="S59" s="228"/>
      <c r="T59" s="229"/>
      <c r="U59" s="223"/>
      <c r="V59" s="223">
        <f>SUM(V60:V65)</f>
        <v>0</v>
      </c>
      <c r="W59" s="223"/>
      <c r="X59" s="223"/>
      <c r="Y59" s="223"/>
      <c r="AG59" t="s">
        <v>145</v>
      </c>
    </row>
    <row r="60" spans="1:60" outlineLevel="1">
      <c r="A60" s="231">
        <v>22</v>
      </c>
      <c r="B60" s="232" t="s">
        <v>566</v>
      </c>
      <c r="C60" s="250" t="s">
        <v>567</v>
      </c>
      <c r="D60" s="233" t="s">
        <v>206</v>
      </c>
      <c r="E60" s="234">
        <v>18.600000000000001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0.126</v>
      </c>
      <c r="O60" s="234">
        <f>ROUND(E60*N60,2)</f>
        <v>2.34</v>
      </c>
      <c r="P60" s="234">
        <v>0</v>
      </c>
      <c r="Q60" s="234">
        <f>ROUND(E60*P60,2)</f>
        <v>0</v>
      </c>
      <c r="R60" s="236"/>
      <c r="S60" s="236" t="s">
        <v>149</v>
      </c>
      <c r="T60" s="237" t="s">
        <v>207</v>
      </c>
      <c r="U60" s="220">
        <v>0</v>
      </c>
      <c r="V60" s="220">
        <f>ROUND(E60*U60,2)</f>
        <v>0</v>
      </c>
      <c r="W60" s="220"/>
      <c r="X60" s="220" t="s">
        <v>208</v>
      </c>
      <c r="Y60" s="220" t="s">
        <v>152</v>
      </c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>
      <c r="A61" s="217"/>
      <c r="B61" s="218"/>
      <c r="C61" s="253" t="s">
        <v>568</v>
      </c>
      <c r="D61" s="221"/>
      <c r="E61" s="222">
        <v>18.600000000000001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>
      <c r="A62" s="231">
        <v>23</v>
      </c>
      <c r="B62" s="232" t="s">
        <v>569</v>
      </c>
      <c r="C62" s="250" t="s">
        <v>570</v>
      </c>
      <c r="D62" s="233" t="s">
        <v>206</v>
      </c>
      <c r="E62" s="234">
        <v>7.68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0.28799999999999998</v>
      </c>
      <c r="O62" s="234">
        <f>ROUND(E62*N62,2)</f>
        <v>2.21</v>
      </c>
      <c r="P62" s="234">
        <v>0</v>
      </c>
      <c r="Q62" s="234">
        <f>ROUND(E62*P62,2)</f>
        <v>0</v>
      </c>
      <c r="R62" s="236"/>
      <c r="S62" s="236" t="s">
        <v>149</v>
      </c>
      <c r="T62" s="237" t="s">
        <v>207</v>
      </c>
      <c r="U62" s="220">
        <v>0</v>
      </c>
      <c r="V62" s="220">
        <f>ROUND(E62*U62,2)</f>
        <v>0</v>
      </c>
      <c r="W62" s="220"/>
      <c r="X62" s="220" t="s">
        <v>208</v>
      </c>
      <c r="Y62" s="220" t="s">
        <v>152</v>
      </c>
      <c r="Z62" s="210"/>
      <c r="AA62" s="210"/>
      <c r="AB62" s="210"/>
      <c r="AC62" s="210"/>
      <c r="AD62" s="210"/>
      <c r="AE62" s="210"/>
      <c r="AF62" s="210"/>
      <c r="AG62" s="210" t="s">
        <v>209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>
      <c r="A63" s="217"/>
      <c r="B63" s="218"/>
      <c r="C63" s="253" t="s">
        <v>571</v>
      </c>
      <c r="D63" s="221"/>
      <c r="E63" s="222">
        <v>7.68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>
      <c r="A64" s="231">
        <v>24</v>
      </c>
      <c r="B64" s="232" t="s">
        <v>572</v>
      </c>
      <c r="C64" s="250" t="s">
        <v>573</v>
      </c>
      <c r="D64" s="233" t="s">
        <v>206</v>
      </c>
      <c r="E64" s="234">
        <v>34.200000000000003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0.378</v>
      </c>
      <c r="O64" s="234">
        <f>ROUND(E64*N64,2)</f>
        <v>12.93</v>
      </c>
      <c r="P64" s="234">
        <v>0</v>
      </c>
      <c r="Q64" s="234">
        <f>ROUND(E64*P64,2)</f>
        <v>0</v>
      </c>
      <c r="R64" s="236"/>
      <c r="S64" s="236" t="s">
        <v>149</v>
      </c>
      <c r="T64" s="237" t="s">
        <v>207</v>
      </c>
      <c r="U64" s="220">
        <v>0</v>
      </c>
      <c r="V64" s="220">
        <f>ROUND(E64*U64,2)</f>
        <v>0</v>
      </c>
      <c r="W64" s="220"/>
      <c r="X64" s="220" t="s">
        <v>208</v>
      </c>
      <c r="Y64" s="220" t="s">
        <v>152</v>
      </c>
      <c r="Z64" s="210"/>
      <c r="AA64" s="210"/>
      <c r="AB64" s="210"/>
      <c r="AC64" s="210"/>
      <c r="AD64" s="210"/>
      <c r="AE64" s="210"/>
      <c r="AF64" s="210"/>
      <c r="AG64" s="210" t="s">
        <v>209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>
      <c r="A65" s="217"/>
      <c r="B65" s="218"/>
      <c r="C65" s="253" t="s">
        <v>540</v>
      </c>
      <c r="D65" s="221"/>
      <c r="E65" s="222">
        <v>34.200000000000003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>
      <c r="A66" s="224" t="s">
        <v>144</v>
      </c>
      <c r="B66" s="225" t="s">
        <v>97</v>
      </c>
      <c r="C66" s="248" t="s">
        <v>98</v>
      </c>
      <c r="D66" s="226"/>
      <c r="E66" s="227"/>
      <c r="F66" s="228"/>
      <c r="G66" s="228">
        <f>SUMIF(AG67:AG72,"&lt;&gt;NOR",G67:G72)</f>
        <v>0</v>
      </c>
      <c r="H66" s="228"/>
      <c r="I66" s="228">
        <f>SUM(I67:I72)</f>
        <v>0</v>
      </c>
      <c r="J66" s="228"/>
      <c r="K66" s="228">
        <f>SUM(K67:K72)</f>
        <v>0</v>
      </c>
      <c r="L66" s="228"/>
      <c r="M66" s="228">
        <f>SUM(M67:M72)</f>
        <v>0</v>
      </c>
      <c r="N66" s="227"/>
      <c r="O66" s="227">
        <f>SUM(O67:O72)</f>
        <v>1.26</v>
      </c>
      <c r="P66" s="227"/>
      <c r="Q66" s="227">
        <f>SUM(Q67:Q72)</f>
        <v>0</v>
      </c>
      <c r="R66" s="228"/>
      <c r="S66" s="228"/>
      <c r="T66" s="229"/>
      <c r="U66" s="223"/>
      <c r="V66" s="223">
        <f>SUM(V67:V72)</f>
        <v>0</v>
      </c>
      <c r="W66" s="223"/>
      <c r="X66" s="223"/>
      <c r="Y66" s="223"/>
      <c r="AG66" t="s">
        <v>145</v>
      </c>
    </row>
    <row r="67" spans="1:60" outlineLevel="1">
      <c r="A67" s="231">
        <v>25</v>
      </c>
      <c r="B67" s="232" t="s">
        <v>574</v>
      </c>
      <c r="C67" s="250" t="s">
        <v>575</v>
      </c>
      <c r="D67" s="233" t="s">
        <v>343</v>
      </c>
      <c r="E67" s="234">
        <v>1.1783999999999999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4.4220000000000002E-2</v>
      </c>
      <c r="O67" s="234">
        <f>ROUND(E67*N67,2)</f>
        <v>0.05</v>
      </c>
      <c r="P67" s="234">
        <v>0</v>
      </c>
      <c r="Q67" s="234">
        <f>ROUND(E67*P67,2)</f>
        <v>0</v>
      </c>
      <c r="R67" s="236"/>
      <c r="S67" s="236" t="s">
        <v>149</v>
      </c>
      <c r="T67" s="237" t="s">
        <v>207</v>
      </c>
      <c r="U67" s="220">
        <v>0</v>
      </c>
      <c r="V67" s="220">
        <f>ROUND(E67*U67,2)</f>
        <v>0</v>
      </c>
      <c r="W67" s="220"/>
      <c r="X67" s="220" t="s">
        <v>208</v>
      </c>
      <c r="Y67" s="220" t="s">
        <v>152</v>
      </c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>
      <c r="A68" s="217"/>
      <c r="B68" s="218"/>
      <c r="C68" s="253" t="s">
        <v>576</v>
      </c>
      <c r="D68" s="221"/>
      <c r="E68" s="222">
        <v>1.18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>
      <c r="A69" s="231">
        <v>26</v>
      </c>
      <c r="B69" s="232" t="s">
        <v>577</v>
      </c>
      <c r="C69" s="250" t="s">
        <v>578</v>
      </c>
      <c r="D69" s="233" t="s">
        <v>343</v>
      </c>
      <c r="E69" s="234">
        <v>1.1783999999999999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2.4719999999999999E-2</v>
      </c>
      <c r="O69" s="234">
        <f>ROUND(E69*N69,2)</f>
        <v>0.03</v>
      </c>
      <c r="P69" s="234">
        <v>0</v>
      </c>
      <c r="Q69" s="234">
        <f>ROUND(E69*P69,2)</f>
        <v>0</v>
      </c>
      <c r="R69" s="236"/>
      <c r="S69" s="236" t="s">
        <v>149</v>
      </c>
      <c r="T69" s="237" t="s">
        <v>207</v>
      </c>
      <c r="U69" s="220">
        <v>0</v>
      </c>
      <c r="V69" s="220">
        <f>ROUND(E69*U69,2)</f>
        <v>0</v>
      </c>
      <c r="W69" s="220"/>
      <c r="X69" s="220" t="s">
        <v>208</v>
      </c>
      <c r="Y69" s="220" t="s">
        <v>152</v>
      </c>
      <c r="Z69" s="210"/>
      <c r="AA69" s="210"/>
      <c r="AB69" s="210"/>
      <c r="AC69" s="210"/>
      <c r="AD69" s="210"/>
      <c r="AE69" s="210"/>
      <c r="AF69" s="210"/>
      <c r="AG69" s="210" t="s">
        <v>209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>
      <c r="A70" s="217"/>
      <c r="B70" s="218"/>
      <c r="C70" s="253" t="s">
        <v>579</v>
      </c>
      <c r="D70" s="221"/>
      <c r="E70" s="222">
        <v>1.18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183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>
      <c r="A71" s="231">
        <v>27</v>
      </c>
      <c r="B71" s="232" t="s">
        <v>580</v>
      </c>
      <c r="C71" s="250" t="s">
        <v>581</v>
      </c>
      <c r="D71" s="233" t="s">
        <v>343</v>
      </c>
      <c r="E71" s="234">
        <v>1.1783999999999999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1</v>
      </c>
      <c r="O71" s="234">
        <f>ROUND(E71*N71,2)</f>
        <v>1.18</v>
      </c>
      <c r="P71" s="234">
        <v>0</v>
      </c>
      <c r="Q71" s="234">
        <f>ROUND(E71*P71,2)</f>
        <v>0</v>
      </c>
      <c r="R71" s="236" t="s">
        <v>324</v>
      </c>
      <c r="S71" s="236" t="s">
        <v>149</v>
      </c>
      <c r="T71" s="237" t="s">
        <v>207</v>
      </c>
      <c r="U71" s="220">
        <v>0</v>
      </c>
      <c r="V71" s="220">
        <f>ROUND(E71*U71,2)</f>
        <v>0</v>
      </c>
      <c r="W71" s="220"/>
      <c r="X71" s="220" t="s">
        <v>325</v>
      </c>
      <c r="Y71" s="220" t="s">
        <v>152</v>
      </c>
      <c r="Z71" s="210"/>
      <c r="AA71" s="210"/>
      <c r="AB71" s="210"/>
      <c r="AC71" s="210"/>
      <c r="AD71" s="210"/>
      <c r="AE71" s="210"/>
      <c r="AF71" s="210"/>
      <c r="AG71" s="210" t="s">
        <v>326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>
      <c r="A72" s="217"/>
      <c r="B72" s="218"/>
      <c r="C72" s="253" t="s">
        <v>582</v>
      </c>
      <c r="D72" s="221"/>
      <c r="E72" s="222">
        <v>1.18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183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>
      <c r="A73" s="224" t="s">
        <v>144</v>
      </c>
      <c r="B73" s="225" t="s">
        <v>101</v>
      </c>
      <c r="C73" s="248" t="s">
        <v>102</v>
      </c>
      <c r="D73" s="226"/>
      <c r="E73" s="227"/>
      <c r="F73" s="228"/>
      <c r="G73" s="228">
        <f>SUMIF(AG74:AG75,"&lt;&gt;NOR",G74:G75)</f>
        <v>0</v>
      </c>
      <c r="H73" s="228"/>
      <c r="I73" s="228">
        <f>SUM(I74:I75)</f>
        <v>0</v>
      </c>
      <c r="J73" s="228"/>
      <c r="K73" s="228">
        <f>SUM(K74:K75)</f>
        <v>0</v>
      </c>
      <c r="L73" s="228"/>
      <c r="M73" s="228">
        <f>SUM(M74:M75)</f>
        <v>0</v>
      </c>
      <c r="N73" s="227"/>
      <c r="O73" s="227">
        <f>SUM(O74:O75)</f>
        <v>0.01</v>
      </c>
      <c r="P73" s="227"/>
      <c r="Q73" s="227">
        <f>SUM(Q74:Q75)</f>
        <v>11.01</v>
      </c>
      <c r="R73" s="228"/>
      <c r="S73" s="228"/>
      <c r="T73" s="229"/>
      <c r="U73" s="223"/>
      <c r="V73" s="223">
        <f>SUM(V74:V75)</f>
        <v>0</v>
      </c>
      <c r="W73" s="223"/>
      <c r="X73" s="223"/>
      <c r="Y73" s="223"/>
      <c r="AG73" t="s">
        <v>145</v>
      </c>
    </row>
    <row r="74" spans="1:60" outlineLevel="1">
      <c r="A74" s="231">
        <v>28</v>
      </c>
      <c r="B74" s="232" t="s">
        <v>583</v>
      </c>
      <c r="C74" s="250" t="s">
        <v>584</v>
      </c>
      <c r="D74" s="233" t="s">
        <v>546</v>
      </c>
      <c r="E74" s="234">
        <v>4.5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2.33E-3</v>
      </c>
      <c r="O74" s="234">
        <f>ROUND(E74*N74,2)</f>
        <v>0.01</v>
      </c>
      <c r="P74" s="234">
        <v>2.4470000000000001</v>
      </c>
      <c r="Q74" s="234">
        <f>ROUND(E74*P74,2)</f>
        <v>11.01</v>
      </c>
      <c r="R74" s="236"/>
      <c r="S74" s="236" t="s">
        <v>149</v>
      </c>
      <c r="T74" s="237" t="s">
        <v>207</v>
      </c>
      <c r="U74" s="220">
        <v>0</v>
      </c>
      <c r="V74" s="220">
        <f>ROUND(E74*U74,2)</f>
        <v>0</v>
      </c>
      <c r="W74" s="220"/>
      <c r="X74" s="220" t="s">
        <v>260</v>
      </c>
      <c r="Y74" s="220" t="s">
        <v>152</v>
      </c>
      <c r="Z74" s="210"/>
      <c r="AA74" s="210"/>
      <c r="AB74" s="210"/>
      <c r="AC74" s="210"/>
      <c r="AD74" s="210"/>
      <c r="AE74" s="210"/>
      <c r="AF74" s="210"/>
      <c r="AG74" s="210" t="s">
        <v>261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>
      <c r="A75" s="217"/>
      <c r="B75" s="218"/>
      <c r="C75" s="253" t="s">
        <v>585</v>
      </c>
      <c r="D75" s="221"/>
      <c r="E75" s="222">
        <v>4.5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183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>
      <c r="A76" s="224" t="s">
        <v>144</v>
      </c>
      <c r="B76" s="225" t="s">
        <v>103</v>
      </c>
      <c r="C76" s="248" t="s">
        <v>104</v>
      </c>
      <c r="D76" s="226"/>
      <c r="E76" s="227"/>
      <c r="F76" s="228"/>
      <c r="G76" s="228">
        <f>SUMIF(AG77:AG78,"&lt;&gt;NOR",G77:G78)</f>
        <v>0</v>
      </c>
      <c r="H76" s="228"/>
      <c r="I76" s="228">
        <f>SUM(I77:I78)</f>
        <v>0</v>
      </c>
      <c r="J76" s="228"/>
      <c r="K76" s="228">
        <f>SUM(K77:K78)</f>
        <v>0</v>
      </c>
      <c r="L76" s="228"/>
      <c r="M76" s="228">
        <f>SUM(M77:M78)</f>
        <v>0</v>
      </c>
      <c r="N76" s="227"/>
      <c r="O76" s="227">
        <f>SUM(O77:O78)</f>
        <v>0</v>
      </c>
      <c r="P76" s="227"/>
      <c r="Q76" s="227">
        <f>SUM(Q77:Q78)</f>
        <v>0</v>
      </c>
      <c r="R76" s="228"/>
      <c r="S76" s="228"/>
      <c r="T76" s="229"/>
      <c r="U76" s="223"/>
      <c r="V76" s="223">
        <f>SUM(V77:V78)</f>
        <v>0</v>
      </c>
      <c r="W76" s="223"/>
      <c r="X76" s="223"/>
      <c r="Y76" s="223"/>
      <c r="AG76" t="s">
        <v>145</v>
      </c>
    </row>
    <row r="77" spans="1:60" outlineLevel="1">
      <c r="A77" s="231">
        <v>29</v>
      </c>
      <c r="B77" s="232" t="s">
        <v>586</v>
      </c>
      <c r="C77" s="250" t="s">
        <v>587</v>
      </c>
      <c r="D77" s="233" t="s">
        <v>343</v>
      </c>
      <c r="E77" s="234">
        <v>31.379740000000002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/>
      <c r="S77" s="236" t="s">
        <v>149</v>
      </c>
      <c r="T77" s="237" t="s">
        <v>207</v>
      </c>
      <c r="U77" s="220">
        <v>0</v>
      </c>
      <c r="V77" s="220">
        <f>ROUND(E77*U77,2)</f>
        <v>0</v>
      </c>
      <c r="W77" s="220"/>
      <c r="X77" s="220" t="s">
        <v>208</v>
      </c>
      <c r="Y77" s="220" t="s">
        <v>152</v>
      </c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>
      <c r="A78" s="217"/>
      <c r="B78" s="218"/>
      <c r="C78" s="253" t="s">
        <v>588</v>
      </c>
      <c r="D78" s="221"/>
      <c r="E78" s="222">
        <v>31.38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183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>
      <c r="A79" s="224" t="s">
        <v>144</v>
      </c>
      <c r="B79" s="225" t="s">
        <v>105</v>
      </c>
      <c r="C79" s="248" t="s">
        <v>106</v>
      </c>
      <c r="D79" s="226"/>
      <c r="E79" s="227"/>
      <c r="F79" s="228"/>
      <c r="G79" s="228">
        <f>SUMIF(AG80:AG83,"&lt;&gt;NOR",G80:G83)</f>
        <v>0</v>
      </c>
      <c r="H79" s="228"/>
      <c r="I79" s="228">
        <f>SUM(I80:I83)</f>
        <v>0</v>
      </c>
      <c r="J79" s="228"/>
      <c r="K79" s="228">
        <f>SUM(K80:K83)</f>
        <v>0</v>
      </c>
      <c r="L79" s="228"/>
      <c r="M79" s="228">
        <f>SUM(M80:M83)</f>
        <v>0</v>
      </c>
      <c r="N79" s="227"/>
      <c r="O79" s="227">
        <f>SUM(O80:O83)</f>
        <v>0.02</v>
      </c>
      <c r="P79" s="227"/>
      <c r="Q79" s="227">
        <f>SUM(Q80:Q83)</f>
        <v>0</v>
      </c>
      <c r="R79" s="228"/>
      <c r="S79" s="228"/>
      <c r="T79" s="229"/>
      <c r="U79" s="223"/>
      <c r="V79" s="223">
        <f>SUM(V80:V83)</f>
        <v>0</v>
      </c>
      <c r="W79" s="223"/>
      <c r="X79" s="223"/>
      <c r="Y79" s="223"/>
      <c r="AG79" t="s">
        <v>145</v>
      </c>
    </row>
    <row r="80" spans="1:60" outlineLevel="1">
      <c r="A80" s="231">
        <v>30</v>
      </c>
      <c r="B80" s="232" t="s">
        <v>589</v>
      </c>
      <c r="C80" s="250" t="s">
        <v>590</v>
      </c>
      <c r="D80" s="233" t="s">
        <v>378</v>
      </c>
      <c r="E80" s="234">
        <v>23.64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6.0000000000000002E-5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149</v>
      </c>
      <c r="T80" s="237" t="s">
        <v>207</v>
      </c>
      <c r="U80" s="220">
        <v>0</v>
      </c>
      <c r="V80" s="220">
        <f>ROUND(E80*U80,2)</f>
        <v>0</v>
      </c>
      <c r="W80" s="220"/>
      <c r="X80" s="220" t="s">
        <v>208</v>
      </c>
      <c r="Y80" s="220" t="s">
        <v>152</v>
      </c>
      <c r="Z80" s="210"/>
      <c r="AA80" s="210"/>
      <c r="AB80" s="210"/>
      <c r="AC80" s="210"/>
      <c r="AD80" s="210"/>
      <c r="AE80" s="210"/>
      <c r="AF80" s="210"/>
      <c r="AG80" s="210" t="s">
        <v>379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>
      <c r="A81" s="217"/>
      <c r="B81" s="218"/>
      <c r="C81" s="253" t="s">
        <v>591</v>
      </c>
      <c r="D81" s="221"/>
      <c r="E81" s="222">
        <v>23.64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183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>
      <c r="A82" s="231">
        <v>31</v>
      </c>
      <c r="B82" s="232" t="s">
        <v>592</v>
      </c>
      <c r="C82" s="250" t="s">
        <v>593</v>
      </c>
      <c r="D82" s="233" t="s">
        <v>343</v>
      </c>
      <c r="E82" s="234">
        <v>2.3640000000000001E-2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1</v>
      </c>
      <c r="O82" s="234">
        <f>ROUND(E82*N82,2)</f>
        <v>0.02</v>
      </c>
      <c r="P82" s="234">
        <v>0</v>
      </c>
      <c r="Q82" s="234">
        <f>ROUND(E82*P82,2)</f>
        <v>0</v>
      </c>
      <c r="R82" s="236" t="s">
        <v>324</v>
      </c>
      <c r="S82" s="236" t="s">
        <v>149</v>
      </c>
      <c r="T82" s="237" t="s">
        <v>207</v>
      </c>
      <c r="U82" s="220">
        <v>0</v>
      </c>
      <c r="V82" s="220">
        <f>ROUND(E82*U82,2)</f>
        <v>0</v>
      </c>
      <c r="W82" s="220"/>
      <c r="X82" s="220" t="s">
        <v>325</v>
      </c>
      <c r="Y82" s="220" t="s">
        <v>152</v>
      </c>
      <c r="Z82" s="210"/>
      <c r="AA82" s="210"/>
      <c r="AB82" s="210"/>
      <c r="AC82" s="210"/>
      <c r="AD82" s="210"/>
      <c r="AE82" s="210"/>
      <c r="AF82" s="210"/>
      <c r="AG82" s="210" t="s">
        <v>326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>
      <c r="A83" s="217"/>
      <c r="B83" s="218"/>
      <c r="C83" s="253" t="s">
        <v>594</v>
      </c>
      <c r="D83" s="221"/>
      <c r="E83" s="222">
        <v>0.02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183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>
      <c r="A84" s="224" t="s">
        <v>144</v>
      </c>
      <c r="B84" s="225" t="s">
        <v>109</v>
      </c>
      <c r="C84" s="248" t="s">
        <v>110</v>
      </c>
      <c r="D84" s="226"/>
      <c r="E84" s="227"/>
      <c r="F84" s="228"/>
      <c r="G84" s="228">
        <f>SUMIF(AG85:AG88,"&lt;&gt;NOR",G85:G88)</f>
        <v>0</v>
      </c>
      <c r="H84" s="228"/>
      <c r="I84" s="228">
        <f>SUM(I85:I88)</f>
        <v>0</v>
      </c>
      <c r="J84" s="228"/>
      <c r="K84" s="228">
        <f>SUM(K85:K88)</f>
        <v>0</v>
      </c>
      <c r="L84" s="228"/>
      <c r="M84" s="228">
        <f>SUM(M85:M88)</f>
        <v>0</v>
      </c>
      <c r="N84" s="227"/>
      <c r="O84" s="227">
        <f>SUM(O85:O88)</f>
        <v>0</v>
      </c>
      <c r="P84" s="227"/>
      <c r="Q84" s="227">
        <f>SUM(Q85:Q88)</f>
        <v>0</v>
      </c>
      <c r="R84" s="228"/>
      <c r="S84" s="228"/>
      <c r="T84" s="229"/>
      <c r="U84" s="223"/>
      <c r="V84" s="223">
        <f>SUM(V85:V88)</f>
        <v>0</v>
      </c>
      <c r="W84" s="223"/>
      <c r="X84" s="223"/>
      <c r="Y84" s="223"/>
      <c r="AG84" t="s">
        <v>145</v>
      </c>
    </row>
    <row r="85" spans="1:60" outlineLevel="1">
      <c r="A85" s="231">
        <v>32</v>
      </c>
      <c r="B85" s="232" t="s">
        <v>474</v>
      </c>
      <c r="C85" s="250" t="s">
        <v>475</v>
      </c>
      <c r="D85" s="233" t="s">
        <v>343</v>
      </c>
      <c r="E85" s="234">
        <v>15.021599999999999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4">
        <v>0</v>
      </c>
      <c r="O85" s="234">
        <f>ROUND(E85*N85,2)</f>
        <v>0</v>
      </c>
      <c r="P85" s="234">
        <v>0</v>
      </c>
      <c r="Q85" s="234">
        <f>ROUND(E85*P85,2)</f>
        <v>0</v>
      </c>
      <c r="R85" s="236"/>
      <c r="S85" s="236" t="s">
        <v>149</v>
      </c>
      <c r="T85" s="237" t="s">
        <v>207</v>
      </c>
      <c r="U85" s="220">
        <v>0</v>
      </c>
      <c r="V85" s="220">
        <f>ROUND(E85*U85,2)</f>
        <v>0</v>
      </c>
      <c r="W85" s="220"/>
      <c r="X85" s="220" t="s">
        <v>208</v>
      </c>
      <c r="Y85" s="220" t="s">
        <v>152</v>
      </c>
      <c r="Z85" s="210"/>
      <c r="AA85" s="210"/>
      <c r="AB85" s="210"/>
      <c r="AC85" s="210"/>
      <c r="AD85" s="210"/>
      <c r="AE85" s="210"/>
      <c r="AF85" s="210"/>
      <c r="AG85" s="210" t="s">
        <v>209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>
      <c r="A86" s="217"/>
      <c r="B86" s="218"/>
      <c r="C86" s="253" t="s">
        <v>595</v>
      </c>
      <c r="D86" s="221"/>
      <c r="E86" s="222">
        <v>15.02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183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>
      <c r="A87" s="231">
        <v>33</v>
      </c>
      <c r="B87" s="232" t="s">
        <v>596</v>
      </c>
      <c r="C87" s="250" t="s">
        <v>597</v>
      </c>
      <c r="D87" s="233" t="s">
        <v>343</v>
      </c>
      <c r="E87" s="234">
        <v>11.0115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0</v>
      </c>
      <c r="O87" s="234">
        <f>ROUND(E87*N87,2)</f>
        <v>0</v>
      </c>
      <c r="P87" s="234">
        <v>0</v>
      </c>
      <c r="Q87" s="234">
        <f>ROUND(E87*P87,2)</f>
        <v>0</v>
      </c>
      <c r="R87" s="236"/>
      <c r="S87" s="236" t="s">
        <v>402</v>
      </c>
      <c r="T87" s="237" t="s">
        <v>402</v>
      </c>
      <c r="U87" s="220">
        <v>0</v>
      </c>
      <c r="V87" s="220">
        <f>ROUND(E87*U87,2)</f>
        <v>0</v>
      </c>
      <c r="W87" s="220"/>
      <c r="X87" s="220" t="s">
        <v>208</v>
      </c>
      <c r="Y87" s="220" t="s">
        <v>152</v>
      </c>
      <c r="Z87" s="210"/>
      <c r="AA87" s="210"/>
      <c r="AB87" s="210"/>
      <c r="AC87" s="210"/>
      <c r="AD87" s="210"/>
      <c r="AE87" s="210"/>
      <c r="AF87" s="210"/>
      <c r="AG87" s="210" t="s">
        <v>479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>
      <c r="A88" s="217"/>
      <c r="B88" s="218"/>
      <c r="C88" s="253" t="s">
        <v>598</v>
      </c>
      <c r="D88" s="221"/>
      <c r="E88" s="222">
        <v>11.01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183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>
      <c r="A89" s="224" t="s">
        <v>144</v>
      </c>
      <c r="B89" s="225" t="s">
        <v>111</v>
      </c>
      <c r="C89" s="248" t="s">
        <v>112</v>
      </c>
      <c r="D89" s="226"/>
      <c r="E89" s="227"/>
      <c r="F89" s="228"/>
      <c r="G89" s="228">
        <f>SUMIF(AG90:AG101,"&lt;&gt;NOR",G90:G101)</f>
        <v>0</v>
      </c>
      <c r="H89" s="228"/>
      <c r="I89" s="228">
        <f>SUM(I90:I101)</f>
        <v>0</v>
      </c>
      <c r="J89" s="228"/>
      <c r="K89" s="228">
        <f>SUM(K90:K101)</f>
        <v>0</v>
      </c>
      <c r="L89" s="228"/>
      <c r="M89" s="228">
        <f>SUM(M90:M101)</f>
        <v>0</v>
      </c>
      <c r="N89" s="227"/>
      <c r="O89" s="227">
        <f>SUM(O90:O101)</f>
        <v>0</v>
      </c>
      <c r="P89" s="227"/>
      <c r="Q89" s="227">
        <f>SUM(Q90:Q101)</f>
        <v>0</v>
      </c>
      <c r="R89" s="228"/>
      <c r="S89" s="228"/>
      <c r="T89" s="229"/>
      <c r="U89" s="223"/>
      <c r="V89" s="223">
        <f>SUM(V90:V101)</f>
        <v>0</v>
      </c>
      <c r="W89" s="223"/>
      <c r="X89" s="223"/>
      <c r="Y89" s="223"/>
      <c r="AG89" t="s">
        <v>145</v>
      </c>
    </row>
    <row r="90" spans="1:60" outlineLevel="1">
      <c r="A90" s="231">
        <v>34</v>
      </c>
      <c r="B90" s="232" t="s">
        <v>484</v>
      </c>
      <c r="C90" s="250" t="s">
        <v>485</v>
      </c>
      <c r="D90" s="233" t="s">
        <v>343</v>
      </c>
      <c r="E90" s="234">
        <v>15.021599999999999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6"/>
      <c r="S90" s="236" t="s">
        <v>149</v>
      </c>
      <c r="T90" s="237" t="s">
        <v>207</v>
      </c>
      <c r="U90" s="220">
        <v>0</v>
      </c>
      <c r="V90" s="220">
        <f>ROUND(E90*U90,2)</f>
        <v>0</v>
      </c>
      <c r="W90" s="220"/>
      <c r="X90" s="220" t="s">
        <v>208</v>
      </c>
      <c r="Y90" s="220" t="s">
        <v>152</v>
      </c>
      <c r="Z90" s="210"/>
      <c r="AA90" s="210"/>
      <c r="AB90" s="210"/>
      <c r="AC90" s="210"/>
      <c r="AD90" s="210"/>
      <c r="AE90" s="210"/>
      <c r="AF90" s="210"/>
      <c r="AG90" s="210" t="s">
        <v>479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>
      <c r="A91" s="217"/>
      <c r="B91" s="218"/>
      <c r="C91" s="253" t="s">
        <v>599</v>
      </c>
      <c r="D91" s="221"/>
      <c r="E91" s="222">
        <v>15.02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183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>
      <c r="A92" s="231">
        <v>35</v>
      </c>
      <c r="B92" s="232" t="s">
        <v>486</v>
      </c>
      <c r="C92" s="250" t="s">
        <v>487</v>
      </c>
      <c r="D92" s="233" t="s">
        <v>343</v>
      </c>
      <c r="E92" s="234">
        <v>210.30240000000001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4">
        <v>0</v>
      </c>
      <c r="O92" s="234">
        <f>ROUND(E92*N92,2)</f>
        <v>0</v>
      </c>
      <c r="P92" s="234">
        <v>0</v>
      </c>
      <c r="Q92" s="234">
        <f>ROUND(E92*P92,2)</f>
        <v>0</v>
      </c>
      <c r="R92" s="236"/>
      <c r="S92" s="236" t="s">
        <v>149</v>
      </c>
      <c r="T92" s="237" t="s">
        <v>207</v>
      </c>
      <c r="U92" s="220">
        <v>0</v>
      </c>
      <c r="V92" s="220">
        <f>ROUND(E92*U92,2)</f>
        <v>0</v>
      </c>
      <c r="W92" s="220"/>
      <c r="X92" s="220" t="s">
        <v>208</v>
      </c>
      <c r="Y92" s="220" t="s">
        <v>152</v>
      </c>
      <c r="Z92" s="210"/>
      <c r="AA92" s="210"/>
      <c r="AB92" s="210"/>
      <c r="AC92" s="210"/>
      <c r="AD92" s="210"/>
      <c r="AE92" s="210"/>
      <c r="AF92" s="210"/>
      <c r="AG92" s="210" t="s">
        <v>479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>
      <c r="A93" s="217"/>
      <c r="B93" s="218"/>
      <c r="C93" s="253" t="s">
        <v>600</v>
      </c>
      <c r="D93" s="221"/>
      <c r="E93" s="222">
        <v>210.3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183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>
      <c r="A94" s="231">
        <v>36</v>
      </c>
      <c r="B94" s="232" t="s">
        <v>489</v>
      </c>
      <c r="C94" s="250" t="s">
        <v>490</v>
      </c>
      <c r="D94" s="233" t="s">
        <v>343</v>
      </c>
      <c r="E94" s="234">
        <v>11.0115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6"/>
      <c r="S94" s="236" t="s">
        <v>149</v>
      </c>
      <c r="T94" s="237" t="s">
        <v>207</v>
      </c>
      <c r="U94" s="220">
        <v>0</v>
      </c>
      <c r="V94" s="220">
        <f>ROUND(E94*U94,2)</f>
        <v>0</v>
      </c>
      <c r="W94" s="220"/>
      <c r="X94" s="220" t="s">
        <v>208</v>
      </c>
      <c r="Y94" s="220" t="s">
        <v>152</v>
      </c>
      <c r="Z94" s="210"/>
      <c r="AA94" s="210"/>
      <c r="AB94" s="210"/>
      <c r="AC94" s="210"/>
      <c r="AD94" s="210"/>
      <c r="AE94" s="210"/>
      <c r="AF94" s="210"/>
      <c r="AG94" s="210" t="s">
        <v>479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>
      <c r="A95" s="217"/>
      <c r="B95" s="218"/>
      <c r="C95" s="253" t="s">
        <v>598</v>
      </c>
      <c r="D95" s="221"/>
      <c r="E95" s="222">
        <v>11.01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183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>
      <c r="A96" s="231">
        <v>37</v>
      </c>
      <c r="B96" s="232" t="s">
        <v>493</v>
      </c>
      <c r="C96" s="250" t="s">
        <v>494</v>
      </c>
      <c r="D96" s="233" t="s">
        <v>343</v>
      </c>
      <c r="E96" s="234">
        <v>154.161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6"/>
      <c r="S96" s="236" t="s">
        <v>149</v>
      </c>
      <c r="T96" s="237" t="s">
        <v>207</v>
      </c>
      <c r="U96" s="220">
        <v>0</v>
      </c>
      <c r="V96" s="220">
        <f>ROUND(E96*U96,2)</f>
        <v>0</v>
      </c>
      <c r="W96" s="220"/>
      <c r="X96" s="220" t="s">
        <v>208</v>
      </c>
      <c r="Y96" s="220" t="s">
        <v>152</v>
      </c>
      <c r="Z96" s="210"/>
      <c r="AA96" s="210"/>
      <c r="AB96" s="210"/>
      <c r="AC96" s="210"/>
      <c r="AD96" s="210"/>
      <c r="AE96" s="210"/>
      <c r="AF96" s="210"/>
      <c r="AG96" s="210" t="s">
        <v>479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>
      <c r="A97" s="217"/>
      <c r="B97" s="218"/>
      <c r="C97" s="253" t="s">
        <v>601</v>
      </c>
      <c r="D97" s="221"/>
      <c r="E97" s="222">
        <v>154.16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183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>
      <c r="A98" s="231">
        <v>38</v>
      </c>
      <c r="B98" s="232" t="s">
        <v>496</v>
      </c>
      <c r="C98" s="250" t="s">
        <v>497</v>
      </c>
      <c r="D98" s="233" t="s">
        <v>343</v>
      </c>
      <c r="E98" s="234">
        <v>15.021599999999999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0</v>
      </c>
      <c r="Q98" s="234">
        <f>ROUND(E98*P98,2)</f>
        <v>0</v>
      </c>
      <c r="R98" s="236"/>
      <c r="S98" s="236" t="s">
        <v>149</v>
      </c>
      <c r="T98" s="237" t="s">
        <v>207</v>
      </c>
      <c r="U98" s="220">
        <v>0</v>
      </c>
      <c r="V98" s="220">
        <f>ROUND(E98*U98,2)</f>
        <v>0</v>
      </c>
      <c r="W98" s="220"/>
      <c r="X98" s="220" t="s">
        <v>208</v>
      </c>
      <c r="Y98" s="220" t="s">
        <v>152</v>
      </c>
      <c r="Z98" s="210"/>
      <c r="AA98" s="210"/>
      <c r="AB98" s="210"/>
      <c r="AC98" s="210"/>
      <c r="AD98" s="210"/>
      <c r="AE98" s="210"/>
      <c r="AF98" s="210"/>
      <c r="AG98" s="210" t="s">
        <v>479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>
      <c r="A99" s="217"/>
      <c r="B99" s="218"/>
      <c r="C99" s="253" t="s">
        <v>595</v>
      </c>
      <c r="D99" s="221"/>
      <c r="E99" s="222">
        <v>15.02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183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>
      <c r="A100" s="231">
        <v>39</v>
      </c>
      <c r="B100" s="232" t="s">
        <v>498</v>
      </c>
      <c r="C100" s="250" t="s">
        <v>499</v>
      </c>
      <c r="D100" s="233" t="s">
        <v>343</v>
      </c>
      <c r="E100" s="234">
        <v>11.0115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0</v>
      </c>
      <c r="O100" s="234">
        <f>ROUND(E100*N100,2)</f>
        <v>0</v>
      </c>
      <c r="P100" s="234">
        <v>0</v>
      </c>
      <c r="Q100" s="234">
        <f>ROUND(E100*P100,2)</f>
        <v>0</v>
      </c>
      <c r="R100" s="236"/>
      <c r="S100" s="236" t="s">
        <v>149</v>
      </c>
      <c r="T100" s="237" t="s">
        <v>207</v>
      </c>
      <c r="U100" s="220">
        <v>0</v>
      </c>
      <c r="V100" s="220">
        <f>ROUND(E100*U100,2)</f>
        <v>0</v>
      </c>
      <c r="W100" s="220"/>
      <c r="X100" s="220" t="s">
        <v>208</v>
      </c>
      <c r="Y100" s="220" t="s">
        <v>152</v>
      </c>
      <c r="Z100" s="210"/>
      <c r="AA100" s="210"/>
      <c r="AB100" s="210"/>
      <c r="AC100" s="210"/>
      <c r="AD100" s="210"/>
      <c r="AE100" s="210"/>
      <c r="AF100" s="210"/>
      <c r="AG100" s="210" t="s">
        <v>479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>
      <c r="A101" s="217"/>
      <c r="B101" s="218"/>
      <c r="C101" s="253" t="s">
        <v>598</v>
      </c>
      <c r="D101" s="221"/>
      <c r="E101" s="222">
        <v>11.01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>
      <c r="A102" s="3"/>
      <c r="B102" s="4"/>
      <c r="C102" s="254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15</v>
      </c>
      <c r="AF102">
        <v>21</v>
      </c>
      <c r="AG102" t="s">
        <v>130</v>
      </c>
    </row>
    <row r="103" spans="1:60">
      <c r="A103" s="213"/>
      <c r="B103" s="214" t="s">
        <v>29</v>
      </c>
      <c r="C103" s="255"/>
      <c r="D103" s="215"/>
      <c r="E103" s="216"/>
      <c r="F103" s="216"/>
      <c r="G103" s="230">
        <f>G8+G37+G44+G49+G59+G66+G73+G76+G79+G84+G89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199</v>
      </c>
    </row>
    <row r="104" spans="1:60">
      <c r="C104" s="256"/>
      <c r="D104" s="10"/>
      <c r="AG104" t="s">
        <v>202</v>
      </c>
    </row>
    <row r="105" spans="1:60">
      <c r="D105" s="10"/>
    </row>
    <row r="106" spans="1:60">
      <c r="D106" s="10"/>
    </row>
    <row r="107" spans="1:60">
      <c r="D107" s="10"/>
    </row>
    <row r="108" spans="1:60">
      <c r="D108" s="10"/>
    </row>
    <row r="109" spans="1:60">
      <c r="D109" s="10"/>
    </row>
    <row r="110" spans="1:60">
      <c r="D110" s="10"/>
    </row>
    <row r="111" spans="1:60">
      <c r="D111" s="10"/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18B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72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 1 Naklady</vt:lpstr>
      <vt:lpstr>SO 201 1 Pol</vt:lpstr>
      <vt:lpstr>SO 202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'SO 201 1 Pol'!Názvy_tisku</vt:lpstr>
      <vt:lpstr>'SO 202 1 Pol'!Názvy_tisku</vt:lpstr>
      <vt:lpstr>oadresa</vt:lpstr>
      <vt:lpstr>Stavba!Objednatel</vt:lpstr>
      <vt:lpstr>Stavba!Objekt</vt:lpstr>
      <vt:lpstr>'1 1 Naklady'!Oblast_tisku</vt:lpstr>
      <vt:lpstr>'SO 201 1 Pol'!Oblast_tisku</vt:lpstr>
      <vt:lpstr>'SO 202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Uzivatel</cp:lastModifiedBy>
  <cp:lastPrinted>2019-03-19T12:27:02Z</cp:lastPrinted>
  <dcterms:created xsi:type="dcterms:W3CDTF">2009-04-08T07:15:50Z</dcterms:created>
  <dcterms:modified xsi:type="dcterms:W3CDTF">2024-11-25T09:40:57Z</dcterms:modified>
</cp:coreProperties>
</file>