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Modernizace kotelny - zimní stadoón\"/>
    </mc:Choice>
  </mc:AlternateContent>
  <bookViews>
    <workbookView xWindow="-24720" yWindow="1980" windowWidth="21600" windowHeight="11220" activeTab="1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Pol'!$A$1:$X$104</definedName>
    <definedName name="_xlnm.Print_Area" localSheetId="4">'SO01 02 Pol'!$A$1:$X$389</definedName>
    <definedName name="_xlnm.Print_Area" localSheetId="5">'SO01 03 Pol'!$A$1:$X$69</definedName>
    <definedName name="_xlnm.Print_Area" localSheetId="6">'SO01 04 Pol'!$A$1:$X$59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39" i="1"/>
  <c r="I39" i="1" s="1"/>
  <c r="I46" i="1" s="1"/>
  <c r="F39" i="1"/>
  <c r="G58" i="15"/>
  <c r="BA51" i="15"/>
  <c r="BA49" i="15"/>
  <c r="BA45" i="15"/>
  <c r="BA38" i="15"/>
  <c r="BA37" i="15"/>
  <c r="BA36" i="15"/>
  <c r="BA34" i="15"/>
  <c r="BA33" i="15"/>
  <c r="BA30" i="15"/>
  <c r="BA29" i="15"/>
  <c r="BA25" i="15"/>
  <c r="BA24" i="15"/>
  <c r="BA23" i="15"/>
  <c r="BA22" i="15"/>
  <c r="G9" i="15"/>
  <c r="M9" i="15" s="1"/>
  <c r="I9" i="15"/>
  <c r="I8" i="15" s="1"/>
  <c r="K9" i="15"/>
  <c r="O9" i="15"/>
  <c r="Q9" i="15"/>
  <c r="V9" i="15"/>
  <c r="V8" i="15" s="1"/>
  <c r="G10" i="15"/>
  <c r="G8" i="15" s="1"/>
  <c r="I10" i="15"/>
  <c r="K10" i="15"/>
  <c r="O10" i="15"/>
  <c r="O8" i="15" s="1"/>
  <c r="Q10" i="15"/>
  <c r="V10" i="15"/>
  <c r="G11" i="15"/>
  <c r="I11" i="15"/>
  <c r="K11" i="15"/>
  <c r="M11" i="15"/>
  <c r="O11" i="15"/>
  <c r="Q11" i="15"/>
  <c r="Q8" i="15" s="1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K8" i="15" s="1"/>
  <c r="O20" i="15"/>
  <c r="Q20" i="15"/>
  <c r="V20" i="15"/>
  <c r="G21" i="15"/>
  <c r="M21" i="15" s="1"/>
  <c r="I21" i="15"/>
  <c r="K21" i="15"/>
  <c r="O21" i="15"/>
  <c r="Q21" i="15"/>
  <c r="V21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2" i="15"/>
  <c r="I32" i="15"/>
  <c r="K32" i="15"/>
  <c r="M32" i="15"/>
  <c r="O32" i="15"/>
  <c r="Q32" i="15"/>
  <c r="V32" i="15"/>
  <c r="G35" i="15"/>
  <c r="I35" i="15"/>
  <c r="K35" i="15"/>
  <c r="M35" i="15"/>
  <c r="O35" i="15"/>
  <c r="Q35" i="15"/>
  <c r="V35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V43" i="15"/>
  <c r="G44" i="15"/>
  <c r="I44" i="15"/>
  <c r="K44" i="15"/>
  <c r="K43" i="15" s="1"/>
  <c r="M44" i="15"/>
  <c r="O44" i="15"/>
  <c r="O43" i="15" s="1"/>
  <c r="Q44" i="15"/>
  <c r="V44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I43" i="15" s="1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Q43" i="15" s="1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AE58" i="15"/>
  <c r="AF58" i="15"/>
  <c r="G68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G10" i="14"/>
  <c r="I10" i="14"/>
  <c r="K10" i="14"/>
  <c r="M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O14" i="14"/>
  <c r="G15" i="14"/>
  <c r="I15" i="14"/>
  <c r="K15" i="14"/>
  <c r="M15" i="14"/>
  <c r="O15" i="14"/>
  <c r="Q15" i="14"/>
  <c r="V15" i="14"/>
  <c r="V14" i="14" s="1"/>
  <c r="G16" i="14"/>
  <c r="I16" i="14"/>
  <c r="I14" i="14" s="1"/>
  <c r="K16" i="14"/>
  <c r="K14" i="14" s="1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Q14" i="14" s="1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K29" i="14"/>
  <c r="O29" i="14"/>
  <c r="V29" i="14"/>
  <c r="G30" i="14"/>
  <c r="M30" i="14" s="1"/>
  <c r="M29" i="14" s="1"/>
  <c r="I30" i="14"/>
  <c r="I29" i="14" s="1"/>
  <c r="K30" i="14"/>
  <c r="O30" i="14"/>
  <c r="Q30" i="14"/>
  <c r="Q29" i="14" s="1"/>
  <c r="V30" i="14"/>
  <c r="G31" i="14"/>
  <c r="I31" i="14"/>
  <c r="K31" i="14"/>
  <c r="O31" i="14"/>
  <c r="Q31" i="14"/>
  <c r="V31" i="14"/>
  <c r="G32" i="14"/>
  <c r="I32" i="14"/>
  <c r="K32" i="14"/>
  <c r="M32" i="14"/>
  <c r="M31" i="14" s="1"/>
  <c r="O32" i="14"/>
  <c r="Q32" i="14"/>
  <c r="V32" i="14"/>
  <c r="G34" i="14"/>
  <c r="I34" i="14"/>
  <c r="I33" i="14" s="1"/>
  <c r="K34" i="14"/>
  <c r="M34" i="14"/>
  <c r="O34" i="14"/>
  <c r="Q34" i="14"/>
  <c r="Q33" i="14" s="1"/>
  <c r="V34" i="14"/>
  <c r="V33" i="14" s="1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O33" i="14" s="1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K33" i="14" s="1"/>
  <c r="M40" i="14"/>
  <c r="O40" i="14"/>
  <c r="Q40" i="14"/>
  <c r="V40" i="14"/>
  <c r="K41" i="14"/>
  <c r="V41" i="14"/>
  <c r="G42" i="14"/>
  <c r="M42" i="14" s="1"/>
  <c r="M41" i="14" s="1"/>
  <c r="I42" i="14"/>
  <c r="I41" i="14" s="1"/>
  <c r="K42" i="14"/>
  <c r="O42" i="14"/>
  <c r="Q42" i="14"/>
  <c r="Q41" i="14" s="1"/>
  <c r="V42" i="14"/>
  <c r="G43" i="14"/>
  <c r="M43" i="14" s="1"/>
  <c r="I43" i="14"/>
  <c r="K43" i="14"/>
  <c r="O43" i="14"/>
  <c r="O41" i="14" s="1"/>
  <c r="Q43" i="14"/>
  <c r="V43" i="14"/>
  <c r="Q44" i="14"/>
  <c r="V44" i="14"/>
  <c r="G45" i="14"/>
  <c r="G44" i="14" s="1"/>
  <c r="I45" i="14"/>
  <c r="I44" i="14" s="1"/>
  <c r="K45" i="14"/>
  <c r="K44" i="14" s="1"/>
  <c r="M45" i="14"/>
  <c r="M44" i="14" s="1"/>
  <c r="O45" i="14"/>
  <c r="O44" i="14" s="1"/>
  <c r="Q45" i="14"/>
  <c r="V45" i="14"/>
  <c r="G47" i="14"/>
  <c r="M47" i="14" s="1"/>
  <c r="I47" i="14"/>
  <c r="I46" i="14" s="1"/>
  <c r="K47" i="14"/>
  <c r="K46" i="14" s="1"/>
  <c r="O47" i="14"/>
  <c r="Q47" i="14"/>
  <c r="V47" i="14"/>
  <c r="V46" i="14" s="1"/>
  <c r="G48" i="14"/>
  <c r="I48" i="14"/>
  <c r="K48" i="14"/>
  <c r="M48" i="14"/>
  <c r="O48" i="14"/>
  <c r="Q48" i="14"/>
  <c r="Q46" i="14" s="1"/>
  <c r="V48" i="14"/>
  <c r="G49" i="14"/>
  <c r="M49" i="14" s="1"/>
  <c r="I49" i="14"/>
  <c r="K49" i="14"/>
  <c r="O49" i="14"/>
  <c r="O46" i="14" s="1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O55" i="14"/>
  <c r="Q55" i="14"/>
  <c r="V55" i="14"/>
  <c r="G56" i="14"/>
  <c r="I56" i="14"/>
  <c r="K56" i="14"/>
  <c r="M56" i="14"/>
  <c r="M55" i="14" s="1"/>
  <c r="O56" i="14"/>
  <c r="Q56" i="14"/>
  <c r="V56" i="14"/>
  <c r="G57" i="14"/>
  <c r="I57" i="14"/>
  <c r="K57" i="14"/>
  <c r="K55" i="14" s="1"/>
  <c r="M57" i="14"/>
  <c r="O57" i="14"/>
  <c r="Q57" i="14"/>
  <c r="V57" i="14"/>
  <c r="G59" i="14"/>
  <c r="M59" i="14" s="1"/>
  <c r="I59" i="14"/>
  <c r="I58" i="14" s="1"/>
  <c r="K59" i="14"/>
  <c r="K58" i="14" s="1"/>
  <c r="O59" i="14"/>
  <c r="Q59" i="14"/>
  <c r="V59" i="14"/>
  <c r="V58" i="14" s="1"/>
  <c r="G60" i="14"/>
  <c r="I60" i="14"/>
  <c r="K60" i="14"/>
  <c r="M60" i="14"/>
  <c r="O60" i="14"/>
  <c r="Q60" i="14"/>
  <c r="Q58" i="14" s="1"/>
  <c r="V60" i="14"/>
  <c r="G61" i="14"/>
  <c r="M61" i="14" s="1"/>
  <c r="I61" i="14"/>
  <c r="K61" i="14"/>
  <c r="O61" i="14"/>
  <c r="O58" i="14" s="1"/>
  <c r="Q61" i="14"/>
  <c r="V61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AE68" i="14"/>
  <c r="G388" i="13"/>
  <c r="BA167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6" i="13"/>
  <c r="I36" i="13"/>
  <c r="K36" i="13"/>
  <c r="M36" i="13"/>
  <c r="O36" i="13"/>
  <c r="Q36" i="13"/>
  <c r="V36" i="13"/>
  <c r="G42" i="13"/>
  <c r="I42" i="13"/>
  <c r="I41" i="13" s="1"/>
  <c r="K42" i="13"/>
  <c r="K41" i="13" s="1"/>
  <c r="M42" i="13"/>
  <c r="O42" i="13"/>
  <c r="O41" i="13" s="1"/>
  <c r="Q42" i="13"/>
  <c r="V42" i="13"/>
  <c r="V41" i="13" s="1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Q41" i="13" s="1"/>
  <c r="V54" i="13"/>
  <c r="G59" i="13"/>
  <c r="I59" i="13"/>
  <c r="K59" i="13"/>
  <c r="M59" i="13"/>
  <c r="O59" i="13"/>
  <c r="Q59" i="13"/>
  <c r="V59" i="13"/>
  <c r="G65" i="13"/>
  <c r="G64" i="13" s="1"/>
  <c r="I65" i="13"/>
  <c r="I64" i="13" s="1"/>
  <c r="K65" i="13"/>
  <c r="K64" i="13" s="1"/>
  <c r="M65" i="13"/>
  <c r="O65" i="13"/>
  <c r="Q65" i="13"/>
  <c r="Q64" i="13" s="1"/>
  <c r="V65" i="13"/>
  <c r="V64" i="13" s="1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5" i="13"/>
  <c r="M75" i="13" s="1"/>
  <c r="I75" i="13"/>
  <c r="K75" i="13"/>
  <c r="O75" i="13"/>
  <c r="Q75" i="13"/>
  <c r="V75" i="13"/>
  <c r="G81" i="13"/>
  <c r="I81" i="13"/>
  <c r="K81" i="13"/>
  <c r="M81" i="13"/>
  <c r="O81" i="13"/>
  <c r="O64" i="13" s="1"/>
  <c r="Q81" i="13"/>
  <c r="V81" i="13"/>
  <c r="G87" i="13"/>
  <c r="I87" i="13"/>
  <c r="K87" i="13"/>
  <c r="M87" i="13"/>
  <c r="O87" i="13"/>
  <c r="Q87" i="13"/>
  <c r="V87" i="13"/>
  <c r="G94" i="13"/>
  <c r="I94" i="13"/>
  <c r="K94" i="13"/>
  <c r="M94" i="13"/>
  <c r="O94" i="13"/>
  <c r="Q94" i="13"/>
  <c r="V94" i="13"/>
  <c r="G97" i="13"/>
  <c r="I97" i="13"/>
  <c r="K97" i="13"/>
  <c r="M97" i="13"/>
  <c r="O97" i="13"/>
  <c r="Q97" i="13"/>
  <c r="V97" i="13"/>
  <c r="G101" i="13"/>
  <c r="M101" i="13" s="1"/>
  <c r="I101" i="13"/>
  <c r="K101" i="13"/>
  <c r="O101" i="13"/>
  <c r="Q101" i="13"/>
  <c r="V101" i="13"/>
  <c r="G104" i="13"/>
  <c r="M104" i="13" s="1"/>
  <c r="I104" i="13"/>
  <c r="K104" i="13"/>
  <c r="O104" i="13"/>
  <c r="Q104" i="13"/>
  <c r="V104" i="13"/>
  <c r="G108" i="13"/>
  <c r="I108" i="13"/>
  <c r="K108" i="13"/>
  <c r="M108" i="13"/>
  <c r="O108" i="13"/>
  <c r="Q108" i="13"/>
  <c r="V108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20" i="13"/>
  <c r="M120" i="13" s="1"/>
  <c r="I120" i="13"/>
  <c r="K120" i="13"/>
  <c r="O120" i="13"/>
  <c r="Q120" i="13"/>
  <c r="V120" i="13"/>
  <c r="G125" i="13"/>
  <c r="I125" i="13"/>
  <c r="K125" i="13"/>
  <c r="M125" i="13"/>
  <c r="O125" i="13"/>
  <c r="Q125" i="13"/>
  <c r="V125" i="13"/>
  <c r="G129" i="13"/>
  <c r="I129" i="13"/>
  <c r="K129" i="13"/>
  <c r="M129" i="13"/>
  <c r="O129" i="13"/>
  <c r="Q129" i="13"/>
  <c r="V129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1" i="13"/>
  <c r="I141" i="13"/>
  <c r="K141" i="13"/>
  <c r="M141" i="13"/>
  <c r="O141" i="13"/>
  <c r="Q141" i="13"/>
  <c r="V141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62" i="13"/>
  <c r="I162" i="13"/>
  <c r="I161" i="13" s="1"/>
  <c r="K162" i="13"/>
  <c r="K161" i="13" s="1"/>
  <c r="M162" i="13"/>
  <c r="O162" i="13"/>
  <c r="O161" i="13" s="1"/>
  <c r="Q162" i="13"/>
  <c r="V162" i="13"/>
  <c r="V161" i="13" s="1"/>
  <c r="G163" i="13"/>
  <c r="I163" i="13"/>
  <c r="K163" i="13"/>
  <c r="M163" i="13"/>
  <c r="O163" i="13"/>
  <c r="Q163" i="13"/>
  <c r="V163" i="13"/>
  <c r="G165" i="13"/>
  <c r="I165" i="13"/>
  <c r="K165" i="13"/>
  <c r="M165" i="13"/>
  <c r="O165" i="13"/>
  <c r="Q165" i="13"/>
  <c r="V165" i="13"/>
  <c r="G168" i="13"/>
  <c r="M168" i="13" s="1"/>
  <c r="I168" i="13"/>
  <c r="K168" i="13"/>
  <c r="O168" i="13"/>
  <c r="Q168" i="13"/>
  <c r="V168" i="13"/>
  <c r="G171" i="13"/>
  <c r="M171" i="13" s="1"/>
  <c r="I171" i="13"/>
  <c r="K171" i="13"/>
  <c r="O171" i="13"/>
  <c r="Q171" i="13"/>
  <c r="V171" i="13"/>
  <c r="G173" i="13"/>
  <c r="I173" i="13"/>
  <c r="K173" i="13"/>
  <c r="M173" i="13"/>
  <c r="O173" i="13"/>
  <c r="Q173" i="13"/>
  <c r="V173" i="13"/>
  <c r="G175" i="13"/>
  <c r="I175" i="13"/>
  <c r="K175" i="13"/>
  <c r="M175" i="13"/>
  <c r="O175" i="13"/>
  <c r="Q175" i="13"/>
  <c r="V175" i="13"/>
  <c r="G177" i="13"/>
  <c r="I177" i="13"/>
  <c r="K177" i="13"/>
  <c r="M177" i="13"/>
  <c r="O177" i="13"/>
  <c r="Q177" i="13"/>
  <c r="V177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Q161" i="13" s="1"/>
  <c r="V183" i="13"/>
  <c r="G185" i="13"/>
  <c r="I185" i="13"/>
  <c r="K185" i="13"/>
  <c r="M185" i="13"/>
  <c r="O185" i="13"/>
  <c r="Q185" i="13"/>
  <c r="V185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V189" i="13"/>
  <c r="G191" i="13"/>
  <c r="I191" i="13"/>
  <c r="K191" i="13"/>
  <c r="M191" i="13"/>
  <c r="O191" i="13"/>
  <c r="Q191" i="13"/>
  <c r="V191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199" i="13"/>
  <c r="I199" i="13"/>
  <c r="K199" i="13"/>
  <c r="M199" i="13"/>
  <c r="O199" i="13"/>
  <c r="Q199" i="13"/>
  <c r="V199" i="13"/>
  <c r="G201" i="13"/>
  <c r="I201" i="13"/>
  <c r="K201" i="13"/>
  <c r="M201" i="13"/>
  <c r="O201" i="13"/>
  <c r="Q201" i="13"/>
  <c r="V201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5" i="13"/>
  <c r="I225" i="13"/>
  <c r="K225" i="13"/>
  <c r="M225" i="13"/>
  <c r="O225" i="13"/>
  <c r="Q225" i="13"/>
  <c r="V225" i="13"/>
  <c r="G231" i="13"/>
  <c r="G230" i="13" s="1"/>
  <c r="I231" i="13"/>
  <c r="I230" i="13" s="1"/>
  <c r="K231" i="13"/>
  <c r="K230" i="13" s="1"/>
  <c r="M231" i="13"/>
  <c r="O231" i="13"/>
  <c r="Q231" i="13"/>
  <c r="Q230" i="13" s="1"/>
  <c r="V231" i="13"/>
  <c r="V230" i="13" s="1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M238" i="13"/>
  <c r="O238" i="13"/>
  <c r="Q238" i="13"/>
  <c r="V238" i="13"/>
  <c r="G239" i="13"/>
  <c r="I239" i="13"/>
  <c r="K239" i="13"/>
  <c r="M239" i="13"/>
  <c r="O239" i="13"/>
  <c r="Q239" i="13"/>
  <c r="V239" i="13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I246" i="13"/>
  <c r="K246" i="13"/>
  <c r="M246" i="13"/>
  <c r="O246" i="13"/>
  <c r="Q246" i="13"/>
  <c r="V246" i="13"/>
  <c r="G248" i="13"/>
  <c r="I248" i="13"/>
  <c r="K248" i="13"/>
  <c r="M248" i="13"/>
  <c r="O248" i="13"/>
  <c r="O230" i="13" s="1"/>
  <c r="Q248" i="13"/>
  <c r="V248" i="13"/>
  <c r="G250" i="13"/>
  <c r="I250" i="13"/>
  <c r="K250" i="13"/>
  <c r="M250" i="13"/>
  <c r="O250" i="13"/>
  <c r="Q250" i="13"/>
  <c r="V250" i="13"/>
  <c r="G254" i="13"/>
  <c r="M254" i="13" s="1"/>
  <c r="I254" i="13"/>
  <c r="K254" i="13"/>
  <c r="O254" i="13"/>
  <c r="Q254" i="13"/>
  <c r="V254" i="13"/>
  <c r="G259" i="13"/>
  <c r="G258" i="13" s="1"/>
  <c r="I259" i="13"/>
  <c r="K259" i="13"/>
  <c r="O259" i="13"/>
  <c r="O258" i="13" s="1"/>
  <c r="Q259" i="13"/>
  <c r="Q258" i="13" s="1"/>
  <c r="V259" i="13"/>
  <c r="G261" i="13"/>
  <c r="I261" i="13"/>
  <c r="K261" i="13"/>
  <c r="M261" i="13"/>
  <c r="O261" i="13"/>
  <c r="Q261" i="13"/>
  <c r="V261" i="13"/>
  <c r="G263" i="13"/>
  <c r="I263" i="13"/>
  <c r="K263" i="13"/>
  <c r="M263" i="13"/>
  <c r="O263" i="13"/>
  <c r="Q263" i="13"/>
  <c r="V263" i="13"/>
  <c r="G266" i="13"/>
  <c r="I266" i="13"/>
  <c r="K266" i="13"/>
  <c r="K258" i="13" s="1"/>
  <c r="M266" i="13"/>
  <c r="O266" i="13"/>
  <c r="Q266" i="13"/>
  <c r="V266" i="13"/>
  <c r="G268" i="13"/>
  <c r="I268" i="13"/>
  <c r="K268" i="13"/>
  <c r="M268" i="13"/>
  <c r="O268" i="13"/>
  <c r="Q268" i="13"/>
  <c r="V268" i="13"/>
  <c r="G270" i="13"/>
  <c r="M270" i="13" s="1"/>
  <c r="I270" i="13"/>
  <c r="I258" i="13" s="1"/>
  <c r="K270" i="13"/>
  <c r="O270" i="13"/>
  <c r="Q270" i="13"/>
  <c r="V270" i="13"/>
  <c r="G273" i="13"/>
  <c r="M273" i="13" s="1"/>
  <c r="I273" i="13"/>
  <c r="K273" i="13"/>
  <c r="O273" i="13"/>
  <c r="Q273" i="13"/>
  <c r="V273" i="13"/>
  <c r="V258" i="13" s="1"/>
  <c r="G276" i="13"/>
  <c r="I276" i="13"/>
  <c r="K276" i="13"/>
  <c r="M276" i="13"/>
  <c r="O276" i="13"/>
  <c r="Q276" i="13"/>
  <c r="V276" i="13"/>
  <c r="G279" i="13"/>
  <c r="I279" i="13"/>
  <c r="K279" i="13"/>
  <c r="M279" i="13"/>
  <c r="O279" i="13"/>
  <c r="Q279" i="13"/>
  <c r="V279" i="13"/>
  <c r="G281" i="13"/>
  <c r="I281" i="13"/>
  <c r="K281" i="13"/>
  <c r="M281" i="13"/>
  <c r="O281" i="13"/>
  <c r="Q281" i="13"/>
  <c r="V281" i="13"/>
  <c r="G284" i="13"/>
  <c r="M284" i="13" s="1"/>
  <c r="I284" i="13"/>
  <c r="K284" i="13"/>
  <c r="O284" i="13"/>
  <c r="Q284" i="13"/>
  <c r="V284" i="13"/>
  <c r="G287" i="13"/>
  <c r="M287" i="13" s="1"/>
  <c r="I287" i="13"/>
  <c r="K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I289" i="13"/>
  <c r="K289" i="13"/>
  <c r="M289" i="13"/>
  <c r="O289" i="13"/>
  <c r="Q289" i="13"/>
  <c r="V289" i="13"/>
  <c r="G291" i="13"/>
  <c r="I291" i="13"/>
  <c r="K291" i="13"/>
  <c r="M291" i="13"/>
  <c r="O291" i="13"/>
  <c r="Q291" i="13"/>
  <c r="V291" i="13"/>
  <c r="G293" i="13"/>
  <c r="I293" i="13"/>
  <c r="K293" i="13"/>
  <c r="M293" i="13"/>
  <c r="O293" i="13"/>
  <c r="Q293" i="13"/>
  <c r="V293" i="13"/>
  <c r="G294" i="13"/>
  <c r="I294" i="13"/>
  <c r="K294" i="13"/>
  <c r="M294" i="13"/>
  <c r="O294" i="13"/>
  <c r="Q294" i="13"/>
  <c r="V294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1" i="13"/>
  <c r="I301" i="13"/>
  <c r="K301" i="13"/>
  <c r="M301" i="13"/>
  <c r="O301" i="13"/>
  <c r="Q301" i="13"/>
  <c r="V301" i="13"/>
  <c r="G306" i="13"/>
  <c r="G305" i="13" s="1"/>
  <c r="I306" i="13"/>
  <c r="I305" i="13" s="1"/>
  <c r="K306" i="13"/>
  <c r="K305" i="13" s="1"/>
  <c r="M306" i="13"/>
  <c r="O306" i="13"/>
  <c r="Q306" i="13"/>
  <c r="Q305" i="13" s="1"/>
  <c r="V306" i="13"/>
  <c r="V305" i="13" s="1"/>
  <c r="G308" i="13"/>
  <c r="M308" i="13" s="1"/>
  <c r="I308" i="13"/>
  <c r="K308" i="13"/>
  <c r="O308" i="13"/>
  <c r="Q308" i="13"/>
  <c r="V308" i="13"/>
  <c r="G309" i="13"/>
  <c r="M309" i="13" s="1"/>
  <c r="I309" i="13"/>
  <c r="K309" i="13"/>
  <c r="O309" i="13"/>
  <c r="Q309" i="13"/>
  <c r="V309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6" i="13"/>
  <c r="I316" i="13"/>
  <c r="K316" i="13"/>
  <c r="M316" i="13"/>
  <c r="O316" i="13"/>
  <c r="Q316" i="13"/>
  <c r="V316" i="13"/>
  <c r="G318" i="13"/>
  <c r="I318" i="13"/>
  <c r="K318" i="13"/>
  <c r="M318" i="13"/>
  <c r="O318" i="13"/>
  <c r="Q318" i="13"/>
  <c r="V318" i="13"/>
  <c r="G319" i="13"/>
  <c r="I319" i="13"/>
  <c r="K319" i="13"/>
  <c r="M319" i="13"/>
  <c r="O319" i="13"/>
  <c r="Q319" i="13"/>
  <c r="V319" i="13"/>
  <c r="G323" i="13"/>
  <c r="M323" i="13" s="1"/>
  <c r="I323" i="13"/>
  <c r="K323" i="13"/>
  <c r="O323" i="13"/>
  <c r="Q323" i="13"/>
  <c r="V323" i="13"/>
  <c r="G327" i="13"/>
  <c r="M327" i="13" s="1"/>
  <c r="I327" i="13"/>
  <c r="K327" i="13"/>
  <c r="O327" i="13"/>
  <c r="Q327" i="13"/>
  <c r="V327" i="13"/>
  <c r="G329" i="13"/>
  <c r="I329" i="13"/>
  <c r="K329" i="13"/>
  <c r="M329" i="13"/>
  <c r="O329" i="13"/>
  <c r="Q329" i="13"/>
  <c r="V329" i="13"/>
  <c r="G331" i="13"/>
  <c r="I331" i="13"/>
  <c r="K331" i="13"/>
  <c r="M331" i="13"/>
  <c r="O331" i="13"/>
  <c r="Q331" i="13"/>
  <c r="V331" i="13"/>
  <c r="G332" i="13"/>
  <c r="I332" i="13"/>
  <c r="K332" i="13"/>
  <c r="M332" i="13"/>
  <c r="O332" i="13"/>
  <c r="Q332" i="13"/>
  <c r="V332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39" i="13"/>
  <c r="M339" i="13" s="1"/>
  <c r="I339" i="13"/>
  <c r="K339" i="13"/>
  <c r="O339" i="13"/>
  <c r="Q339" i="13"/>
  <c r="V339" i="13"/>
  <c r="G343" i="13"/>
  <c r="I343" i="13"/>
  <c r="K343" i="13"/>
  <c r="M343" i="13"/>
  <c r="O343" i="13"/>
  <c r="Q343" i="13"/>
  <c r="V343" i="13"/>
  <c r="G345" i="13"/>
  <c r="I345" i="13"/>
  <c r="K345" i="13"/>
  <c r="M345" i="13"/>
  <c r="O345" i="13"/>
  <c r="Q345" i="13"/>
  <c r="V345" i="13"/>
  <c r="G347" i="13"/>
  <c r="I347" i="13"/>
  <c r="K347" i="13"/>
  <c r="M347" i="13"/>
  <c r="O347" i="13"/>
  <c r="Q347" i="13"/>
  <c r="V347" i="13"/>
  <c r="G350" i="13"/>
  <c r="I350" i="13"/>
  <c r="K350" i="13"/>
  <c r="M350" i="13"/>
  <c r="O350" i="13"/>
  <c r="Q350" i="13"/>
  <c r="V350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7" i="13"/>
  <c r="I357" i="13"/>
  <c r="K357" i="13"/>
  <c r="M357" i="13"/>
  <c r="O357" i="13"/>
  <c r="Q357" i="13"/>
  <c r="V357" i="13"/>
  <c r="G359" i="13"/>
  <c r="I359" i="13"/>
  <c r="K359" i="13"/>
  <c r="M359" i="13"/>
  <c r="O359" i="13"/>
  <c r="O305" i="13" s="1"/>
  <c r="Q359" i="13"/>
  <c r="V359" i="13"/>
  <c r="G361" i="13"/>
  <c r="I361" i="13"/>
  <c r="K361" i="13"/>
  <c r="M361" i="13"/>
  <c r="O361" i="13"/>
  <c r="Q361" i="13"/>
  <c r="V361" i="13"/>
  <c r="G363" i="13"/>
  <c r="M363" i="13" s="1"/>
  <c r="I363" i="13"/>
  <c r="K363" i="13"/>
  <c r="O363" i="13"/>
  <c r="Q363" i="13"/>
  <c r="V363" i="13"/>
  <c r="G367" i="13"/>
  <c r="M367" i="13" s="1"/>
  <c r="I367" i="13"/>
  <c r="K367" i="13"/>
  <c r="O367" i="13"/>
  <c r="Q367" i="13"/>
  <c r="V367" i="13"/>
  <c r="G371" i="13"/>
  <c r="V371" i="13"/>
  <c r="G372" i="13"/>
  <c r="I372" i="13"/>
  <c r="I371" i="13" s="1"/>
  <c r="K372" i="13"/>
  <c r="K371" i="13" s="1"/>
  <c r="M372" i="13"/>
  <c r="M371" i="13" s="1"/>
  <c r="O372" i="13"/>
  <c r="O371" i="13" s="1"/>
  <c r="Q372" i="13"/>
  <c r="Q371" i="13" s="1"/>
  <c r="V372" i="13"/>
  <c r="G377" i="13"/>
  <c r="I377" i="13"/>
  <c r="K377" i="13"/>
  <c r="M377" i="13"/>
  <c r="O377" i="13"/>
  <c r="Q377" i="13"/>
  <c r="V377" i="13"/>
  <c r="M382" i="13"/>
  <c r="G383" i="13"/>
  <c r="G382" i="13" s="1"/>
  <c r="I383" i="13"/>
  <c r="I382" i="13" s="1"/>
  <c r="K383" i="13"/>
  <c r="K382" i="13" s="1"/>
  <c r="M383" i="13"/>
  <c r="O383" i="13"/>
  <c r="O382" i="13" s="1"/>
  <c r="Q383" i="13"/>
  <c r="Q382" i="13" s="1"/>
  <c r="V383" i="13"/>
  <c r="V382" i="13" s="1"/>
  <c r="AE388" i="13"/>
  <c r="AF388" i="13"/>
  <c r="G103" i="12"/>
  <c r="G9" i="12"/>
  <c r="I9" i="12"/>
  <c r="I8" i="12" s="1"/>
  <c r="K9" i="12"/>
  <c r="K8" i="12" s="1"/>
  <c r="M9" i="12"/>
  <c r="O9" i="12"/>
  <c r="O8" i="12" s="1"/>
  <c r="Q9" i="12"/>
  <c r="Q8" i="12" s="1"/>
  <c r="V9" i="12"/>
  <c r="G14" i="12"/>
  <c r="I14" i="12"/>
  <c r="K14" i="12"/>
  <c r="M14" i="12"/>
  <c r="O14" i="12"/>
  <c r="Q14" i="12"/>
  <c r="V14" i="12"/>
  <c r="V8" i="12" s="1"/>
  <c r="G19" i="12"/>
  <c r="G8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AF103" i="12" s="1"/>
  <c r="I23" i="12"/>
  <c r="K23" i="12"/>
  <c r="O23" i="12"/>
  <c r="Q23" i="12"/>
  <c r="V23" i="12"/>
  <c r="G28" i="12"/>
  <c r="I28" i="12"/>
  <c r="K28" i="12"/>
  <c r="M28" i="12"/>
  <c r="O28" i="12"/>
  <c r="Q28" i="12"/>
  <c r="V28" i="12"/>
  <c r="G32" i="12"/>
  <c r="I32" i="12"/>
  <c r="K32" i="12"/>
  <c r="M32" i="12"/>
  <c r="O32" i="12"/>
  <c r="Q32" i="12"/>
  <c r="V32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4" i="12"/>
  <c r="O74" i="12"/>
  <c r="G75" i="12"/>
  <c r="I75" i="12"/>
  <c r="K75" i="12"/>
  <c r="M75" i="12"/>
  <c r="O75" i="12"/>
  <c r="Q75" i="12"/>
  <c r="V75" i="12"/>
  <c r="V74" i="12" s="1"/>
  <c r="G77" i="12"/>
  <c r="M77" i="12" s="1"/>
  <c r="I77" i="12"/>
  <c r="I74" i="12" s="1"/>
  <c r="K77" i="12"/>
  <c r="K74" i="12" s="1"/>
  <c r="O77" i="12"/>
  <c r="Q77" i="12"/>
  <c r="V77" i="12"/>
  <c r="G80" i="12"/>
  <c r="I80" i="12"/>
  <c r="K80" i="12"/>
  <c r="M80" i="12"/>
  <c r="O80" i="12"/>
  <c r="Q80" i="12"/>
  <c r="Q74" i="12" s="1"/>
  <c r="V80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4" i="12"/>
  <c r="M94" i="12" s="1"/>
  <c r="I94" i="12"/>
  <c r="K94" i="12"/>
  <c r="O94" i="12"/>
  <c r="Q94" i="12"/>
  <c r="V94" i="12"/>
  <c r="G98" i="12"/>
  <c r="I98" i="12"/>
  <c r="K98" i="12"/>
  <c r="G99" i="12"/>
  <c r="M99" i="12" s="1"/>
  <c r="M98" i="12" s="1"/>
  <c r="I99" i="12"/>
  <c r="K99" i="12"/>
  <c r="O99" i="12"/>
  <c r="O98" i="12" s="1"/>
  <c r="Q99" i="12"/>
  <c r="Q98" i="12" s="1"/>
  <c r="V99" i="12"/>
  <c r="V98" i="12" s="1"/>
  <c r="AE103" i="12"/>
  <c r="I20" i="1"/>
  <c r="I19" i="1"/>
  <c r="I18" i="1"/>
  <c r="I17" i="1"/>
  <c r="I16" i="1"/>
  <c r="F46" i="1"/>
  <c r="G23" i="1" s="1"/>
  <c r="H46" i="1"/>
  <c r="I45" i="1"/>
  <c r="I44" i="1"/>
  <c r="I43" i="1"/>
  <c r="I42" i="1"/>
  <c r="I40" i="1"/>
  <c r="I72" i="1" l="1"/>
  <c r="J70" i="1" s="1"/>
  <c r="J65" i="1"/>
  <c r="J66" i="1"/>
  <c r="J58" i="1"/>
  <c r="J60" i="1"/>
  <c r="J54" i="1"/>
  <c r="J64" i="1"/>
  <c r="J59" i="1"/>
  <c r="J61" i="1"/>
  <c r="J62" i="1"/>
  <c r="J55" i="1"/>
  <c r="J67" i="1"/>
  <c r="J57" i="1"/>
  <c r="J63" i="1"/>
  <c r="J69" i="1"/>
  <c r="J71" i="1"/>
  <c r="J53" i="1"/>
  <c r="J56" i="1"/>
  <c r="J68" i="1"/>
  <c r="I41" i="1"/>
  <c r="G46" i="1"/>
  <c r="G25" i="1" s="1"/>
  <c r="A27" i="1" s="1"/>
  <c r="A28" i="1" s="1"/>
  <c r="G28" i="1" s="1"/>
  <c r="G27" i="1" s="1"/>
  <c r="G29" i="1" s="1"/>
  <c r="M43" i="15"/>
  <c r="G43" i="15"/>
  <c r="M10" i="15"/>
  <c r="M8" i="15" s="1"/>
  <c r="M14" i="14"/>
  <c r="M46" i="14"/>
  <c r="M58" i="14"/>
  <c r="M8" i="14"/>
  <c r="M33" i="14"/>
  <c r="AF68" i="14"/>
  <c r="G33" i="14"/>
  <c r="G14" i="14"/>
  <c r="G41" i="14"/>
  <c r="G29" i="14"/>
  <c r="G58" i="14"/>
  <c r="G46" i="14"/>
  <c r="M305" i="13"/>
  <c r="M161" i="13"/>
  <c r="M64" i="13"/>
  <c r="M230" i="13"/>
  <c r="M41" i="13"/>
  <c r="G161" i="13"/>
  <c r="G41" i="13"/>
  <c r="M9" i="13"/>
  <c r="M8" i="13" s="1"/>
  <c r="M259" i="13"/>
  <c r="M258" i="13" s="1"/>
  <c r="M74" i="12"/>
  <c r="M23" i="12"/>
  <c r="M19" i="12"/>
  <c r="M8" i="12" s="1"/>
  <c r="J41" i="1"/>
  <c r="J40" i="1"/>
  <c r="J45" i="1"/>
  <c r="J42" i="1"/>
  <c r="J39" i="1"/>
  <c r="J46" i="1" s="1"/>
  <c r="J43" i="1"/>
  <c r="J44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<sst xmlns="http://schemas.openxmlformats.org/spreadsheetml/2006/main" count="2860" uniqueCount="800">
  <si>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</si>
  <si>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</si>
  <si>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</si>
  <si>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</si>
  <si>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</si>
  <si>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</si>
  <si>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</si>
  <si>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</si>
  <si>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</si>
  <si>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</si>
  <si>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</si>
  <si>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</si>
  <si>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</si>
  <si>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</si>
  <si>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</si>
  <si>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</si>
  <si>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</si>
  <si>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</si>
  <si>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</si>
  <si>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</si>
  <si>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</si>
  <si>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</si>
  <si>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</si>
  <si>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</si>
  <si>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</si>
  <si>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</si>
  <si>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</si>
  <si>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</si>
  <si>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</si>
  <si>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</si>
  <si>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</si>
  <si>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</si>
  <si>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</si>
  <si>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</si>
  <si>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</si>
  <si>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</si>
  <si>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</si>
  <si>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</si>
  <si>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</si>
  <si>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</si>
  <si>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</si>
  <si>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</si>
  <si>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</si>
  <si>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Libor Staněk</t>
  </si>
  <si>
    <t>219003-03</t>
  </si>
  <si>
    <t>Nový Jičín - Zimní stadion</t>
  </si>
  <si>
    <t>18.2.2020</t>
  </si>
  <si>
    <t>Stavba</t>
  </si>
  <si>
    <t>Stavební objekt</t>
  </si>
  <si>
    <t>SO01</t>
  </si>
  <si>
    <t>Modernizace plynové kotelny Zimní stadion v Novém Jičíně</t>
  </si>
  <si>
    <t>01</t>
  </si>
  <si>
    <t>Plynová odběrná zařízení</t>
  </si>
  <si>
    <t>02</t>
  </si>
  <si>
    <t>Technologie</t>
  </si>
  <si>
    <t>03</t>
  </si>
  <si>
    <t>Měření, regulace a silnoproudá elektrotechnika</t>
  </si>
  <si>
    <t>04</t>
  </si>
  <si>
    <t>Ostatní a vedlejší náklady</t>
  </si>
  <si>
    <t>Celkem za stavbu</t>
  </si>
  <si>
    <t>CZK</t>
  </si>
  <si>
    <t>Rekapitulace dílů</t>
  </si>
  <si>
    <t>Typ dílu</t>
  </si>
  <si>
    <t>11</t>
  </si>
  <si>
    <t>Ostatní elektro</t>
  </si>
  <si>
    <t>3</t>
  </si>
  <si>
    <t>Rozvaděč</t>
  </si>
  <si>
    <t>4</t>
  </si>
  <si>
    <t>Ventily, čidla a napájení</t>
  </si>
  <si>
    <t>5</t>
  </si>
  <si>
    <t>Kabelové trasy, kabely</t>
  </si>
  <si>
    <t>8</t>
  </si>
  <si>
    <t>Software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</si>
  <si>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</si>
  <si>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</si>
  <si>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</si>
  <si>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</si>
  <si>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</si>
  <si>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</si>
  <si>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</si>
  <si>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</si>
  <si>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</si>
  <si>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</si>
  <si>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</si>
  <si>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</si>
  <si>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</si>
  <si>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</si>
  <si>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</si>
  <si>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</si>
  <si>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</si>
  <si>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</si>
  <si>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MaR_HW</t>
  </si>
  <si>
    <t>Hardware</t>
  </si>
  <si>
    <t>MAR_OE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</si>
  <si>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</si>
  <si>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</si>
  <si>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</si>
  <si>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</si>
  <si>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</si>
  <si>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</si>
  <si>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</si>
  <si>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</si>
  <si>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</si>
  <si>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</si>
  <si>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</si>
  <si>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</si>
  <si>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</si>
  <si>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</si>
  <si>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</si>
  <si>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</si>
  <si>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</si>
  <si>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</si>
  <si>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</si>
  <si>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</si>
  <si>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</si>
  <si>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</si>
  <si>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</si>
  <si>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</si>
  <si>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</si>
  <si>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</si>
  <si>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</si>
  <si>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</si>
  <si>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</si>
  <si>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</si>
  <si>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</si>
  <si>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</si>
  <si>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</si>
  <si>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723120203R00</t>
  </si>
  <si>
    <t>Potrubí z trubek černých závitových svařovaných DN 20</t>
  </si>
  <si>
    <t>m</t>
  </si>
  <si>
    <t>800-721</t>
  </si>
  <si>
    <t>RTS 20/ I</t>
  </si>
  <si>
    <t>RTS 19/ I</t>
  </si>
  <si>
    <t>Práce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</si>
  <si>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</si>
  <si>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</si>
  <si>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</si>
  <si>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</si>
  <si>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</si>
  <si>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</si>
  <si>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3,5</t>
  </si>
  <si>
    <t>VV</t>
  </si>
  <si>
    <t>723120205R00</t>
  </si>
  <si>
    <t>Potrubí z trubek černých závitových svařovaných DN 32</t>
  </si>
  <si>
    <t>723150801R00</t>
  </si>
  <si>
    <t>Demontáž potrubí svařovaného z trubek hladkých do D 32 mm</t>
  </si>
  <si>
    <t>Indiv</t>
  </si>
  <si>
    <t>5,3</t>
  </si>
  <si>
    <t>723150803R00</t>
  </si>
  <si>
    <t>Demontáž potrubí svařovaného z trubek hladkých přes D 44,5 mm do D 76 mm</t>
  </si>
  <si>
    <t>1</t>
  </si>
  <si>
    <t>723190901R00</t>
  </si>
  <si>
    <t>Opravy plynovodního potrubí doplňkové práce_x000D_
 uzavření nebo otevření plynového potrubí při opravách</t>
  </si>
  <si>
    <t>kus</t>
  </si>
  <si>
    <t>Množství dle uzavíraných úseků</t>
  </si>
  <si>
    <t>- připojovací potrubí od akumulačního zásobníku až po napojení na kotel</t>
  </si>
  <si>
    <t>- úsek pro osazení bezpečnostního uzávěru plynu</t>
  </si>
  <si>
    <t>2</t>
  </si>
  <si>
    <t>723190907R00</t>
  </si>
  <si>
    <t>Opravy plynovodního potrubí doplňkové práce_x000D_
 odvzdušnění a napuštění plynového potrubí</t>
  </si>
  <si>
    <t>Viz TZ D.1.4.b-01</t>
  </si>
  <si>
    <t/>
  </si>
  <si>
    <t>4*3+6</t>
  </si>
  <si>
    <t>723190909R00</t>
  </si>
  <si>
    <t>Opravy plynovodního potrubí doplňkové práce_x000D_
 neúřední tlaková zkouška dosavadního potrubí</t>
  </si>
  <si>
    <t>723225113R00</t>
  </si>
  <si>
    <t>Armatury závitové s jedním závitem včetně materiálu vzorkovací ventil přímý, vnitřní závit, DN 15, mosaz</t>
  </si>
  <si>
    <t>Viz TZ D.1.4.b-01, D.1.4.b-04, 05</t>
  </si>
  <si>
    <t>723237214R00</t>
  </si>
  <si>
    <t>Kohout kulový  , mosazný, závit vnitřní-vnitřní, DN 20, PN 5, včetně dodávky materiálu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</si>
  <si>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</si>
  <si>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</si>
  <si>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</si>
  <si>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</si>
  <si>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723237220R00</t>
  </si>
  <si>
    <t>Uchycení potrubí</t>
  </si>
  <si>
    <t>soubor</t>
  </si>
  <si>
    <t>Vlastní</t>
  </si>
  <si>
    <t>723237221R00</t>
  </si>
  <si>
    <t>Revize plynu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</si>
  <si>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</si>
  <si>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</si>
  <si>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</si>
  <si>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</si>
  <si>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</si>
  <si>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</si>
  <si>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723237226R00</t>
  </si>
  <si>
    <t>Úprava přívodního plynového potrubí pro osazení bezpečnostního uzávěru plynu</t>
  </si>
  <si>
    <t>723260831R00</t>
  </si>
  <si>
    <t>Bezpečnostní uzávěr NTL plynu, DN40 přírubový, Qmax=50 m3/h, včetně montáže</t>
  </si>
  <si>
    <t>Bezpečnostní uzávěr plynu osazen nově v plynoměrném kiosku za plynoměrem.</t>
  </si>
  <si>
    <t>723295214R00</t>
  </si>
  <si>
    <t>Filtr, vnitřní-vnitřní z. GIACOMINI R74A DN 32</t>
  </si>
  <si>
    <t>31941135R</t>
  </si>
  <si>
    <t>koleno 90 °; jednoznačné; DN 3/4" mm; temperovaná litina; černé; spoj s vnějším a vnitřním závitem</t>
  </si>
  <si>
    <t>SPCM</t>
  </si>
  <si>
    <t>Specifikace</t>
  </si>
  <si>
    <t>POL3_</t>
  </si>
  <si>
    <t>31941137R</t>
  </si>
  <si>
    <t>koleno 90 °; jednoznačné; DN 5/4" mm; temperovaná litina; černé; spoj s vnějším a vnitřním závitem</t>
  </si>
  <si>
    <t>723-01</t>
  </si>
  <si>
    <t>Manometr 0-4kPa, M20x1,5, včetně kondenzační smyčky a třícest. zkušebního ventilu, včetně montáže</t>
  </si>
  <si>
    <t>Viz TZ D.1.4.b-01, D.1.4.b-05, 06</t>
  </si>
  <si>
    <t>998723101R00</t>
  </si>
  <si>
    <t>Přesun hmot pro vnitřní plynovod v objektech výšky do 6 m</t>
  </si>
  <si>
    <t>t</t>
  </si>
  <si>
    <t>Přesun hmot</t>
  </si>
  <si>
    <t>POL7_</t>
  </si>
  <si>
    <t>vodorovně do 50 m</t>
  </si>
  <si>
    <t xml:space="preserve">Hmotnosti z položek s pořadovými čísly: : </t>
  </si>
  <si>
    <t xml:space="preserve">1,2,3,4,8,9,10,11,18,19,20,21,22, : </t>
  </si>
  <si>
    <t>Součet: : 0,18150</t>
  </si>
  <si>
    <t>998723192R00</t>
  </si>
  <si>
    <t>Přesun hmot pro vnitřní plynovod příplatek k ceně za zvětšený přesun přes vymezenou největší dopravní vzdálenost_x000D_
 do 100 m</t>
  </si>
  <si>
    <t>734200823R00</t>
  </si>
  <si>
    <t>Demontáž závitových armatur se dvěma závity, přes 1 do G 6/4"</t>
  </si>
  <si>
    <t>800-731</t>
  </si>
  <si>
    <t>734263315R00</t>
  </si>
  <si>
    <t>Šroubení včetně dodávky materiálu topenářské, přímé, mosazné, DN 32, PN 10, včetně dodávky materiálu</t>
  </si>
  <si>
    <t>Položka pořadí 10 : 1,00000*2</t>
  </si>
  <si>
    <t>Položka pořadí 19 : 1,00000*2</t>
  </si>
  <si>
    <t>734265312R00</t>
  </si>
  <si>
    <t>Šroubení včetně dodávky materiálu topenářské šroubení, DN 15, přímé, PN 16, mosaz</t>
  </si>
  <si>
    <t>Položka pořadí 11 : 1,00000*2</t>
  </si>
  <si>
    <t>Položka pořadí 8 : 1,00000*2</t>
  </si>
  <si>
    <t>734265313R00</t>
  </si>
  <si>
    <t>Šroubení včetně dodávky materiálu topenářské, přímé, mosazné, DN 20, PN 16, včetně dodávky materiálu</t>
  </si>
  <si>
    <t>Položka pořadí 9 : 1,00000*2</t>
  </si>
  <si>
    <t>734494121R00</t>
  </si>
  <si>
    <t>Stavoznaky, ochranné jímky, návarky návarky s metrickým závitem_x000D_
 M 20x1,5, délka do 220 mm</t>
  </si>
  <si>
    <t>Položka pořadí 22 : 1,00000</t>
  </si>
  <si>
    <t>734263320R00</t>
  </si>
  <si>
    <t>Redukce ocelová varná DN 32/25, montáž v ceně potrubí</t>
  </si>
  <si>
    <t>998734101R00</t>
  </si>
  <si>
    <t>Přesun hmot pro armatury v objektech výšky do 6 m</t>
  </si>
  <si>
    <t xml:space="preserve">25,27,28,29,30, : </t>
  </si>
  <si>
    <t>Součet: : 0,00266</t>
  </si>
  <si>
    <t>998734193R00</t>
  </si>
  <si>
    <t>Přesun hmot pro armatury příplatek k ceně za zvětšený přesun přes vymezenou největší dopravní vzdálenost_x000D_
 do 500 m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</si>
  <si>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</si>
  <si>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</si>
  <si>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</si>
  <si>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</si>
  <si>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SUM</t>
  </si>
  <si>
    <t>END</t>
  </si>
  <si>
    <t>713713100R00</t>
  </si>
  <si>
    <t>Izolace potrubí pouzdry z minerální vlny s AL polepem DN20, tl. 20 mm, vč. montáže</t>
  </si>
  <si>
    <t>Viz výkres D.1.4.d-04, 05</t>
  </si>
  <si>
    <t>Položka pořadí 88 : 2,00000</t>
  </si>
  <si>
    <t>713713101R10</t>
  </si>
  <si>
    <t>Izolace potrubí pouzdry z minerální vlny s AL polepem DN40, tl. 30 mm, vč. montáže</t>
  </si>
  <si>
    <t>Položka pořadí 89 : 3,80000</t>
  </si>
  <si>
    <t>713713101R12</t>
  </si>
  <si>
    <t>Izolace potrubí pouzdry z minerální vlny s AL polepem DN50, tl. 50 mm, vč. montáže</t>
  </si>
  <si>
    <t>Položka pořadí 90 : 8,50000</t>
  </si>
  <si>
    <t>713713102R00</t>
  </si>
  <si>
    <t>Izolace potrubí pouzdry z minerální vlny s AL polepem DN65, tl. 50 mm, vč. montáže</t>
  </si>
  <si>
    <t>Položka pořadí 93 : 24,50000</t>
  </si>
  <si>
    <t>713713102R10</t>
  </si>
  <si>
    <t>Izolace potrubí pouzdry z minerální vlny s AL polepem DN100, tl. 60 mm, vč. montáže</t>
  </si>
  <si>
    <t>Položka pořadí 94 : 2,30000</t>
  </si>
  <si>
    <t>713713103R00</t>
  </si>
  <si>
    <t>Izolační pouzdro na armatury, UK DN 65, vč. montáže</t>
  </si>
  <si>
    <t>viz výkres D.2-04, 05</t>
  </si>
  <si>
    <t>Položka pořadí 121 : 2,00000</t>
  </si>
  <si>
    <t>Položka pořadí 111 : 2,00000</t>
  </si>
  <si>
    <t>Položka pořadí 113 : 6,00000</t>
  </si>
  <si>
    <t>713713105R00</t>
  </si>
  <si>
    <t>Izolační rohož z minerální vlny tl. 100 mm, pro rozdělovač a sběrač, včetně montáže</t>
  </si>
  <si>
    <t>m2</t>
  </si>
  <si>
    <t>998713101R00</t>
  </si>
  <si>
    <t>Přesun hmot pro izolace tepelné v objektech výšky do 6 m</t>
  </si>
  <si>
    <t>800-713</t>
  </si>
  <si>
    <t>50 m vodorovně</t>
  </si>
  <si>
    <t xml:space="preserve">1,2,3,4,5,6,7, : </t>
  </si>
  <si>
    <t>Součet: : 0,06230</t>
  </si>
  <si>
    <t>998713192R00</t>
  </si>
  <si>
    <t>Přesun hmot pro izolace tepelné příplatek k ceně za zvětšený přesun přes vymezenou největší dopravní vzdálenost za vzdálenost do 100 m</t>
  </si>
  <si>
    <t>721176102R00</t>
  </si>
  <si>
    <t>Potrubí HT připojovací vnější průměr D 40 mm, tloušťka stěny 1,8 mm, DN 40</t>
  </si>
  <si>
    <t>včetně tvarovek, objímek. Bez zednických výpomocí.</t>
  </si>
  <si>
    <t>18,5</t>
  </si>
  <si>
    <t>721176103R00</t>
  </si>
  <si>
    <t>Potrubí HT připojovací vnější průměr D 50 mm, tloušťka stěny 1,8 mm, DN 50</t>
  </si>
  <si>
    <t>Potrubí včetně tvarovek. Bez zednických výpomocí.</t>
  </si>
  <si>
    <t>Viz výkres D.2-04, 05</t>
  </si>
  <si>
    <t>721176130R00</t>
  </si>
  <si>
    <t>Zápachová uzávěrka pro odkapávání kondenzátu, včetně montáže</t>
  </si>
  <si>
    <t>721176131R00</t>
  </si>
  <si>
    <t>Nálevka se sifonem pro odkapávání kondenzátu včetně montáže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</si>
  <si>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</si>
  <si>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</si>
  <si>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</si>
  <si>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10,11,12,13, : </t>
  </si>
  <si>
    <t>Součet: : 0,01841</t>
  </si>
  <si>
    <t>998721192R00</t>
  </si>
  <si>
    <t>Přesun hmot pro vnitřní kanalizaci příplatek k ceně za zvětšený přesun přes vymezenou největší dopravní vzdálenost_x000D_
 do 100 m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</si>
  <si>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</si>
  <si>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</si>
  <si>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</si>
  <si>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</si>
  <si>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722172314R00</t>
  </si>
  <si>
    <t>Potrubí z plastických hmot polypropylenové potrubí PP-R, D 40 mm, s 5,5 mm, PN 16, polyfúzně svařované, včetně zednických výpomocí</t>
  </si>
  <si>
    <t>včetně tvarovek, bez zednických výpomocí</t>
  </si>
  <si>
    <t>5,2</t>
  </si>
  <si>
    <t>722172315R00</t>
  </si>
  <si>
    <t>Potrubí z plastických hmot polypropylenové potrubí PP-R, D 50 mm, s 6,9 mm, PN 16, polyfúzně svařované, včetně zednických výpomocí</t>
  </si>
  <si>
    <t>2,7</t>
  </si>
  <si>
    <t>722172333R00</t>
  </si>
  <si>
    <t>Potrubí z plastických hmot polypropylenové potrubí PP-R, D 32 mm, s 5,4 mm, PN 20, polyfúzně svařované, včetně zednických výpomocí</t>
  </si>
  <si>
    <t>Potrubí cirkulace.</t>
  </si>
  <si>
    <t>4,5</t>
  </si>
  <si>
    <t>722172335R00</t>
  </si>
  <si>
    <t>Potrubí z plastických hmot polypropylenové potrubí PP-R, D 50 mm, s 8,3 mm, PN 20, polyfúzně svařované, včetně zednických výpomocí</t>
  </si>
  <si>
    <t>Potrubí teplé vody.</t>
  </si>
  <si>
    <t>12,5</t>
  </si>
  <si>
    <t>722181213RV9</t>
  </si>
  <si>
    <t>Izolace vodovodního potrubí návleková z trubic z pěnového polyetylenu, tloušťka stěny 13 mm, d 40 mm</t>
  </si>
  <si>
    <t>V položce je kalkulována dodávka izolační trubice, spon a lepicí pásky.</t>
  </si>
  <si>
    <t>Položka pořadí 18 : 5,20000</t>
  </si>
  <si>
    <t>722181213RW6</t>
  </si>
  <si>
    <t>Izolace vodovodního potrubí návleková z trubic z pěnového polyetylenu, tloušťka stěny 13 mm, d 50 mm</t>
  </si>
  <si>
    <t>viz. technická zpráva</t>
  </si>
  <si>
    <t>Položka pořadí 21 : 12,50000</t>
  </si>
  <si>
    <t>722181214RU1</t>
  </si>
  <si>
    <t>Izolace vodovodního potrubí návleková z trubic z pěnového polyetylenu, tloušťka stěny 20 mm, d 32 mm</t>
  </si>
  <si>
    <t>Položka pořadí 20 : 4,50000</t>
  </si>
  <si>
    <t>722181214RW6</t>
  </si>
  <si>
    <t>Izolace vodovodního potrubí návleková z trubic z pěnového polyetylenu, tloušťka stěny 20 mm, d 50 mm</t>
  </si>
  <si>
    <t>722221112R00</t>
  </si>
  <si>
    <t>Kohout kulový, vypouštěcí a napouštěcí, vnější závit, mosazný, DN 15, PN 10, včetně dodávky materiálu</t>
  </si>
  <si>
    <t>viz. výkres D.2-05</t>
  </si>
  <si>
    <t>722235654R00</t>
  </si>
  <si>
    <t>Ventil zpětný ventil, vnitřní-vnitřní závit, DN 32, PN 20, mosaz</t>
  </si>
  <si>
    <t>722235114R00</t>
  </si>
  <si>
    <t>Kohout kulový, mosazný, vnitřní-vnitřní závit, DN 32, PN 25, včetně dodávky materiálu</t>
  </si>
  <si>
    <t>722235524R00</t>
  </si>
  <si>
    <t>Filtr vodovodní, mosazný, vnitřní-vnitřní závit , DN 32, PN 20, včetně dodávky materiálu</t>
  </si>
  <si>
    <t>722280106R00</t>
  </si>
  <si>
    <t>Tlakové zkoušky vodovodního potrubí do DN 32</t>
  </si>
  <si>
    <t>Včetně dodávky vody, uzavření a zabezpečení konců potrubí.</t>
  </si>
  <si>
    <t>viz.technická zpráva</t>
  </si>
  <si>
    <t>Položka pořadí 16 : 1,00000</t>
  </si>
  <si>
    <t>Položka pořadí 17 : 4,00000</t>
  </si>
  <si>
    <t>722280107R00</t>
  </si>
  <si>
    <t>Tlakové zkoušky vodovodního potrubí přes DN 32 do DN 40</t>
  </si>
  <si>
    <t>Položka pořadí 19 : 2,70000</t>
  </si>
  <si>
    <t>722290234R00</t>
  </si>
  <si>
    <t>Proplach a dezinfekce vodovodního potrubí do DN 80</t>
  </si>
  <si>
    <t>Položka pořadí 31 : 15,20000</t>
  </si>
  <si>
    <t>Položka pořadí 30 : 14,70000</t>
  </si>
  <si>
    <t>722000000R00</t>
  </si>
  <si>
    <t>Teploměr 0-120°C, včetně montáže</t>
  </si>
  <si>
    <t>722100000R00</t>
  </si>
  <si>
    <t>Manometr 0-10 bar, M20x1,5, včetně montáže</t>
  </si>
  <si>
    <t>722300004R00</t>
  </si>
  <si>
    <t>Cirkulační oběhové čerpadlo, závitové, DN32, PN10, Qmax=4,5 m3/h při H= 5 m, korozivzdorná ocel, včetně montáže</t>
  </si>
  <si>
    <t>722300005R00</t>
  </si>
  <si>
    <t>Průtočná tlaková expanzní nádoba o objemu 8 l, PN16, s armaturou zajištující průtok nádobou, pro pitnou vodu, včetně montáže</t>
  </si>
  <si>
    <t>722360000R00</t>
  </si>
  <si>
    <t>Napojení na stávající rozvod SV</t>
  </si>
  <si>
    <t>722360001R00</t>
  </si>
  <si>
    <t>Napojení na stávající rozvod TV</t>
  </si>
  <si>
    <t>722360002R00</t>
  </si>
  <si>
    <t>Napojení na stávající rozvod CV</t>
  </si>
  <si>
    <t>722410000R00</t>
  </si>
  <si>
    <t>Žlab pozinkovaný pro potrubí d 40 mm, včetně montáže</t>
  </si>
  <si>
    <t xml:space="preserve">m     </t>
  </si>
  <si>
    <t>Viz výkres D.2-05</t>
  </si>
  <si>
    <t>722420000R00</t>
  </si>
  <si>
    <t>Žlab pozinkovaný pro potrubí d 50 mm, včetně montáže</t>
  </si>
  <si>
    <t>998722101R00</t>
  </si>
  <si>
    <t>Přesun hmot pro vnitřní vodovod v objektech výšky do 6 m</t>
  </si>
  <si>
    <t xml:space="preserve">16,17,18,19,20,21,22,23,24,25,27,28,32,33,34,35,36,40,41, : </t>
  </si>
  <si>
    <t>Součet: : 0,25730</t>
  </si>
  <si>
    <t>998722192R00</t>
  </si>
  <si>
    <t>Přesun hmot pro vnitřní vodovod příplatek k ceně za zvětšený přesun přes vymezenou největší dopravní vzdálenost_x000D_
 do 100 m</t>
  </si>
  <si>
    <t>731201813R00</t>
  </si>
  <si>
    <t>Demontáž kotlů ocelových žárotrubných skříňových s polomechanickým roštem o výkonu přes 75 do 120 kW</t>
  </si>
  <si>
    <t>731-00</t>
  </si>
  <si>
    <t>Montáž kotle kondenzačního s nerezovým výměníkem, kapalina/plyn do 120 kW, nerezový výměník</t>
  </si>
  <si>
    <t>Viz TZ D.2-01, D.2-04, 05</t>
  </si>
  <si>
    <t>731-01</t>
  </si>
  <si>
    <t>Stacionární kondenzační kotel s nerezovým výměníkem o maximálním výkonu 105,7 kW, včetně příslušenství, technické a fyzikální vlasnosti viz technická zpráva</t>
  </si>
  <si>
    <t>Včetně regulačního přístroje MASTER, hlídače minimálního tlaku a kaskádového modulu pro daný typ kotle.</t>
  </si>
  <si>
    <t>731-01a</t>
  </si>
  <si>
    <t>Plynový hořák pro příslušný typ kotle, včetně příslušenství a montáže</t>
  </si>
  <si>
    <t>včetně regulátoru, filtru a kulového uzávěru.</t>
  </si>
  <si>
    <t>731-01b</t>
  </si>
  <si>
    <t>Nerezový výměník pro TV o výkonu 50 kW, včetně montáže a izolace</t>
  </si>
  <si>
    <t>731-01ba</t>
  </si>
  <si>
    <t>Montáž nerezového výměníku o výkonu 50 kW</t>
  </si>
  <si>
    <t>731-01c</t>
  </si>
  <si>
    <t>Nerezový výměník pro TV o výkonu 75 kW, včetně montáže a izolace</t>
  </si>
  <si>
    <t>731-01ca</t>
  </si>
  <si>
    <t>Montáž nerezového výměníku o výkonu 75 kW</t>
  </si>
  <si>
    <t>731-02</t>
  </si>
  <si>
    <t>Napojení na stávající rozvody ÚT</t>
  </si>
  <si>
    <t>Viz D.2-04</t>
  </si>
  <si>
    <t>731-03</t>
  </si>
  <si>
    <t>Neutralizační zařízení kondenzátu pro výkon min. 200 kW, včetně granulátu</t>
  </si>
  <si>
    <t>Viz TZ D.2-01, D.2-04, 05,</t>
  </si>
  <si>
    <t>731-04</t>
  </si>
  <si>
    <t>Montáž neutralizačního zařízení</t>
  </si>
  <si>
    <t>Viz TZ D.2-01, D.2-08</t>
  </si>
  <si>
    <t>731-10</t>
  </si>
  <si>
    <t>Komín a odkouření - Připojovací kus 183/DN160 plast, s měřícím otvorem</t>
  </si>
  <si>
    <t>Viz TZ D.2-01, D.2-07</t>
  </si>
  <si>
    <t>731-13</t>
  </si>
  <si>
    <t>Komín a odkouření - Prodloužení 500 mm, DN160, s revizním otvorem</t>
  </si>
  <si>
    <t>731-14</t>
  </si>
  <si>
    <t>Komín a odkouření - Prodloužení 1000 mm, DN160</t>
  </si>
  <si>
    <t>731-17</t>
  </si>
  <si>
    <t>Komín a odkouření - Koleno 87°, DN160 s revizním otvorem</t>
  </si>
  <si>
    <t>731-17a</t>
  </si>
  <si>
    <t>Komín a odkouření - Koleno 87°, DN160</t>
  </si>
  <si>
    <t>731-17b</t>
  </si>
  <si>
    <t>Komín a odkouření - Koleno 45°, DN160 s revizním otvorem</t>
  </si>
  <si>
    <t>731-18</t>
  </si>
  <si>
    <t>Komín a odkouření - Sada šachty DN160, vč. patního kolena, hlavice a rozpěrných držáků</t>
  </si>
  <si>
    <t>731-20</t>
  </si>
  <si>
    <t>Komín a odkouření - Ukončovací hlavice, DN160</t>
  </si>
  <si>
    <t>731-20c</t>
  </si>
  <si>
    <t>Komín a odkouření - Těsnící manžeta odvodu spalin</t>
  </si>
  <si>
    <t>Tlumič osazen na výstupu spalin z kotle.</t>
  </si>
  <si>
    <t>731-21</t>
  </si>
  <si>
    <t>Montáž odkouření, komín 8,5 m</t>
  </si>
  <si>
    <t>731-22</t>
  </si>
  <si>
    <t>Komín a odkouření - spojovací materiál, distanční objímky, těsnění aj.</t>
  </si>
  <si>
    <t>731-25</t>
  </si>
  <si>
    <t>Demontáž technologie - Odkouření od kotle, včetně veškerého příslušenství, viz technická zpráva a výkresová část</t>
  </si>
  <si>
    <t>Viz TZ D.2-01, D.2-03</t>
  </si>
  <si>
    <t>731-30</t>
  </si>
  <si>
    <t>Přenosný hasicí přístroj CO2 s hasicí schopností min. 55 B</t>
  </si>
  <si>
    <t>Viz TZ D.1.4.d-01, D.1.3_PBŘ</t>
  </si>
  <si>
    <t>731-32</t>
  </si>
  <si>
    <t>Detektor pro kontrolu těsnosti spojů</t>
  </si>
  <si>
    <t>Viz TZ D.1.4.d-01,  D.1.3_PBŘ</t>
  </si>
  <si>
    <t>731-33</t>
  </si>
  <si>
    <t>Lékárnička</t>
  </si>
  <si>
    <t>731-34</t>
  </si>
  <si>
    <t>Bateriová svítilna</t>
  </si>
  <si>
    <t>731-35</t>
  </si>
  <si>
    <t>Detektor oxidu uhelnatého</t>
  </si>
  <si>
    <t>998731101R00</t>
  </si>
  <si>
    <t>Přesun hmot pro kotelny umístěné ve výšce (hloubce) do 6 m</t>
  </si>
  <si>
    <t xml:space="preserve">44,45,46,47,48,49,50,51,53,54,55,56,57,58,59,60,61,62,63,64,65,67, : </t>
  </si>
  <si>
    <t>Součet: : 0,92257</t>
  </si>
  <si>
    <t>998731193R00</t>
  </si>
  <si>
    <t>Přesun hmot pro kotelny příplatek k ceně za zvětšený přesun přes vymezenou největší dopravní vzdálenost_x000D_
 do 500 m</t>
  </si>
  <si>
    <t>732111135R00</t>
  </si>
  <si>
    <t>Rozdělovače a sběrače včetně dodávky (výroby) těles_x000D_
 tělesa rozdělovačů a sběračů o délce 1 m, DN 150</t>
  </si>
  <si>
    <t>Včetně tělesa základní délky 1 m, dna a odvodňovacího hrdla.</t>
  </si>
  <si>
    <t>732111233R00</t>
  </si>
  <si>
    <t>Rozdělovače a sběrače včetně dodávky (výroby) těles_x000D_
 příplatek k ceně za každých dalších i započatých 0,5 m délky tělěsa, DN 150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</si>
  <si>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</si>
  <si>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</si>
  <si>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</si>
  <si>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</si>
  <si>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732111328R00</t>
  </si>
  <si>
    <t>Rozdělovače a sběrače včetně dodávky (výroby) těles_x000D_
 trubková hrdla rozdělovačů a sběračů bez přírub, DN 100</t>
  </si>
  <si>
    <t>732199100RM1</t>
  </si>
  <si>
    <t>Montáž orientačních štítků s dodávkou orientačního štítku</t>
  </si>
  <si>
    <t>732214813R00</t>
  </si>
  <si>
    <t>Demontáž ohříváků zásobníkových - vypouštění vody z ohříváků_x000D_
 o obsahu do 630 l</t>
  </si>
  <si>
    <t>Vypuštění akumulační nádoby o objemu 500 l.</t>
  </si>
  <si>
    <t>Viz výkres D.2-03</t>
  </si>
  <si>
    <t>732393815R00</t>
  </si>
  <si>
    <t>Ostatní - rozřezání demontovaných nádrží_x000D_
 o obsahu nádrže do 1000 l</t>
  </si>
  <si>
    <t>732420812R00</t>
  </si>
  <si>
    <t>Demontáž čerpadel oběhových spirálních(do potrubí) DN 40</t>
  </si>
  <si>
    <t>732211850R00</t>
  </si>
  <si>
    <t>Demontáž ohříváků zásobníkových stacionárních do 630 l</t>
  </si>
  <si>
    <t>732221820R00</t>
  </si>
  <si>
    <t>Demontáž protiproud.výměníku s vložkou U pro ohřev TUV</t>
  </si>
  <si>
    <t>732432100R00</t>
  </si>
  <si>
    <t>Oběhové čerpadlo s aut. přizpůsobením výkonu, DN40, PN10, závitové, Qnom=2,5 m3/h při H= 5 m, včetně montáže</t>
  </si>
  <si>
    <t>Viz TZ D.2-01, D.2-05</t>
  </si>
  <si>
    <t>998732101R00</t>
  </si>
  <si>
    <t>Přesun hmot pro strojovny v objektech výšky do 6 m</t>
  </si>
  <si>
    <t xml:space="preserve">74,75,76,77,78,79,81,82,85, : </t>
  </si>
  <si>
    <t>Součet: : 0,13937</t>
  </si>
  <si>
    <t>998732193R00</t>
  </si>
  <si>
    <t>Přesun hmot pro strojovny příplatek k ceně za zvětšený přesun přes vymezenou největší dopravní vzdálenost_x000D_
 do 500 m</t>
  </si>
  <si>
    <t>733111104R00</t>
  </si>
  <si>
    <t>Potrubí z trubek závitových ocelových bezešvých, běžných, nízkotlaké, DN 20</t>
  </si>
  <si>
    <t>733111107R00</t>
  </si>
  <si>
    <t>Potrubí z trubek závitových ocelových bezešvých, běžných, nízkotlaké, DN 40</t>
  </si>
  <si>
    <t>733111108R00</t>
  </si>
  <si>
    <t>Potrubí z trubek závitových ocelových bezešvých, běžných, nízkotlaké, DN 50</t>
  </si>
  <si>
    <t>Viz TZ D.1.4.d-01, D1.4.d-04, 05</t>
  </si>
  <si>
    <t>4,5+4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</si>
  <si>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</si>
  <si>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</si>
  <si>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</si>
  <si>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</si>
  <si>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9,4</t>
  </si>
  <si>
    <t>733121121R00</t>
  </si>
  <si>
    <t>Potrubí z trubek hladkých ocelových bezešvých tvářených za tepla_x000D_
 nízkotlaké, D 70 mm, tloušťka stěny 3,2 mm</t>
  </si>
  <si>
    <t>24,5</t>
  </si>
  <si>
    <t>733121129R00</t>
  </si>
  <si>
    <t>Potrubí z trubek hladkých ocelových bezešvých tvářených za tepla_x000D_
 nízkotlaké, D 108, tloušťka stěny 5 mm</t>
  </si>
  <si>
    <t>2,3</t>
  </si>
  <si>
    <t>733120836R00</t>
  </si>
  <si>
    <t>Demontáž potrubí z ocelových trubek hladkých přes 133 do D 159</t>
  </si>
  <si>
    <t>Viz. výkres D.2-03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</si>
  <si>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</si>
  <si>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</si>
  <si>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</si>
  <si>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</si>
  <si>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D.1.4.d-01</t>
  </si>
  <si>
    <t>733190232R00</t>
  </si>
  <si>
    <t>Tlakové zkoušky potrubí ocelových hladkých přes D 89/3,6 do D 133/4,5</t>
  </si>
  <si>
    <t>733150348R00</t>
  </si>
  <si>
    <t>přes 1DN, DN 150/100</t>
  </si>
  <si>
    <t>733-03</t>
  </si>
  <si>
    <t>Varné koleno ocelové 90° DN 40, montáž v ceně potrubí</t>
  </si>
  <si>
    <t>733-04</t>
  </si>
  <si>
    <t>Varné koleno ocelové 90° DN 50, montáž v ceně potrubí</t>
  </si>
  <si>
    <t>6</t>
  </si>
  <si>
    <t>733-05</t>
  </si>
  <si>
    <t>Varné koleno ocelové 90° DN 65, montáž v ceně potrubí</t>
  </si>
  <si>
    <t>20</t>
  </si>
  <si>
    <t>733-15</t>
  </si>
  <si>
    <t>Redukce ocelová varná DN 50/40, montáž v ceně potrubí</t>
  </si>
  <si>
    <t>733-23</t>
  </si>
  <si>
    <t>T kus ocelový varný DN 100, včetně montáže</t>
  </si>
  <si>
    <t>733-30</t>
  </si>
  <si>
    <t>Uchycení potrubí (závěsy typu U,L a objímky na potrubí)</t>
  </si>
  <si>
    <t>998733101R00</t>
  </si>
  <si>
    <t>Přesun hmot pro rozvody potrubí v objektech výšky do 6 m</t>
  </si>
  <si>
    <t xml:space="preserve">88,89,90,91,92,93,94,95,99,100,101,102,103,104,105, : </t>
  </si>
  <si>
    <t>Součet: : 0,40696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</si>
  <si>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</si>
  <si>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</si>
  <si>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</si>
  <si>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</si>
  <si>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Položka pořadí 112 : 10,00000</t>
  </si>
  <si>
    <t>734100812R00</t>
  </si>
  <si>
    <t>Demontáž přírubových armatur se dvěma přírubami, přes 50 do DN 100</t>
  </si>
  <si>
    <t>734100813R00</t>
  </si>
  <si>
    <t>Demontáž přírubových armatur se dvěma přírubami, přes 100 do DN 150</t>
  </si>
  <si>
    <t>734163157R00</t>
  </si>
  <si>
    <t>Filtr přírubový, litinový, DN 65, PN 16, bez navaření přírub, včetně dodávky materiálu</t>
  </si>
  <si>
    <t>734173216R00</t>
  </si>
  <si>
    <t>Přírubový spoj PN 0,6/I MPa, DN 65, včetně dodávky materiálu</t>
  </si>
  <si>
    <t>734193217R00</t>
  </si>
  <si>
    <t>Klapka mezipřírubová uzavírací a regulační, litinová, PN 16, spoj bez navaření přírub, DN 65, včetně dodávky materiálu</t>
  </si>
  <si>
    <t>Viz výkres D.1.4.d-05, 08</t>
  </si>
  <si>
    <t>734200824R00</t>
  </si>
  <si>
    <t>Demontáž závitových armatur se dvěma závity, přes 6/4 do G 2"</t>
  </si>
  <si>
    <t>734209113R00</t>
  </si>
  <si>
    <t>Montáž závitové armatury se dvěma závity, G 1/2", bez dodávky materiálu</t>
  </si>
  <si>
    <t>Položka pořadí 124 : 10,00000</t>
  </si>
  <si>
    <t>Položka pořadí 118 : 1,00000</t>
  </si>
  <si>
    <t>Položka pořadí 117 : 1,00000</t>
  </si>
  <si>
    <t>734209118R00</t>
  </si>
  <si>
    <t>Montáž závitové armatury se dvěma závity, G 2", bez dodávky materiálu</t>
  </si>
  <si>
    <t>Položka pořadí 125 : 3,00000</t>
  </si>
  <si>
    <t>Položka pořadí 120 : 1,00000</t>
  </si>
  <si>
    <t>Položka pořadí 119 : 7,00000</t>
  </si>
  <si>
    <t>734213112R00</t>
  </si>
  <si>
    <t>Ventil automatický, odvzdušňovací, mosazný, PN 10, DN 15, včetně dodávky materiálu</t>
  </si>
  <si>
    <t>734233111R00</t>
  </si>
  <si>
    <t>Kohout kulový, mosazný, DN 15, PN 25, vnitřní-vnitřní, včetně dodávky materiálu</t>
  </si>
  <si>
    <t>734233116R00</t>
  </si>
  <si>
    <t>Kohout kulový, mosazný, DN 50, PN 16, vnitřní-vnitřní, včetně dodávky materiálu</t>
  </si>
  <si>
    <t>734243126R00</t>
  </si>
  <si>
    <t>Ventil zpětný, mosazný, DN 50, PN 20, vnitřní-vnitřní závit, včetně dodávky materiálu</t>
  </si>
  <si>
    <t>734243127R00</t>
  </si>
  <si>
    <t>Ventil zpětný, mosazný, DN 65, PN 20, vnitřní-vnitřní závit, včetně dodávky materiálu</t>
  </si>
  <si>
    <t>Zpětná klapka přírubová DN65.</t>
  </si>
  <si>
    <t>734263312R00</t>
  </si>
  <si>
    <t>Šroubení topenářské, přímé, mosazné, DN 15, PN 10, včetně dodávky materiálu</t>
  </si>
  <si>
    <t>Položka pořadí 118 : 1,00000*2</t>
  </si>
  <si>
    <t>734265317R00</t>
  </si>
  <si>
    <t>Šroubení topenářské, přímé, mosazné, DN 50, PN 16, včetně dodávky materiálu</t>
  </si>
  <si>
    <t>Položka pořadí 125 : 3,00000*2</t>
  </si>
  <si>
    <t>Položka pořadí 120 : 1,00000*2</t>
  </si>
  <si>
    <t>Položka pořadí 119 : 7,00000*2</t>
  </si>
  <si>
    <t>734293312R00</t>
  </si>
  <si>
    <t>Kohout kulový, napouštěcí a vypouštěcí, mosazný, DN 15, PN 10, včetně dodávky materiálu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</si>
  <si>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</si>
  <si>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</si>
  <si>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</si>
  <si>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Položka pořadí 132 : 2,00000</t>
  </si>
  <si>
    <t>734494213R00</t>
  </si>
  <si>
    <t>Návarek s trubkovým závitem G 1/2", včetně dodávky materiálu</t>
  </si>
  <si>
    <t>Položka pořadí 130 : 7,00000</t>
  </si>
  <si>
    <t>734-04</t>
  </si>
  <si>
    <t>Vyvažovací ventil DN40, vč. měřících ventilků, včetně montáže</t>
  </si>
  <si>
    <t>Viz TZ D.1.4.d-01, D.1.4.d-05</t>
  </si>
  <si>
    <t>734-10</t>
  </si>
  <si>
    <t>Pojistný ventil ot. tlak 2,5 bar, 1"x5/4", včetně montáže</t>
  </si>
  <si>
    <t>Viz výkres D1.4.d-05</t>
  </si>
  <si>
    <t>734-11</t>
  </si>
  <si>
    <t>734-12</t>
  </si>
  <si>
    <t>Manometr 0-2,5 bar, M20x1,5, včetně montáže</t>
  </si>
  <si>
    <t>734-13</t>
  </si>
  <si>
    <t>Manometr 0-2,5 bar, M20x1,5, vč. zahnuté přivařovací smyčky M20x1,5, vč. třícestného ventilu, včetně montáže</t>
  </si>
  <si>
    <t xml:space="preserve">108,109,110,111,112,113,114,118,119,120,121,123,125,126,127,128,129,130,131,132, : </t>
  </si>
  <si>
    <t>Součet: : 0,20660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</si>
  <si>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</si>
  <si>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</si>
  <si>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</si>
  <si>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</si>
  <si>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979999999R10</t>
  </si>
  <si>
    <t>Náklady na likvidaci vybouraných hmot</t>
  </si>
  <si>
    <t>Přesun suti</t>
  </si>
  <si>
    <t>POL8_</t>
  </si>
  <si>
    <t xml:space="preserve">Demontážní hmotnosti z položek s pořadovými čísly: : </t>
  </si>
  <si>
    <t xml:space="preserve">44,66,82,83,84,91,92,95,109,110,114, : </t>
  </si>
  <si>
    <t>Součet: : 2,37211</t>
  </si>
  <si>
    <t>65</t>
  </si>
  <si>
    <t>Rozvaděč 2000x800x400 včetně základní výstroje</t>
  </si>
  <si>
    <t>ks</t>
  </si>
  <si>
    <t>POL3_0</t>
  </si>
  <si>
    <t>67</t>
  </si>
  <si>
    <t>Konstrukční celek napájení do 63A</t>
  </si>
  <si>
    <t>66</t>
  </si>
  <si>
    <t>Konstrukční celek osvětlení rozvaděče</t>
  </si>
  <si>
    <t>69</t>
  </si>
  <si>
    <t>Konstrukční celek řídící napětí 24V</t>
  </si>
  <si>
    <t>68</t>
  </si>
  <si>
    <t>Konstrukční celek řídící napětí 230V</t>
  </si>
  <si>
    <t>160</t>
  </si>
  <si>
    <t>DDC Regulátor vč.modulů, komunikace 9AI, 16DI, 4AO, 16DO</t>
  </si>
  <si>
    <t>kpl</t>
  </si>
  <si>
    <t>Pol__7</t>
  </si>
  <si>
    <t>dotykový barevný display min 7" pro DDC Kontroler, CZ text</t>
  </si>
  <si>
    <t>Teplotní čidlo s jímkou nerez vč. Instalace, výstroje rozvaděče</t>
  </si>
  <si>
    <t>Venkovní teplotní čidlo vč. Instalace, výstroje rozvaděče</t>
  </si>
  <si>
    <t>14</t>
  </si>
  <si>
    <t>Snímač tlaku 0-10V s kohoutem vč. Instalace, výstroje rozvaděče</t>
  </si>
  <si>
    <t>39</t>
  </si>
  <si>
    <t>čidlo zaplavení vč. Instalace, výstroje rozvaděče</t>
  </si>
  <si>
    <t>75</t>
  </si>
  <si>
    <t>Napájení a řízení kondenzačního kotle 0-10V. Zapojení výstroje rozvaděče</t>
  </si>
  <si>
    <t>Prostorové teplotní čidlo vč. Instalace, výstroje rozvaděče</t>
  </si>
  <si>
    <t>POL1_1</t>
  </si>
  <si>
    <t>74</t>
  </si>
  <si>
    <t>Napájení a řízení jednofázového čerpadla do 2kW vč. Instalace, výstroje rozvaděče</t>
  </si>
  <si>
    <t>Napájení a řízení stávajícího kotle vč. Zapojení výstroje rozvaděče</t>
  </si>
  <si>
    <t>R-položka</t>
  </si>
  <si>
    <t>POL12_0</t>
  </si>
  <si>
    <t>59</t>
  </si>
  <si>
    <t>Mezipřírubová klapka DN50 s elektrickým pohonem ON/OFF vč. Zapojení  výstroje rozvaděče</t>
  </si>
  <si>
    <t>Mezipřírubová klapka DN65 s elektrickým pohonem ON/OFF vč. Zapojení  výstroje rozvaděče</t>
  </si>
  <si>
    <t>Pol__18</t>
  </si>
  <si>
    <t>Dvoucestný ventil DN32 s pohonem ON/OFF vč. Zapojení  výstroje rozvaděče</t>
  </si>
  <si>
    <t>Pol__19</t>
  </si>
  <si>
    <t>Připojení cizího signálu na DI nebo AI vč. Zapojení  výstroje rozvaděče</t>
  </si>
  <si>
    <t>OE102</t>
  </si>
  <si>
    <t>Demontáže</t>
  </si>
  <si>
    <t>hod</t>
  </si>
  <si>
    <t>POL1_9</t>
  </si>
  <si>
    <t>Pol__20</t>
  </si>
  <si>
    <t>Ovladání cizího zařízení 1xDO vč. Zapojení  výstroje rozvaděče</t>
  </si>
  <si>
    <t>Pol__21</t>
  </si>
  <si>
    <t>Detekce zemního plynu plynů</t>
  </si>
  <si>
    <t>Pol__22</t>
  </si>
  <si>
    <t>Ústředna pro detekci výbušných plynů</t>
  </si>
  <si>
    <t>Pol__23</t>
  </si>
  <si>
    <t>Detekce oxidu uhelnateho</t>
  </si>
  <si>
    <t>Pol__24</t>
  </si>
  <si>
    <t>Siréna-akustický hlásič,</t>
  </si>
  <si>
    <t>Pol__25</t>
  </si>
  <si>
    <t>Maják-optický hlásič,</t>
  </si>
  <si>
    <t>Pol__26</t>
  </si>
  <si>
    <t>Tlačítko,</t>
  </si>
  <si>
    <t>HW050</t>
  </si>
  <si>
    <t>GSM Modem</t>
  </si>
  <si>
    <t>Montáž - GSM Modem</t>
  </si>
  <si>
    <t>Pol__27</t>
  </si>
  <si>
    <t>Ovladač se signalizací, vč. Instalace</t>
  </si>
  <si>
    <t>Pol__28</t>
  </si>
  <si>
    <t>kabelový žlab 62/50 - vč. Příslušenství a montáže</t>
  </si>
  <si>
    <t>Pol__29</t>
  </si>
  <si>
    <t>JYTY 2x1 vč montáže</t>
  </si>
  <si>
    <t>Pol__30</t>
  </si>
  <si>
    <t>JYTY 4x1 vč montáže</t>
  </si>
  <si>
    <t>Pol__31</t>
  </si>
  <si>
    <t>JYTY 7x1 vč montáže</t>
  </si>
  <si>
    <t>Pol__32</t>
  </si>
  <si>
    <t>CYKY 3x1,5 vč montáže</t>
  </si>
  <si>
    <t>Pol__33</t>
  </si>
  <si>
    <t>CYKY 5x2,5 vč montáže</t>
  </si>
  <si>
    <t>Pol__34</t>
  </si>
  <si>
    <t>CYKFY 4x2,5 vč montáže</t>
  </si>
  <si>
    <t>Pol__35</t>
  </si>
  <si>
    <t>trubka ohebná vč montáže</t>
  </si>
  <si>
    <t>152,153</t>
  </si>
  <si>
    <t>Generace stránek, grafické obrazovky, histoprie poruch, trendy</t>
  </si>
  <si>
    <t>162</t>
  </si>
  <si>
    <t>SW pro DDC</t>
  </si>
  <si>
    <t>166</t>
  </si>
  <si>
    <t>Revize, zaškolení obsluhy</t>
  </si>
  <si>
    <t>h</t>
  </si>
  <si>
    <t>Pol__39</t>
  </si>
  <si>
    <t>Zprovoznění</t>
  </si>
  <si>
    <t>Pol__40</t>
  </si>
  <si>
    <t>Test 1:1</t>
  </si>
  <si>
    <t>Testování každého datového bodu s programem a technologií zda plní funci dle algoritmu</t>
  </si>
  <si>
    <t>Pol__41</t>
  </si>
  <si>
    <t>Doprava</t>
  </si>
  <si>
    <t>Pol__42</t>
  </si>
  <si>
    <t>Likvidace odpadu</t>
  </si>
  <si>
    <t>Pol__43</t>
  </si>
  <si>
    <t>Zařízení staveniště pro dodavatele MaR</t>
  </si>
  <si>
    <t>Pol__44</t>
  </si>
  <si>
    <t>Požární ucpávky</t>
  </si>
  <si>
    <t>VRN-VN-01</t>
  </si>
  <si>
    <t>Revize kouřovodu, komínu</t>
  </si>
  <si>
    <t>VRN-VN-02</t>
  </si>
  <si>
    <t>Měření emisí</t>
  </si>
  <si>
    <t>VRN-VN-03</t>
  </si>
  <si>
    <t>Spuštění kotle</t>
  </si>
  <si>
    <t>VRN-VN-04</t>
  </si>
  <si>
    <t>Vyregulování a seřízení vyvyžovacích armatur</t>
  </si>
  <si>
    <t>VRN-VN-05</t>
  </si>
  <si>
    <t>Vypuštění a vyplachování systému viz technická zpráva</t>
  </si>
  <si>
    <t>VRN-VN-06</t>
  </si>
  <si>
    <t>Napuštění systému a úprava vody na výstupní parametry viz technická zpráva</t>
  </si>
  <si>
    <t>VRN-VN-07</t>
  </si>
  <si>
    <t>Vizuální kontrola svárů (EN 970)</t>
  </si>
  <si>
    <t>904      R02</t>
  </si>
  <si>
    <t>Hzs-zkousky v ramci montaz.praci, Topná zkouška</t>
  </si>
  <si>
    <t>Prav.M</t>
  </si>
  <si>
    <t>HZS</t>
  </si>
  <si>
    <t>POL10_</t>
  </si>
  <si>
    <t>VRN-VN-08</t>
  </si>
  <si>
    <t>Požární hlídka po dokončení svářečských prací</t>
  </si>
  <si>
    <t>VRN-VN-10</t>
  </si>
  <si>
    <t>Zkouška těsnosti dle ČSN 060310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</si>
  <si>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</si>
  <si>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</si>
  <si>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</si>
  <si>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</si>
  <si>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</si>
  <si>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</si>
  <si>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</si>
  <si>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</si>
  <si>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</si>
  <si>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</si>
  <si>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</si>
  <si>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</si>
  <si>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</si>
  <si>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</si>
  <si>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</si>
  <si>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</si>
  <si>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</si>
  <si>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</si>
  <si>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</si>
  <si>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</si>
  <si>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</si>
  <si>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</si>
  <si>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</si>
  <si>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</si>
  <si>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</si>
  <si>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</si>
  <si>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</si>
  <si>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</si>
  <si>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</si>
  <si>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</si>
  <si>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</si>
  <si>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</si>
  <si>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</si>
  <si>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</si>
  <si>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</si>
  <si>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</si>
  <si>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</si>
  <si>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</si>
  <si>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</si>
  <si>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</si>
  <si>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</si>
  <si>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</si>
  <si>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</si>
  <si>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</si>
  <si>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</si>
  <si>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</si>
  <si>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</si>
  <si>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</si>
  <si>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 - pouze kompletace</t>
  </si>
  <si>
    <t>005231040R</t>
  </si>
  <si>
    <t>Provozní řády</t>
  </si>
  <si>
    <t>VRN-ON-03</t>
  </si>
  <si>
    <t>Zpracování technologických postupů jednotlivých prací včetně průběžné aktualizace a odsouhlasení</t>
  </si>
  <si>
    <t>VRN-ON-05</t>
  </si>
  <si>
    <t>Zpracování technologických postupů bouracích prací včetně vymezení ohroženého prostoru, podchycení a odsouhlasení navrženého řešení</t>
  </si>
  <si>
    <t>VRN-ON-08</t>
  </si>
  <si>
    <t>Zpracování plánu organizace výstavby</t>
  </si>
  <si>
    <t>VRN-ON-10</t>
  </si>
  <si>
    <t>Zaškolení obsluhy</t>
  </si>
  <si>
    <t>Modernizace plynové kotelny Nový Jičín - Zimní stadion</t>
  </si>
  <si>
    <t>Město Nový Jičín</t>
  </si>
  <si>
    <t>00298212</t>
  </si>
  <si>
    <t>Masarykovo nám. 1/1</t>
  </si>
  <si>
    <t>CZ00298212</t>
  </si>
  <si>
    <t>741 01</t>
  </si>
  <si>
    <t>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</si>
</sst>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0" fontId="8" fillId="0" borderId="6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ar04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algorithmName="SHA-512" hashValue="/T067vgrtdpUrciWKm6zW4m+0NSC/BnG8LtrgfZrCxcUMzSoXtWN6jHCq9k9zMLt4TqSV2lNUvhVssPs7OFWWw==" saltValue="0RQyuhgFI3SjrTs/MviZd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F14" sqref="F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44</v>
      </c>
      <c r="E2" s="205" t="s">
        <v>793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9"/>
      <c r="F4" s="229"/>
      <c r="G4" s="229"/>
      <c r="H4" s="229"/>
      <c r="I4" s="229"/>
      <c r="J4" s="230"/>
    </row>
    <row r="5" spans="1:15" ht="24" customHeight="1" x14ac:dyDescent="0.2">
      <c r="A5" s="2"/>
      <c r="B5" s="31" t="s">
        <v>42</v>
      </c>
      <c r="C5" s="194"/>
      <c r="D5" s="198" t="s">
        <v>794</v>
      </c>
      <c r="E5" s="195"/>
      <c r="F5" s="195"/>
      <c r="G5" s="195"/>
      <c r="H5" s="197" t="s">
        <v>40</v>
      </c>
      <c r="I5" s="201" t="s">
        <v>795</v>
      </c>
      <c r="J5" s="8"/>
    </row>
    <row r="6" spans="1:15" ht="15.75" customHeight="1" x14ac:dyDescent="0.2">
      <c r="A6" s="2"/>
      <c r="B6" s="28"/>
      <c r="C6" s="195"/>
      <c r="D6" s="198" t="s">
        <v>796</v>
      </c>
      <c r="E6" s="195"/>
      <c r="F6" s="195"/>
      <c r="G6" s="195"/>
      <c r="H6" s="197" t="s">
        <v>34</v>
      </c>
      <c r="I6" s="201" t="s">
        <v>797</v>
      </c>
      <c r="J6" s="8"/>
    </row>
    <row r="7" spans="1:15" ht="15.75" customHeight="1" x14ac:dyDescent="0.2">
      <c r="A7" s="2"/>
      <c r="B7" s="29"/>
      <c r="C7" s="196" t="s">
        <v>798</v>
      </c>
      <c r="D7" s="199" t="s">
        <v>799</v>
      </c>
      <c r="E7" s="193"/>
      <c r="F7" s="193"/>
      <c r="G7" s="193"/>
      <c r="H7" s="200"/>
      <c r="I7" s="19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8"/>
      <c r="E12" s="228"/>
      <c r="F12" s="228"/>
      <c r="G12" s="22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31"/>
      <c r="F13" s="232"/>
      <c r="G13" s="2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7"/>
      <c r="F16" s="218"/>
      <c r="G16" s="217"/>
      <c r="H16" s="218"/>
      <c r="I16" s="217">
        <f>SUMIF(F53:F71,A16,I53:I71)+SUMIF(F53:F71,"PSU",I53:I71)</f>
        <v>0</v>
      </c>
      <c r="J16" s="219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7"/>
      <c r="F17" s="218"/>
      <c r="G17" s="217"/>
      <c r="H17" s="218"/>
      <c r="I17" s="217">
        <f>SUMIF(F53:F71,A17,I53:I71)</f>
        <v>0</v>
      </c>
      <c r="J17" s="219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7"/>
      <c r="F18" s="218"/>
      <c r="G18" s="217"/>
      <c r="H18" s="218"/>
      <c r="I18" s="217">
        <f>SUMIF(F53:F71,A18,I53:I71)</f>
        <v>0</v>
      </c>
      <c r="J18" s="219"/>
    </row>
    <row r="19" spans="1:10" ht="23.25" customHeight="1" x14ac:dyDescent="0.2">
      <c r="A19" s="142" t="s">
        <v>97</v>
      </c>
      <c r="B19" s="38" t="s">
        <v>27</v>
      </c>
      <c r="C19" s="62"/>
      <c r="D19" s="63"/>
      <c r="E19" s="217"/>
      <c r="F19" s="218"/>
      <c r="G19" s="217"/>
      <c r="H19" s="218"/>
      <c r="I19" s="217">
        <f>SUMIF(F53:F71,A19,I53:I71)</f>
        <v>0</v>
      </c>
      <c r="J19" s="219"/>
    </row>
    <row r="20" spans="1:10" ht="23.25" customHeight="1" x14ac:dyDescent="0.2">
      <c r="A20" s="142" t="s">
        <v>98</v>
      </c>
      <c r="B20" s="38" t="s">
        <v>28</v>
      </c>
      <c r="C20" s="62"/>
      <c r="D20" s="63"/>
      <c r="E20" s="217"/>
      <c r="F20" s="218"/>
      <c r="G20" s="217"/>
      <c r="H20" s="218"/>
      <c r="I20" s="217">
        <f>SUMIF(F53:F71,A20,I53:I71)</f>
        <v>0</v>
      </c>
      <c r="J20" s="219"/>
    </row>
    <row r="21" spans="1:10" ht="23.25" customHeight="1" x14ac:dyDescent="0.2">
      <c r="A21" s="2"/>
      <c r="B21" s="48" t="s">
        <v>29</v>
      </c>
      <c r="C21" s="64"/>
      <c r="D21" s="65"/>
      <c r="E21" s="220"/>
      <c r="F21" s="246"/>
      <c r="G21" s="220"/>
      <c r="H21" s="246"/>
      <c r="I21" s="220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5">
        <f>ZakladDPHSniVypocet</f>
        <v>0</v>
      </c>
      <c r="H23" s="216"/>
      <c r="I23" s="21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3">
        <f>I23*E23/100</f>
        <v>0</v>
      </c>
      <c r="H24" s="214"/>
      <c r="I24" s="21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5">
        <f>ZakladDPHZaklVypocet</f>
        <v>0</v>
      </c>
      <c r="H25" s="216"/>
      <c r="I25" s="21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3">
        <f>IF(A28&gt;50, ROUNDUP(A27, 0), ROUNDDOWN(A27, 0))</f>
        <v>0</v>
      </c>
      <c r="H28" s="223"/>
      <c r="I28" s="223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22">
        <f>ZakladDPHSni+DPHSni+ZakladDPHZakl+DPHZakl+Zaokrouhleni</f>
        <v>0</v>
      </c>
      <c r="H29" s="222"/>
      <c r="I29" s="222"/>
      <c r="J29" s="123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2" t="s">
        <v>2</v>
      </c>
      <c r="E35" s="21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47</v>
      </c>
      <c r="C39" s="208"/>
      <c r="D39" s="208"/>
      <c r="E39" s="208"/>
      <c r="F39" s="100">
        <f>'SO01 01 Pol'!AE103+'SO01 02 Pol'!AE388+'SO01 03 Pol'!AE68+'SO01 04 Pol'!AE58</f>
        <v>0</v>
      </c>
      <c r="G39" s="101">
        <f>'SO01 01 Pol'!AF103+'SO01 02 Pol'!AF388+'SO01 03 Pol'!AF68+'SO01 04 Pol'!AF58</f>
        <v>0</v>
      </c>
      <c r="H39" s="102"/>
      <c r="I39" s="103">
        <f t="shared" ref="I39:I45" si="1">F39+G39+H39</f>
        <v>0</v>
      </c>
      <c r="J39" s="104" t="str">
        <f t="shared" ref="J39:J45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11" t="s">
        <v>48</v>
      </c>
      <c r="D40" s="211"/>
      <c r="E40" s="211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49</v>
      </c>
      <c r="C41" s="211" t="s">
        <v>50</v>
      </c>
      <c r="D41" s="211"/>
      <c r="E41" s="211"/>
      <c r="F41" s="106">
        <f>'SO01 01 Pol'!AE103+'SO01 02 Pol'!AE388+'SO01 03 Pol'!AE68+'SO01 04 Pol'!AE58</f>
        <v>0</v>
      </c>
      <c r="G41" s="107">
        <f>'SO01 01 Pol'!AF103+'SO01 02 Pol'!AF388+'SO01 03 Pol'!AF68+'SO01 04 Pol'!AF58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51</v>
      </c>
      <c r="C42" s="208" t="s">
        <v>52</v>
      </c>
      <c r="D42" s="208"/>
      <c r="E42" s="208"/>
      <c r="F42" s="111">
        <f>'SO01 01 Pol'!AE103</f>
        <v>0</v>
      </c>
      <c r="G42" s="102">
        <f>'SO01 01 Pol'!AF103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53</v>
      </c>
      <c r="C43" s="208" t="s">
        <v>54</v>
      </c>
      <c r="D43" s="208"/>
      <c r="E43" s="208"/>
      <c r="F43" s="111">
        <f>'SO01 02 Pol'!AE388</f>
        <v>0</v>
      </c>
      <c r="G43" s="102">
        <f>'SO01 02 Pol'!AF388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55</v>
      </c>
      <c r="C44" s="208" t="s">
        <v>56</v>
      </c>
      <c r="D44" s="208"/>
      <c r="E44" s="208"/>
      <c r="F44" s="111">
        <f>'SO01 03 Pol'!AE68</f>
        <v>0</v>
      </c>
      <c r="G44" s="102">
        <f>'SO01 03 Pol'!AF68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57</v>
      </c>
      <c r="C45" s="208" t="s">
        <v>58</v>
      </c>
      <c r="D45" s="208"/>
      <c r="E45" s="208"/>
      <c r="F45" s="111">
        <f>'SO01 04 Pol'!AE58</f>
        <v>0</v>
      </c>
      <c r="G45" s="102">
        <f>'SO01 04 Pol'!AF58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/>
      <c r="B46" s="209" t="s">
        <v>59</v>
      </c>
      <c r="C46" s="210"/>
      <c r="D46" s="210"/>
      <c r="E46" s="210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50" spans="1:10" ht="15.75" x14ac:dyDescent="0.25">
      <c r="B50" s="124" t="s">
        <v>61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62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63</v>
      </c>
      <c r="C53" s="203" t="s">
        <v>64</v>
      </c>
      <c r="D53" s="204"/>
      <c r="E53" s="204"/>
      <c r="F53" s="138" t="s">
        <v>24</v>
      </c>
      <c r="G53" s="139"/>
      <c r="H53" s="139"/>
      <c r="I53" s="139">
        <f>'SO01 03 Pol'!G58</f>
        <v>0</v>
      </c>
      <c r="J53" s="136" t="str">
        <f>IF(I72=0,"",I53/I72*100)</f>
        <v/>
      </c>
    </row>
    <row r="54" spans="1:10" ht="36.75" customHeight="1" x14ac:dyDescent="0.2">
      <c r="A54" s="127"/>
      <c r="B54" s="132" t="s">
        <v>65</v>
      </c>
      <c r="C54" s="203" t="s">
        <v>66</v>
      </c>
      <c r="D54" s="204"/>
      <c r="E54" s="204"/>
      <c r="F54" s="138" t="s">
        <v>24</v>
      </c>
      <c r="G54" s="139"/>
      <c r="H54" s="139"/>
      <c r="I54" s="139">
        <f>'SO01 03 Pol'!G8</f>
        <v>0</v>
      </c>
      <c r="J54" s="136" t="str">
        <f>IF(I72=0,"",I54/I72*100)</f>
        <v/>
      </c>
    </row>
    <row r="55" spans="1:10" ht="36.75" customHeight="1" x14ac:dyDescent="0.2">
      <c r="A55" s="127"/>
      <c r="B55" s="132" t="s">
        <v>67</v>
      </c>
      <c r="C55" s="203" t="s">
        <v>68</v>
      </c>
      <c r="D55" s="204"/>
      <c r="E55" s="204"/>
      <c r="F55" s="138" t="s">
        <v>24</v>
      </c>
      <c r="G55" s="139"/>
      <c r="H55" s="139"/>
      <c r="I55" s="139">
        <f>'SO01 03 Pol'!G14+'SO01 03 Pol'!G33+'SO01 03 Pol'!G44</f>
        <v>0</v>
      </c>
      <c r="J55" s="136" t="str">
        <f>IF(I72=0,"",I55/I72*100)</f>
        <v/>
      </c>
    </row>
    <row r="56" spans="1:10" ht="36.75" customHeight="1" x14ac:dyDescent="0.2">
      <c r="A56" s="127"/>
      <c r="B56" s="132" t="s">
        <v>69</v>
      </c>
      <c r="C56" s="203" t="s">
        <v>70</v>
      </c>
      <c r="D56" s="204"/>
      <c r="E56" s="204"/>
      <c r="F56" s="138" t="s">
        <v>24</v>
      </c>
      <c r="G56" s="139"/>
      <c r="H56" s="139"/>
      <c r="I56" s="139">
        <f>'SO01 03 Pol'!G46</f>
        <v>0</v>
      </c>
      <c r="J56" s="136" t="str">
        <f>IF(I72=0,"",I56/I72*100)</f>
        <v/>
      </c>
    </row>
    <row r="57" spans="1:10" ht="36.75" customHeight="1" x14ac:dyDescent="0.2">
      <c r="A57" s="127"/>
      <c r="B57" s="132" t="s">
        <v>71</v>
      </c>
      <c r="C57" s="203" t="s">
        <v>72</v>
      </c>
      <c r="D57" s="204"/>
      <c r="E57" s="204"/>
      <c r="F57" s="138" t="s">
        <v>24</v>
      </c>
      <c r="G57" s="139"/>
      <c r="H57" s="139"/>
      <c r="I57" s="139">
        <f>'SO01 03 Pol'!G55</f>
        <v>0</v>
      </c>
      <c r="J57" s="136" t="str">
        <f>IF(I72=0,"",I57/I72*100)</f>
        <v/>
      </c>
    </row>
    <row r="58" spans="1:10" ht="36.75" customHeight="1" x14ac:dyDescent="0.2">
      <c r="A58" s="127"/>
      <c r="B58" s="132" t="s">
        <v>73</v>
      </c>
      <c r="C58" s="203" t="s">
        <v>74</v>
      </c>
      <c r="D58" s="204"/>
      <c r="E58" s="204"/>
      <c r="F58" s="138" t="s">
        <v>25</v>
      </c>
      <c r="G58" s="139"/>
      <c r="H58" s="139"/>
      <c r="I58" s="139">
        <f>'SO01 02 Pol'!G8</f>
        <v>0</v>
      </c>
      <c r="J58" s="136" t="str">
        <f>IF(I72=0,"",I58/I72*100)</f>
        <v/>
      </c>
    </row>
    <row r="59" spans="1:10" ht="36.75" customHeight="1" x14ac:dyDescent="0.2">
      <c r="A59" s="127"/>
      <c r="B59" s="132" t="s">
        <v>75</v>
      </c>
      <c r="C59" s="203" t="s">
        <v>76</v>
      </c>
      <c r="D59" s="204"/>
      <c r="E59" s="204"/>
      <c r="F59" s="138" t="s">
        <v>25</v>
      </c>
      <c r="G59" s="139"/>
      <c r="H59" s="139"/>
      <c r="I59" s="139">
        <f>'SO01 02 Pol'!G41</f>
        <v>0</v>
      </c>
      <c r="J59" s="136" t="str">
        <f>IF(I72=0,"",I59/I72*100)</f>
        <v/>
      </c>
    </row>
    <row r="60" spans="1:10" ht="36.75" customHeight="1" x14ac:dyDescent="0.2">
      <c r="A60" s="127"/>
      <c r="B60" s="132" t="s">
        <v>77</v>
      </c>
      <c r="C60" s="203" t="s">
        <v>78</v>
      </c>
      <c r="D60" s="204"/>
      <c r="E60" s="204"/>
      <c r="F60" s="138" t="s">
        <v>25</v>
      </c>
      <c r="G60" s="139"/>
      <c r="H60" s="139"/>
      <c r="I60" s="139">
        <f>'SO01 02 Pol'!G64</f>
        <v>0</v>
      </c>
      <c r="J60" s="136" t="str">
        <f>IF(I72=0,"",I60/I72*100)</f>
        <v/>
      </c>
    </row>
    <row r="61" spans="1:10" ht="36.75" customHeight="1" x14ac:dyDescent="0.2">
      <c r="A61" s="127"/>
      <c r="B61" s="132" t="s">
        <v>79</v>
      </c>
      <c r="C61" s="203" t="s">
        <v>80</v>
      </c>
      <c r="D61" s="204"/>
      <c r="E61" s="204"/>
      <c r="F61" s="138" t="s">
        <v>25</v>
      </c>
      <c r="G61" s="139"/>
      <c r="H61" s="139"/>
      <c r="I61" s="139">
        <f>'SO01 01 Pol'!G8</f>
        <v>0</v>
      </c>
      <c r="J61" s="136" t="str">
        <f>IF(I72=0,"",I61/I72*100)</f>
        <v/>
      </c>
    </row>
    <row r="62" spans="1:10" ht="36.75" customHeight="1" x14ac:dyDescent="0.2">
      <c r="A62" s="127"/>
      <c r="B62" s="132" t="s">
        <v>81</v>
      </c>
      <c r="C62" s="203" t="s">
        <v>82</v>
      </c>
      <c r="D62" s="204"/>
      <c r="E62" s="204"/>
      <c r="F62" s="138" t="s">
        <v>25</v>
      </c>
      <c r="G62" s="139"/>
      <c r="H62" s="139"/>
      <c r="I62" s="139">
        <f>'SO01 02 Pol'!G161</f>
        <v>0</v>
      </c>
      <c r="J62" s="136" t="str">
        <f>IF(I72=0,"",I62/I72*100)</f>
        <v/>
      </c>
    </row>
    <row r="63" spans="1:10" ht="36.75" customHeight="1" x14ac:dyDescent="0.2">
      <c r="A63" s="127"/>
      <c r="B63" s="132" t="s">
        <v>83</v>
      </c>
      <c r="C63" s="203" t="s">
        <v>84</v>
      </c>
      <c r="D63" s="204"/>
      <c r="E63" s="204"/>
      <c r="F63" s="138" t="s">
        <v>25</v>
      </c>
      <c r="G63" s="139"/>
      <c r="H63" s="139"/>
      <c r="I63" s="139">
        <f>'SO01 02 Pol'!G230</f>
        <v>0</v>
      </c>
      <c r="J63" s="136" t="str">
        <f>IF(I72=0,"",I63/I72*100)</f>
        <v/>
      </c>
    </row>
    <row r="64" spans="1:10" ht="36.75" customHeight="1" x14ac:dyDescent="0.2">
      <c r="A64" s="127"/>
      <c r="B64" s="132" t="s">
        <v>85</v>
      </c>
      <c r="C64" s="203" t="s">
        <v>86</v>
      </c>
      <c r="D64" s="204"/>
      <c r="E64" s="204"/>
      <c r="F64" s="138" t="s">
        <v>25</v>
      </c>
      <c r="G64" s="139"/>
      <c r="H64" s="139"/>
      <c r="I64" s="139">
        <f>'SO01 02 Pol'!G258</f>
        <v>0</v>
      </c>
      <c r="J64" s="136" t="str">
        <f>IF(I72=0,"",I64/I72*100)</f>
        <v/>
      </c>
    </row>
    <row r="65" spans="1:10" ht="36.75" customHeight="1" x14ac:dyDescent="0.2">
      <c r="A65" s="127"/>
      <c r="B65" s="132" t="s">
        <v>87</v>
      </c>
      <c r="C65" s="203" t="s">
        <v>88</v>
      </c>
      <c r="D65" s="204"/>
      <c r="E65" s="204"/>
      <c r="F65" s="138" t="s">
        <v>25</v>
      </c>
      <c r="G65" s="139"/>
      <c r="H65" s="139"/>
      <c r="I65" s="139">
        <f>'SO01 01 Pol'!G74+'SO01 02 Pol'!G305</f>
        <v>0</v>
      </c>
      <c r="J65" s="136" t="str">
        <f>IF(I72=0,"",I65/I72*100)</f>
        <v/>
      </c>
    </row>
    <row r="66" spans="1:10" ht="36.75" customHeight="1" x14ac:dyDescent="0.2">
      <c r="A66" s="127"/>
      <c r="B66" s="132" t="s">
        <v>89</v>
      </c>
      <c r="C66" s="203" t="s">
        <v>90</v>
      </c>
      <c r="D66" s="204"/>
      <c r="E66" s="204"/>
      <c r="F66" s="138" t="s">
        <v>25</v>
      </c>
      <c r="G66" s="139"/>
      <c r="H66" s="139"/>
      <c r="I66" s="139">
        <f>'SO01 01 Pol'!G98+'SO01 02 Pol'!G371</f>
        <v>0</v>
      </c>
      <c r="J66" s="136" t="str">
        <f>IF(I72=0,"",I66/I72*100)</f>
        <v/>
      </c>
    </row>
    <row r="67" spans="1:10" ht="36.75" customHeight="1" x14ac:dyDescent="0.2">
      <c r="A67" s="127"/>
      <c r="B67" s="132" t="s">
        <v>91</v>
      </c>
      <c r="C67" s="203" t="s">
        <v>92</v>
      </c>
      <c r="D67" s="204"/>
      <c r="E67" s="204"/>
      <c r="F67" s="138" t="s">
        <v>26</v>
      </c>
      <c r="G67" s="139"/>
      <c r="H67" s="139"/>
      <c r="I67" s="139">
        <f>'SO01 03 Pol'!G41</f>
        <v>0</v>
      </c>
      <c r="J67" s="136" t="str">
        <f>IF(I72=0,"",I67/I72*100)</f>
        <v/>
      </c>
    </row>
    <row r="68" spans="1:10" ht="36.75" customHeight="1" x14ac:dyDescent="0.2">
      <c r="A68" s="127"/>
      <c r="B68" s="132" t="s">
        <v>93</v>
      </c>
      <c r="C68" s="203" t="s">
        <v>64</v>
      </c>
      <c r="D68" s="204"/>
      <c r="E68" s="204"/>
      <c r="F68" s="138" t="s">
        <v>26</v>
      </c>
      <c r="G68" s="139"/>
      <c r="H68" s="139"/>
      <c r="I68" s="139">
        <f>'SO01 03 Pol'!G29</f>
        <v>0</v>
      </c>
      <c r="J68" s="136" t="str">
        <f>IF(I72=0,"",I68/I72*100)</f>
        <v/>
      </c>
    </row>
    <row r="69" spans="1:10" ht="36.75" customHeight="1" x14ac:dyDescent="0.2">
      <c r="A69" s="127"/>
      <c r="B69" s="132" t="s">
        <v>94</v>
      </c>
      <c r="C69" s="203" t="s">
        <v>95</v>
      </c>
      <c r="D69" s="204"/>
      <c r="E69" s="204"/>
      <c r="F69" s="138" t="s">
        <v>96</v>
      </c>
      <c r="G69" s="139"/>
      <c r="H69" s="139"/>
      <c r="I69" s="139">
        <f>'SO01 02 Pol'!G382+'SO01 03 Pol'!G31</f>
        <v>0</v>
      </c>
      <c r="J69" s="136" t="str">
        <f>IF(I72=0,"",I69/I72*100)</f>
        <v/>
      </c>
    </row>
    <row r="70" spans="1:10" ht="36.75" customHeight="1" x14ac:dyDescent="0.2">
      <c r="A70" s="127"/>
      <c r="B70" s="132" t="s">
        <v>97</v>
      </c>
      <c r="C70" s="203" t="s">
        <v>27</v>
      </c>
      <c r="D70" s="204"/>
      <c r="E70" s="204"/>
      <c r="F70" s="138" t="s">
        <v>97</v>
      </c>
      <c r="G70" s="139"/>
      <c r="H70" s="139"/>
      <c r="I70" s="139">
        <f>'SO01 04 Pol'!G8</f>
        <v>0</v>
      </c>
      <c r="J70" s="136" t="str">
        <f>IF(I72=0,"",I70/I72*100)</f>
        <v/>
      </c>
    </row>
    <row r="71" spans="1:10" ht="36.75" customHeight="1" x14ac:dyDescent="0.2">
      <c r="A71" s="127"/>
      <c r="B71" s="132" t="s">
        <v>98</v>
      </c>
      <c r="C71" s="203" t="s">
        <v>28</v>
      </c>
      <c r="D71" s="204"/>
      <c r="E71" s="204"/>
      <c r="F71" s="138" t="s">
        <v>98</v>
      </c>
      <c r="G71" s="139"/>
      <c r="H71" s="139"/>
      <c r="I71" s="139">
        <f>'SO01 04 Pol'!G43</f>
        <v>0</v>
      </c>
      <c r="J71" s="136" t="str">
        <f>IF(I72=0,"",I71/I72*100)</f>
        <v/>
      </c>
    </row>
    <row r="72" spans="1:10" ht="25.5" customHeight="1" x14ac:dyDescent="0.2">
      <c r="A72" s="128"/>
      <c r="B72" s="133" t="s">
        <v>1</v>
      </c>
      <c r="C72" s="134"/>
      <c r="D72" s="135"/>
      <c r="E72" s="135"/>
      <c r="F72" s="140"/>
      <c r="G72" s="141"/>
      <c r="H72" s="141"/>
      <c r="I72" s="141">
        <f>SUM(I53:I71)</f>
        <v>0</v>
      </c>
      <c r="J72" s="137">
        <f>SUM(J53:J71)</f>
        <v>0</v>
      </c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  <row r="75" spans="1:10" x14ac:dyDescent="0.2">
      <c r="F75" s="86"/>
      <c r="G75" s="86"/>
      <c r="H75" s="86"/>
      <c r="I75" s="86"/>
      <c r="J75" s="87"/>
    </row>
  </sheetData>
  <sheetProtection algorithmName="SHA-512" hashValue="ryoW0KiR33RzUEv7GIbvUjqN1st5Kn69nXut2v3C2mZOi4BJ0LuG94AnK+6FSvOZKU6Lf8oxQEOMLjHNTgNOFQ==" saltValue="2s3O9R5DOXNInMJ2rmuOC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8:E58"/>
    <mergeCell ref="C59:E59"/>
    <mergeCell ref="C44:E44"/>
    <mergeCell ref="C45:E45"/>
    <mergeCell ref="B46:E46"/>
    <mergeCell ref="C53:E53"/>
    <mergeCell ref="C54:E54"/>
    <mergeCell ref="C70:E70"/>
    <mergeCell ref="C71:E71"/>
    <mergeCell ref="E2:J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67SKOEE8qpns3uA3whaxb1soG8jpc9aXHzg0cOSz6eGMLVFR0X1abUR3LhIPuTYA+7+nLtAI2ndhc9FvwYjTow==" saltValue="HAkT24d395VKq/bGyjK7F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99</v>
      </c>
      <c r="B1" s="257"/>
      <c r="C1" s="257"/>
      <c r="D1" s="257"/>
      <c r="E1" s="257"/>
      <c r="F1" s="257"/>
      <c r="G1" s="257"/>
      <c r="AG1" t="s">
        <v>100</v>
      </c>
    </row>
    <row r="2" spans="1:60" ht="24.95" customHeight="1" x14ac:dyDescent="0.2">
      <c r="A2" s="143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101</v>
      </c>
    </row>
    <row r="3" spans="1:60" ht="24.95" customHeight="1" x14ac:dyDescent="0.2">
      <c r="A3" s="143" t="s">
        <v>8</v>
      </c>
      <c r="B3" s="49" t="s">
        <v>49</v>
      </c>
      <c r="C3" s="258" t="s">
        <v>50</v>
      </c>
      <c r="D3" s="259"/>
      <c r="E3" s="259"/>
      <c r="F3" s="259"/>
      <c r="G3" s="260"/>
      <c r="AC3" s="125" t="s">
        <v>101</v>
      </c>
      <c r="AG3" t="s">
        <v>102</v>
      </c>
    </row>
    <row r="4" spans="1:60" ht="24.95" customHeight="1" x14ac:dyDescent="0.2">
      <c r="A4" s="144" t="s">
        <v>9</v>
      </c>
      <c r="B4" s="145" t="s">
        <v>51</v>
      </c>
      <c r="C4" s="261" t="s">
        <v>52</v>
      </c>
      <c r="D4" s="262"/>
      <c r="E4" s="262"/>
      <c r="F4" s="262"/>
      <c r="G4" s="263"/>
      <c r="AG4" t="s">
        <v>103</v>
      </c>
    </row>
    <row r="5" spans="1:60" x14ac:dyDescent="0.2">
      <c r="D5" s="10"/>
    </row>
    <row r="6" spans="1:60" ht="38.25" x14ac:dyDescent="0.2">
      <c r="A6" s="147" t="s">
        <v>104</v>
      </c>
      <c r="B6" s="149" t="s">
        <v>105</v>
      </c>
      <c r="C6" s="149" t="s">
        <v>106</v>
      </c>
      <c r="D6" s="148" t="s">
        <v>107</v>
      </c>
      <c r="E6" s="147" t="s">
        <v>108</v>
      </c>
      <c r="F6" s="146" t="s">
        <v>109</v>
      </c>
      <c r="G6" s="147" t="s">
        <v>29</v>
      </c>
      <c r="H6" s="150" t="s">
        <v>30</v>
      </c>
      <c r="I6" s="150" t="s">
        <v>110</v>
      </c>
      <c r="J6" s="150" t="s">
        <v>31</v>
      </c>
      <c r="K6" s="150" t="s">
        <v>111</v>
      </c>
      <c r="L6" s="150" t="s">
        <v>112</v>
      </c>
      <c r="M6" s="150" t="s">
        <v>113</v>
      </c>
      <c r="N6" s="150" t="s">
        <v>114</v>
      </c>
      <c r="O6" s="150" t="s">
        <v>115</v>
      </c>
      <c r="P6" s="150" t="s">
        <v>116</v>
      </c>
      <c r="Q6" s="150" t="s">
        <v>117</v>
      </c>
      <c r="R6" s="150" t="s">
        <v>118</v>
      </c>
      <c r="S6" s="150" t="s">
        <v>119</v>
      </c>
      <c r="T6" s="150" t="s">
        <v>120</v>
      </c>
      <c r="U6" s="150" t="s">
        <v>121</v>
      </c>
      <c r="V6" s="150" t="s">
        <v>122</v>
      </c>
      <c r="W6" s="150" t="s">
        <v>123</v>
      </c>
      <c r="X6" s="150" t="s">
        <v>124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125</v>
      </c>
      <c r="B8" s="165" t="s">
        <v>79</v>
      </c>
      <c r="C8" s="185" t="s">
        <v>80</v>
      </c>
      <c r="D8" s="166"/>
      <c r="E8" s="167"/>
      <c r="F8" s="168"/>
      <c r="G8" s="168">
        <f>SUMIF(AG9:AG73,"&lt;&gt;NOR",G9:G73)</f>
        <v>0</v>
      </c>
      <c r="H8" s="168"/>
      <c r="I8" s="168">
        <f>SUM(I9:I73)</f>
        <v>0</v>
      </c>
      <c r="J8" s="168"/>
      <c r="K8" s="168">
        <f>SUM(K9:K73)</f>
        <v>0</v>
      </c>
      <c r="L8" s="168"/>
      <c r="M8" s="168">
        <f>SUM(M9:M73)</f>
        <v>0</v>
      </c>
      <c r="N8" s="168"/>
      <c r="O8" s="168">
        <f>SUM(O9:O73)</f>
        <v>0.12</v>
      </c>
      <c r="P8" s="168"/>
      <c r="Q8" s="168">
        <f>SUM(Q9:Q73)</f>
        <v>0.02</v>
      </c>
      <c r="R8" s="168"/>
      <c r="S8" s="168"/>
      <c r="T8" s="169"/>
      <c r="U8" s="163"/>
      <c r="V8" s="163">
        <f>SUM(V9:V73)</f>
        <v>9.7000000000000011</v>
      </c>
      <c r="W8" s="163"/>
      <c r="X8" s="163"/>
      <c r="AG8" t="s">
        <v>126</v>
      </c>
    </row>
    <row r="9" spans="1:60" outlineLevel="1" x14ac:dyDescent="0.2">
      <c r="A9" s="170">
        <v>1</v>
      </c>
      <c r="B9" s="171" t="s">
        <v>127</v>
      </c>
      <c r="C9" s="186" t="s">
        <v>128</v>
      </c>
      <c r="D9" s="172" t="s">
        <v>129</v>
      </c>
      <c r="E9" s="173">
        <v>3.5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1.455E-2</v>
      </c>
      <c r="O9" s="175">
        <f>ROUND(E9*N9,2)</f>
        <v>0.05</v>
      </c>
      <c r="P9" s="175">
        <v>0</v>
      </c>
      <c r="Q9" s="175">
        <f>ROUND(E9*P9,2)</f>
        <v>0</v>
      </c>
      <c r="R9" s="175" t="s">
        <v>130</v>
      </c>
      <c r="S9" s="175" t="s">
        <v>131</v>
      </c>
      <c r="T9" s="176" t="s">
        <v>132</v>
      </c>
      <c r="U9" s="160">
        <v>0.78400000000000003</v>
      </c>
      <c r="V9" s="160">
        <f>ROUND(E9*U9,2)</f>
        <v>2.74</v>
      </c>
      <c r="W9" s="160"/>
      <c r="X9" s="160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135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5" t="s">
        <v>137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5" t="s">
        <v>139</v>
      </c>
      <c r="D12" s="256"/>
      <c r="E12" s="256"/>
      <c r="F12" s="256"/>
      <c r="G12" s="256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7" t="s">
        <v>140</v>
      </c>
      <c r="D13" s="161"/>
      <c r="E13" s="162">
        <v>3.5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141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2</v>
      </c>
      <c r="B14" s="171" t="s">
        <v>142</v>
      </c>
      <c r="C14" s="186" t="s">
        <v>143</v>
      </c>
      <c r="D14" s="172" t="s">
        <v>129</v>
      </c>
      <c r="E14" s="173">
        <v>4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1.4800000000000001E-2</v>
      </c>
      <c r="O14" s="175">
        <f>ROUND(E14*N14,2)</f>
        <v>0.06</v>
      </c>
      <c r="P14" s="175">
        <v>0</v>
      </c>
      <c r="Q14" s="175">
        <f>ROUND(E14*P14,2)</f>
        <v>0</v>
      </c>
      <c r="R14" s="175" t="s">
        <v>130</v>
      </c>
      <c r="S14" s="175" t="s">
        <v>131</v>
      </c>
      <c r="T14" s="176" t="s">
        <v>132</v>
      </c>
      <c r="U14" s="160">
        <v>0.753</v>
      </c>
      <c r="V14" s="160">
        <f>ROUND(E14*U14,2)</f>
        <v>3.01</v>
      </c>
      <c r="W14" s="160"/>
      <c r="X14" s="160" t="s">
        <v>133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135</v>
      </c>
      <c r="D15" s="254"/>
      <c r="E15" s="254"/>
      <c r="F15" s="254"/>
      <c r="G15" s="254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5" t="s">
        <v>137</v>
      </c>
      <c r="D16" s="256"/>
      <c r="E16" s="256"/>
      <c r="F16" s="256"/>
      <c r="G16" s="25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5" t="s">
        <v>139</v>
      </c>
      <c r="D17" s="256"/>
      <c r="E17" s="256"/>
      <c r="F17" s="256"/>
      <c r="G17" s="25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7" t="s">
        <v>67</v>
      </c>
      <c r="D18" s="161"/>
      <c r="E18" s="162">
        <v>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141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3</v>
      </c>
      <c r="B19" s="171" t="s">
        <v>144</v>
      </c>
      <c r="C19" s="186" t="s">
        <v>145</v>
      </c>
      <c r="D19" s="172" t="s">
        <v>129</v>
      </c>
      <c r="E19" s="173">
        <v>5.3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2.5000000000000001E-4</v>
      </c>
      <c r="O19" s="175">
        <f>ROUND(E19*N19,2)</f>
        <v>0</v>
      </c>
      <c r="P19" s="175">
        <v>2.5400000000000002E-3</v>
      </c>
      <c r="Q19" s="175">
        <f>ROUND(E19*P19,2)</f>
        <v>0.01</v>
      </c>
      <c r="R19" s="175" t="s">
        <v>130</v>
      </c>
      <c r="S19" s="175" t="s">
        <v>131</v>
      </c>
      <c r="T19" s="176" t="s">
        <v>146</v>
      </c>
      <c r="U19" s="160">
        <v>0.03</v>
      </c>
      <c r="V19" s="160">
        <f>ROUND(E19*U19,2)</f>
        <v>0.16</v>
      </c>
      <c r="W19" s="160"/>
      <c r="X19" s="160" t="s">
        <v>133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7" t="s">
        <v>147</v>
      </c>
      <c r="D20" s="161"/>
      <c r="E20" s="162">
        <v>5.3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141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4</v>
      </c>
      <c r="B21" s="171" t="s">
        <v>148</v>
      </c>
      <c r="C21" s="186" t="s">
        <v>149</v>
      </c>
      <c r="D21" s="172" t="s">
        <v>129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2.5000000000000001E-4</v>
      </c>
      <c r="O21" s="175">
        <f>ROUND(E21*N21,2)</f>
        <v>0</v>
      </c>
      <c r="P21" s="175">
        <v>5.5300000000000002E-3</v>
      </c>
      <c r="Q21" s="175">
        <f>ROUND(E21*P21,2)</f>
        <v>0.01</v>
      </c>
      <c r="R21" s="175" t="s">
        <v>130</v>
      </c>
      <c r="S21" s="175" t="s">
        <v>131</v>
      </c>
      <c r="T21" s="176" t="s">
        <v>132</v>
      </c>
      <c r="U21" s="160">
        <v>4.8000000000000001E-2</v>
      </c>
      <c r="V21" s="160">
        <f>ROUND(E21*U21,2)</f>
        <v>0.05</v>
      </c>
      <c r="W21" s="160"/>
      <c r="X21" s="160" t="s">
        <v>133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7" t="s">
        <v>150</v>
      </c>
      <c r="D22" s="161"/>
      <c r="E22" s="162">
        <v>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141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0">
        <v>5</v>
      </c>
      <c r="B23" s="171" t="s">
        <v>151</v>
      </c>
      <c r="C23" s="186" t="s">
        <v>152</v>
      </c>
      <c r="D23" s="172" t="s">
        <v>153</v>
      </c>
      <c r="E23" s="173">
        <v>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130</v>
      </c>
      <c r="S23" s="175" t="s">
        <v>131</v>
      </c>
      <c r="T23" s="176" t="s">
        <v>132</v>
      </c>
      <c r="U23" s="160">
        <v>6.4000000000000001E-2</v>
      </c>
      <c r="V23" s="160">
        <f>ROUND(E23*U23,2)</f>
        <v>0.13</v>
      </c>
      <c r="W23" s="160"/>
      <c r="X23" s="160" t="s">
        <v>133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1" t="s">
        <v>154</v>
      </c>
      <c r="D24" s="252"/>
      <c r="E24" s="252"/>
      <c r="F24" s="252"/>
      <c r="G24" s="252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5" t="s">
        <v>155</v>
      </c>
      <c r="D25" s="256"/>
      <c r="E25" s="256"/>
      <c r="F25" s="256"/>
      <c r="G25" s="25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156</v>
      </c>
      <c r="D26" s="256"/>
      <c r="E26" s="256"/>
      <c r="F26" s="256"/>
      <c r="G26" s="25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7" t="s">
        <v>157</v>
      </c>
      <c r="D27" s="161"/>
      <c r="E27" s="162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6</v>
      </c>
      <c r="B28" s="171" t="s">
        <v>158</v>
      </c>
      <c r="C28" s="186" t="s">
        <v>159</v>
      </c>
      <c r="D28" s="172" t="s">
        <v>129</v>
      </c>
      <c r="E28" s="173">
        <v>18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130</v>
      </c>
      <c r="S28" s="175" t="s">
        <v>131</v>
      </c>
      <c r="T28" s="176" t="s">
        <v>132</v>
      </c>
      <c r="U28" s="160">
        <v>6.2E-2</v>
      </c>
      <c r="V28" s="160">
        <f>ROUND(E28*U28,2)</f>
        <v>1.1200000000000001</v>
      </c>
      <c r="W28" s="160"/>
      <c r="X28" s="160" t="s">
        <v>133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1" t="s">
        <v>160</v>
      </c>
      <c r="D29" s="252"/>
      <c r="E29" s="252"/>
      <c r="F29" s="252"/>
      <c r="G29" s="252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7" t="s">
        <v>161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141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7" t="s">
        <v>162</v>
      </c>
      <c r="D31" s="161"/>
      <c r="E31" s="162">
        <v>18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141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0">
        <v>7</v>
      </c>
      <c r="B32" s="171" t="s">
        <v>163</v>
      </c>
      <c r="C32" s="186" t="s">
        <v>164</v>
      </c>
      <c r="D32" s="172" t="s">
        <v>153</v>
      </c>
      <c r="E32" s="173">
        <v>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130</v>
      </c>
      <c r="S32" s="175" t="s">
        <v>131</v>
      </c>
      <c r="T32" s="176" t="s">
        <v>132</v>
      </c>
      <c r="U32" s="160">
        <v>0.48199999999999998</v>
      </c>
      <c r="V32" s="160">
        <f>ROUND(E32*U32,2)</f>
        <v>0.96</v>
      </c>
      <c r="W32" s="160"/>
      <c r="X32" s="160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1" t="s">
        <v>160</v>
      </c>
      <c r="D33" s="252"/>
      <c r="E33" s="252"/>
      <c r="F33" s="252"/>
      <c r="G33" s="25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5" t="s">
        <v>154</v>
      </c>
      <c r="D34" s="256"/>
      <c r="E34" s="256"/>
      <c r="F34" s="256"/>
      <c r="G34" s="25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5" t="s">
        <v>155</v>
      </c>
      <c r="D35" s="256"/>
      <c r="E35" s="256"/>
      <c r="F35" s="256"/>
      <c r="G35" s="25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5" t="s">
        <v>156</v>
      </c>
      <c r="D36" s="256"/>
      <c r="E36" s="256"/>
      <c r="F36" s="256"/>
      <c r="G36" s="256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7" t="s">
        <v>157</v>
      </c>
      <c r="D37" s="161"/>
      <c r="E37" s="162">
        <v>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141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0">
        <v>8</v>
      </c>
      <c r="B38" s="171" t="s">
        <v>165</v>
      </c>
      <c r="C38" s="186" t="s">
        <v>166</v>
      </c>
      <c r="D38" s="172" t="s">
        <v>153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2.0000000000000001E-4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130</v>
      </c>
      <c r="S38" s="175" t="s">
        <v>131</v>
      </c>
      <c r="T38" s="176" t="s">
        <v>132</v>
      </c>
      <c r="U38" s="160">
        <v>0.14499999999999999</v>
      </c>
      <c r="V38" s="160">
        <f>ROUND(E38*U38,2)</f>
        <v>0.15</v>
      </c>
      <c r="W38" s="160"/>
      <c r="X38" s="160" t="s">
        <v>133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1" t="s">
        <v>167</v>
      </c>
      <c r="D39" s="252"/>
      <c r="E39" s="252"/>
      <c r="F39" s="252"/>
      <c r="G39" s="25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9</v>
      </c>
      <c r="B40" s="178" t="s">
        <v>168</v>
      </c>
      <c r="C40" s="188" t="s">
        <v>169</v>
      </c>
      <c r="D40" s="179" t="s">
        <v>153</v>
      </c>
      <c r="E40" s="180">
        <v>1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2">
        <v>3.8000000000000002E-4</v>
      </c>
      <c r="O40" s="182">
        <f>ROUND(E40*N40,2)</f>
        <v>0</v>
      </c>
      <c r="P40" s="182">
        <v>0</v>
      </c>
      <c r="Q40" s="182">
        <f>ROUND(E40*P40,2)</f>
        <v>0</v>
      </c>
      <c r="R40" s="182" t="s">
        <v>130</v>
      </c>
      <c r="S40" s="182" t="s">
        <v>131</v>
      </c>
      <c r="T40" s="183" t="s">
        <v>132</v>
      </c>
      <c r="U40" s="160">
        <v>0.20599999999999999</v>
      </c>
      <c r="V40" s="160">
        <f>ROUND(E40*U40,2)</f>
        <v>0.21</v>
      </c>
      <c r="W40" s="160"/>
      <c r="X40" s="160" t="s">
        <v>133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134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7">
        <v>10</v>
      </c>
      <c r="B41" s="178" t="s">
        <v>170</v>
      </c>
      <c r="C41" s="188" t="s">
        <v>171</v>
      </c>
      <c r="D41" s="179" t="s">
        <v>153</v>
      </c>
      <c r="E41" s="180">
        <v>1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2">
        <v>8.8999999999999995E-4</v>
      </c>
      <c r="O41" s="182">
        <f>ROUND(E41*N41,2)</f>
        <v>0</v>
      </c>
      <c r="P41" s="182">
        <v>0</v>
      </c>
      <c r="Q41" s="182">
        <f>ROUND(E41*P41,2)</f>
        <v>0</v>
      </c>
      <c r="R41" s="182" t="s">
        <v>130</v>
      </c>
      <c r="S41" s="182" t="s">
        <v>131</v>
      </c>
      <c r="T41" s="183" t="s">
        <v>132</v>
      </c>
      <c r="U41" s="160">
        <v>0.26900000000000002</v>
      </c>
      <c r="V41" s="160">
        <f>ROUND(E41*U41,2)</f>
        <v>0.27</v>
      </c>
      <c r="W41" s="160"/>
      <c r="X41" s="160" t="s">
        <v>133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0">
        <v>11</v>
      </c>
      <c r="B42" s="171" t="s">
        <v>172</v>
      </c>
      <c r="C42" s="186" t="s">
        <v>173</v>
      </c>
      <c r="D42" s="172" t="s">
        <v>153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2.4000000000000001E-4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130</v>
      </c>
      <c r="S42" s="175" t="s">
        <v>131</v>
      </c>
      <c r="T42" s="176" t="s">
        <v>132</v>
      </c>
      <c r="U42" s="160">
        <v>0.16600000000000001</v>
      </c>
      <c r="V42" s="160">
        <f>ROUND(E42*U42,2)</f>
        <v>0.17</v>
      </c>
      <c r="W42" s="160"/>
      <c r="X42" s="160" t="s">
        <v>133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1" t="s">
        <v>167</v>
      </c>
      <c r="D43" s="252"/>
      <c r="E43" s="252"/>
      <c r="F43" s="252"/>
      <c r="G43" s="252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0">
        <v>12</v>
      </c>
      <c r="B44" s="171" t="s">
        <v>174</v>
      </c>
      <c r="C44" s="186" t="s">
        <v>175</v>
      </c>
      <c r="D44" s="172" t="s">
        <v>176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177</v>
      </c>
      <c r="T44" s="176" t="s">
        <v>146</v>
      </c>
      <c r="U44" s="160">
        <v>0</v>
      </c>
      <c r="V44" s="160">
        <f>ROUND(E44*U44,2)</f>
        <v>0</v>
      </c>
      <c r="W44" s="160"/>
      <c r="X44" s="160" t="s">
        <v>133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134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1" t="s">
        <v>167</v>
      </c>
      <c r="D45" s="252"/>
      <c r="E45" s="252"/>
      <c r="F45" s="252"/>
      <c r="G45" s="252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13</v>
      </c>
      <c r="B46" s="171" t="s">
        <v>178</v>
      </c>
      <c r="C46" s="186" t="s">
        <v>179</v>
      </c>
      <c r="D46" s="172" t="s">
        <v>176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177</v>
      </c>
      <c r="T46" s="176" t="s">
        <v>146</v>
      </c>
      <c r="U46" s="160">
        <v>0</v>
      </c>
      <c r="V46" s="160">
        <f>ROUND(E46*U46,2)</f>
        <v>0</v>
      </c>
      <c r="W46" s="160"/>
      <c r="X46" s="160" t="s">
        <v>133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134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1" t="s">
        <v>160</v>
      </c>
      <c r="D47" s="252"/>
      <c r="E47" s="252"/>
      <c r="F47" s="252"/>
      <c r="G47" s="252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14</v>
      </c>
      <c r="B48" s="171" t="s">
        <v>180</v>
      </c>
      <c r="C48" s="186" t="s">
        <v>181</v>
      </c>
      <c r="D48" s="172" t="s">
        <v>176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177</v>
      </c>
      <c r="T48" s="176" t="s">
        <v>146</v>
      </c>
      <c r="U48" s="160">
        <v>0</v>
      </c>
      <c r="V48" s="160">
        <f>ROUND(E48*U48,2)</f>
        <v>0</v>
      </c>
      <c r="W48" s="160"/>
      <c r="X48" s="160" t="s">
        <v>133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1" t="s">
        <v>167</v>
      </c>
      <c r="D49" s="252"/>
      <c r="E49" s="252"/>
      <c r="F49" s="252"/>
      <c r="G49" s="252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15</v>
      </c>
      <c r="B50" s="171" t="s">
        <v>182</v>
      </c>
      <c r="C50" s="186" t="s">
        <v>183</v>
      </c>
      <c r="D50" s="172" t="s">
        <v>176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177</v>
      </c>
      <c r="T50" s="176" t="s">
        <v>146</v>
      </c>
      <c r="U50" s="160">
        <v>0</v>
      </c>
      <c r="V50" s="160">
        <f>ROUND(E50*U50,2)</f>
        <v>0</v>
      </c>
      <c r="W50" s="160"/>
      <c r="X50" s="160" t="s">
        <v>133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134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1" t="s">
        <v>167</v>
      </c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16</v>
      </c>
      <c r="B52" s="171" t="s">
        <v>184</v>
      </c>
      <c r="C52" s="186" t="s">
        <v>185</v>
      </c>
      <c r="D52" s="172" t="s">
        <v>176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177</v>
      </c>
      <c r="T52" s="176" t="s">
        <v>146</v>
      </c>
      <c r="U52" s="160">
        <v>0</v>
      </c>
      <c r="V52" s="160">
        <f>ROUND(E52*U52,2)</f>
        <v>0</v>
      </c>
      <c r="W52" s="160"/>
      <c r="X52" s="160" t="s">
        <v>133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1" t="s">
        <v>160</v>
      </c>
      <c r="D53" s="252"/>
      <c r="E53" s="252"/>
      <c r="F53" s="252"/>
      <c r="G53" s="252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17</v>
      </c>
      <c r="B54" s="171" t="s">
        <v>186</v>
      </c>
      <c r="C54" s="186" t="s">
        <v>187</v>
      </c>
      <c r="D54" s="172" t="s">
        <v>176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177</v>
      </c>
      <c r="T54" s="176" t="s">
        <v>146</v>
      </c>
      <c r="U54" s="160">
        <v>0</v>
      </c>
      <c r="V54" s="160">
        <f>ROUND(E54*U54,2)</f>
        <v>0</v>
      </c>
      <c r="W54" s="160"/>
      <c r="X54" s="160" t="s">
        <v>133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1" t="s">
        <v>167</v>
      </c>
      <c r="D55" s="252"/>
      <c r="E55" s="252"/>
      <c r="F55" s="252"/>
      <c r="G55" s="252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18</v>
      </c>
      <c r="B56" s="171" t="s">
        <v>188</v>
      </c>
      <c r="C56" s="186" t="s">
        <v>189</v>
      </c>
      <c r="D56" s="172" t="s">
        <v>153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5.0000000000000001E-3</v>
      </c>
      <c r="O56" s="175">
        <f>ROUND(E56*N56,2)</f>
        <v>0.01</v>
      </c>
      <c r="P56" s="175">
        <v>0</v>
      </c>
      <c r="Q56" s="175">
        <f>ROUND(E56*P56,2)</f>
        <v>0</v>
      </c>
      <c r="R56" s="175"/>
      <c r="S56" s="175" t="s">
        <v>177</v>
      </c>
      <c r="T56" s="176" t="s">
        <v>146</v>
      </c>
      <c r="U56" s="160">
        <v>0</v>
      </c>
      <c r="V56" s="160">
        <f>ROUND(E56*U56,2)</f>
        <v>0</v>
      </c>
      <c r="W56" s="160"/>
      <c r="X56" s="160" t="s">
        <v>133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134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1" t="s">
        <v>190</v>
      </c>
      <c r="D57" s="252"/>
      <c r="E57" s="252"/>
      <c r="F57" s="252"/>
      <c r="G57" s="252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19</v>
      </c>
      <c r="B58" s="178" t="s">
        <v>191</v>
      </c>
      <c r="C58" s="188" t="s">
        <v>192</v>
      </c>
      <c r="D58" s="179" t="s">
        <v>153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5.5999999999999995E-4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177</v>
      </c>
      <c r="T58" s="183" t="s">
        <v>132</v>
      </c>
      <c r="U58" s="160">
        <v>0.26900000000000002</v>
      </c>
      <c r="V58" s="160">
        <f>ROUND(E58*U58,2)</f>
        <v>0.27</v>
      </c>
      <c r="W58" s="160"/>
      <c r="X58" s="160" t="s">
        <v>133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0">
        <v>20</v>
      </c>
      <c r="B59" s="171" t="s">
        <v>193</v>
      </c>
      <c r="C59" s="186" t="s">
        <v>194</v>
      </c>
      <c r="D59" s="172" t="s">
        <v>153</v>
      </c>
      <c r="E59" s="173">
        <v>3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1.4999999999999999E-4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195</v>
      </c>
      <c r="S59" s="175" t="s">
        <v>131</v>
      </c>
      <c r="T59" s="176" t="s">
        <v>132</v>
      </c>
      <c r="U59" s="160">
        <v>0</v>
      </c>
      <c r="V59" s="160">
        <f>ROUND(E59*U59,2)</f>
        <v>0</v>
      </c>
      <c r="W59" s="160"/>
      <c r="X59" s="160" t="s">
        <v>196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7" t="s">
        <v>65</v>
      </c>
      <c r="D60" s="161"/>
      <c r="E60" s="162">
        <v>3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141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7">
        <v>21</v>
      </c>
      <c r="B61" s="178" t="s">
        <v>198</v>
      </c>
      <c r="C61" s="188" t="s">
        <v>199</v>
      </c>
      <c r="D61" s="179" t="s">
        <v>153</v>
      </c>
      <c r="E61" s="180">
        <v>3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3.6000000000000002E-4</v>
      </c>
      <c r="O61" s="182">
        <f>ROUND(E61*N61,2)</f>
        <v>0</v>
      </c>
      <c r="P61" s="182">
        <v>0</v>
      </c>
      <c r="Q61" s="182">
        <f>ROUND(E61*P61,2)</f>
        <v>0</v>
      </c>
      <c r="R61" s="182" t="s">
        <v>195</v>
      </c>
      <c r="S61" s="182" t="s">
        <v>131</v>
      </c>
      <c r="T61" s="183" t="s">
        <v>132</v>
      </c>
      <c r="U61" s="160">
        <v>0</v>
      </c>
      <c r="V61" s="160">
        <f>ROUND(E61*U61,2)</f>
        <v>0</v>
      </c>
      <c r="W61" s="160"/>
      <c r="X61" s="160" t="s">
        <v>196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0">
        <v>22</v>
      </c>
      <c r="B62" s="171" t="s">
        <v>200</v>
      </c>
      <c r="C62" s="186" t="s">
        <v>201</v>
      </c>
      <c r="D62" s="172" t="s">
        <v>153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5.0000000000000001E-4</v>
      </c>
      <c r="O62" s="175">
        <f>ROUND(E62*N62,2)</f>
        <v>0</v>
      </c>
      <c r="P62" s="175">
        <v>0</v>
      </c>
      <c r="Q62" s="175">
        <f>ROUND(E62*P62,2)</f>
        <v>0</v>
      </c>
      <c r="R62" s="175"/>
      <c r="S62" s="175" t="s">
        <v>177</v>
      </c>
      <c r="T62" s="176" t="s">
        <v>146</v>
      </c>
      <c r="U62" s="160">
        <v>0</v>
      </c>
      <c r="V62" s="160">
        <f>ROUND(E62*U62,2)</f>
        <v>0</v>
      </c>
      <c r="W62" s="160"/>
      <c r="X62" s="160" t="s">
        <v>196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1" t="s">
        <v>202</v>
      </c>
      <c r="D63" s="252"/>
      <c r="E63" s="252"/>
      <c r="F63" s="252"/>
      <c r="G63" s="252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0">
        <v>23</v>
      </c>
      <c r="B64" s="171" t="s">
        <v>203</v>
      </c>
      <c r="C64" s="186" t="s">
        <v>204</v>
      </c>
      <c r="D64" s="172" t="s">
        <v>205</v>
      </c>
      <c r="E64" s="173">
        <v>0.18149999999999999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 t="s">
        <v>130</v>
      </c>
      <c r="S64" s="175" t="s">
        <v>131</v>
      </c>
      <c r="T64" s="176" t="s">
        <v>132</v>
      </c>
      <c r="U64" s="160">
        <v>1.333</v>
      </c>
      <c r="V64" s="160">
        <f>ROUND(E64*U64,2)</f>
        <v>0.24</v>
      </c>
      <c r="W64" s="160"/>
      <c r="X64" s="160" t="s">
        <v>206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207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3" t="s">
        <v>208</v>
      </c>
      <c r="D65" s="254"/>
      <c r="E65" s="254"/>
      <c r="F65" s="254"/>
      <c r="G65" s="254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7" t="s">
        <v>209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141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7" t="s">
        <v>210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141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7" t="s">
        <v>211</v>
      </c>
      <c r="D68" s="161"/>
      <c r="E68" s="162">
        <v>0.18149999999999999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141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33.75" outlineLevel="1" x14ac:dyDescent="0.2">
      <c r="A69" s="170">
        <v>24</v>
      </c>
      <c r="B69" s="171" t="s">
        <v>212</v>
      </c>
      <c r="C69" s="186" t="s">
        <v>213</v>
      </c>
      <c r="D69" s="172" t="s">
        <v>205</v>
      </c>
      <c r="E69" s="173">
        <v>0.18149999999999999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130</v>
      </c>
      <c r="S69" s="175" t="s">
        <v>131</v>
      </c>
      <c r="T69" s="176" t="s">
        <v>132</v>
      </c>
      <c r="U69" s="160">
        <v>1.2130000000000001</v>
      </c>
      <c r="V69" s="160">
        <f>ROUND(E69*U69,2)</f>
        <v>0.22</v>
      </c>
      <c r="W69" s="160"/>
      <c r="X69" s="160" t="s">
        <v>206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207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3" t="s">
        <v>208</v>
      </c>
      <c r="D70" s="254"/>
      <c r="E70" s="254"/>
      <c r="F70" s="254"/>
      <c r="G70" s="254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7" t="s">
        <v>209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141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7" t="s">
        <v>210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141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7" t="s">
        <v>211</v>
      </c>
      <c r="D73" s="161"/>
      <c r="E73" s="162">
        <v>0.18149999999999999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141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4" t="s">
        <v>125</v>
      </c>
      <c r="B74" s="165" t="s">
        <v>87</v>
      </c>
      <c r="C74" s="185" t="s">
        <v>88</v>
      </c>
      <c r="D74" s="166"/>
      <c r="E74" s="167"/>
      <c r="F74" s="168"/>
      <c r="G74" s="168">
        <f>SUMIF(AG75:AG97,"&lt;&gt;NOR",G75:G97)</f>
        <v>0</v>
      </c>
      <c r="H74" s="168"/>
      <c r="I74" s="168">
        <f>SUM(I75:I97)</f>
        <v>0</v>
      </c>
      <c r="J74" s="168"/>
      <c r="K74" s="168">
        <f>SUM(K75:K97)</f>
        <v>0</v>
      </c>
      <c r="L74" s="168"/>
      <c r="M74" s="168">
        <f>SUM(M75:M97)</f>
        <v>0</v>
      </c>
      <c r="N74" s="168"/>
      <c r="O74" s="168">
        <f>SUM(O75:O97)</f>
        <v>0</v>
      </c>
      <c r="P74" s="168"/>
      <c r="Q74" s="168">
        <f>SUM(Q75:Q97)</f>
        <v>0.01</v>
      </c>
      <c r="R74" s="168"/>
      <c r="S74" s="168"/>
      <c r="T74" s="169"/>
      <c r="U74" s="163"/>
      <c r="V74" s="163">
        <f>SUM(V75:V97)</f>
        <v>2.84</v>
      </c>
      <c r="W74" s="163"/>
      <c r="X74" s="163"/>
      <c r="AG74" t="s">
        <v>126</v>
      </c>
    </row>
    <row r="75" spans="1:60" outlineLevel="1" x14ac:dyDescent="0.2">
      <c r="A75" s="170">
        <v>25</v>
      </c>
      <c r="B75" s="171" t="s">
        <v>214</v>
      </c>
      <c r="C75" s="186" t="s">
        <v>215</v>
      </c>
      <c r="D75" s="172" t="s">
        <v>153</v>
      </c>
      <c r="E75" s="173">
        <v>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1.7000000000000001E-4</v>
      </c>
      <c r="O75" s="175">
        <f>ROUND(E75*N75,2)</f>
        <v>0</v>
      </c>
      <c r="P75" s="175">
        <v>2.2000000000000001E-3</v>
      </c>
      <c r="Q75" s="175">
        <f>ROUND(E75*P75,2)</f>
        <v>0.01</v>
      </c>
      <c r="R75" s="175" t="s">
        <v>216</v>
      </c>
      <c r="S75" s="175" t="s">
        <v>131</v>
      </c>
      <c r="T75" s="176" t="s">
        <v>132</v>
      </c>
      <c r="U75" s="160">
        <v>0.312</v>
      </c>
      <c r="V75" s="160">
        <f>ROUND(E75*U75,2)</f>
        <v>1.56</v>
      </c>
      <c r="W75" s="160"/>
      <c r="X75" s="160" t="s">
        <v>133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7" t="s">
        <v>69</v>
      </c>
      <c r="D76" s="161"/>
      <c r="E76" s="162">
        <v>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141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26</v>
      </c>
      <c r="B77" s="171" t="s">
        <v>217</v>
      </c>
      <c r="C77" s="186" t="s">
        <v>218</v>
      </c>
      <c r="D77" s="172" t="s">
        <v>153</v>
      </c>
      <c r="E77" s="173">
        <v>4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216</v>
      </c>
      <c r="S77" s="175" t="s">
        <v>131</v>
      </c>
      <c r="T77" s="176" t="s">
        <v>132</v>
      </c>
      <c r="U77" s="160">
        <v>0.124</v>
      </c>
      <c r="V77" s="160">
        <f>ROUND(E77*U77,2)</f>
        <v>0.5</v>
      </c>
      <c r="W77" s="160"/>
      <c r="X77" s="160" t="s">
        <v>133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7" t="s">
        <v>219</v>
      </c>
      <c r="D78" s="161"/>
      <c r="E78" s="162">
        <v>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141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7" t="s">
        <v>220</v>
      </c>
      <c r="D79" s="161"/>
      <c r="E79" s="162">
        <v>2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141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0">
        <v>27</v>
      </c>
      <c r="B80" s="171" t="s">
        <v>221</v>
      </c>
      <c r="C80" s="186" t="s">
        <v>222</v>
      </c>
      <c r="D80" s="172" t="s">
        <v>153</v>
      </c>
      <c r="E80" s="173">
        <v>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1.1E-4</v>
      </c>
      <c r="O80" s="175">
        <f>ROUND(E80*N80,2)</f>
        <v>0</v>
      </c>
      <c r="P80" s="175">
        <v>0</v>
      </c>
      <c r="Q80" s="175">
        <f>ROUND(E80*P80,2)</f>
        <v>0</v>
      </c>
      <c r="R80" s="175" t="s">
        <v>216</v>
      </c>
      <c r="S80" s="175" t="s">
        <v>131</v>
      </c>
      <c r="T80" s="176" t="s">
        <v>132</v>
      </c>
      <c r="U80" s="160">
        <v>8.2000000000000003E-2</v>
      </c>
      <c r="V80" s="160">
        <f>ROUND(E80*U80,2)</f>
        <v>0.33</v>
      </c>
      <c r="W80" s="160"/>
      <c r="X80" s="160" t="s">
        <v>133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134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1" t="s">
        <v>167</v>
      </c>
      <c r="D81" s="252"/>
      <c r="E81" s="252"/>
      <c r="F81" s="252"/>
      <c r="G81" s="252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7" t="s">
        <v>223</v>
      </c>
      <c r="D82" s="161"/>
      <c r="E82" s="162">
        <v>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141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7" t="s">
        <v>224</v>
      </c>
      <c r="D83" s="161"/>
      <c r="E83" s="162">
        <v>2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141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0">
        <v>28</v>
      </c>
      <c r="B84" s="171" t="s">
        <v>225</v>
      </c>
      <c r="C84" s="186" t="s">
        <v>226</v>
      </c>
      <c r="D84" s="172" t="s">
        <v>153</v>
      </c>
      <c r="E84" s="173">
        <v>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1.8000000000000001E-4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216</v>
      </c>
      <c r="S84" s="175" t="s">
        <v>131</v>
      </c>
      <c r="T84" s="176" t="s">
        <v>132</v>
      </c>
      <c r="U84" s="160">
        <v>9.2999999999999999E-2</v>
      </c>
      <c r="V84" s="160">
        <f>ROUND(E84*U84,2)</f>
        <v>0.19</v>
      </c>
      <c r="W84" s="160"/>
      <c r="X84" s="160" t="s">
        <v>133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7" t="s">
        <v>227</v>
      </c>
      <c r="D85" s="161"/>
      <c r="E85" s="162">
        <v>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141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0">
        <v>29</v>
      </c>
      <c r="B86" s="171" t="s">
        <v>228</v>
      </c>
      <c r="C86" s="186" t="s">
        <v>229</v>
      </c>
      <c r="D86" s="172" t="s">
        <v>153</v>
      </c>
      <c r="E86" s="173">
        <v>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5.1000000000000004E-4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216</v>
      </c>
      <c r="S86" s="175" t="s">
        <v>131</v>
      </c>
      <c r="T86" s="176" t="s">
        <v>132</v>
      </c>
      <c r="U86" s="160">
        <v>0.251</v>
      </c>
      <c r="V86" s="160">
        <f>ROUND(E86*U86,2)</f>
        <v>0.25</v>
      </c>
      <c r="W86" s="160"/>
      <c r="X86" s="160" t="s">
        <v>133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1" t="s">
        <v>167</v>
      </c>
      <c r="D87" s="252"/>
      <c r="E87" s="252"/>
      <c r="F87" s="252"/>
      <c r="G87" s="252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7" t="s">
        <v>230</v>
      </c>
      <c r="D88" s="161"/>
      <c r="E88" s="162">
        <v>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141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7">
        <v>30</v>
      </c>
      <c r="B89" s="178" t="s">
        <v>231</v>
      </c>
      <c r="C89" s="188" t="s">
        <v>232</v>
      </c>
      <c r="D89" s="179" t="s">
        <v>153</v>
      </c>
      <c r="E89" s="180">
        <v>1</v>
      </c>
      <c r="F89" s="181"/>
      <c r="G89" s="182">
        <f>ROUND(E89*F89,2)</f>
        <v>0</v>
      </c>
      <c r="H89" s="181"/>
      <c r="I89" s="182">
        <f>ROUND(E89*H89,2)</f>
        <v>0</v>
      </c>
      <c r="J89" s="181"/>
      <c r="K89" s="182">
        <f>ROUND(E89*J89,2)</f>
        <v>0</v>
      </c>
      <c r="L89" s="182">
        <v>21</v>
      </c>
      <c r="M89" s="182">
        <f>G89*(1+L89/100)</f>
        <v>0</v>
      </c>
      <c r="N89" s="182">
        <v>5.0000000000000001E-4</v>
      </c>
      <c r="O89" s="182">
        <f>ROUND(E89*N89,2)</f>
        <v>0</v>
      </c>
      <c r="P89" s="182">
        <v>0</v>
      </c>
      <c r="Q89" s="182">
        <f>ROUND(E89*P89,2)</f>
        <v>0</v>
      </c>
      <c r="R89" s="182"/>
      <c r="S89" s="182" t="s">
        <v>177</v>
      </c>
      <c r="T89" s="183" t="s">
        <v>146</v>
      </c>
      <c r="U89" s="160">
        <v>0</v>
      </c>
      <c r="V89" s="160">
        <f>ROUND(E89*U89,2)</f>
        <v>0</v>
      </c>
      <c r="W89" s="160"/>
      <c r="X89" s="160" t="s">
        <v>133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134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0">
        <v>31</v>
      </c>
      <c r="B90" s="171" t="s">
        <v>233</v>
      </c>
      <c r="C90" s="186" t="s">
        <v>234</v>
      </c>
      <c r="D90" s="172" t="s">
        <v>205</v>
      </c>
      <c r="E90" s="173">
        <v>2.66E-3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216</v>
      </c>
      <c r="S90" s="175" t="s">
        <v>131</v>
      </c>
      <c r="T90" s="176" t="s">
        <v>132</v>
      </c>
      <c r="U90" s="160">
        <v>2.5750000000000002</v>
      </c>
      <c r="V90" s="160">
        <f>ROUND(E90*U90,2)</f>
        <v>0.01</v>
      </c>
      <c r="W90" s="160"/>
      <c r="X90" s="160" t="s">
        <v>206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207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7" t="s">
        <v>209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141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7" t="s">
        <v>235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141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7" t="s">
        <v>236</v>
      </c>
      <c r="D93" s="161"/>
      <c r="E93" s="162">
        <v>2.66E-3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141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70">
        <v>32</v>
      </c>
      <c r="B94" s="171" t="s">
        <v>237</v>
      </c>
      <c r="C94" s="186" t="s">
        <v>238</v>
      </c>
      <c r="D94" s="172" t="s">
        <v>205</v>
      </c>
      <c r="E94" s="173">
        <v>2.66E-3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 t="s">
        <v>216</v>
      </c>
      <c r="S94" s="175" t="s">
        <v>131</v>
      </c>
      <c r="T94" s="176" t="s">
        <v>132</v>
      </c>
      <c r="U94" s="160">
        <v>1.355</v>
      </c>
      <c r="V94" s="160">
        <f>ROUND(E94*U94,2)</f>
        <v>0</v>
      </c>
      <c r="W94" s="160"/>
      <c r="X94" s="160" t="s">
        <v>206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207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7" t="s">
        <v>209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141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7" t="s">
        <v>235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141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7" t="s">
        <v>236</v>
      </c>
      <c r="D97" s="161"/>
      <c r="E97" s="162">
        <v>2.66E-3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141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4" t="s">
        <v>125</v>
      </c>
      <c r="B98" s="165" t="s">
        <v>89</v>
      </c>
      <c r="C98" s="185" t="s">
        <v>90</v>
      </c>
      <c r="D98" s="166"/>
      <c r="E98" s="167"/>
      <c r="F98" s="168"/>
      <c r="G98" s="168">
        <f>SUMIF(AG99:AG101,"&lt;&gt;NOR",G99:G101)</f>
        <v>0</v>
      </c>
      <c r="H98" s="168"/>
      <c r="I98" s="168">
        <f>SUM(I99:I101)</f>
        <v>0</v>
      </c>
      <c r="J98" s="168"/>
      <c r="K98" s="168">
        <f>SUM(K99:K101)</f>
        <v>0</v>
      </c>
      <c r="L98" s="168"/>
      <c r="M98" s="168">
        <f>SUM(M99:M101)</f>
        <v>0</v>
      </c>
      <c r="N98" s="168"/>
      <c r="O98" s="168">
        <f>SUM(O99:O101)</f>
        <v>0</v>
      </c>
      <c r="P98" s="168"/>
      <c r="Q98" s="168">
        <f>SUM(Q99:Q101)</f>
        <v>0</v>
      </c>
      <c r="R98" s="168"/>
      <c r="S98" s="168"/>
      <c r="T98" s="169"/>
      <c r="U98" s="163"/>
      <c r="V98" s="163">
        <f>SUM(V99:V101)</f>
        <v>1.6</v>
      </c>
      <c r="W98" s="163"/>
      <c r="X98" s="163"/>
      <c r="AG98" t="s">
        <v>126</v>
      </c>
    </row>
    <row r="99" spans="1:60" ht="22.5" outlineLevel="1" x14ac:dyDescent="0.2">
      <c r="A99" s="170">
        <v>33</v>
      </c>
      <c r="B99" s="171" t="s">
        <v>239</v>
      </c>
      <c r="C99" s="186" t="s">
        <v>240</v>
      </c>
      <c r="D99" s="172" t="s">
        <v>129</v>
      </c>
      <c r="E99" s="173">
        <v>18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6.9999999999999994E-5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241</v>
      </c>
      <c r="S99" s="175" t="s">
        <v>131</v>
      </c>
      <c r="T99" s="176" t="s">
        <v>132</v>
      </c>
      <c r="U99" s="160">
        <v>8.8999999999999996E-2</v>
      </c>
      <c r="V99" s="160">
        <f>ROUND(E99*U99,2)</f>
        <v>1.6</v>
      </c>
      <c r="W99" s="160"/>
      <c r="X99" s="160" t="s">
        <v>133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134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3" t="s">
        <v>242</v>
      </c>
      <c r="D100" s="254"/>
      <c r="E100" s="254"/>
      <c r="F100" s="254"/>
      <c r="G100" s="25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7" t="s">
        <v>162</v>
      </c>
      <c r="D101" s="161"/>
      <c r="E101" s="162">
        <v>18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141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3"/>
      <c r="B102" s="4"/>
      <c r="C102" s="18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v>15</v>
      </c>
      <c r="AF102">
        <v>21</v>
      </c>
      <c r="AG102" t="s">
        <v>112</v>
      </c>
    </row>
    <row r="103" spans="1:60" x14ac:dyDescent="0.2">
      <c r="A103" s="154"/>
      <c r="B103" s="155" t="s">
        <v>29</v>
      </c>
      <c r="C103" s="190"/>
      <c r="D103" s="156"/>
      <c r="E103" s="157"/>
      <c r="F103" s="157"/>
      <c r="G103" s="184">
        <f>G8+G74+G98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f>SUMIF(L7:L101,AE102,G7:G101)</f>
        <v>0</v>
      </c>
      <c r="AF103">
        <f>SUMIF(L7:L101,AF102,G7:G101)</f>
        <v>0</v>
      </c>
      <c r="AG103" t="s">
        <v>243</v>
      </c>
    </row>
    <row r="104" spans="1:60" x14ac:dyDescent="0.2">
      <c r="C104" s="191"/>
      <c r="D104" s="10"/>
      <c r="AG104" t="s">
        <v>244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54hZxqQBBDo+0nPDcqqv2xpv+hp3+fglDA0YWK4qkjYyypf+31VNYWnmG+PVlwbw+sJBnMPENN/nBA9sEAT6g==" saltValue="iuxz1UXFCd6n7luKjsSFLw==" spinCount="100000" sheet="1"/>
  <mergeCells count="33">
    <mergeCell ref="C25:G25"/>
    <mergeCell ref="A1:G1"/>
    <mergeCell ref="C2:G2"/>
    <mergeCell ref="C3:G3"/>
    <mergeCell ref="C4:G4"/>
    <mergeCell ref="C10:G10"/>
    <mergeCell ref="C11:G11"/>
    <mergeCell ref="C12:G12"/>
    <mergeCell ref="C15:G15"/>
    <mergeCell ref="C16:G16"/>
    <mergeCell ref="C17:G17"/>
    <mergeCell ref="C24:G24"/>
    <mergeCell ref="C51:G51"/>
    <mergeCell ref="C26:G26"/>
    <mergeCell ref="C29:G29"/>
    <mergeCell ref="C33:G33"/>
    <mergeCell ref="C34:G34"/>
    <mergeCell ref="C35:G35"/>
    <mergeCell ref="C36:G36"/>
    <mergeCell ref="C39:G39"/>
    <mergeCell ref="C43:G43"/>
    <mergeCell ref="C45:G45"/>
    <mergeCell ref="C47:G47"/>
    <mergeCell ref="C49:G49"/>
    <mergeCell ref="C81:G81"/>
    <mergeCell ref="C87:G87"/>
    <mergeCell ref="C100:G100"/>
    <mergeCell ref="C53:G53"/>
    <mergeCell ref="C55:G55"/>
    <mergeCell ref="C57:G57"/>
    <mergeCell ref="C63:G63"/>
    <mergeCell ref="C65:G65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99</v>
      </c>
      <c r="B1" s="257"/>
      <c r="C1" s="257"/>
      <c r="D1" s="257"/>
      <c r="E1" s="257"/>
      <c r="F1" s="257"/>
      <c r="G1" s="257"/>
      <c r="AG1" t="s">
        <v>100</v>
      </c>
    </row>
    <row r="2" spans="1:60" ht="24.95" customHeight="1" x14ac:dyDescent="0.2">
      <c r="A2" s="143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101</v>
      </c>
    </row>
    <row r="3" spans="1:60" ht="24.95" customHeight="1" x14ac:dyDescent="0.2">
      <c r="A3" s="143" t="s">
        <v>8</v>
      </c>
      <c r="B3" s="49" t="s">
        <v>49</v>
      </c>
      <c r="C3" s="258" t="s">
        <v>50</v>
      </c>
      <c r="D3" s="259"/>
      <c r="E3" s="259"/>
      <c r="F3" s="259"/>
      <c r="G3" s="260"/>
      <c r="AC3" s="125" t="s">
        <v>101</v>
      </c>
      <c r="AG3" t="s">
        <v>102</v>
      </c>
    </row>
    <row r="4" spans="1:60" ht="24.95" customHeight="1" x14ac:dyDescent="0.2">
      <c r="A4" s="144" t="s">
        <v>9</v>
      </c>
      <c r="B4" s="145" t="s">
        <v>53</v>
      </c>
      <c r="C4" s="261" t="s">
        <v>54</v>
      </c>
      <c r="D4" s="262"/>
      <c r="E4" s="262"/>
      <c r="F4" s="262"/>
      <c r="G4" s="263"/>
      <c r="AG4" t="s">
        <v>103</v>
      </c>
    </row>
    <row r="5" spans="1:60" x14ac:dyDescent="0.2">
      <c r="D5" s="10"/>
    </row>
    <row r="6" spans="1:60" ht="38.25" x14ac:dyDescent="0.2">
      <c r="A6" s="147" t="s">
        <v>104</v>
      </c>
      <c r="B6" s="149" t="s">
        <v>105</v>
      </c>
      <c r="C6" s="149" t="s">
        <v>106</v>
      </c>
      <c r="D6" s="148" t="s">
        <v>107</v>
      </c>
      <c r="E6" s="147" t="s">
        <v>108</v>
      </c>
      <c r="F6" s="146" t="s">
        <v>109</v>
      </c>
      <c r="G6" s="147" t="s">
        <v>29</v>
      </c>
      <c r="H6" s="150" t="s">
        <v>30</v>
      </c>
      <c r="I6" s="150" t="s">
        <v>110</v>
      </c>
      <c r="J6" s="150" t="s">
        <v>31</v>
      </c>
      <c r="K6" s="150" t="s">
        <v>111</v>
      </c>
      <c r="L6" s="150" t="s">
        <v>112</v>
      </c>
      <c r="M6" s="150" t="s">
        <v>113</v>
      </c>
      <c r="N6" s="150" t="s">
        <v>114</v>
      </c>
      <c r="O6" s="150" t="s">
        <v>115</v>
      </c>
      <c r="P6" s="150" t="s">
        <v>116</v>
      </c>
      <c r="Q6" s="150" t="s">
        <v>117</v>
      </c>
      <c r="R6" s="150" t="s">
        <v>118</v>
      </c>
      <c r="S6" s="150" t="s">
        <v>119</v>
      </c>
      <c r="T6" s="150" t="s">
        <v>120</v>
      </c>
      <c r="U6" s="150" t="s">
        <v>121</v>
      </c>
      <c r="V6" s="150" t="s">
        <v>122</v>
      </c>
      <c r="W6" s="150" t="s">
        <v>123</v>
      </c>
      <c r="X6" s="150" t="s">
        <v>124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125</v>
      </c>
      <c r="B8" s="165" t="s">
        <v>73</v>
      </c>
      <c r="C8" s="185" t="s">
        <v>74</v>
      </c>
      <c r="D8" s="166"/>
      <c r="E8" s="167"/>
      <c r="F8" s="168"/>
      <c r="G8" s="168">
        <f>SUMIF(AG9:AG40,"&lt;&gt;NOR",G9:G40)</f>
        <v>0</v>
      </c>
      <c r="H8" s="168"/>
      <c r="I8" s="168">
        <f>SUM(I9:I40)</f>
        <v>0</v>
      </c>
      <c r="J8" s="168"/>
      <c r="K8" s="168">
        <f>SUM(K9:K40)</f>
        <v>0</v>
      </c>
      <c r="L8" s="168"/>
      <c r="M8" s="168">
        <f>SUM(M9:M40)</f>
        <v>0</v>
      </c>
      <c r="N8" s="168"/>
      <c r="O8" s="168">
        <f>SUM(O9:O40)</f>
        <v>0.05</v>
      </c>
      <c r="P8" s="168"/>
      <c r="Q8" s="168">
        <f>SUM(Q9:Q40)</f>
        <v>0</v>
      </c>
      <c r="R8" s="168"/>
      <c r="S8" s="168"/>
      <c r="T8" s="169"/>
      <c r="U8" s="163"/>
      <c r="V8" s="163">
        <f>SUM(V9:V40)</f>
        <v>0.19</v>
      </c>
      <c r="W8" s="163"/>
      <c r="X8" s="163"/>
      <c r="AG8" t="s">
        <v>126</v>
      </c>
    </row>
    <row r="9" spans="1:60" outlineLevel="1" x14ac:dyDescent="0.2">
      <c r="A9" s="170">
        <v>1</v>
      </c>
      <c r="B9" s="171" t="s">
        <v>245</v>
      </c>
      <c r="C9" s="186" t="s">
        <v>246</v>
      </c>
      <c r="D9" s="172" t="s">
        <v>129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1E-3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177</v>
      </c>
      <c r="T9" s="176" t="s">
        <v>146</v>
      </c>
      <c r="U9" s="160">
        <v>0</v>
      </c>
      <c r="V9" s="160">
        <f>ROUND(E9*U9,2)</f>
        <v>0</v>
      </c>
      <c r="W9" s="160"/>
      <c r="X9" s="160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1" t="s">
        <v>247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7" t="s">
        <v>248</v>
      </c>
      <c r="D11" s="161"/>
      <c r="E11" s="162">
        <v>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141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2</v>
      </c>
      <c r="B12" s="171" t="s">
        <v>249</v>
      </c>
      <c r="C12" s="186" t="s">
        <v>250</v>
      </c>
      <c r="D12" s="172" t="s">
        <v>129</v>
      </c>
      <c r="E12" s="173">
        <v>3.8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1E-3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177</v>
      </c>
      <c r="T12" s="176" t="s">
        <v>146</v>
      </c>
      <c r="U12" s="160">
        <v>0</v>
      </c>
      <c r="V12" s="160">
        <f>ROUND(E12*U12,2)</f>
        <v>0</v>
      </c>
      <c r="W12" s="160"/>
      <c r="X12" s="160" t="s">
        <v>133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1" t="s">
        <v>247</v>
      </c>
      <c r="D13" s="252"/>
      <c r="E13" s="252"/>
      <c r="F13" s="252"/>
      <c r="G13" s="25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7" t="s">
        <v>251</v>
      </c>
      <c r="D14" s="161"/>
      <c r="E14" s="162">
        <v>3.8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141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3</v>
      </c>
      <c r="B15" s="171" t="s">
        <v>252</v>
      </c>
      <c r="C15" s="186" t="s">
        <v>253</v>
      </c>
      <c r="D15" s="172" t="s">
        <v>129</v>
      </c>
      <c r="E15" s="173">
        <v>8.5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1E-3</v>
      </c>
      <c r="O15" s="175">
        <f>ROUND(E15*N15,2)</f>
        <v>0.01</v>
      </c>
      <c r="P15" s="175">
        <v>0</v>
      </c>
      <c r="Q15" s="175">
        <f>ROUND(E15*P15,2)</f>
        <v>0</v>
      </c>
      <c r="R15" s="175"/>
      <c r="S15" s="175" t="s">
        <v>177</v>
      </c>
      <c r="T15" s="176" t="s">
        <v>146</v>
      </c>
      <c r="U15" s="160">
        <v>0</v>
      </c>
      <c r="V15" s="160">
        <f>ROUND(E15*U15,2)</f>
        <v>0</v>
      </c>
      <c r="W15" s="160"/>
      <c r="X15" s="160" t="s">
        <v>133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1" t="s">
        <v>247</v>
      </c>
      <c r="D16" s="252"/>
      <c r="E16" s="252"/>
      <c r="F16" s="252"/>
      <c r="G16" s="252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7" t="s">
        <v>254</v>
      </c>
      <c r="D17" s="161"/>
      <c r="E17" s="162">
        <v>8.5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141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4</v>
      </c>
      <c r="B18" s="171" t="s">
        <v>255</v>
      </c>
      <c r="C18" s="186" t="s">
        <v>256</v>
      </c>
      <c r="D18" s="172" t="s">
        <v>129</v>
      </c>
      <c r="E18" s="173">
        <v>24.5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1E-3</v>
      </c>
      <c r="O18" s="175">
        <f>ROUND(E18*N18,2)</f>
        <v>0.02</v>
      </c>
      <c r="P18" s="175">
        <v>0</v>
      </c>
      <c r="Q18" s="175">
        <f>ROUND(E18*P18,2)</f>
        <v>0</v>
      </c>
      <c r="R18" s="175"/>
      <c r="S18" s="175" t="s">
        <v>177</v>
      </c>
      <c r="T18" s="176" t="s">
        <v>146</v>
      </c>
      <c r="U18" s="160">
        <v>0</v>
      </c>
      <c r="V18" s="160">
        <f>ROUND(E18*U18,2)</f>
        <v>0</v>
      </c>
      <c r="W18" s="160"/>
      <c r="X18" s="160" t="s">
        <v>133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1" t="s">
        <v>247</v>
      </c>
      <c r="D19" s="252"/>
      <c r="E19" s="252"/>
      <c r="F19" s="252"/>
      <c r="G19" s="252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7" t="s">
        <v>257</v>
      </c>
      <c r="D20" s="161"/>
      <c r="E20" s="162">
        <v>24.5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141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5</v>
      </c>
      <c r="B21" s="171" t="s">
        <v>258</v>
      </c>
      <c r="C21" s="186" t="s">
        <v>259</v>
      </c>
      <c r="D21" s="172" t="s">
        <v>129</v>
      </c>
      <c r="E21" s="173">
        <v>2.2999999999999998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1E-3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177</v>
      </c>
      <c r="T21" s="176" t="s">
        <v>146</v>
      </c>
      <c r="U21" s="160">
        <v>0</v>
      </c>
      <c r="V21" s="160">
        <f>ROUND(E21*U21,2)</f>
        <v>0</v>
      </c>
      <c r="W21" s="160"/>
      <c r="X21" s="160" t="s">
        <v>133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1" t="s">
        <v>247</v>
      </c>
      <c r="D22" s="252"/>
      <c r="E22" s="252"/>
      <c r="F22" s="252"/>
      <c r="G22" s="252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7" t="s">
        <v>260</v>
      </c>
      <c r="D23" s="161"/>
      <c r="E23" s="162">
        <v>2.2999999999999998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141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6</v>
      </c>
      <c r="B24" s="171" t="s">
        <v>261</v>
      </c>
      <c r="C24" s="186" t="s">
        <v>262</v>
      </c>
      <c r="D24" s="172" t="s">
        <v>153</v>
      </c>
      <c r="E24" s="173">
        <v>10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2E-3</v>
      </c>
      <c r="O24" s="175">
        <f>ROUND(E24*N24,2)</f>
        <v>0.02</v>
      </c>
      <c r="P24" s="175">
        <v>0</v>
      </c>
      <c r="Q24" s="175">
        <f>ROUND(E24*P24,2)</f>
        <v>0</v>
      </c>
      <c r="R24" s="175"/>
      <c r="S24" s="175" t="s">
        <v>177</v>
      </c>
      <c r="T24" s="176" t="s">
        <v>146</v>
      </c>
      <c r="U24" s="160">
        <v>0</v>
      </c>
      <c r="V24" s="160">
        <f>ROUND(E24*U24,2)</f>
        <v>0</v>
      </c>
      <c r="W24" s="160"/>
      <c r="X24" s="160" t="s">
        <v>133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134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1" t="s">
        <v>263</v>
      </c>
      <c r="D25" s="252"/>
      <c r="E25" s="252"/>
      <c r="F25" s="252"/>
      <c r="G25" s="25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7" t="s">
        <v>264</v>
      </c>
      <c r="D26" s="161"/>
      <c r="E26" s="162">
        <v>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141</v>
      </c>
      <c r="AH26" s="151">
        <v>5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7" t="s">
        <v>265</v>
      </c>
      <c r="D27" s="161"/>
      <c r="E27" s="162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141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7" t="s">
        <v>266</v>
      </c>
      <c r="D28" s="161"/>
      <c r="E28" s="162">
        <v>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141</v>
      </c>
      <c r="AH28" s="151">
        <v>5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7</v>
      </c>
      <c r="B29" s="171" t="s">
        <v>267</v>
      </c>
      <c r="C29" s="186" t="s">
        <v>268</v>
      </c>
      <c r="D29" s="172" t="s">
        <v>269</v>
      </c>
      <c r="E29" s="173">
        <v>1.2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1E-3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177</v>
      </c>
      <c r="T29" s="176" t="s">
        <v>146</v>
      </c>
      <c r="U29" s="160">
        <v>0</v>
      </c>
      <c r="V29" s="160">
        <f>ROUND(E29*U29,2)</f>
        <v>0</v>
      </c>
      <c r="W29" s="160"/>
      <c r="X29" s="160" t="s">
        <v>133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 t="s">
        <v>263</v>
      </c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8</v>
      </c>
      <c r="B31" s="171" t="s">
        <v>270</v>
      </c>
      <c r="C31" s="186" t="s">
        <v>271</v>
      </c>
      <c r="D31" s="172" t="s">
        <v>205</v>
      </c>
      <c r="E31" s="173">
        <v>6.2300000000000001E-2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 t="s">
        <v>272</v>
      </c>
      <c r="S31" s="175" t="s">
        <v>131</v>
      </c>
      <c r="T31" s="176" t="s">
        <v>132</v>
      </c>
      <c r="U31" s="160">
        <v>1.74</v>
      </c>
      <c r="V31" s="160">
        <f>ROUND(E31*U31,2)</f>
        <v>0.11</v>
      </c>
      <c r="W31" s="160"/>
      <c r="X31" s="160" t="s">
        <v>206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207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3" t="s">
        <v>273</v>
      </c>
      <c r="D32" s="254"/>
      <c r="E32" s="254"/>
      <c r="F32" s="254"/>
      <c r="G32" s="254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7" t="s">
        <v>209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141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7" t="s">
        <v>274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141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7" t="s">
        <v>275</v>
      </c>
      <c r="D35" s="161"/>
      <c r="E35" s="162">
        <v>6.2300000000000001E-2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141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0">
        <v>9</v>
      </c>
      <c r="B36" s="171" t="s">
        <v>276</v>
      </c>
      <c r="C36" s="186" t="s">
        <v>277</v>
      </c>
      <c r="D36" s="172" t="s">
        <v>205</v>
      </c>
      <c r="E36" s="173">
        <v>6.2300000000000001E-2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 t="s">
        <v>272</v>
      </c>
      <c r="S36" s="175" t="s">
        <v>131</v>
      </c>
      <c r="T36" s="176" t="s">
        <v>132</v>
      </c>
      <c r="U36" s="160">
        <v>1.282</v>
      </c>
      <c r="V36" s="160">
        <f>ROUND(E36*U36,2)</f>
        <v>0.08</v>
      </c>
      <c r="W36" s="160"/>
      <c r="X36" s="160" t="s">
        <v>206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207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3" t="s">
        <v>273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7" t="s">
        <v>209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141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7" t="s">
        <v>274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141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7" t="s">
        <v>275</v>
      </c>
      <c r="D40" s="161"/>
      <c r="E40" s="162">
        <v>6.2300000000000001E-2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141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125</v>
      </c>
      <c r="B41" s="165" t="s">
        <v>75</v>
      </c>
      <c r="C41" s="185" t="s">
        <v>76</v>
      </c>
      <c r="D41" s="166"/>
      <c r="E41" s="167"/>
      <c r="F41" s="168"/>
      <c r="G41" s="168">
        <f>SUMIF(AG42:AG63,"&lt;&gt;NOR",G42:G63)</f>
        <v>0</v>
      </c>
      <c r="H41" s="168"/>
      <c r="I41" s="168">
        <f>SUM(I42:I63)</f>
        <v>0</v>
      </c>
      <c r="J41" s="168"/>
      <c r="K41" s="168">
        <f>SUM(K42:K63)</f>
        <v>0</v>
      </c>
      <c r="L41" s="168"/>
      <c r="M41" s="168">
        <f>SUM(M42:M63)</f>
        <v>0</v>
      </c>
      <c r="N41" s="168"/>
      <c r="O41" s="168">
        <f>SUM(O42:O63)</f>
        <v>0.03</v>
      </c>
      <c r="P41" s="168"/>
      <c r="Q41" s="168">
        <f>SUM(Q42:Q63)</f>
        <v>0</v>
      </c>
      <c r="R41" s="168"/>
      <c r="S41" s="168"/>
      <c r="T41" s="169"/>
      <c r="U41" s="163"/>
      <c r="V41" s="163">
        <f>SUM(V42:V63)</f>
        <v>10.459999999999999</v>
      </c>
      <c r="W41" s="163"/>
      <c r="X41" s="163"/>
      <c r="AG41" t="s">
        <v>126</v>
      </c>
    </row>
    <row r="42" spans="1:60" outlineLevel="1" x14ac:dyDescent="0.2">
      <c r="A42" s="170">
        <v>10</v>
      </c>
      <c r="B42" s="171" t="s">
        <v>278</v>
      </c>
      <c r="C42" s="186" t="s">
        <v>279</v>
      </c>
      <c r="D42" s="172" t="s">
        <v>129</v>
      </c>
      <c r="E42" s="173">
        <v>18.5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3.8000000000000002E-4</v>
      </c>
      <c r="O42" s="175">
        <f>ROUND(E42*N42,2)</f>
        <v>0.01</v>
      </c>
      <c r="P42" s="175">
        <v>0</v>
      </c>
      <c r="Q42" s="175">
        <f>ROUND(E42*P42,2)</f>
        <v>0</v>
      </c>
      <c r="R42" s="175" t="s">
        <v>130</v>
      </c>
      <c r="S42" s="175" t="s">
        <v>131</v>
      </c>
      <c r="T42" s="176" t="s">
        <v>132</v>
      </c>
      <c r="U42" s="160">
        <v>0.32</v>
      </c>
      <c r="V42" s="160">
        <f>ROUND(E42*U42,2)</f>
        <v>5.92</v>
      </c>
      <c r="W42" s="160"/>
      <c r="X42" s="160" t="s">
        <v>133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280</v>
      </c>
      <c r="D43" s="254"/>
      <c r="E43" s="254"/>
      <c r="F43" s="254"/>
      <c r="G43" s="254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5" t="s">
        <v>263</v>
      </c>
      <c r="D44" s="256"/>
      <c r="E44" s="256"/>
      <c r="F44" s="256"/>
      <c r="G44" s="256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7" t="s">
        <v>281</v>
      </c>
      <c r="D45" s="161"/>
      <c r="E45" s="162">
        <v>18.5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141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11</v>
      </c>
      <c r="B46" s="171" t="s">
        <v>282</v>
      </c>
      <c r="C46" s="186" t="s">
        <v>283</v>
      </c>
      <c r="D46" s="172" t="s">
        <v>129</v>
      </c>
      <c r="E46" s="173">
        <v>12.5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4.6999999999999999E-4</v>
      </c>
      <c r="O46" s="175">
        <f>ROUND(E46*N46,2)</f>
        <v>0.01</v>
      </c>
      <c r="P46" s="175">
        <v>0</v>
      </c>
      <c r="Q46" s="175">
        <f>ROUND(E46*P46,2)</f>
        <v>0</v>
      </c>
      <c r="R46" s="175" t="s">
        <v>130</v>
      </c>
      <c r="S46" s="175" t="s">
        <v>131</v>
      </c>
      <c r="T46" s="176" t="s">
        <v>132</v>
      </c>
      <c r="U46" s="160">
        <v>0.35899999999999999</v>
      </c>
      <c r="V46" s="160">
        <f>ROUND(E46*U46,2)</f>
        <v>4.49</v>
      </c>
      <c r="W46" s="160"/>
      <c r="X46" s="160" t="s">
        <v>133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134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3" t="s">
        <v>280</v>
      </c>
      <c r="D47" s="254"/>
      <c r="E47" s="254"/>
      <c r="F47" s="254"/>
      <c r="G47" s="254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5" t="s">
        <v>284</v>
      </c>
      <c r="D48" s="256"/>
      <c r="E48" s="256"/>
      <c r="F48" s="256"/>
      <c r="G48" s="25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5" t="s">
        <v>285</v>
      </c>
      <c r="D49" s="256"/>
      <c r="E49" s="256"/>
      <c r="F49" s="256"/>
      <c r="G49" s="25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12</v>
      </c>
      <c r="B50" s="171" t="s">
        <v>286</v>
      </c>
      <c r="C50" s="186" t="s">
        <v>287</v>
      </c>
      <c r="D50" s="172" t="s">
        <v>153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5.0000000000000001E-4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177</v>
      </c>
      <c r="T50" s="176" t="s">
        <v>146</v>
      </c>
      <c r="U50" s="160">
        <v>0</v>
      </c>
      <c r="V50" s="160">
        <f>ROUND(E50*U50,2)</f>
        <v>0</v>
      </c>
      <c r="W50" s="160"/>
      <c r="X50" s="160" t="s">
        <v>133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134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1" t="s">
        <v>285</v>
      </c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13</v>
      </c>
      <c r="B52" s="171" t="s">
        <v>288</v>
      </c>
      <c r="C52" s="186" t="s">
        <v>289</v>
      </c>
      <c r="D52" s="172" t="s">
        <v>153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5.0000000000000001E-3</v>
      </c>
      <c r="O52" s="175">
        <f>ROUND(E52*N52,2)</f>
        <v>0.01</v>
      </c>
      <c r="P52" s="175">
        <v>0</v>
      </c>
      <c r="Q52" s="175">
        <f>ROUND(E52*P52,2)</f>
        <v>0</v>
      </c>
      <c r="R52" s="175"/>
      <c r="S52" s="175" t="s">
        <v>177</v>
      </c>
      <c r="T52" s="176" t="s">
        <v>146</v>
      </c>
      <c r="U52" s="160">
        <v>0</v>
      </c>
      <c r="V52" s="160">
        <f>ROUND(E52*U52,2)</f>
        <v>0</v>
      </c>
      <c r="W52" s="160"/>
      <c r="X52" s="160" t="s">
        <v>133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1" t="s">
        <v>285</v>
      </c>
      <c r="D53" s="252"/>
      <c r="E53" s="252"/>
      <c r="F53" s="252"/>
      <c r="G53" s="252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14</v>
      </c>
      <c r="B54" s="171" t="s">
        <v>290</v>
      </c>
      <c r="C54" s="186" t="s">
        <v>291</v>
      </c>
      <c r="D54" s="172" t="s">
        <v>205</v>
      </c>
      <c r="E54" s="173">
        <v>1.8409999999999999E-2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130</v>
      </c>
      <c r="S54" s="175" t="s">
        <v>131</v>
      </c>
      <c r="T54" s="176" t="s">
        <v>132</v>
      </c>
      <c r="U54" s="160">
        <v>1.47</v>
      </c>
      <c r="V54" s="160">
        <f>ROUND(E54*U54,2)</f>
        <v>0.03</v>
      </c>
      <c r="W54" s="160"/>
      <c r="X54" s="160" t="s">
        <v>206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207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3" t="s">
        <v>292</v>
      </c>
      <c r="D55" s="254"/>
      <c r="E55" s="254"/>
      <c r="F55" s="254"/>
      <c r="G55" s="254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7" t="s">
        <v>209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141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7" t="s">
        <v>293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141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7" t="s">
        <v>294</v>
      </c>
      <c r="D58" s="161"/>
      <c r="E58" s="162">
        <v>1.8409999999999999E-2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141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 x14ac:dyDescent="0.2">
      <c r="A59" s="170">
        <v>15</v>
      </c>
      <c r="B59" s="171" t="s">
        <v>295</v>
      </c>
      <c r="C59" s="186" t="s">
        <v>296</v>
      </c>
      <c r="D59" s="172" t="s">
        <v>205</v>
      </c>
      <c r="E59" s="173">
        <v>1.8409999999999999E-2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130</v>
      </c>
      <c r="S59" s="175" t="s">
        <v>131</v>
      </c>
      <c r="T59" s="176" t="s">
        <v>132</v>
      </c>
      <c r="U59" s="160">
        <v>1.079</v>
      </c>
      <c r="V59" s="160">
        <f>ROUND(E59*U59,2)</f>
        <v>0.02</v>
      </c>
      <c r="W59" s="160"/>
      <c r="X59" s="160" t="s">
        <v>206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207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3" t="s">
        <v>292</v>
      </c>
      <c r="D60" s="254"/>
      <c r="E60" s="254"/>
      <c r="F60" s="254"/>
      <c r="G60" s="254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7" t="s">
        <v>209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141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7" t="s">
        <v>293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141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7" t="s">
        <v>294</v>
      </c>
      <c r="D63" s="161"/>
      <c r="E63" s="162">
        <v>1.8409999999999999E-2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141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4" t="s">
        <v>125</v>
      </c>
      <c r="B64" s="165" t="s">
        <v>77</v>
      </c>
      <c r="C64" s="185" t="s">
        <v>78</v>
      </c>
      <c r="D64" s="166"/>
      <c r="E64" s="167"/>
      <c r="F64" s="168"/>
      <c r="G64" s="168">
        <f>SUMIF(AG65:AG160,"&lt;&gt;NOR",G65:G160)</f>
        <v>0</v>
      </c>
      <c r="H64" s="168"/>
      <c r="I64" s="168">
        <f>SUM(I65:I160)</f>
        <v>0</v>
      </c>
      <c r="J64" s="168"/>
      <c r="K64" s="168">
        <f>SUM(K65:K160)</f>
        <v>0</v>
      </c>
      <c r="L64" s="168"/>
      <c r="M64" s="168">
        <f>SUM(M65:M160)</f>
        <v>0</v>
      </c>
      <c r="N64" s="168"/>
      <c r="O64" s="168">
        <f>SUM(O65:O160)</f>
        <v>0.26</v>
      </c>
      <c r="P64" s="168"/>
      <c r="Q64" s="168">
        <f>SUM(Q65:Q160)</f>
        <v>0</v>
      </c>
      <c r="R64" s="168"/>
      <c r="S64" s="168"/>
      <c r="T64" s="169"/>
      <c r="U64" s="163"/>
      <c r="V64" s="163">
        <f>SUM(V65:V160)</f>
        <v>37.690000000000005</v>
      </c>
      <c r="W64" s="163"/>
      <c r="X64" s="163"/>
      <c r="AG64" t="s">
        <v>126</v>
      </c>
    </row>
    <row r="65" spans="1:60" ht="22.5" outlineLevel="1" x14ac:dyDescent="0.2">
      <c r="A65" s="170">
        <v>16</v>
      </c>
      <c r="B65" s="171" t="s">
        <v>297</v>
      </c>
      <c r="C65" s="186" t="s">
        <v>298</v>
      </c>
      <c r="D65" s="172" t="s">
        <v>129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1.5900000000000001E-2</v>
      </c>
      <c r="O65" s="175">
        <f>ROUND(E65*N65,2)</f>
        <v>0.02</v>
      </c>
      <c r="P65" s="175">
        <v>0</v>
      </c>
      <c r="Q65" s="175">
        <f>ROUND(E65*P65,2)</f>
        <v>0</v>
      </c>
      <c r="R65" s="175" t="s">
        <v>130</v>
      </c>
      <c r="S65" s="175" t="s">
        <v>131</v>
      </c>
      <c r="T65" s="176" t="s">
        <v>132</v>
      </c>
      <c r="U65" s="160">
        <v>0.89700000000000002</v>
      </c>
      <c r="V65" s="160">
        <f>ROUND(E65*U65,2)</f>
        <v>0.9</v>
      </c>
      <c r="W65" s="160"/>
      <c r="X65" s="160" t="s">
        <v>133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1" t="s">
        <v>137</v>
      </c>
      <c r="D66" s="252"/>
      <c r="E66" s="252"/>
      <c r="F66" s="252"/>
      <c r="G66" s="252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0">
        <v>17</v>
      </c>
      <c r="B67" s="171" t="s">
        <v>299</v>
      </c>
      <c r="C67" s="186" t="s">
        <v>300</v>
      </c>
      <c r="D67" s="172" t="s">
        <v>129</v>
      </c>
      <c r="E67" s="173">
        <v>4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1.387E-2</v>
      </c>
      <c r="O67" s="175">
        <f>ROUND(E67*N67,2)</f>
        <v>0.06</v>
      </c>
      <c r="P67" s="175">
        <v>0</v>
      </c>
      <c r="Q67" s="175">
        <f>ROUND(E67*P67,2)</f>
        <v>0</v>
      </c>
      <c r="R67" s="175" t="s">
        <v>130</v>
      </c>
      <c r="S67" s="175" t="s">
        <v>131</v>
      </c>
      <c r="T67" s="176" t="s">
        <v>132</v>
      </c>
      <c r="U67" s="160">
        <v>0.82899999999999996</v>
      </c>
      <c r="V67" s="160">
        <f>ROUND(E67*U67,2)</f>
        <v>3.32</v>
      </c>
      <c r="W67" s="160"/>
      <c r="X67" s="160" t="s">
        <v>133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51" t="s">
        <v>137</v>
      </c>
      <c r="D68" s="252"/>
      <c r="E68" s="252"/>
      <c r="F68" s="252"/>
      <c r="G68" s="252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5" t="s">
        <v>263</v>
      </c>
      <c r="D69" s="256"/>
      <c r="E69" s="256"/>
      <c r="F69" s="256"/>
      <c r="G69" s="256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0">
        <v>18</v>
      </c>
      <c r="B70" s="171" t="s">
        <v>301</v>
      </c>
      <c r="C70" s="186" t="s">
        <v>302</v>
      </c>
      <c r="D70" s="172" t="s">
        <v>129</v>
      </c>
      <c r="E70" s="173">
        <v>5.2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5.6299999999999996E-3</v>
      </c>
      <c r="O70" s="175">
        <f>ROUND(E70*N70,2)</f>
        <v>0.03</v>
      </c>
      <c r="P70" s="175">
        <v>0</v>
      </c>
      <c r="Q70" s="175">
        <f>ROUND(E70*P70,2)</f>
        <v>0</v>
      </c>
      <c r="R70" s="175" t="s">
        <v>130</v>
      </c>
      <c r="S70" s="175" t="s">
        <v>131</v>
      </c>
      <c r="T70" s="176" t="s">
        <v>132</v>
      </c>
      <c r="U70" s="160">
        <v>0.75470000000000004</v>
      </c>
      <c r="V70" s="160">
        <f>ROUND(E70*U70,2)</f>
        <v>3.92</v>
      </c>
      <c r="W70" s="160"/>
      <c r="X70" s="160" t="s">
        <v>133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3" t="s">
        <v>303</v>
      </c>
      <c r="D71" s="254"/>
      <c r="E71" s="254"/>
      <c r="F71" s="254"/>
      <c r="G71" s="254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55" t="s">
        <v>137</v>
      </c>
      <c r="D72" s="256"/>
      <c r="E72" s="256"/>
      <c r="F72" s="256"/>
      <c r="G72" s="25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5" t="s">
        <v>139</v>
      </c>
      <c r="D73" s="256"/>
      <c r="E73" s="256"/>
      <c r="F73" s="256"/>
      <c r="G73" s="256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7" t="s">
        <v>304</v>
      </c>
      <c r="D74" s="161"/>
      <c r="E74" s="162">
        <v>5.2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141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0">
        <v>19</v>
      </c>
      <c r="B75" s="171" t="s">
        <v>305</v>
      </c>
      <c r="C75" s="186" t="s">
        <v>306</v>
      </c>
      <c r="D75" s="172" t="s">
        <v>129</v>
      </c>
      <c r="E75" s="173">
        <v>2.7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5.94E-3</v>
      </c>
      <c r="O75" s="175">
        <f>ROUND(E75*N75,2)</f>
        <v>0.02</v>
      </c>
      <c r="P75" s="175">
        <v>0</v>
      </c>
      <c r="Q75" s="175">
        <f>ROUND(E75*P75,2)</f>
        <v>0</v>
      </c>
      <c r="R75" s="175" t="s">
        <v>130</v>
      </c>
      <c r="S75" s="175" t="s">
        <v>131</v>
      </c>
      <c r="T75" s="176" t="s">
        <v>132</v>
      </c>
      <c r="U75" s="160">
        <v>0.92569999999999997</v>
      </c>
      <c r="V75" s="160">
        <f>ROUND(E75*U75,2)</f>
        <v>2.5</v>
      </c>
      <c r="W75" s="160"/>
      <c r="X75" s="160" t="s">
        <v>133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53" t="s">
        <v>303</v>
      </c>
      <c r="D76" s="254"/>
      <c r="E76" s="254"/>
      <c r="F76" s="254"/>
      <c r="G76" s="254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5" t="s">
        <v>137</v>
      </c>
      <c r="D77" s="256"/>
      <c r="E77" s="256"/>
      <c r="F77" s="256"/>
      <c r="G77" s="25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5" t="s">
        <v>139</v>
      </c>
      <c r="D78" s="256"/>
      <c r="E78" s="256"/>
      <c r="F78" s="256"/>
      <c r="G78" s="25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5" t="s">
        <v>285</v>
      </c>
      <c r="D79" s="256"/>
      <c r="E79" s="256"/>
      <c r="F79" s="256"/>
      <c r="G79" s="25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7" t="s">
        <v>307</v>
      </c>
      <c r="D80" s="161"/>
      <c r="E80" s="162">
        <v>2.7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141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0">
        <v>20</v>
      </c>
      <c r="B81" s="171" t="s">
        <v>308</v>
      </c>
      <c r="C81" s="186" t="s">
        <v>309</v>
      </c>
      <c r="D81" s="172" t="s">
        <v>129</v>
      </c>
      <c r="E81" s="173">
        <v>4.5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5.4099999999999999E-3</v>
      </c>
      <c r="O81" s="175">
        <f>ROUND(E81*N81,2)</f>
        <v>0.02</v>
      </c>
      <c r="P81" s="175">
        <v>0</v>
      </c>
      <c r="Q81" s="175">
        <f>ROUND(E81*P81,2)</f>
        <v>0</v>
      </c>
      <c r="R81" s="175" t="s">
        <v>130</v>
      </c>
      <c r="S81" s="175" t="s">
        <v>131</v>
      </c>
      <c r="T81" s="176" t="s">
        <v>132</v>
      </c>
      <c r="U81" s="160">
        <v>0.68279999999999996</v>
      </c>
      <c r="V81" s="160">
        <f>ROUND(E81*U81,2)</f>
        <v>3.07</v>
      </c>
      <c r="W81" s="160"/>
      <c r="X81" s="160" t="s">
        <v>133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134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3" t="s">
        <v>303</v>
      </c>
      <c r="D82" s="254"/>
      <c r="E82" s="254"/>
      <c r="F82" s="254"/>
      <c r="G82" s="254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5" t="s">
        <v>137</v>
      </c>
      <c r="D83" s="256"/>
      <c r="E83" s="256"/>
      <c r="F83" s="256"/>
      <c r="G83" s="256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5" t="s">
        <v>139</v>
      </c>
      <c r="D84" s="256"/>
      <c r="E84" s="256"/>
      <c r="F84" s="256"/>
      <c r="G84" s="256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55" t="s">
        <v>310</v>
      </c>
      <c r="D85" s="256"/>
      <c r="E85" s="256"/>
      <c r="F85" s="256"/>
      <c r="G85" s="256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7" t="s">
        <v>311</v>
      </c>
      <c r="D86" s="161"/>
      <c r="E86" s="162">
        <v>4.5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141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0">
        <v>21</v>
      </c>
      <c r="B87" s="171" t="s">
        <v>312</v>
      </c>
      <c r="C87" s="186" t="s">
        <v>313</v>
      </c>
      <c r="D87" s="172" t="s">
        <v>129</v>
      </c>
      <c r="E87" s="173">
        <v>12.5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6.1000000000000004E-3</v>
      </c>
      <c r="O87" s="175">
        <f>ROUND(E87*N87,2)</f>
        <v>0.08</v>
      </c>
      <c r="P87" s="175">
        <v>0</v>
      </c>
      <c r="Q87" s="175">
        <f>ROUND(E87*P87,2)</f>
        <v>0</v>
      </c>
      <c r="R87" s="175" t="s">
        <v>130</v>
      </c>
      <c r="S87" s="175" t="s">
        <v>131</v>
      </c>
      <c r="T87" s="176" t="s">
        <v>132</v>
      </c>
      <c r="U87" s="160">
        <v>0.92569999999999997</v>
      </c>
      <c r="V87" s="160">
        <f>ROUND(E87*U87,2)</f>
        <v>11.57</v>
      </c>
      <c r="W87" s="160"/>
      <c r="X87" s="160" t="s">
        <v>133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3" t="s">
        <v>303</v>
      </c>
      <c r="D88" s="254"/>
      <c r="E88" s="254"/>
      <c r="F88" s="254"/>
      <c r="G88" s="254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5" t="s">
        <v>137</v>
      </c>
      <c r="D89" s="256"/>
      <c r="E89" s="256"/>
      <c r="F89" s="256"/>
      <c r="G89" s="25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55" t="s">
        <v>139</v>
      </c>
      <c r="D90" s="256"/>
      <c r="E90" s="256"/>
      <c r="F90" s="256"/>
      <c r="G90" s="256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5" t="s">
        <v>314</v>
      </c>
      <c r="D91" s="256"/>
      <c r="E91" s="256"/>
      <c r="F91" s="256"/>
      <c r="G91" s="256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5" t="s">
        <v>285</v>
      </c>
      <c r="D92" s="256"/>
      <c r="E92" s="256"/>
      <c r="F92" s="256"/>
      <c r="G92" s="25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7" t="s">
        <v>315</v>
      </c>
      <c r="D93" s="161"/>
      <c r="E93" s="162">
        <v>12.5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141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0">
        <v>22</v>
      </c>
      <c r="B94" s="171" t="s">
        <v>316</v>
      </c>
      <c r="C94" s="186" t="s">
        <v>317</v>
      </c>
      <c r="D94" s="172" t="s">
        <v>129</v>
      </c>
      <c r="E94" s="173">
        <v>5.2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1.1E-4</v>
      </c>
      <c r="O94" s="175">
        <f>ROUND(E94*N94,2)</f>
        <v>0</v>
      </c>
      <c r="P94" s="175">
        <v>0</v>
      </c>
      <c r="Q94" s="175">
        <f>ROUND(E94*P94,2)</f>
        <v>0</v>
      </c>
      <c r="R94" s="175" t="s">
        <v>130</v>
      </c>
      <c r="S94" s="175" t="s">
        <v>131</v>
      </c>
      <c r="T94" s="176" t="s">
        <v>132</v>
      </c>
      <c r="U94" s="160">
        <v>0.157</v>
      </c>
      <c r="V94" s="160">
        <f>ROUND(E94*U94,2)</f>
        <v>0.82</v>
      </c>
      <c r="W94" s="160"/>
      <c r="X94" s="160" t="s">
        <v>133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134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1" t="s">
        <v>318</v>
      </c>
      <c r="D95" s="252"/>
      <c r="E95" s="252"/>
      <c r="F95" s="252"/>
      <c r="G95" s="252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7" t="s">
        <v>319</v>
      </c>
      <c r="D96" s="161"/>
      <c r="E96" s="162">
        <v>5.2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141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0">
        <v>23</v>
      </c>
      <c r="B97" s="171" t="s">
        <v>320</v>
      </c>
      <c r="C97" s="186" t="s">
        <v>321</v>
      </c>
      <c r="D97" s="172" t="s">
        <v>129</v>
      </c>
      <c r="E97" s="173">
        <v>12.5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1.3999999999999999E-4</v>
      </c>
      <c r="O97" s="175">
        <f>ROUND(E97*N97,2)</f>
        <v>0</v>
      </c>
      <c r="P97" s="175">
        <v>0</v>
      </c>
      <c r="Q97" s="175">
        <f>ROUND(E97*P97,2)</f>
        <v>0</v>
      </c>
      <c r="R97" s="175" t="s">
        <v>130</v>
      </c>
      <c r="S97" s="175" t="s">
        <v>131</v>
      </c>
      <c r="T97" s="176" t="s">
        <v>132</v>
      </c>
      <c r="U97" s="160">
        <v>0.17</v>
      </c>
      <c r="V97" s="160">
        <f>ROUND(E97*U97,2)</f>
        <v>2.13</v>
      </c>
      <c r="W97" s="160"/>
      <c r="X97" s="160" t="s">
        <v>133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1" t="s">
        <v>318</v>
      </c>
      <c r="D98" s="252"/>
      <c r="E98" s="252"/>
      <c r="F98" s="252"/>
      <c r="G98" s="252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5" t="s">
        <v>322</v>
      </c>
      <c r="D99" s="256"/>
      <c r="E99" s="256"/>
      <c r="F99" s="256"/>
      <c r="G99" s="256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7" t="s">
        <v>323</v>
      </c>
      <c r="D100" s="161"/>
      <c r="E100" s="162">
        <v>12.5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141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0">
        <v>24</v>
      </c>
      <c r="B101" s="171" t="s">
        <v>324</v>
      </c>
      <c r="C101" s="186" t="s">
        <v>325</v>
      </c>
      <c r="D101" s="172" t="s">
        <v>129</v>
      </c>
      <c r="E101" s="173">
        <v>4.5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6.9999999999999994E-5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130</v>
      </c>
      <c r="S101" s="175" t="s">
        <v>131</v>
      </c>
      <c r="T101" s="176" t="s">
        <v>132</v>
      </c>
      <c r="U101" s="160">
        <v>0.14199999999999999</v>
      </c>
      <c r="V101" s="160">
        <f>ROUND(E101*U101,2)</f>
        <v>0.64</v>
      </c>
      <c r="W101" s="160"/>
      <c r="X101" s="160" t="s">
        <v>133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134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1" t="s">
        <v>318</v>
      </c>
      <c r="D102" s="252"/>
      <c r="E102" s="252"/>
      <c r="F102" s="252"/>
      <c r="G102" s="252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7" t="s">
        <v>326</v>
      </c>
      <c r="D103" s="161"/>
      <c r="E103" s="162">
        <v>4.5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141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0">
        <v>25</v>
      </c>
      <c r="B104" s="171" t="s">
        <v>327</v>
      </c>
      <c r="C104" s="186" t="s">
        <v>328</v>
      </c>
      <c r="D104" s="172" t="s">
        <v>129</v>
      </c>
      <c r="E104" s="173">
        <v>12.5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1.6000000000000001E-4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130</v>
      </c>
      <c r="S104" s="175" t="s">
        <v>131</v>
      </c>
      <c r="T104" s="176" t="s">
        <v>132</v>
      </c>
      <c r="U104" s="160">
        <v>0.17</v>
      </c>
      <c r="V104" s="160">
        <f>ROUND(E104*U104,2)</f>
        <v>2.13</v>
      </c>
      <c r="W104" s="160"/>
      <c r="X104" s="160" t="s">
        <v>133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51" t="s">
        <v>318</v>
      </c>
      <c r="D105" s="252"/>
      <c r="E105" s="252"/>
      <c r="F105" s="252"/>
      <c r="G105" s="252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5" t="s">
        <v>322</v>
      </c>
      <c r="D106" s="256"/>
      <c r="E106" s="256"/>
      <c r="F106" s="256"/>
      <c r="G106" s="25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7" t="s">
        <v>323</v>
      </c>
      <c r="D107" s="161"/>
      <c r="E107" s="162">
        <v>12.5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141</v>
      </c>
      <c r="AH107" s="151">
        <v>5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70">
        <v>26</v>
      </c>
      <c r="B108" s="171" t="s">
        <v>329</v>
      </c>
      <c r="C108" s="186" t="s">
        <v>330</v>
      </c>
      <c r="D108" s="172" t="s">
        <v>153</v>
      </c>
      <c r="E108" s="173">
        <v>4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130</v>
      </c>
      <c r="S108" s="175" t="s">
        <v>131</v>
      </c>
      <c r="T108" s="176" t="s">
        <v>132</v>
      </c>
      <c r="U108" s="160">
        <v>8.3000000000000004E-2</v>
      </c>
      <c r="V108" s="160">
        <f>ROUND(E108*U108,2)</f>
        <v>0.33</v>
      </c>
      <c r="W108" s="160"/>
      <c r="X108" s="160" t="s">
        <v>133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1" t="s">
        <v>331</v>
      </c>
      <c r="D109" s="252"/>
      <c r="E109" s="252"/>
      <c r="F109" s="252"/>
      <c r="G109" s="252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7">
        <v>27</v>
      </c>
      <c r="B110" s="178" t="s">
        <v>332</v>
      </c>
      <c r="C110" s="188" t="s">
        <v>333</v>
      </c>
      <c r="D110" s="179" t="s">
        <v>153</v>
      </c>
      <c r="E110" s="180">
        <v>2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2">
        <v>4.8000000000000001E-4</v>
      </c>
      <c r="O110" s="182">
        <f>ROUND(E110*N110,2)</f>
        <v>0</v>
      </c>
      <c r="P110" s="182">
        <v>0</v>
      </c>
      <c r="Q110" s="182">
        <f>ROUND(E110*P110,2)</f>
        <v>0</v>
      </c>
      <c r="R110" s="182" t="s">
        <v>130</v>
      </c>
      <c r="S110" s="182" t="s">
        <v>131</v>
      </c>
      <c r="T110" s="183" t="s">
        <v>132</v>
      </c>
      <c r="U110" s="160">
        <v>0.26900000000000002</v>
      </c>
      <c r="V110" s="160">
        <f>ROUND(E110*U110,2)</f>
        <v>0.54</v>
      </c>
      <c r="W110" s="160"/>
      <c r="X110" s="160" t="s">
        <v>133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134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7">
        <v>28</v>
      </c>
      <c r="B111" s="178" t="s">
        <v>334</v>
      </c>
      <c r="C111" s="188" t="s">
        <v>335</v>
      </c>
      <c r="D111" s="179" t="s">
        <v>153</v>
      </c>
      <c r="E111" s="180">
        <v>8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2">
        <v>5.1999999999999995E-4</v>
      </c>
      <c r="O111" s="182">
        <f>ROUND(E111*N111,2)</f>
        <v>0</v>
      </c>
      <c r="P111" s="182">
        <v>0</v>
      </c>
      <c r="Q111" s="182">
        <f>ROUND(E111*P111,2)</f>
        <v>0</v>
      </c>
      <c r="R111" s="182" t="s">
        <v>130</v>
      </c>
      <c r="S111" s="182" t="s">
        <v>131</v>
      </c>
      <c r="T111" s="183" t="s">
        <v>132</v>
      </c>
      <c r="U111" s="160">
        <v>0.26900000000000002</v>
      </c>
      <c r="V111" s="160">
        <f>ROUND(E111*U111,2)</f>
        <v>2.15</v>
      </c>
      <c r="W111" s="160"/>
      <c r="X111" s="160" t="s">
        <v>133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7">
        <v>29</v>
      </c>
      <c r="B112" s="178" t="s">
        <v>336</v>
      </c>
      <c r="C112" s="188" t="s">
        <v>337</v>
      </c>
      <c r="D112" s="179" t="s">
        <v>153</v>
      </c>
      <c r="E112" s="180">
        <v>1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2">
        <v>0</v>
      </c>
      <c r="O112" s="182">
        <f>ROUND(E112*N112,2)</f>
        <v>0</v>
      </c>
      <c r="P112" s="182">
        <v>0</v>
      </c>
      <c r="Q112" s="182">
        <f>ROUND(E112*P112,2)</f>
        <v>0</v>
      </c>
      <c r="R112" s="182" t="s">
        <v>130</v>
      </c>
      <c r="S112" s="182" t="s">
        <v>131</v>
      </c>
      <c r="T112" s="183" t="s">
        <v>132</v>
      </c>
      <c r="U112" s="160">
        <v>0.26900000000000002</v>
      </c>
      <c r="V112" s="160">
        <f>ROUND(E112*U112,2)</f>
        <v>0.27</v>
      </c>
      <c r="W112" s="160"/>
      <c r="X112" s="160" t="s">
        <v>133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134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0">
        <v>30</v>
      </c>
      <c r="B113" s="171" t="s">
        <v>338</v>
      </c>
      <c r="C113" s="186" t="s">
        <v>339</v>
      </c>
      <c r="D113" s="172" t="s">
        <v>129</v>
      </c>
      <c r="E113" s="173">
        <v>14.7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130</v>
      </c>
      <c r="S113" s="175" t="s">
        <v>131</v>
      </c>
      <c r="T113" s="176" t="s">
        <v>132</v>
      </c>
      <c r="U113" s="160">
        <v>2.9000000000000001E-2</v>
      </c>
      <c r="V113" s="160">
        <f>ROUND(E113*U113,2)</f>
        <v>0.43</v>
      </c>
      <c r="W113" s="160"/>
      <c r="X113" s="160" t="s">
        <v>133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1" t="s">
        <v>340</v>
      </c>
      <c r="D114" s="252"/>
      <c r="E114" s="252"/>
      <c r="F114" s="252"/>
      <c r="G114" s="252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5" t="s">
        <v>341</v>
      </c>
      <c r="D115" s="256"/>
      <c r="E115" s="256"/>
      <c r="F115" s="256"/>
      <c r="G115" s="256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7" t="s">
        <v>326</v>
      </c>
      <c r="D116" s="161"/>
      <c r="E116" s="162">
        <v>4.5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141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7" t="s">
        <v>319</v>
      </c>
      <c r="D117" s="161"/>
      <c r="E117" s="162">
        <v>5.2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141</v>
      </c>
      <c r="AH117" s="151">
        <v>5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7" t="s">
        <v>342</v>
      </c>
      <c r="D118" s="161"/>
      <c r="E118" s="162">
        <v>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141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7" t="s">
        <v>343</v>
      </c>
      <c r="D119" s="161"/>
      <c r="E119" s="162">
        <v>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141</v>
      </c>
      <c r="AH119" s="151">
        <v>5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0">
        <v>31</v>
      </c>
      <c r="B120" s="171" t="s">
        <v>344</v>
      </c>
      <c r="C120" s="186" t="s">
        <v>345</v>
      </c>
      <c r="D120" s="172" t="s">
        <v>129</v>
      </c>
      <c r="E120" s="173">
        <v>15.2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5" t="s">
        <v>130</v>
      </c>
      <c r="S120" s="175" t="s">
        <v>131</v>
      </c>
      <c r="T120" s="176" t="s">
        <v>132</v>
      </c>
      <c r="U120" s="160">
        <v>3.1E-2</v>
      </c>
      <c r="V120" s="160">
        <f>ROUND(E120*U120,2)</f>
        <v>0.47</v>
      </c>
      <c r="W120" s="160"/>
      <c r="X120" s="160" t="s">
        <v>133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1" t="s">
        <v>340</v>
      </c>
      <c r="D121" s="252"/>
      <c r="E121" s="252"/>
      <c r="F121" s="252"/>
      <c r="G121" s="252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55" t="s">
        <v>341</v>
      </c>
      <c r="D122" s="256"/>
      <c r="E122" s="256"/>
      <c r="F122" s="256"/>
      <c r="G122" s="256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7" t="s">
        <v>323</v>
      </c>
      <c r="D123" s="161"/>
      <c r="E123" s="162">
        <v>12.5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141</v>
      </c>
      <c r="AH123" s="151">
        <v>5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7" t="s">
        <v>346</v>
      </c>
      <c r="D124" s="161"/>
      <c r="E124" s="162">
        <v>2.7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141</v>
      </c>
      <c r="AH124" s="151">
        <v>5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0">
        <v>32</v>
      </c>
      <c r="B125" s="171" t="s">
        <v>347</v>
      </c>
      <c r="C125" s="186" t="s">
        <v>348</v>
      </c>
      <c r="D125" s="172" t="s">
        <v>129</v>
      </c>
      <c r="E125" s="173">
        <v>29.9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1.0000000000000001E-5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130</v>
      </c>
      <c r="S125" s="175" t="s">
        <v>131</v>
      </c>
      <c r="T125" s="176" t="s">
        <v>132</v>
      </c>
      <c r="U125" s="160">
        <v>6.2E-2</v>
      </c>
      <c r="V125" s="160">
        <f>ROUND(E125*U125,2)</f>
        <v>1.85</v>
      </c>
      <c r="W125" s="160"/>
      <c r="X125" s="160" t="s">
        <v>133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1" t="s">
        <v>341</v>
      </c>
      <c r="D126" s="252"/>
      <c r="E126" s="252"/>
      <c r="F126" s="252"/>
      <c r="G126" s="252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7" t="s">
        <v>349</v>
      </c>
      <c r="D127" s="161"/>
      <c r="E127" s="162">
        <v>15.2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141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7" t="s">
        <v>350</v>
      </c>
      <c r="D128" s="161"/>
      <c r="E128" s="162">
        <v>14.7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141</v>
      </c>
      <c r="AH128" s="151">
        <v>5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33</v>
      </c>
      <c r="B129" s="171" t="s">
        <v>351</v>
      </c>
      <c r="C129" s="186" t="s">
        <v>352</v>
      </c>
      <c r="D129" s="172" t="s">
        <v>153</v>
      </c>
      <c r="E129" s="173">
        <v>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5.0000000000000001E-4</v>
      </c>
      <c r="O129" s="175">
        <f>ROUND(E129*N129,2)</f>
        <v>0</v>
      </c>
      <c r="P129" s="175">
        <v>0</v>
      </c>
      <c r="Q129" s="175">
        <f>ROUND(E129*P129,2)</f>
        <v>0</v>
      </c>
      <c r="R129" s="175"/>
      <c r="S129" s="175" t="s">
        <v>177</v>
      </c>
      <c r="T129" s="176" t="s">
        <v>146</v>
      </c>
      <c r="U129" s="160">
        <v>0</v>
      </c>
      <c r="V129" s="160">
        <f>ROUND(E129*U129,2)</f>
        <v>0</v>
      </c>
      <c r="W129" s="160"/>
      <c r="X129" s="160" t="s">
        <v>133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1" t="s">
        <v>285</v>
      </c>
      <c r="D130" s="252"/>
      <c r="E130" s="252"/>
      <c r="F130" s="252"/>
      <c r="G130" s="252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0">
        <v>34</v>
      </c>
      <c r="B131" s="171" t="s">
        <v>353</v>
      </c>
      <c r="C131" s="186" t="s">
        <v>354</v>
      </c>
      <c r="D131" s="172" t="s">
        <v>153</v>
      </c>
      <c r="E131" s="173">
        <v>3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5.0000000000000001E-4</v>
      </c>
      <c r="O131" s="175">
        <f>ROUND(E131*N131,2)</f>
        <v>0</v>
      </c>
      <c r="P131" s="175">
        <v>0</v>
      </c>
      <c r="Q131" s="175">
        <f>ROUND(E131*P131,2)</f>
        <v>0</v>
      </c>
      <c r="R131" s="175"/>
      <c r="S131" s="175" t="s">
        <v>177</v>
      </c>
      <c r="T131" s="176" t="s">
        <v>146</v>
      </c>
      <c r="U131" s="160">
        <v>0</v>
      </c>
      <c r="V131" s="160">
        <f>ROUND(E131*U131,2)</f>
        <v>0</v>
      </c>
      <c r="W131" s="160"/>
      <c r="X131" s="160" t="s">
        <v>133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134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1" t="s">
        <v>285</v>
      </c>
      <c r="D132" s="252"/>
      <c r="E132" s="252"/>
      <c r="F132" s="252"/>
      <c r="G132" s="252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0">
        <v>35</v>
      </c>
      <c r="B133" s="171" t="s">
        <v>355</v>
      </c>
      <c r="C133" s="186" t="s">
        <v>356</v>
      </c>
      <c r="D133" s="172" t="s">
        <v>153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5.0000000000000001E-3</v>
      </c>
      <c r="O133" s="175">
        <f>ROUND(E133*N133,2)</f>
        <v>0.01</v>
      </c>
      <c r="P133" s="175">
        <v>0</v>
      </c>
      <c r="Q133" s="175">
        <f>ROUND(E133*P133,2)</f>
        <v>0</v>
      </c>
      <c r="R133" s="175"/>
      <c r="S133" s="175" t="s">
        <v>177</v>
      </c>
      <c r="T133" s="176" t="s">
        <v>146</v>
      </c>
      <c r="U133" s="160">
        <v>0</v>
      </c>
      <c r="V133" s="160">
        <f>ROUND(E133*U133,2)</f>
        <v>0</v>
      </c>
      <c r="W133" s="160"/>
      <c r="X133" s="160" t="s">
        <v>133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134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51" t="s">
        <v>285</v>
      </c>
      <c r="D134" s="252"/>
      <c r="E134" s="252"/>
      <c r="F134" s="252"/>
      <c r="G134" s="252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0">
        <v>36</v>
      </c>
      <c r="B135" s="171" t="s">
        <v>357</v>
      </c>
      <c r="C135" s="186" t="s">
        <v>358</v>
      </c>
      <c r="D135" s="172" t="s">
        <v>153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0.01</v>
      </c>
      <c r="O135" s="175">
        <f>ROUND(E135*N135,2)</f>
        <v>0.01</v>
      </c>
      <c r="P135" s="175">
        <v>0</v>
      </c>
      <c r="Q135" s="175">
        <f>ROUND(E135*P135,2)</f>
        <v>0</v>
      </c>
      <c r="R135" s="175"/>
      <c r="S135" s="175" t="s">
        <v>177</v>
      </c>
      <c r="T135" s="176" t="s">
        <v>146</v>
      </c>
      <c r="U135" s="160">
        <v>0</v>
      </c>
      <c r="V135" s="160">
        <f>ROUND(E135*U135,2)</f>
        <v>0</v>
      </c>
      <c r="W135" s="160"/>
      <c r="X135" s="160" t="s">
        <v>133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134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1" t="s">
        <v>285</v>
      </c>
      <c r="D136" s="252"/>
      <c r="E136" s="252"/>
      <c r="F136" s="252"/>
      <c r="G136" s="252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0">
        <v>37</v>
      </c>
      <c r="B137" s="171" t="s">
        <v>359</v>
      </c>
      <c r="C137" s="186" t="s">
        <v>360</v>
      </c>
      <c r="D137" s="172" t="s">
        <v>176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5" t="s">
        <v>177</v>
      </c>
      <c r="T137" s="176" t="s">
        <v>146</v>
      </c>
      <c r="U137" s="160">
        <v>0</v>
      </c>
      <c r="V137" s="160">
        <f>ROUND(E137*U137,2)</f>
        <v>0</v>
      </c>
      <c r="W137" s="160"/>
      <c r="X137" s="160" t="s">
        <v>133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134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51" t="s">
        <v>285</v>
      </c>
      <c r="D138" s="252"/>
      <c r="E138" s="252"/>
      <c r="F138" s="252"/>
      <c r="G138" s="252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0">
        <v>38</v>
      </c>
      <c r="B139" s="171" t="s">
        <v>361</v>
      </c>
      <c r="C139" s="186" t="s">
        <v>362</v>
      </c>
      <c r="D139" s="172" t="s">
        <v>176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177</v>
      </c>
      <c r="T139" s="176" t="s">
        <v>146</v>
      </c>
      <c r="U139" s="160">
        <v>0</v>
      </c>
      <c r="V139" s="160">
        <f>ROUND(E139*U139,2)</f>
        <v>0</v>
      </c>
      <c r="W139" s="160"/>
      <c r="X139" s="160" t="s">
        <v>133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134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51" t="s">
        <v>285</v>
      </c>
      <c r="D140" s="252"/>
      <c r="E140" s="252"/>
      <c r="F140" s="252"/>
      <c r="G140" s="252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39</v>
      </c>
      <c r="B141" s="171" t="s">
        <v>363</v>
      </c>
      <c r="C141" s="186" t="s">
        <v>364</v>
      </c>
      <c r="D141" s="172" t="s">
        <v>176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/>
      <c r="S141" s="175" t="s">
        <v>177</v>
      </c>
      <c r="T141" s="176" t="s">
        <v>146</v>
      </c>
      <c r="U141" s="160">
        <v>0</v>
      </c>
      <c r="V141" s="160">
        <f>ROUND(E141*U141,2)</f>
        <v>0</v>
      </c>
      <c r="W141" s="160"/>
      <c r="X141" s="160" t="s">
        <v>133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134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1" t="s">
        <v>285</v>
      </c>
      <c r="D142" s="252"/>
      <c r="E142" s="252"/>
      <c r="F142" s="252"/>
      <c r="G142" s="252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0">
        <v>40</v>
      </c>
      <c r="B143" s="171" t="s">
        <v>365</v>
      </c>
      <c r="C143" s="186" t="s">
        <v>366</v>
      </c>
      <c r="D143" s="172" t="s">
        <v>367</v>
      </c>
      <c r="E143" s="173">
        <v>9.6999999999999993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5.0000000000000001E-4</v>
      </c>
      <c r="O143" s="175">
        <f>ROUND(E143*N143,2)</f>
        <v>0</v>
      </c>
      <c r="P143" s="175">
        <v>0</v>
      </c>
      <c r="Q143" s="175">
        <f>ROUND(E143*P143,2)</f>
        <v>0</v>
      </c>
      <c r="R143" s="175"/>
      <c r="S143" s="175" t="s">
        <v>177</v>
      </c>
      <c r="T143" s="176" t="s">
        <v>146</v>
      </c>
      <c r="U143" s="160">
        <v>0</v>
      </c>
      <c r="V143" s="160">
        <f>ROUND(E143*U143,2)</f>
        <v>0</v>
      </c>
      <c r="W143" s="160"/>
      <c r="X143" s="160" t="s">
        <v>133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51" t="s">
        <v>368</v>
      </c>
      <c r="D144" s="252"/>
      <c r="E144" s="252"/>
      <c r="F144" s="252"/>
      <c r="G144" s="252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7" t="s">
        <v>326</v>
      </c>
      <c r="D145" s="161"/>
      <c r="E145" s="162">
        <v>4.5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141</v>
      </c>
      <c r="AH145" s="151">
        <v>5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7" t="s">
        <v>319</v>
      </c>
      <c r="D146" s="161"/>
      <c r="E146" s="162">
        <v>5.2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141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0">
        <v>41</v>
      </c>
      <c r="B147" s="171" t="s">
        <v>369</v>
      </c>
      <c r="C147" s="186" t="s">
        <v>370</v>
      </c>
      <c r="D147" s="172" t="s">
        <v>367</v>
      </c>
      <c r="E147" s="173">
        <v>15.2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5.0000000000000001E-4</v>
      </c>
      <c r="O147" s="175">
        <f>ROUND(E147*N147,2)</f>
        <v>0.01</v>
      </c>
      <c r="P147" s="175">
        <v>0</v>
      </c>
      <c r="Q147" s="175">
        <f>ROUND(E147*P147,2)</f>
        <v>0</v>
      </c>
      <c r="R147" s="175"/>
      <c r="S147" s="175" t="s">
        <v>177</v>
      </c>
      <c r="T147" s="176" t="s">
        <v>146</v>
      </c>
      <c r="U147" s="160">
        <v>0</v>
      </c>
      <c r="V147" s="160">
        <f>ROUND(E147*U147,2)</f>
        <v>0</v>
      </c>
      <c r="W147" s="160"/>
      <c r="X147" s="160" t="s">
        <v>133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134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51" t="s">
        <v>368</v>
      </c>
      <c r="D148" s="252"/>
      <c r="E148" s="252"/>
      <c r="F148" s="252"/>
      <c r="G148" s="252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7" t="s">
        <v>323</v>
      </c>
      <c r="D149" s="161"/>
      <c r="E149" s="162">
        <v>12.5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141</v>
      </c>
      <c r="AH149" s="151">
        <v>5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87" t="s">
        <v>346</v>
      </c>
      <c r="D150" s="161"/>
      <c r="E150" s="162">
        <v>2.7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141</v>
      </c>
      <c r="AH150" s="151">
        <v>5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0">
        <v>42</v>
      </c>
      <c r="B151" s="171" t="s">
        <v>371</v>
      </c>
      <c r="C151" s="186" t="s">
        <v>372</v>
      </c>
      <c r="D151" s="172" t="s">
        <v>205</v>
      </c>
      <c r="E151" s="173">
        <v>0.25729999999999997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5" t="s">
        <v>130</v>
      </c>
      <c r="S151" s="175" t="s">
        <v>131</v>
      </c>
      <c r="T151" s="176" t="s">
        <v>132</v>
      </c>
      <c r="U151" s="160">
        <v>1.327</v>
      </c>
      <c r="V151" s="160">
        <f>ROUND(E151*U151,2)</f>
        <v>0.34</v>
      </c>
      <c r="W151" s="160"/>
      <c r="X151" s="160" t="s">
        <v>206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207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3" t="s">
        <v>208</v>
      </c>
      <c r="D152" s="254"/>
      <c r="E152" s="254"/>
      <c r="F152" s="254"/>
      <c r="G152" s="254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7" t="s">
        <v>209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141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7" t="s">
        <v>373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141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7" t="s">
        <v>374</v>
      </c>
      <c r="D155" s="161"/>
      <c r="E155" s="162">
        <v>0.25729999999999997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141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33.75" outlineLevel="1" x14ac:dyDescent="0.2">
      <c r="A156" s="170">
        <v>43</v>
      </c>
      <c r="B156" s="171" t="s">
        <v>375</v>
      </c>
      <c r="C156" s="186" t="s">
        <v>376</v>
      </c>
      <c r="D156" s="172" t="s">
        <v>205</v>
      </c>
      <c r="E156" s="173">
        <v>0.25729999999999997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5" t="s">
        <v>130</v>
      </c>
      <c r="S156" s="175" t="s">
        <v>131</v>
      </c>
      <c r="T156" s="176" t="s">
        <v>132</v>
      </c>
      <c r="U156" s="160">
        <v>1.2190000000000001</v>
      </c>
      <c r="V156" s="160">
        <f>ROUND(E156*U156,2)</f>
        <v>0.31</v>
      </c>
      <c r="W156" s="160"/>
      <c r="X156" s="160" t="s">
        <v>206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207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53" t="s">
        <v>208</v>
      </c>
      <c r="D157" s="254"/>
      <c r="E157" s="254"/>
      <c r="F157" s="254"/>
      <c r="G157" s="254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7" t="s">
        <v>209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141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7" t="s">
        <v>373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141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7" t="s">
        <v>374</v>
      </c>
      <c r="D160" s="161"/>
      <c r="E160" s="162">
        <v>0.25729999999999997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141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4" t="s">
        <v>125</v>
      </c>
      <c r="B161" s="165" t="s">
        <v>81</v>
      </c>
      <c r="C161" s="185" t="s">
        <v>82</v>
      </c>
      <c r="D161" s="166"/>
      <c r="E161" s="167"/>
      <c r="F161" s="168"/>
      <c r="G161" s="168">
        <f>SUMIF(AG162:AG229,"&lt;&gt;NOR",G162:G229)</f>
        <v>0</v>
      </c>
      <c r="H161" s="168"/>
      <c r="I161" s="168">
        <f>SUM(I162:I229)</f>
        <v>0</v>
      </c>
      <c r="J161" s="168"/>
      <c r="K161" s="168">
        <f>SUM(K162:K229)</f>
        <v>0</v>
      </c>
      <c r="L161" s="168"/>
      <c r="M161" s="168">
        <f>SUM(M162:M229)</f>
        <v>0</v>
      </c>
      <c r="N161" s="168"/>
      <c r="O161" s="168">
        <f>SUM(O162:O229)</f>
        <v>0.93000000000000016</v>
      </c>
      <c r="P161" s="168"/>
      <c r="Q161" s="168">
        <f>SUM(Q162:Q229)</f>
        <v>1.1100000000000001</v>
      </c>
      <c r="R161" s="168"/>
      <c r="S161" s="168"/>
      <c r="T161" s="169"/>
      <c r="U161" s="163"/>
      <c r="V161" s="163">
        <f>SUM(V162:V229)</f>
        <v>31.849999999999998</v>
      </c>
      <c r="W161" s="163"/>
      <c r="X161" s="163"/>
      <c r="AG161" t="s">
        <v>126</v>
      </c>
    </row>
    <row r="162" spans="1:60" ht="22.5" outlineLevel="1" x14ac:dyDescent="0.2">
      <c r="A162" s="177">
        <v>44</v>
      </c>
      <c r="B162" s="178" t="s">
        <v>377</v>
      </c>
      <c r="C162" s="188" t="s">
        <v>378</v>
      </c>
      <c r="D162" s="179" t="s">
        <v>153</v>
      </c>
      <c r="E162" s="180">
        <v>1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2">
        <v>1.8500000000000001E-3</v>
      </c>
      <c r="O162" s="182">
        <f>ROUND(E162*N162,2)</f>
        <v>0</v>
      </c>
      <c r="P162" s="182">
        <v>1.06</v>
      </c>
      <c r="Q162" s="182">
        <f>ROUND(E162*P162,2)</f>
        <v>1.06</v>
      </c>
      <c r="R162" s="182" t="s">
        <v>216</v>
      </c>
      <c r="S162" s="182" t="s">
        <v>131</v>
      </c>
      <c r="T162" s="183" t="s">
        <v>132</v>
      </c>
      <c r="U162" s="160">
        <v>10.471</v>
      </c>
      <c r="V162" s="160">
        <f>ROUND(E162*U162,2)</f>
        <v>10.47</v>
      </c>
      <c r="W162" s="160"/>
      <c r="X162" s="160" t="s">
        <v>133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134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 x14ac:dyDescent="0.2">
      <c r="A163" s="170">
        <v>45</v>
      </c>
      <c r="B163" s="171" t="s">
        <v>379</v>
      </c>
      <c r="C163" s="186" t="s">
        <v>380</v>
      </c>
      <c r="D163" s="172" t="s">
        <v>176</v>
      </c>
      <c r="E163" s="173">
        <v>1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6.2E-4</v>
      </c>
      <c r="O163" s="175">
        <f>ROUND(E163*N163,2)</f>
        <v>0</v>
      </c>
      <c r="P163" s="175">
        <v>0</v>
      </c>
      <c r="Q163" s="175">
        <f>ROUND(E163*P163,2)</f>
        <v>0</v>
      </c>
      <c r="R163" s="175"/>
      <c r="S163" s="175" t="s">
        <v>177</v>
      </c>
      <c r="T163" s="176" t="s">
        <v>146</v>
      </c>
      <c r="U163" s="160">
        <v>10.5261</v>
      </c>
      <c r="V163" s="160">
        <f>ROUND(E163*U163,2)</f>
        <v>10.53</v>
      </c>
      <c r="W163" s="160"/>
      <c r="X163" s="160" t="s">
        <v>133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134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1" t="s">
        <v>381</v>
      </c>
      <c r="D164" s="252"/>
      <c r="E164" s="252"/>
      <c r="F164" s="252"/>
      <c r="G164" s="252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138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 x14ac:dyDescent="0.2">
      <c r="A165" s="170">
        <v>46</v>
      </c>
      <c r="B165" s="171" t="s">
        <v>382</v>
      </c>
      <c r="C165" s="186" t="s">
        <v>383</v>
      </c>
      <c r="D165" s="172" t="s">
        <v>153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0.35</v>
      </c>
      <c r="O165" s="175">
        <f>ROUND(E165*N165,2)</f>
        <v>0.35</v>
      </c>
      <c r="P165" s="175">
        <v>0</v>
      </c>
      <c r="Q165" s="175">
        <f>ROUND(E165*P165,2)</f>
        <v>0</v>
      </c>
      <c r="R165" s="175"/>
      <c r="S165" s="175" t="s">
        <v>177</v>
      </c>
      <c r="T165" s="176" t="s">
        <v>146</v>
      </c>
      <c r="U165" s="160">
        <v>0</v>
      </c>
      <c r="V165" s="160">
        <f>ROUND(E165*U165,2)</f>
        <v>0</v>
      </c>
      <c r="W165" s="160"/>
      <c r="X165" s="160" t="s">
        <v>133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134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51" t="s">
        <v>381</v>
      </c>
      <c r="D166" s="252"/>
      <c r="E166" s="252"/>
      <c r="F166" s="252"/>
      <c r="G166" s="252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5" t="s">
        <v>384</v>
      </c>
      <c r="D167" s="256"/>
      <c r="E167" s="256"/>
      <c r="F167" s="256"/>
      <c r="G167" s="256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92" t="str">
        <f>C167</f>
        <v>Včetně regulačního přístroje MASTER, hlídače minimálního tlaku a kaskádového modulu pro daný typ kotle.</v>
      </c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0">
        <v>47</v>
      </c>
      <c r="B168" s="171" t="s">
        <v>385</v>
      </c>
      <c r="C168" s="186" t="s">
        <v>386</v>
      </c>
      <c r="D168" s="172" t="s">
        <v>153</v>
      </c>
      <c r="E168" s="173">
        <v>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0.1</v>
      </c>
      <c r="O168" s="175">
        <f>ROUND(E168*N168,2)</f>
        <v>0.1</v>
      </c>
      <c r="P168" s="175">
        <v>0</v>
      </c>
      <c r="Q168" s="175">
        <f>ROUND(E168*P168,2)</f>
        <v>0</v>
      </c>
      <c r="R168" s="175"/>
      <c r="S168" s="175" t="s">
        <v>177</v>
      </c>
      <c r="T168" s="176" t="s">
        <v>146</v>
      </c>
      <c r="U168" s="160">
        <v>0</v>
      </c>
      <c r="V168" s="160">
        <f>ROUND(E168*U168,2)</f>
        <v>0</v>
      </c>
      <c r="W168" s="160"/>
      <c r="X168" s="160" t="s">
        <v>133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134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51" t="s">
        <v>381</v>
      </c>
      <c r="D169" s="252"/>
      <c r="E169" s="252"/>
      <c r="F169" s="252"/>
      <c r="G169" s="252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55" t="s">
        <v>387</v>
      </c>
      <c r="D170" s="256"/>
      <c r="E170" s="256"/>
      <c r="F170" s="256"/>
      <c r="G170" s="256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0">
        <v>48</v>
      </c>
      <c r="B171" s="171" t="s">
        <v>388</v>
      </c>
      <c r="C171" s="186" t="s">
        <v>389</v>
      </c>
      <c r="D171" s="172" t="s">
        <v>153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0.03</v>
      </c>
      <c r="O171" s="175">
        <f>ROUND(E171*N171,2)</f>
        <v>0.03</v>
      </c>
      <c r="P171" s="175">
        <v>0</v>
      </c>
      <c r="Q171" s="175">
        <f>ROUND(E171*P171,2)</f>
        <v>0</v>
      </c>
      <c r="R171" s="175"/>
      <c r="S171" s="175" t="s">
        <v>177</v>
      </c>
      <c r="T171" s="176" t="s">
        <v>146</v>
      </c>
      <c r="U171" s="160">
        <v>0</v>
      </c>
      <c r="V171" s="160">
        <f>ROUND(E171*U171,2)</f>
        <v>0</v>
      </c>
      <c r="W171" s="160"/>
      <c r="X171" s="160" t="s">
        <v>133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134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51" t="s">
        <v>381</v>
      </c>
      <c r="D172" s="252"/>
      <c r="E172" s="252"/>
      <c r="F172" s="252"/>
      <c r="G172" s="252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0">
        <v>49</v>
      </c>
      <c r="B173" s="171" t="s">
        <v>390</v>
      </c>
      <c r="C173" s="186" t="s">
        <v>391</v>
      </c>
      <c r="D173" s="172" t="s">
        <v>153</v>
      </c>
      <c r="E173" s="173">
        <v>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0.03</v>
      </c>
      <c r="O173" s="175">
        <f>ROUND(E173*N173,2)</f>
        <v>0.03</v>
      </c>
      <c r="P173" s="175">
        <v>0</v>
      </c>
      <c r="Q173" s="175">
        <f>ROUND(E173*P173,2)</f>
        <v>0</v>
      </c>
      <c r="R173" s="175"/>
      <c r="S173" s="175" t="s">
        <v>177</v>
      </c>
      <c r="T173" s="176" t="s">
        <v>146</v>
      </c>
      <c r="U173" s="160">
        <v>0</v>
      </c>
      <c r="V173" s="160">
        <f>ROUND(E173*U173,2)</f>
        <v>0</v>
      </c>
      <c r="W173" s="160"/>
      <c r="X173" s="160" t="s">
        <v>133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1" t="s">
        <v>381</v>
      </c>
      <c r="D174" s="252"/>
      <c r="E174" s="252"/>
      <c r="F174" s="252"/>
      <c r="G174" s="252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0">
        <v>50</v>
      </c>
      <c r="B175" s="171" t="s">
        <v>392</v>
      </c>
      <c r="C175" s="186" t="s">
        <v>393</v>
      </c>
      <c r="D175" s="172" t="s">
        <v>153</v>
      </c>
      <c r="E175" s="173">
        <v>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5">
        <v>0.03</v>
      </c>
      <c r="O175" s="175">
        <f>ROUND(E175*N175,2)</f>
        <v>0.03</v>
      </c>
      <c r="P175" s="175">
        <v>0</v>
      </c>
      <c r="Q175" s="175">
        <f>ROUND(E175*P175,2)</f>
        <v>0</v>
      </c>
      <c r="R175" s="175"/>
      <c r="S175" s="175" t="s">
        <v>177</v>
      </c>
      <c r="T175" s="176" t="s">
        <v>146</v>
      </c>
      <c r="U175" s="160">
        <v>0</v>
      </c>
      <c r="V175" s="160">
        <f>ROUND(E175*U175,2)</f>
        <v>0</v>
      </c>
      <c r="W175" s="160"/>
      <c r="X175" s="160" t="s">
        <v>133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134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1" t="s">
        <v>381</v>
      </c>
      <c r="D176" s="252"/>
      <c r="E176" s="252"/>
      <c r="F176" s="252"/>
      <c r="G176" s="252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138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0">
        <v>51</v>
      </c>
      <c r="B177" s="171" t="s">
        <v>394</v>
      </c>
      <c r="C177" s="186" t="s">
        <v>395</v>
      </c>
      <c r="D177" s="172" t="s">
        <v>153</v>
      </c>
      <c r="E177" s="173">
        <v>1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0.03</v>
      </c>
      <c r="O177" s="175">
        <f>ROUND(E177*N177,2)</f>
        <v>0.03</v>
      </c>
      <c r="P177" s="175">
        <v>0</v>
      </c>
      <c r="Q177" s="175">
        <f>ROUND(E177*P177,2)</f>
        <v>0</v>
      </c>
      <c r="R177" s="175"/>
      <c r="S177" s="175" t="s">
        <v>177</v>
      </c>
      <c r="T177" s="176" t="s">
        <v>146</v>
      </c>
      <c r="U177" s="160">
        <v>0</v>
      </c>
      <c r="V177" s="160">
        <f>ROUND(E177*U177,2)</f>
        <v>0</v>
      </c>
      <c r="W177" s="160"/>
      <c r="X177" s="160" t="s">
        <v>133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134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51" t="s">
        <v>381</v>
      </c>
      <c r="D178" s="252"/>
      <c r="E178" s="252"/>
      <c r="F178" s="252"/>
      <c r="G178" s="252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138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70">
        <v>52</v>
      </c>
      <c r="B179" s="171" t="s">
        <v>396</v>
      </c>
      <c r="C179" s="186" t="s">
        <v>397</v>
      </c>
      <c r="D179" s="172" t="s">
        <v>176</v>
      </c>
      <c r="E179" s="173">
        <v>1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5"/>
      <c r="S179" s="175" t="s">
        <v>177</v>
      </c>
      <c r="T179" s="176" t="s">
        <v>146</v>
      </c>
      <c r="U179" s="160">
        <v>0</v>
      </c>
      <c r="V179" s="160">
        <f>ROUND(E179*U179,2)</f>
        <v>0</v>
      </c>
      <c r="W179" s="160"/>
      <c r="X179" s="160" t="s">
        <v>133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134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51" t="s">
        <v>398</v>
      </c>
      <c r="D180" s="252"/>
      <c r="E180" s="252"/>
      <c r="F180" s="252"/>
      <c r="G180" s="252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138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0">
        <v>53</v>
      </c>
      <c r="B181" s="171" t="s">
        <v>399</v>
      </c>
      <c r="C181" s="186" t="s">
        <v>400</v>
      </c>
      <c r="D181" s="172" t="s">
        <v>153</v>
      </c>
      <c r="E181" s="173">
        <v>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0.02</v>
      </c>
      <c r="O181" s="175">
        <f>ROUND(E181*N181,2)</f>
        <v>0.02</v>
      </c>
      <c r="P181" s="175">
        <v>0</v>
      </c>
      <c r="Q181" s="175">
        <f>ROUND(E181*P181,2)</f>
        <v>0</v>
      </c>
      <c r="R181" s="175"/>
      <c r="S181" s="175" t="s">
        <v>177</v>
      </c>
      <c r="T181" s="176" t="s">
        <v>146</v>
      </c>
      <c r="U181" s="160">
        <v>0</v>
      </c>
      <c r="V181" s="160">
        <f>ROUND(E181*U181,2)</f>
        <v>0</v>
      </c>
      <c r="W181" s="160"/>
      <c r="X181" s="160" t="s">
        <v>133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134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51" t="s">
        <v>401</v>
      </c>
      <c r="D182" s="252"/>
      <c r="E182" s="252"/>
      <c r="F182" s="252"/>
      <c r="G182" s="252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0">
        <v>54</v>
      </c>
      <c r="B183" s="171" t="s">
        <v>402</v>
      </c>
      <c r="C183" s="186" t="s">
        <v>403</v>
      </c>
      <c r="D183" s="172" t="s">
        <v>153</v>
      </c>
      <c r="E183" s="173">
        <v>1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0.2</v>
      </c>
      <c r="O183" s="175">
        <f>ROUND(E183*N183,2)</f>
        <v>0.2</v>
      </c>
      <c r="P183" s="175">
        <v>0</v>
      </c>
      <c r="Q183" s="175">
        <f>ROUND(E183*P183,2)</f>
        <v>0</v>
      </c>
      <c r="R183" s="175"/>
      <c r="S183" s="175" t="s">
        <v>177</v>
      </c>
      <c r="T183" s="176" t="s">
        <v>146</v>
      </c>
      <c r="U183" s="160">
        <v>0</v>
      </c>
      <c r="V183" s="160">
        <f>ROUND(E183*U183,2)</f>
        <v>0</v>
      </c>
      <c r="W183" s="160"/>
      <c r="X183" s="160" t="s">
        <v>133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134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1" t="s">
        <v>404</v>
      </c>
      <c r="D184" s="252"/>
      <c r="E184" s="252"/>
      <c r="F184" s="252"/>
      <c r="G184" s="252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138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0">
        <v>55</v>
      </c>
      <c r="B185" s="171" t="s">
        <v>405</v>
      </c>
      <c r="C185" s="186" t="s">
        <v>406</v>
      </c>
      <c r="D185" s="172" t="s">
        <v>153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1E-4</v>
      </c>
      <c r="O185" s="175">
        <f>ROUND(E185*N185,2)</f>
        <v>0</v>
      </c>
      <c r="P185" s="175">
        <v>0</v>
      </c>
      <c r="Q185" s="175">
        <f>ROUND(E185*P185,2)</f>
        <v>0</v>
      </c>
      <c r="R185" s="175"/>
      <c r="S185" s="175" t="s">
        <v>177</v>
      </c>
      <c r="T185" s="176" t="s">
        <v>146</v>
      </c>
      <c r="U185" s="160">
        <v>0</v>
      </c>
      <c r="V185" s="160">
        <f>ROUND(E185*U185,2)</f>
        <v>0</v>
      </c>
      <c r="W185" s="160"/>
      <c r="X185" s="160" t="s">
        <v>133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134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51" t="s">
        <v>407</v>
      </c>
      <c r="D186" s="252"/>
      <c r="E186" s="252"/>
      <c r="F186" s="252"/>
      <c r="G186" s="252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0">
        <v>56</v>
      </c>
      <c r="B187" s="171" t="s">
        <v>408</v>
      </c>
      <c r="C187" s="186" t="s">
        <v>409</v>
      </c>
      <c r="D187" s="172" t="s">
        <v>153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5.0000000000000001E-3</v>
      </c>
      <c r="O187" s="175">
        <f>ROUND(E187*N187,2)</f>
        <v>0.01</v>
      </c>
      <c r="P187" s="175">
        <v>0</v>
      </c>
      <c r="Q187" s="175">
        <f>ROUND(E187*P187,2)</f>
        <v>0</v>
      </c>
      <c r="R187" s="175"/>
      <c r="S187" s="175" t="s">
        <v>177</v>
      </c>
      <c r="T187" s="176" t="s">
        <v>146</v>
      </c>
      <c r="U187" s="160">
        <v>0</v>
      </c>
      <c r="V187" s="160">
        <f>ROUND(E187*U187,2)</f>
        <v>0</v>
      </c>
      <c r="W187" s="160"/>
      <c r="X187" s="160" t="s">
        <v>133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134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51" t="s">
        <v>407</v>
      </c>
      <c r="D188" s="252"/>
      <c r="E188" s="252"/>
      <c r="F188" s="252"/>
      <c r="G188" s="252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0">
        <v>57</v>
      </c>
      <c r="B189" s="171" t="s">
        <v>410</v>
      </c>
      <c r="C189" s="186" t="s">
        <v>411</v>
      </c>
      <c r="D189" s="172" t="s">
        <v>153</v>
      </c>
      <c r="E189" s="173">
        <v>7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5.0000000000000001E-3</v>
      </c>
      <c r="O189" s="175">
        <f>ROUND(E189*N189,2)</f>
        <v>0.04</v>
      </c>
      <c r="P189" s="175">
        <v>0</v>
      </c>
      <c r="Q189" s="175">
        <f>ROUND(E189*P189,2)</f>
        <v>0</v>
      </c>
      <c r="R189" s="175"/>
      <c r="S189" s="175" t="s">
        <v>177</v>
      </c>
      <c r="T189" s="176" t="s">
        <v>146</v>
      </c>
      <c r="U189" s="160">
        <v>0</v>
      </c>
      <c r="V189" s="160">
        <f>ROUND(E189*U189,2)</f>
        <v>0</v>
      </c>
      <c r="W189" s="160"/>
      <c r="X189" s="160" t="s">
        <v>133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134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51" t="s">
        <v>407</v>
      </c>
      <c r="D190" s="252"/>
      <c r="E190" s="252"/>
      <c r="F190" s="252"/>
      <c r="G190" s="252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0">
        <v>58</v>
      </c>
      <c r="B191" s="171" t="s">
        <v>412</v>
      </c>
      <c r="C191" s="186" t="s">
        <v>413</v>
      </c>
      <c r="D191" s="172" t="s">
        <v>153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1E-3</v>
      </c>
      <c r="O191" s="175">
        <f>ROUND(E191*N191,2)</f>
        <v>0</v>
      </c>
      <c r="P191" s="175">
        <v>0</v>
      </c>
      <c r="Q191" s="175">
        <f>ROUND(E191*P191,2)</f>
        <v>0</v>
      </c>
      <c r="R191" s="175"/>
      <c r="S191" s="175" t="s">
        <v>177</v>
      </c>
      <c r="T191" s="176" t="s">
        <v>146</v>
      </c>
      <c r="U191" s="160">
        <v>0</v>
      </c>
      <c r="V191" s="160">
        <f>ROUND(E191*U191,2)</f>
        <v>0</v>
      </c>
      <c r="W191" s="160"/>
      <c r="X191" s="160" t="s">
        <v>133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134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51" t="s">
        <v>407</v>
      </c>
      <c r="D192" s="252"/>
      <c r="E192" s="252"/>
      <c r="F192" s="252"/>
      <c r="G192" s="252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0">
        <v>59</v>
      </c>
      <c r="B193" s="171" t="s">
        <v>414</v>
      </c>
      <c r="C193" s="186" t="s">
        <v>415</v>
      </c>
      <c r="D193" s="172" t="s">
        <v>153</v>
      </c>
      <c r="E193" s="173">
        <v>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5">
        <v>1E-3</v>
      </c>
      <c r="O193" s="175">
        <f>ROUND(E193*N193,2)</f>
        <v>0</v>
      </c>
      <c r="P193" s="175">
        <v>0</v>
      </c>
      <c r="Q193" s="175">
        <f>ROUND(E193*P193,2)</f>
        <v>0</v>
      </c>
      <c r="R193" s="175"/>
      <c r="S193" s="175" t="s">
        <v>177</v>
      </c>
      <c r="T193" s="176" t="s">
        <v>146</v>
      </c>
      <c r="U193" s="160">
        <v>0</v>
      </c>
      <c r="V193" s="160">
        <f>ROUND(E193*U193,2)</f>
        <v>0</v>
      </c>
      <c r="W193" s="160"/>
      <c r="X193" s="160" t="s">
        <v>133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134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51" t="s">
        <v>407</v>
      </c>
      <c r="D194" s="252"/>
      <c r="E194" s="252"/>
      <c r="F194" s="252"/>
      <c r="G194" s="252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138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0">
        <v>60</v>
      </c>
      <c r="B195" s="171" t="s">
        <v>416</v>
      </c>
      <c r="C195" s="186" t="s">
        <v>417</v>
      </c>
      <c r="D195" s="172" t="s">
        <v>153</v>
      </c>
      <c r="E195" s="173">
        <v>1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1E-3</v>
      </c>
      <c r="O195" s="175">
        <f>ROUND(E195*N195,2)</f>
        <v>0</v>
      </c>
      <c r="P195" s="175">
        <v>0</v>
      </c>
      <c r="Q195" s="175">
        <f>ROUND(E195*P195,2)</f>
        <v>0</v>
      </c>
      <c r="R195" s="175"/>
      <c r="S195" s="175" t="s">
        <v>177</v>
      </c>
      <c r="T195" s="176" t="s">
        <v>146</v>
      </c>
      <c r="U195" s="160">
        <v>0</v>
      </c>
      <c r="V195" s="160">
        <f>ROUND(E195*U195,2)</f>
        <v>0</v>
      </c>
      <c r="W195" s="160"/>
      <c r="X195" s="160" t="s">
        <v>133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134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1" t="s">
        <v>407</v>
      </c>
      <c r="D196" s="252"/>
      <c r="E196" s="252"/>
      <c r="F196" s="252"/>
      <c r="G196" s="252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138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70">
        <v>61</v>
      </c>
      <c r="B197" s="171" t="s">
        <v>418</v>
      </c>
      <c r="C197" s="186" t="s">
        <v>419</v>
      </c>
      <c r="D197" s="172" t="s">
        <v>153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0.02</v>
      </c>
      <c r="O197" s="175">
        <f>ROUND(E197*N197,2)</f>
        <v>0.02</v>
      </c>
      <c r="P197" s="175">
        <v>0</v>
      </c>
      <c r="Q197" s="175">
        <f>ROUND(E197*P197,2)</f>
        <v>0</v>
      </c>
      <c r="R197" s="175"/>
      <c r="S197" s="175" t="s">
        <v>177</v>
      </c>
      <c r="T197" s="176" t="s">
        <v>146</v>
      </c>
      <c r="U197" s="160">
        <v>0</v>
      </c>
      <c r="V197" s="160">
        <f>ROUND(E197*U197,2)</f>
        <v>0</v>
      </c>
      <c r="W197" s="160"/>
      <c r="X197" s="160" t="s">
        <v>133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134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51" t="s">
        <v>407</v>
      </c>
      <c r="D198" s="252"/>
      <c r="E198" s="252"/>
      <c r="F198" s="252"/>
      <c r="G198" s="252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138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0">
        <v>62</v>
      </c>
      <c r="B199" s="171" t="s">
        <v>420</v>
      </c>
      <c r="C199" s="186" t="s">
        <v>421</v>
      </c>
      <c r="D199" s="172" t="s">
        <v>153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1E-3</v>
      </c>
      <c r="O199" s="175">
        <f>ROUND(E199*N199,2)</f>
        <v>0</v>
      </c>
      <c r="P199" s="175">
        <v>0</v>
      </c>
      <c r="Q199" s="175">
        <f>ROUND(E199*P199,2)</f>
        <v>0</v>
      </c>
      <c r="R199" s="175"/>
      <c r="S199" s="175" t="s">
        <v>177</v>
      </c>
      <c r="T199" s="176" t="s">
        <v>146</v>
      </c>
      <c r="U199" s="160">
        <v>0</v>
      </c>
      <c r="V199" s="160">
        <f>ROUND(E199*U199,2)</f>
        <v>0</v>
      </c>
      <c r="W199" s="160"/>
      <c r="X199" s="160" t="s">
        <v>133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134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1" t="s">
        <v>407</v>
      </c>
      <c r="D200" s="252"/>
      <c r="E200" s="252"/>
      <c r="F200" s="252"/>
      <c r="G200" s="252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0">
        <v>63</v>
      </c>
      <c r="B201" s="171" t="s">
        <v>422</v>
      </c>
      <c r="C201" s="186" t="s">
        <v>423</v>
      </c>
      <c r="D201" s="172" t="s">
        <v>153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1E-3</v>
      </c>
      <c r="O201" s="175">
        <f>ROUND(E201*N201,2)</f>
        <v>0</v>
      </c>
      <c r="P201" s="175">
        <v>0</v>
      </c>
      <c r="Q201" s="175">
        <f>ROUND(E201*P201,2)</f>
        <v>0</v>
      </c>
      <c r="R201" s="175"/>
      <c r="S201" s="175" t="s">
        <v>177</v>
      </c>
      <c r="T201" s="176" t="s">
        <v>146</v>
      </c>
      <c r="U201" s="160">
        <v>0</v>
      </c>
      <c r="V201" s="160">
        <f>ROUND(E201*U201,2)</f>
        <v>0</v>
      </c>
      <c r="W201" s="160"/>
      <c r="X201" s="160" t="s">
        <v>133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134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51" t="s">
        <v>407</v>
      </c>
      <c r="D202" s="252"/>
      <c r="E202" s="252"/>
      <c r="F202" s="252"/>
      <c r="G202" s="252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138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55" t="s">
        <v>424</v>
      </c>
      <c r="D203" s="256"/>
      <c r="E203" s="256"/>
      <c r="F203" s="256"/>
      <c r="G203" s="25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0">
        <v>64</v>
      </c>
      <c r="B204" s="171" t="s">
        <v>425</v>
      </c>
      <c r="C204" s="186" t="s">
        <v>426</v>
      </c>
      <c r="D204" s="172" t="s">
        <v>176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5.0000000000000001E-3</v>
      </c>
      <c r="O204" s="175">
        <f>ROUND(E204*N204,2)</f>
        <v>0.01</v>
      </c>
      <c r="P204" s="175">
        <v>0</v>
      </c>
      <c r="Q204" s="175">
        <f>ROUND(E204*P204,2)</f>
        <v>0</v>
      </c>
      <c r="R204" s="175"/>
      <c r="S204" s="175" t="s">
        <v>177</v>
      </c>
      <c r="T204" s="176" t="s">
        <v>146</v>
      </c>
      <c r="U204" s="160">
        <v>0</v>
      </c>
      <c r="V204" s="160">
        <f>ROUND(E204*U204,2)</f>
        <v>0</v>
      </c>
      <c r="W204" s="160"/>
      <c r="X204" s="160" t="s">
        <v>133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51" t="s">
        <v>407</v>
      </c>
      <c r="D205" s="252"/>
      <c r="E205" s="252"/>
      <c r="F205" s="252"/>
      <c r="G205" s="252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0">
        <v>65</v>
      </c>
      <c r="B206" s="171" t="s">
        <v>427</v>
      </c>
      <c r="C206" s="186" t="s">
        <v>428</v>
      </c>
      <c r="D206" s="172" t="s">
        <v>176</v>
      </c>
      <c r="E206" s="173">
        <v>1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5">
        <v>0.01</v>
      </c>
      <c r="O206" s="175">
        <f>ROUND(E206*N206,2)</f>
        <v>0.01</v>
      </c>
      <c r="P206" s="175">
        <v>0</v>
      </c>
      <c r="Q206" s="175">
        <f>ROUND(E206*P206,2)</f>
        <v>0</v>
      </c>
      <c r="R206" s="175"/>
      <c r="S206" s="175" t="s">
        <v>177</v>
      </c>
      <c r="T206" s="176" t="s">
        <v>146</v>
      </c>
      <c r="U206" s="160">
        <v>0</v>
      </c>
      <c r="V206" s="160">
        <f>ROUND(E206*U206,2)</f>
        <v>0</v>
      </c>
      <c r="W206" s="160"/>
      <c r="X206" s="160" t="s">
        <v>133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134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51" t="s">
        <v>407</v>
      </c>
      <c r="D207" s="252"/>
      <c r="E207" s="252"/>
      <c r="F207" s="252"/>
      <c r="G207" s="252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 x14ac:dyDescent="0.2">
      <c r="A208" s="170">
        <v>66</v>
      </c>
      <c r="B208" s="171" t="s">
        <v>429</v>
      </c>
      <c r="C208" s="186" t="s">
        <v>430</v>
      </c>
      <c r="D208" s="172" t="s">
        <v>153</v>
      </c>
      <c r="E208" s="173">
        <v>1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5">
        <v>0</v>
      </c>
      <c r="O208" s="175">
        <f>ROUND(E208*N208,2)</f>
        <v>0</v>
      </c>
      <c r="P208" s="175">
        <v>0.05</v>
      </c>
      <c r="Q208" s="175">
        <f>ROUND(E208*P208,2)</f>
        <v>0.05</v>
      </c>
      <c r="R208" s="175"/>
      <c r="S208" s="175" t="s">
        <v>177</v>
      </c>
      <c r="T208" s="176" t="s">
        <v>146</v>
      </c>
      <c r="U208" s="160">
        <v>0</v>
      </c>
      <c r="V208" s="160">
        <f>ROUND(E208*U208,2)</f>
        <v>0</v>
      </c>
      <c r="W208" s="160"/>
      <c r="X208" s="160" t="s">
        <v>133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134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1" t="s">
        <v>431</v>
      </c>
      <c r="D209" s="252"/>
      <c r="E209" s="252"/>
      <c r="F209" s="252"/>
      <c r="G209" s="252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0">
        <v>67</v>
      </c>
      <c r="B210" s="171" t="s">
        <v>432</v>
      </c>
      <c r="C210" s="186" t="s">
        <v>433</v>
      </c>
      <c r="D210" s="172" t="s">
        <v>153</v>
      </c>
      <c r="E210" s="173">
        <v>1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5">
        <v>0.05</v>
      </c>
      <c r="O210" s="175">
        <f>ROUND(E210*N210,2)</f>
        <v>0.05</v>
      </c>
      <c r="P210" s="175">
        <v>0</v>
      </c>
      <c r="Q210" s="175">
        <f>ROUND(E210*P210,2)</f>
        <v>0</v>
      </c>
      <c r="R210" s="175"/>
      <c r="S210" s="175" t="s">
        <v>177</v>
      </c>
      <c r="T210" s="176" t="s">
        <v>146</v>
      </c>
      <c r="U210" s="160">
        <v>0</v>
      </c>
      <c r="V210" s="160">
        <f>ROUND(E210*U210,2)</f>
        <v>0</v>
      </c>
      <c r="W210" s="160"/>
      <c r="X210" s="160" t="s">
        <v>133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134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51" t="s">
        <v>434</v>
      </c>
      <c r="D211" s="252"/>
      <c r="E211" s="252"/>
      <c r="F211" s="252"/>
      <c r="G211" s="252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138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0">
        <v>68</v>
      </c>
      <c r="B212" s="171" t="s">
        <v>435</v>
      </c>
      <c r="C212" s="186" t="s">
        <v>436</v>
      </c>
      <c r="D212" s="172" t="s">
        <v>153</v>
      </c>
      <c r="E212" s="173">
        <v>1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5"/>
      <c r="S212" s="175" t="s">
        <v>177</v>
      </c>
      <c r="T212" s="176" t="s">
        <v>146</v>
      </c>
      <c r="U212" s="160">
        <v>0</v>
      </c>
      <c r="V212" s="160">
        <f>ROUND(E212*U212,2)</f>
        <v>0</v>
      </c>
      <c r="W212" s="160"/>
      <c r="X212" s="160" t="s">
        <v>133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134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51" t="s">
        <v>437</v>
      </c>
      <c r="D213" s="252"/>
      <c r="E213" s="252"/>
      <c r="F213" s="252"/>
      <c r="G213" s="252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138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0">
        <v>69</v>
      </c>
      <c r="B214" s="171" t="s">
        <v>438</v>
      </c>
      <c r="C214" s="186" t="s">
        <v>439</v>
      </c>
      <c r="D214" s="172" t="s">
        <v>153</v>
      </c>
      <c r="E214" s="173">
        <v>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/>
      <c r="S214" s="175" t="s">
        <v>177</v>
      </c>
      <c r="T214" s="176" t="s">
        <v>146</v>
      </c>
      <c r="U214" s="160">
        <v>0</v>
      </c>
      <c r="V214" s="160">
        <f>ROUND(E214*U214,2)</f>
        <v>0</v>
      </c>
      <c r="W214" s="160"/>
      <c r="X214" s="160" t="s">
        <v>133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134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51" t="s">
        <v>434</v>
      </c>
      <c r="D215" s="252"/>
      <c r="E215" s="252"/>
      <c r="F215" s="252"/>
      <c r="G215" s="252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138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0">
        <v>70</v>
      </c>
      <c r="B216" s="171" t="s">
        <v>440</v>
      </c>
      <c r="C216" s="186" t="s">
        <v>441</v>
      </c>
      <c r="D216" s="172" t="s">
        <v>153</v>
      </c>
      <c r="E216" s="173">
        <v>1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5"/>
      <c r="S216" s="175" t="s">
        <v>177</v>
      </c>
      <c r="T216" s="176" t="s">
        <v>146</v>
      </c>
      <c r="U216" s="160">
        <v>0</v>
      </c>
      <c r="V216" s="160">
        <f>ROUND(E216*U216,2)</f>
        <v>0</v>
      </c>
      <c r="W216" s="160"/>
      <c r="X216" s="160" t="s">
        <v>133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134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51" t="s">
        <v>434</v>
      </c>
      <c r="D217" s="252"/>
      <c r="E217" s="252"/>
      <c r="F217" s="252"/>
      <c r="G217" s="252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138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0">
        <v>71</v>
      </c>
      <c r="B218" s="171" t="s">
        <v>442</v>
      </c>
      <c r="C218" s="186" t="s">
        <v>443</v>
      </c>
      <c r="D218" s="172" t="s">
        <v>153</v>
      </c>
      <c r="E218" s="173">
        <v>1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5"/>
      <c r="S218" s="175" t="s">
        <v>177</v>
      </c>
      <c r="T218" s="176" t="s">
        <v>146</v>
      </c>
      <c r="U218" s="160">
        <v>0</v>
      </c>
      <c r="V218" s="160">
        <f>ROUND(E218*U218,2)</f>
        <v>0</v>
      </c>
      <c r="W218" s="160"/>
      <c r="X218" s="160" t="s">
        <v>133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134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51" t="s">
        <v>434</v>
      </c>
      <c r="D219" s="252"/>
      <c r="E219" s="252"/>
      <c r="F219" s="252"/>
      <c r="G219" s="252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138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0">
        <v>72</v>
      </c>
      <c r="B220" s="171" t="s">
        <v>444</v>
      </c>
      <c r="C220" s="186" t="s">
        <v>445</v>
      </c>
      <c r="D220" s="172" t="s">
        <v>205</v>
      </c>
      <c r="E220" s="173">
        <v>0.92257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0</v>
      </c>
      <c r="O220" s="175">
        <f>ROUND(E220*N220,2)</f>
        <v>0</v>
      </c>
      <c r="P220" s="175">
        <v>0</v>
      </c>
      <c r="Q220" s="175">
        <f>ROUND(E220*P220,2)</f>
        <v>0</v>
      </c>
      <c r="R220" s="175" t="s">
        <v>216</v>
      </c>
      <c r="S220" s="175" t="s">
        <v>131</v>
      </c>
      <c r="T220" s="176" t="s">
        <v>132</v>
      </c>
      <c r="U220" s="160">
        <v>10.582000000000001</v>
      </c>
      <c r="V220" s="160">
        <f>ROUND(E220*U220,2)</f>
        <v>9.76</v>
      </c>
      <c r="W220" s="160"/>
      <c r="X220" s="160" t="s">
        <v>206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207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253" t="s">
        <v>208</v>
      </c>
      <c r="D221" s="254"/>
      <c r="E221" s="254"/>
      <c r="F221" s="254"/>
      <c r="G221" s="254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7" t="s">
        <v>209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141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87" t="s">
        <v>446</v>
      </c>
      <c r="D223" s="161"/>
      <c r="E223" s="162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141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7" t="s">
        <v>447</v>
      </c>
      <c r="D224" s="161"/>
      <c r="E224" s="162">
        <v>0.92257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141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33.75" outlineLevel="1" x14ac:dyDescent="0.2">
      <c r="A225" s="170">
        <v>73</v>
      </c>
      <c r="B225" s="171" t="s">
        <v>448</v>
      </c>
      <c r="C225" s="186" t="s">
        <v>449</v>
      </c>
      <c r="D225" s="172" t="s">
        <v>205</v>
      </c>
      <c r="E225" s="173">
        <v>0.92257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5" t="s">
        <v>216</v>
      </c>
      <c r="S225" s="175" t="s">
        <v>131</v>
      </c>
      <c r="T225" s="176" t="s">
        <v>132</v>
      </c>
      <c r="U225" s="160">
        <v>1.1830000000000001</v>
      </c>
      <c r="V225" s="160">
        <f>ROUND(E225*U225,2)</f>
        <v>1.0900000000000001</v>
      </c>
      <c r="W225" s="160"/>
      <c r="X225" s="160" t="s">
        <v>206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207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53" t="s">
        <v>208</v>
      </c>
      <c r="D226" s="254"/>
      <c r="E226" s="254"/>
      <c r="F226" s="254"/>
      <c r="G226" s="254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87" t="s">
        <v>209</v>
      </c>
      <c r="D227" s="161"/>
      <c r="E227" s="162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141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187" t="s">
        <v>446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141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7" t="s">
        <v>447</v>
      </c>
      <c r="D229" s="161"/>
      <c r="E229" s="162">
        <v>0.92257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141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x14ac:dyDescent="0.2">
      <c r="A230" s="164" t="s">
        <v>125</v>
      </c>
      <c r="B230" s="165" t="s">
        <v>83</v>
      </c>
      <c r="C230" s="185" t="s">
        <v>84</v>
      </c>
      <c r="D230" s="166"/>
      <c r="E230" s="167"/>
      <c r="F230" s="168"/>
      <c r="G230" s="168">
        <f>SUMIF(AG231:AG257,"&lt;&gt;NOR",G231:G257)</f>
        <v>0</v>
      </c>
      <c r="H230" s="168"/>
      <c r="I230" s="168">
        <f>SUM(I231:I257)</f>
        <v>0</v>
      </c>
      <c r="J230" s="168"/>
      <c r="K230" s="168">
        <f>SUM(K231:K257)</f>
        <v>0</v>
      </c>
      <c r="L230" s="168"/>
      <c r="M230" s="168">
        <f>SUM(M231:M257)</f>
        <v>0</v>
      </c>
      <c r="N230" s="168"/>
      <c r="O230" s="168">
        <f>SUM(O231:O257)</f>
        <v>0.13999999999999999</v>
      </c>
      <c r="P230" s="168"/>
      <c r="Q230" s="168">
        <f>SUM(Q231:Q257)</f>
        <v>0.63</v>
      </c>
      <c r="R230" s="168"/>
      <c r="S230" s="168"/>
      <c r="T230" s="169"/>
      <c r="U230" s="163"/>
      <c r="V230" s="163">
        <f>SUM(V231:V257)</f>
        <v>24.74</v>
      </c>
      <c r="W230" s="163"/>
      <c r="X230" s="163"/>
      <c r="AG230" t="s">
        <v>126</v>
      </c>
    </row>
    <row r="231" spans="1:60" ht="22.5" outlineLevel="1" x14ac:dyDescent="0.2">
      <c r="A231" s="170">
        <v>74</v>
      </c>
      <c r="B231" s="171" t="s">
        <v>450</v>
      </c>
      <c r="C231" s="186" t="s">
        <v>451</v>
      </c>
      <c r="D231" s="172" t="s">
        <v>153</v>
      </c>
      <c r="E231" s="173">
        <v>1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5">
        <v>8.6709999999999995E-2</v>
      </c>
      <c r="O231" s="175">
        <f>ROUND(E231*N231,2)</f>
        <v>0.09</v>
      </c>
      <c r="P231" s="175">
        <v>0</v>
      </c>
      <c r="Q231" s="175">
        <f>ROUND(E231*P231,2)</f>
        <v>0</v>
      </c>
      <c r="R231" s="175" t="s">
        <v>216</v>
      </c>
      <c r="S231" s="175" t="s">
        <v>131</v>
      </c>
      <c r="T231" s="176" t="s">
        <v>132</v>
      </c>
      <c r="U231" s="160">
        <v>4.1820000000000004</v>
      </c>
      <c r="V231" s="160">
        <f>ROUND(E231*U231,2)</f>
        <v>4.18</v>
      </c>
      <c r="W231" s="160"/>
      <c r="X231" s="160" t="s">
        <v>133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134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51" t="s">
        <v>452</v>
      </c>
      <c r="D232" s="252"/>
      <c r="E232" s="252"/>
      <c r="F232" s="252"/>
      <c r="G232" s="252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138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77">
        <v>75</v>
      </c>
      <c r="B233" s="178" t="s">
        <v>453</v>
      </c>
      <c r="C233" s="188" t="s">
        <v>454</v>
      </c>
      <c r="D233" s="179" t="s">
        <v>153</v>
      </c>
      <c r="E233" s="180">
        <v>1</v>
      </c>
      <c r="F233" s="181"/>
      <c r="G233" s="182">
        <f>ROUND(E233*F233,2)</f>
        <v>0</v>
      </c>
      <c r="H233" s="181"/>
      <c r="I233" s="182">
        <f>ROUND(E233*H233,2)</f>
        <v>0</v>
      </c>
      <c r="J233" s="181"/>
      <c r="K233" s="182">
        <f>ROUND(E233*J233,2)</f>
        <v>0</v>
      </c>
      <c r="L233" s="182">
        <v>21</v>
      </c>
      <c r="M233" s="182">
        <f>G233*(1+L233/100)</f>
        <v>0</v>
      </c>
      <c r="N233" s="182">
        <v>1.128E-2</v>
      </c>
      <c r="O233" s="182">
        <f>ROUND(E233*N233,2)</f>
        <v>0.01</v>
      </c>
      <c r="P233" s="182">
        <v>0</v>
      </c>
      <c r="Q233" s="182">
        <f>ROUND(E233*P233,2)</f>
        <v>0</v>
      </c>
      <c r="R233" s="182" t="s">
        <v>216</v>
      </c>
      <c r="S233" s="182" t="s">
        <v>131</v>
      </c>
      <c r="T233" s="183" t="s">
        <v>132</v>
      </c>
      <c r="U233" s="160">
        <v>0.13</v>
      </c>
      <c r="V233" s="160">
        <f>ROUND(E233*U233,2)</f>
        <v>0.13</v>
      </c>
      <c r="W233" s="160"/>
      <c r="X233" s="160" t="s">
        <v>133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134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 x14ac:dyDescent="0.2">
      <c r="A234" s="170">
        <v>76</v>
      </c>
      <c r="B234" s="171" t="s">
        <v>455</v>
      </c>
      <c r="C234" s="186" t="s">
        <v>456</v>
      </c>
      <c r="D234" s="172" t="s">
        <v>153</v>
      </c>
      <c r="E234" s="173">
        <v>1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5">
        <v>1.58E-3</v>
      </c>
      <c r="O234" s="175">
        <f>ROUND(E234*N234,2)</f>
        <v>0</v>
      </c>
      <c r="P234" s="175">
        <v>0</v>
      </c>
      <c r="Q234" s="175">
        <f>ROUND(E234*P234,2)</f>
        <v>0</v>
      </c>
      <c r="R234" s="175" t="s">
        <v>216</v>
      </c>
      <c r="S234" s="175" t="s">
        <v>131</v>
      </c>
      <c r="T234" s="176" t="s">
        <v>132</v>
      </c>
      <c r="U234" s="160">
        <v>0.53</v>
      </c>
      <c r="V234" s="160">
        <f>ROUND(E234*U234,2)</f>
        <v>0.53</v>
      </c>
      <c r="W234" s="160"/>
      <c r="X234" s="160" t="s">
        <v>133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134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51" t="s">
        <v>285</v>
      </c>
      <c r="D235" s="252"/>
      <c r="E235" s="252"/>
      <c r="F235" s="252"/>
      <c r="G235" s="252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138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70">
        <v>77</v>
      </c>
      <c r="B236" s="171" t="s">
        <v>457</v>
      </c>
      <c r="C236" s="186" t="s">
        <v>458</v>
      </c>
      <c r="D236" s="172" t="s">
        <v>153</v>
      </c>
      <c r="E236" s="173">
        <v>3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2.3500000000000001E-3</v>
      </c>
      <c r="O236" s="175">
        <f>ROUND(E236*N236,2)</f>
        <v>0.01</v>
      </c>
      <c r="P236" s="175">
        <v>0</v>
      </c>
      <c r="Q236" s="175">
        <f>ROUND(E236*P236,2)</f>
        <v>0</v>
      </c>
      <c r="R236" s="175" t="s">
        <v>216</v>
      </c>
      <c r="S236" s="175" t="s">
        <v>131</v>
      </c>
      <c r="T236" s="176" t="s">
        <v>132</v>
      </c>
      <c r="U236" s="160">
        <v>0.61399999999999999</v>
      </c>
      <c r="V236" s="160">
        <f>ROUND(E236*U236,2)</f>
        <v>1.84</v>
      </c>
      <c r="W236" s="160"/>
      <c r="X236" s="160" t="s">
        <v>133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134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51" t="s">
        <v>285</v>
      </c>
      <c r="D237" s="252"/>
      <c r="E237" s="252"/>
      <c r="F237" s="252"/>
      <c r="G237" s="252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138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77">
        <v>78</v>
      </c>
      <c r="B238" s="178" t="s">
        <v>459</v>
      </c>
      <c r="C238" s="188" t="s">
        <v>460</v>
      </c>
      <c r="D238" s="179" t="s">
        <v>153</v>
      </c>
      <c r="E238" s="180">
        <v>1</v>
      </c>
      <c r="F238" s="181"/>
      <c r="G238" s="182">
        <f>ROUND(E238*F238,2)</f>
        <v>0</v>
      </c>
      <c r="H238" s="181"/>
      <c r="I238" s="182">
        <f>ROUND(E238*H238,2)</f>
        <v>0</v>
      </c>
      <c r="J238" s="181"/>
      <c r="K238" s="182">
        <f>ROUND(E238*J238,2)</f>
        <v>0</v>
      </c>
      <c r="L238" s="182">
        <v>21</v>
      </c>
      <c r="M238" s="182">
        <f>G238*(1+L238/100)</f>
        <v>0</v>
      </c>
      <c r="N238" s="182">
        <v>4.6100000000000004E-3</v>
      </c>
      <c r="O238" s="182">
        <f>ROUND(E238*N238,2)</f>
        <v>0</v>
      </c>
      <c r="P238" s="182">
        <v>0</v>
      </c>
      <c r="Q238" s="182">
        <f>ROUND(E238*P238,2)</f>
        <v>0</v>
      </c>
      <c r="R238" s="182" t="s">
        <v>216</v>
      </c>
      <c r="S238" s="182" t="s">
        <v>131</v>
      </c>
      <c r="T238" s="183" t="s">
        <v>132</v>
      </c>
      <c r="U238" s="160">
        <v>1.2170000000000001</v>
      </c>
      <c r="V238" s="160">
        <f>ROUND(E238*U238,2)</f>
        <v>1.22</v>
      </c>
      <c r="W238" s="160"/>
      <c r="X238" s="160" t="s">
        <v>133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134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77">
        <v>79</v>
      </c>
      <c r="B239" s="178" t="s">
        <v>461</v>
      </c>
      <c r="C239" s="188" t="s">
        <v>462</v>
      </c>
      <c r="D239" s="179" t="s">
        <v>176</v>
      </c>
      <c r="E239" s="180">
        <v>16</v>
      </c>
      <c r="F239" s="181"/>
      <c r="G239" s="182">
        <f>ROUND(E239*F239,2)</f>
        <v>0</v>
      </c>
      <c r="H239" s="181"/>
      <c r="I239" s="182">
        <f>ROUND(E239*H239,2)</f>
        <v>0</v>
      </c>
      <c r="J239" s="181"/>
      <c r="K239" s="182">
        <f>ROUND(E239*J239,2)</f>
        <v>0</v>
      </c>
      <c r="L239" s="182">
        <v>21</v>
      </c>
      <c r="M239" s="182">
        <f>G239*(1+L239/100)</f>
        <v>0</v>
      </c>
      <c r="N239" s="182">
        <v>1.1299999999999999E-3</v>
      </c>
      <c r="O239" s="182">
        <f>ROUND(E239*N239,2)</f>
        <v>0.02</v>
      </c>
      <c r="P239" s="182">
        <v>0</v>
      </c>
      <c r="Q239" s="182">
        <f>ROUND(E239*P239,2)</f>
        <v>0</v>
      </c>
      <c r="R239" s="182" t="s">
        <v>216</v>
      </c>
      <c r="S239" s="182" t="s">
        <v>131</v>
      </c>
      <c r="T239" s="183" t="s">
        <v>132</v>
      </c>
      <c r="U239" s="160">
        <v>0.114</v>
      </c>
      <c r="V239" s="160">
        <f>ROUND(E239*U239,2)</f>
        <v>1.82</v>
      </c>
      <c r="W239" s="160"/>
      <c r="X239" s="160" t="s">
        <v>133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134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70">
        <v>80</v>
      </c>
      <c r="B240" s="171" t="s">
        <v>463</v>
      </c>
      <c r="C240" s="186" t="s">
        <v>464</v>
      </c>
      <c r="D240" s="172" t="s">
        <v>153</v>
      </c>
      <c r="E240" s="173">
        <v>1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5" t="s">
        <v>216</v>
      </c>
      <c r="S240" s="175" t="s">
        <v>131</v>
      </c>
      <c r="T240" s="176" t="s">
        <v>132</v>
      </c>
      <c r="U240" s="160">
        <v>0.75</v>
      </c>
      <c r="V240" s="160">
        <f>ROUND(E240*U240,2)</f>
        <v>0.75</v>
      </c>
      <c r="W240" s="160"/>
      <c r="X240" s="160" t="s">
        <v>133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134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51" t="s">
        <v>465</v>
      </c>
      <c r="D241" s="252"/>
      <c r="E241" s="252"/>
      <c r="F241" s="252"/>
      <c r="G241" s="252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138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55" t="s">
        <v>466</v>
      </c>
      <c r="D242" s="256"/>
      <c r="E242" s="256"/>
      <c r="F242" s="256"/>
      <c r="G242" s="256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138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77">
        <v>81</v>
      </c>
      <c r="B243" s="178" t="s">
        <v>467</v>
      </c>
      <c r="C243" s="188" t="s">
        <v>468</v>
      </c>
      <c r="D243" s="179" t="s">
        <v>153</v>
      </c>
      <c r="E243" s="180">
        <v>1</v>
      </c>
      <c r="F243" s="181"/>
      <c r="G243" s="182">
        <f>ROUND(E243*F243,2)</f>
        <v>0</v>
      </c>
      <c r="H243" s="181"/>
      <c r="I243" s="182">
        <f>ROUND(E243*H243,2)</f>
        <v>0</v>
      </c>
      <c r="J243" s="181"/>
      <c r="K243" s="182">
        <f>ROUND(E243*J243,2)</f>
        <v>0</v>
      </c>
      <c r="L243" s="182">
        <v>21</v>
      </c>
      <c r="M243" s="182">
        <f>G243*(1+L243/100)</f>
        <v>0</v>
      </c>
      <c r="N243" s="182">
        <v>4.9899999999999996E-3</v>
      </c>
      <c r="O243" s="182">
        <f>ROUND(E243*N243,2)</f>
        <v>0</v>
      </c>
      <c r="P243" s="182">
        <v>0</v>
      </c>
      <c r="Q243" s="182">
        <f>ROUND(E243*P243,2)</f>
        <v>0</v>
      </c>
      <c r="R243" s="182" t="s">
        <v>216</v>
      </c>
      <c r="S243" s="182" t="s">
        <v>131</v>
      </c>
      <c r="T243" s="183" t="s">
        <v>132</v>
      </c>
      <c r="U243" s="160">
        <v>2.36</v>
      </c>
      <c r="V243" s="160">
        <f>ROUND(E243*U243,2)</f>
        <v>2.36</v>
      </c>
      <c r="W243" s="160"/>
      <c r="X243" s="160" t="s">
        <v>133</v>
      </c>
      <c r="Y243" s="151"/>
      <c r="Z243" s="151"/>
      <c r="AA243" s="151"/>
      <c r="AB243" s="151"/>
      <c r="AC243" s="151"/>
      <c r="AD243" s="151"/>
      <c r="AE243" s="151"/>
      <c r="AF243" s="151"/>
      <c r="AG243" s="151" t="s">
        <v>134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77">
        <v>82</v>
      </c>
      <c r="B244" s="178" t="s">
        <v>469</v>
      </c>
      <c r="C244" s="188" t="s">
        <v>470</v>
      </c>
      <c r="D244" s="179" t="s">
        <v>153</v>
      </c>
      <c r="E244" s="180">
        <v>1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21</v>
      </c>
      <c r="M244" s="182">
        <f>G244*(1+L244/100)</f>
        <v>0</v>
      </c>
      <c r="N244" s="182">
        <v>6.9999999999999994E-5</v>
      </c>
      <c r="O244" s="182">
        <f>ROUND(E244*N244,2)</f>
        <v>0</v>
      </c>
      <c r="P244" s="182">
        <v>2.1000000000000001E-2</v>
      </c>
      <c r="Q244" s="182">
        <f>ROUND(E244*P244,2)</f>
        <v>0.02</v>
      </c>
      <c r="R244" s="182" t="s">
        <v>216</v>
      </c>
      <c r="S244" s="182" t="s">
        <v>131</v>
      </c>
      <c r="T244" s="183" t="s">
        <v>132</v>
      </c>
      <c r="U244" s="160">
        <v>0.43</v>
      </c>
      <c r="V244" s="160">
        <f>ROUND(E244*U244,2)</f>
        <v>0.43</v>
      </c>
      <c r="W244" s="160"/>
      <c r="X244" s="160" t="s">
        <v>133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134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77">
        <v>83</v>
      </c>
      <c r="B245" s="178" t="s">
        <v>471</v>
      </c>
      <c r="C245" s="188" t="s">
        <v>472</v>
      </c>
      <c r="D245" s="179" t="s">
        <v>153</v>
      </c>
      <c r="E245" s="180">
        <v>1</v>
      </c>
      <c r="F245" s="181"/>
      <c r="G245" s="182">
        <f>ROUND(E245*F245,2)</f>
        <v>0</v>
      </c>
      <c r="H245" s="181"/>
      <c r="I245" s="182">
        <f>ROUND(E245*H245,2)</f>
        <v>0</v>
      </c>
      <c r="J245" s="181"/>
      <c r="K245" s="182">
        <f>ROUND(E245*J245,2)</f>
        <v>0</v>
      </c>
      <c r="L245" s="182">
        <v>21</v>
      </c>
      <c r="M245" s="182">
        <f>G245*(1+L245/100)</f>
        <v>0</v>
      </c>
      <c r="N245" s="182">
        <v>0</v>
      </c>
      <c r="O245" s="182">
        <f>ROUND(E245*N245,2)</f>
        <v>0</v>
      </c>
      <c r="P245" s="182">
        <v>0.29980000000000001</v>
      </c>
      <c r="Q245" s="182">
        <f>ROUND(E245*P245,2)</f>
        <v>0.3</v>
      </c>
      <c r="R245" s="182"/>
      <c r="S245" s="182" t="s">
        <v>177</v>
      </c>
      <c r="T245" s="183" t="s">
        <v>132</v>
      </c>
      <c r="U245" s="160">
        <v>2.3069999999999999</v>
      </c>
      <c r="V245" s="160">
        <f>ROUND(E245*U245,2)</f>
        <v>2.31</v>
      </c>
      <c r="W245" s="160"/>
      <c r="X245" s="160" t="s">
        <v>133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134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70">
        <v>84</v>
      </c>
      <c r="B246" s="171" t="s">
        <v>473</v>
      </c>
      <c r="C246" s="186" t="s">
        <v>474</v>
      </c>
      <c r="D246" s="172" t="s">
        <v>153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0</v>
      </c>
      <c r="O246" s="175">
        <f>ROUND(E246*N246,2)</f>
        <v>0</v>
      </c>
      <c r="P246" s="175">
        <v>0.308</v>
      </c>
      <c r="Q246" s="175">
        <f>ROUND(E246*P246,2)</f>
        <v>0.31</v>
      </c>
      <c r="R246" s="175"/>
      <c r="S246" s="175" t="s">
        <v>177</v>
      </c>
      <c r="T246" s="176" t="s">
        <v>132</v>
      </c>
      <c r="U246" s="160">
        <v>8.5440000000000005</v>
      </c>
      <c r="V246" s="160">
        <f>ROUND(E246*U246,2)</f>
        <v>8.5399999999999991</v>
      </c>
      <c r="W246" s="160"/>
      <c r="X246" s="160" t="s">
        <v>133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134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51" t="s">
        <v>431</v>
      </c>
      <c r="D247" s="252"/>
      <c r="E247" s="252"/>
      <c r="F247" s="252"/>
      <c r="G247" s="252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138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170">
        <v>85</v>
      </c>
      <c r="B248" s="171" t="s">
        <v>475</v>
      </c>
      <c r="C248" s="186" t="s">
        <v>476</v>
      </c>
      <c r="D248" s="172" t="s">
        <v>153</v>
      </c>
      <c r="E248" s="173">
        <v>1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5.0000000000000001E-3</v>
      </c>
      <c r="O248" s="175">
        <f>ROUND(E248*N248,2)</f>
        <v>0.01</v>
      </c>
      <c r="P248" s="175">
        <v>0</v>
      </c>
      <c r="Q248" s="175">
        <f>ROUND(E248*P248,2)</f>
        <v>0</v>
      </c>
      <c r="R248" s="175"/>
      <c r="S248" s="175" t="s">
        <v>177</v>
      </c>
      <c r="T248" s="176" t="s">
        <v>146</v>
      </c>
      <c r="U248" s="160">
        <v>0</v>
      </c>
      <c r="V248" s="160">
        <f>ROUND(E248*U248,2)</f>
        <v>0</v>
      </c>
      <c r="W248" s="160"/>
      <c r="X248" s="160" t="s">
        <v>133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51" t="s">
        <v>477</v>
      </c>
      <c r="D249" s="252"/>
      <c r="E249" s="252"/>
      <c r="F249" s="252"/>
      <c r="G249" s="252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138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0">
        <v>86</v>
      </c>
      <c r="B250" s="171" t="s">
        <v>478</v>
      </c>
      <c r="C250" s="186" t="s">
        <v>479</v>
      </c>
      <c r="D250" s="172" t="s">
        <v>205</v>
      </c>
      <c r="E250" s="173">
        <v>0.13936999999999999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 t="s">
        <v>216</v>
      </c>
      <c r="S250" s="175" t="s">
        <v>131</v>
      </c>
      <c r="T250" s="176" t="s">
        <v>132</v>
      </c>
      <c r="U250" s="160">
        <v>4.0430000000000001</v>
      </c>
      <c r="V250" s="160">
        <f>ROUND(E250*U250,2)</f>
        <v>0.56000000000000005</v>
      </c>
      <c r="W250" s="160"/>
      <c r="X250" s="160" t="s">
        <v>206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207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87" t="s">
        <v>209</v>
      </c>
      <c r="D251" s="161"/>
      <c r="E251" s="162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141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87" t="s">
        <v>480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141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87" t="s">
        <v>481</v>
      </c>
      <c r="D253" s="161"/>
      <c r="E253" s="162">
        <v>0.13936999999999999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141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33.75" outlineLevel="1" x14ac:dyDescent="0.2">
      <c r="A254" s="170">
        <v>87</v>
      </c>
      <c r="B254" s="171" t="s">
        <v>482</v>
      </c>
      <c r="C254" s="186" t="s">
        <v>483</v>
      </c>
      <c r="D254" s="172" t="s">
        <v>205</v>
      </c>
      <c r="E254" s="173">
        <v>0.13936999999999999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 t="s">
        <v>216</v>
      </c>
      <c r="S254" s="175" t="s">
        <v>131</v>
      </c>
      <c r="T254" s="176" t="s">
        <v>132</v>
      </c>
      <c r="U254" s="160">
        <v>0.48899999999999999</v>
      </c>
      <c r="V254" s="160">
        <f>ROUND(E254*U254,2)</f>
        <v>7.0000000000000007E-2</v>
      </c>
      <c r="W254" s="160"/>
      <c r="X254" s="160" t="s">
        <v>206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207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7" t="s">
        <v>209</v>
      </c>
      <c r="D255" s="161"/>
      <c r="E255" s="162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141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87" t="s">
        <v>480</v>
      </c>
      <c r="D256" s="161"/>
      <c r="E256" s="162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141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87" t="s">
        <v>481</v>
      </c>
      <c r="D257" s="161"/>
      <c r="E257" s="162">
        <v>0.13936999999999999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141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x14ac:dyDescent="0.2">
      <c r="A258" s="164" t="s">
        <v>125</v>
      </c>
      <c r="B258" s="165" t="s">
        <v>85</v>
      </c>
      <c r="C258" s="185" t="s">
        <v>86</v>
      </c>
      <c r="D258" s="166"/>
      <c r="E258" s="167"/>
      <c r="F258" s="168"/>
      <c r="G258" s="168">
        <f>SUMIF(AG259:AG304,"&lt;&gt;NOR",G259:G304)</f>
        <v>0</v>
      </c>
      <c r="H258" s="168"/>
      <c r="I258" s="168">
        <f>SUM(I259:I304)</f>
        <v>0</v>
      </c>
      <c r="J258" s="168"/>
      <c r="K258" s="168">
        <f>SUM(K259:K304)</f>
        <v>0</v>
      </c>
      <c r="L258" s="168"/>
      <c r="M258" s="168">
        <f>SUM(M259:M304)</f>
        <v>0</v>
      </c>
      <c r="N258" s="168"/>
      <c r="O258" s="168">
        <f>SUM(O259:O304)</f>
        <v>0.39999999999999997</v>
      </c>
      <c r="P258" s="168"/>
      <c r="Q258" s="168">
        <f>SUM(Q259:Q304)</f>
        <v>0.26</v>
      </c>
      <c r="R258" s="168"/>
      <c r="S258" s="168"/>
      <c r="T258" s="169"/>
      <c r="U258" s="163"/>
      <c r="V258" s="163">
        <f>SUM(V259:V304)</f>
        <v>31.66</v>
      </c>
      <c r="W258" s="163"/>
      <c r="X258" s="163"/>
      <c r="AG258" t="s">
        <v>126</v>
      </c>
    </row>
    <row r="259" spans="1:60" outlineLevel="1" x14ac:dyDescent="0.2">
      <c r="A259" s="170">
        <v>88</v>
      </c>
      <c r="B259" s="171" t="s">
        <v>484</v>
      </c>
      <c r="C259" s="186" t="s">
        <v>485</v>
      </c>
      <c r="D259" s="172" t="s">
        <v>129</v>
      </c>
      <c r="E259" s="173">
        <v>2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5">
        <v>6.5399999999999998E-3</v>
      </c>
      <c r="O259" s="175">
        <f>ROUND(E259*N259,2)</f>
        <v>0.01</v>
      </c>
      <c r="P259" s="175">
        <v>0</v>
      </c>
      <c r="Q259" s="175">
        <f>ROUND(E259*P259,2)</f>
        <v>0</v>
      </c>
      <c r="R259" s="175" t="s">
        <v>216</v>
      </c>
      <c r="S259" s="175" t="s">
        <v>131</v>
      </c>
      <c r="T259" s="176" t="s">
        <v>132</v>
      </c>
      <c r="U259" s="160">
        <v>0.36799999999999999</v>
      </c>
      <c r="V259" s="160">
        <f>ROUND(E259*U259,2)</f>
        <v>0.74</v>
      </c>
      <c r="W259" s="160"/>
      <c r="X259" s="160" t="s">
        <v>133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134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51" t="s">
        <v>137</v>
      </c>
      <c r="D260" s="252"/>
      <c r="E260" s="252"/>
      <c r="F260" s="252"/>
      <c r="G260" s="252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138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70">
        <v>89</v>
      </c>
      <c r="B261" s="171" t="s">
        <v>486</v>
      </c>
      <c r="C261" s="186" t="s">
        <v>487</v>
      </c>
      <c r="D261" s="172" t="s">
        <v>129</v>
      </c>
      <c r="E261" s="173">
        <v>3.8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5">
        <v>8.6199999999999992E-3</v>
      </c>
      <c r="O261" s="175">
        <f>ROUND(E261*N261,2)</f>
        <v>0.03</v>
      </c>
      <c r="P261" s="175">
        <v>0</v>
      </c>
      <c r="Q261" s="175">
        <f>ROUND(E261*P261,2)</f>
        <v>0</v>
      </c>
      <c r="R261" s="175" t="s">
        <v>216</v>
      </c>
      <c r="S261" s="175" t="s">
        <v>131</v>
      </c>
      <c r="T261" s="176" t="s">
        <v>132</v>
      </c>
      <c r="U261" s="160">
        <v>0.47499999999999998</v>
      </c>
      <c r="V261" s="160">
        <f>ROUND(E261*U261,2)</f>
        <v>1.81</v>
      </c>
      <c r="W261" s="160"/>
      <c r="X261" s="160" t="s">
        <v>133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134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51" t="s">
        <v>137</v>
      </c>
      <c r="D262" s="252"/>
      <c r="E262" s="252"/>
      <c r="F262" s="252"/>
      <c r="G262" s="252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138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70">
        <v>90</v>
      </c>
      <c r="B263" s="171" t="s">
        <v>488</v>
      </c>
      <c r="C263" s="186" t="s">
        <v>489</v>
      </c>
      <c r="D263" s="172" t="s">
        <v>129</v>
      </c>
      <c r="E263" s="173">
        <v>8.5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5">
        <v>1.0240000000000001E-2</v>
      </c>
      <c r="O263" s="175">
        <f>ROUND(E263*N263,2)</f>
        <v>0.09</v>
      </c>
      <c r="P263" s="175">
        <v>0</v>
      </c>
      <c r="Q263" s="175">
        <f>ROUND(E263*P263,2)</f>
        <v>0</v>
      </c>
      <c r="R263" s="175" t="s">
        <v>216</v>
      </c>
      <c r="S263" s="175" t="s">
        <v>131</v>
      </c>
      <c r="T263" s="176" t="s">
        <v>132</v>
      </c>
      <c r="U263" s="160">
        <v>0.52600000000000002</v>
      </c>
      <c r="V263" s="160">
        <f>ROUND(E263*U263,2)</f>
        <v>4.47</v>
      </c>
      <c r="W263" s="160"/>
      <c r="X263" s="160" t="s">
        <v>133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134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51" t="s">
        <v>490</v>
      </c>
      <c r="D264" s="252"/>
      <c r="E264" s="252"/>
      <c r="F264" s="252"/>
      <c r="G264" s="252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138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187" t="s">
        <v>491</v>
      </c>
      <c r="D265" s="161"/>
      <c r="E265" s="162">
        <v>8.5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141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70">
        <v>91</v>
      </c>
      <c r="B266" s="171" t="s">
        <v>492</v>
      </c>
      <c r="C266" s="186" t="s">
        <v>493</v>
      </c>
      <c r="D266" s="172" t="s">
        <v>129</v>
      </c>
      <c r="E266" s="173">
        <v>12.5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5">
        <v>5.0000000000000002E-5</v>
      </c>
      <c r="O266" s="175">
        <f>ROUND(E266*N266,2)</f>
        <v>0</v>
      </c>
      <c r="P266" s="175">
        <v>5.3200000000000001E-3</v>
      </c>
      <c r="Q266" s="175">
        <f>ROUND(E266*P266,2)</f>
        <v>7.0000000000000007E-2</v>
      </c>
      <c r="R266" s="175" t="s">
        <v>216</v>
      </c>
      <c r="S266" s="175" t="s">
        <v>131</v>
      </c>
      <c r="T266" s="176" t="s">
        <v>132</v>
      </c>
      <c r="U266" s="160">
        <v>0.10299999999999999</v>
      </c>
      <c r="V266" s="160">
        <f>ROUND(E266*U266,2)</f>
        <v>1.29</v>
      </c>
      <c r="W266" s="160"/>
      <c r="X266" s="160" t="s">
        <v>133</v>
      </c>
      <c r="Y266" s="151"/>
      <c r="Z266" s="151"/>
      <c r="AA266" s="151"/>
      <c r="AB266" s="151"/>
      <c r="AC266" s="151"/>
      <c r="AD266" s="151"/>
      <c r="AE266" s="151"/>
      <c r="AF266" s="151"/>
      <c r="AG266" s="151" t="s">
        <v>134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7" t="s">
        <v>315</v>
      </c>
      <c r="D267" s="161"/>
      <c r="E267" s="162">
        <v>12.5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141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70">
        <v>92</v>
      </c>
      <c r="B268" s="171" t="s">
        <v>494</v>
      </c>
      <c r="C268" s="186" t="s">
        <v>495</v>
      </c>
      <c r="D268" s="172" t="s">
        <v>129</v>
      </c>
      <c r="E268" s="173">
        <v>9.4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5">
        <v>9.0000000000000006E-5</v>
      </c>
      <c r="O268" s="175">
        <f>ROUND(E268*N268,2)</f>
        <v>0</v>
      </c>
      <c r="P268" s="175">
        <v>8.5800000000000008E-3</v>
      </c>
      <c r="Q268" s="175">
        <f>ROUND(E268*P268,2)</f>
        <v>0.08</v>
      </c>
      <c r="R268" s="175" t="s">
        <v>216</v>
      </c>
      <c r="S268" s="175" t="s">
        <v>131</v>
      </c>
      <c r="T268" s="176" t="s">
        <v>132</v>
      </c>
      <c r="U268" s="160">
        <v>0.10299999999999999</v>
      </c>
      <c r="V268" s="160">
        <f>ROUND(E268*U268,2)</f>
        <v>0.97</v>
      </c>
      <c r="W268" s="160"/>
      <c r="X268" s="160" t="s">
        <v>133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134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87" t="s">
        <v>496</v>
      </c>
      <c r="D269" s="161"/>
      <c r="E269" s="162">
        <v>9.4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141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70">
        <v>93</v>
      </c>
      <c r="B270" s="171" t="s">
        <v>497</v>
      </c>
      <c r="C270" s="186" t="s">
        <v>498</v>
      </c>
      <c r="D270" s="172" t="s">
        <v>129</v>
      </c>
      <c r="E270" s="173">
        <v>24.5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5">
        <v>8.4899999999999993E-3</v>
      </c>
      <c r="O270" s="175">
        <f>ROUND(E270*N270,2)</f>
        <v>0.21</v>
      </c>
      <c r="P270" s="175">
        <v>0</v>
      </c>
      <c r="Q270" s="175">
        <f>ROUND(E270*P270,2)</f>
        <v>0</v>
      </c>
      <c r="R270" s="175" t="s">
        <v>216</v>
      </c>
      <c r="S270" s="175" t="s">
        <v>131</v>
      </c>
      <c r="T270" s="176" t="s">
        <v>132</v>
      </c>
      <c r="U270" s="160">
        <v>0.54300000000000004</v>
      </c>
      <c r="V270" s="160">
        <f>ROUND(E270*U270,2)</f>
        <v>13.3</v>
      </c>
      <c r="W270" s="160"/>
      <c r="X270" s="160" t="s">
        <v>133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134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51" t="s">
        <v>137</v>
      </c>
      <c r="D271" s="252"/>
      <c r="E271" s="252"/>
      <c r="F271" s="252"/>
      <c r="G271" s="252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138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7" t="s">
        <v>499</v>
      </c>
      <c r="D272" s="161"/>
      <c r="E272" s="162">
        <v>24.5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141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 x14ac:dyDescent="0.2">
      <c r="A273" s="170">
        <v>94</v>
      </c>
      <c r="B273" s="171" t="s">
        <v>500</v>
      </c>
      <c r="C273" s="186" t="s">
        <v>501</v>
      </c>
      <c r="D273" s="172" t="s">
        <v>129</v>
      </c>
      <c r="E273" s="173">
        <v>2.2999999999999998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5">
        <v>1.5949999999999999E-2</v>
      </c>
      <c r="O273" s="175">
        <f>ROUND(E273*N273,2)</f>
        <v>0.04</v>
      </c>
      <c r="P273" s="175">
        <v>0</v>
      </c>
      <c r="Q273" s="175">
        <f>ROUND(E273*P273,2)</f>
        <v>0</v>
      </c>
      <c r="R273" s="175" t="s">
        <v>216</v>
      </c>
      <c r="S273" s="175" t="s">
        <v>131</v>
      </c>
      <c r="T273" s="176" t="s">
        <v>132</v>
      </c>
      <c r="U273" s="160">
        <v>0.74399999999999999</v>
      </c>
      <c r="V273" s="160">
        <f>ROUND(E273*U273,2)</f>
        <v>1.71</v>
      </c>
      <c r="W273" s="160"/>
      <c r="X273" s="160" t="s">
        <v>133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134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51" t="s">
        <v>137</v>
      </c>
      <c r="D274" s="252"/>
      <c r="E274" s="252"/>
      <c r="F274" s="252"/>
      <c r="G274" s="252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138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87" t="s">
        <v>502</v>
      </c>
      <c r="D275" s="161"/>
      <c r="E275" s="162">
        <v>2.2999999999999998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141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70">
        <v>95</v>
      </c>
      <c r="B276" s="171" t="s">
        <v>503</v>
      </c>
      <c r="C276" s="186" t="s">
        <v>504</v>
      </c>
      <c r="D276" s="172" t="s">
        <v>129</v>
      </c>
      <c r="E276" s="173">
        <v>4.5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5">
        <v>1.2999999999999999E-4</v>
      </c>
      <c r="O276" s="175">
        <f>ROUND(E276*N276,2)</f>
        <v>0</v>
      </c>
      <c r="P276" s="175">
        <v>2.359E-2</v>
      </c>
      <c r="Q276" s="175">
        <f>ROUND(E276*P276,2)</f>
        <v>0.11</v>
      </c>
      <c r="R276" s="175" t="s">
        <v>216</v>
      </c>
      <c r="S276" s="175" t="s">
        <v>131</v>
      </c>
      <c r="T276" s="176" t="s">
        <v>132</v>
      </c>
      <c r="U276" s="160">
        <v>0.20799999999999999</v>
      </c>
      <c r="V276" s="160">
        <f>ROUND(E276*U276,2)</f>
        <v>0.94</v>
      </c>
      <c r="W276" s="160"/>
      <c r="X276" s="160" t="s">
        <v>133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134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51" t="s">
        <v>505</v>
      </c>
      <c r="D277" s="252"/>
      <c r="E277" s="252"/>
      <c r="F277" s="252"/>
      <c r="G277" s="252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138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187" t="s">
        <v>311</v>
      </c>
      <c r="D278" s="161"/>
      <c r="E278" s="162">
        <v>4.5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141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ht="22.5" outlineLevel="1" x14ac:dyDescent="0.2">
      <c r="A279" s="170">
        <v>96</v>
      </c>
      <c r="B279" s="171" t="s">
        <v>506</v>
      </c>
      <c r="C279" s="186" t="s">
        <v>507</v>
      </c>
      <c r="D279" s="172" t="s">
        <v>129</v>
      </c>
      <c r="E279" s="173">
        <v>8.5</v>
      </c>
      <c r="F279" s="174"/>
      <c r="G279" s="175">
        <f>ROUND(E279*F279,2)</f>
        <v>0</v>
      </c>
      <c r="H279" s="174"/>
      <c r="I279" s="175">
        <f>ROUND(E279*H279,2)</f>
        <v>0</v>
      </c>
      <c r="J279" s="174"/>
      <c r="K279" s="175">
        <f>ROUND(E279*J279,2)</f>
        <v>0</v>
      </c>
      <c r="L279" s="175">
        <v>21</v>
      </c>
      <c r="M279" s="175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5" t="s">
        <v>216</v>
      </c>
      <c r="S279" s="175" t="s">
        <v>131</v>
      </c>
      <c r="T279" s="176" t="s">
        <v>132</v>
      </c>
      <c r="U279" s="160">
        <v>3.2000000000000001E-2</v>
      </c>
      <c r="V279" s="160">
        <f>ROUND(E279*U279,2)</f>
        <v>0.27</v>
      </c>
      <c r="W279" s="160"/>
      <c r="X279" s="160" t="s">
        <v>133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134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87" t="s">
        <v>254</v>
      </c>
      <c r="D280" s="161"/>
      <c r="E280" s="162">
        <v>8.5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141</v>
      </c>
      <c r="AH280" s="151">
        <v>5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70">
        <v>97</v>
      </c>
      <c r="B281" s="171" t="s">
        <v>508</v>
      </c>
      <c r="C281" s="186" t="s">
        <v>509</v>
      </c>
      <c r="D281" s="172" t="s">
        <v>129</v>
      </c>
      <c r="E281" s="173">
        <v>24.5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5" t="s">
        <v>216</v>
      </c>
      <c r="S281" s="175" t="s">
        <v>131</v>
      </c>
      <c r="T281" s="176" t="s">
        <v>132</v>
      </c>
      <c r="U281" s="160">
        <v>4.2000000000000003E-2</v>
      </c>
      <c r="V281" s="160">
        <f>ROUND(E281*U281,2)</f>
        <v>1.03</v>
      </c>
      <c r="W281" s="160"/>
      <c r="X281" s="160" t="s">
        <v>133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134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51" t="s">
        <v>510</v>
      </c>
      <c r="D282" s="252"/>
      <c r="E282" s="252"/>
      <c r="F282" s="252"/>
      <c r="G282" s="252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138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7" t="s">
        <v>257</v>
      </c>
      <c r="D283" s="161"/>
      <c r="E283" s="162">
        <v>24.5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141</v>
      </c>
      <c r="AH283" s="151">
        <v>5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70">
        <v>98</v>
      </c>
      <c r="B284" s="171" t="s">
        <v>511</v>
      </c>
      <c r="C284" s="186" t="s">
        <v>512</v>
      </c>
      <c r="D284" s="172" t="s">
        <v>129</v>
      </c>
      <c r="E284" s="173">
        <v>2.2999999999999998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5">
        <v>0</v>
      </c>
      <c r="O284" s="175">
        <f>ROUND(E284*N284,2)</f>
        <v>0</v>
      </c>
      <c r="P284" s="175">
        <v>0</v>
      </c>
      <c r="Q284" s="175">
        <f>ROUND(E284*P284,2)</f>
        <v>0</v>
      </c>
      <c r="R284" s="175" t="s">
        <v>216</v>
      </c>
      <c r="S284" s="175" t="s">
        <v>131</v>
      </c>
      <c r="T284" s="176" t="s">
        <v>132</v>
      </c>
      <c r="U284" s="160">
        <v>5.2999999999999999E-2</v>
      </c>
      <c r="V284" s="160">
        <f>ROUND(E284*U284,2)</f>
        <v>0.12</v>
      </c>
      <c r="W284" s="160"/>
      <c r="X284" s="160" t="s">
        <v>133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134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51" t="s">
        <v>340</v>
      </c>
      <c r="D285" s="252"/>
      <c r="E285" s="252"/>
      <c r="F285" s="252"/>
      <c r="G285" s="252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138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187" t="s">
        <v>260</v>
      </c>
      <c r="D286" s="161"/>
      <c r="E286" s="162">
        <v>2.2999999999999998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141</v>
      </c>
      <c r="AH286" s="151">
        <v>5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77">
        <v>99</v>
      </c>
      <c r="B287" s="178" t="s">
        <v>513</v>
      </c>
      <c r="C287" s="188" t="s">
        <v>514</v>
      </c>
      <c r="D287" s="179" t="s">
        <v>153</v>
      </c>
      <c r="E287" s="180">
        <v>1</v>
      </c>
      <c r="F287" s="181"/>
      <c r="G287" s="182">
        <f>ROUND(E287*F287,2)</f>
        <v>0</v>
      </c>
      <c r="H287" s="181"/>
      <c r="I287" s="182">
        <f>ROUND(E287*H287,2)</f>
        <v>0</v>
      </c>
      <c r="J287" s="181"/>
      <c r="K287" s="182">
        <f>ROUND(E287*J287,2)</f>
        <v>0</v>
      </c>
      <c r="L287" s="182">
        <v>21</v>
      </c>
      <c r="M287" s="182">
        <f>G287*(1+L287/100)</f>
        <v>0</v>
      </c>
      <c r="N287" s="182">
        <v>4.8399999999999997E-3</v>
      </c>
      <c r="O287" s="182">
        <f>ROUND(E287*N287,2)</f>
        <v>0</v>
      </c>
      <c r="P287" s="182">
        <v>0</v>
      </c>
      <c r="Q287" s="182">
        <f>ROUND(E287*P287,2)</f>
        <v>0</v>
      </c>
      <c r="R287" s="182"/>
      <c r="S287" s="182" t="s">
        <v>177</v>
      </c>
      <c r="T287" s="183" t="s">
        <v>132</v>
      </c>
      <c r="U287" s="160">
        <v>3.226</v>
      </c>
      <c r="V287" s="160">
        <f>ROUND(E287*U287,2)</f>
        <v>3.23</v>
      </c>
      <c r="W287" s="160"/>
      <c r="X287" s="160" t="s">
        <v>133</v>
      </c>
      <c r="Y287" s="151"/>
      <c r="Z287" s="151"/>
      <c r="AA287" s="151"/>
      <c r="AB287" s="151"/>
      <c r="AC287" s="151"/>
      <c r="AD287" s="151"/>
      <c r="AE287" s="151"/>
      <c r="AF287" s="151"/>
      <c r="AG287" s="151" t="s">
        <v>134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77">
        <v>100</v>
      </c>
      <c r="B288" s="178" t="s">
        <v>515</v>
      </c>
      <c r="C288" s="188" t="s">
        <v>516</v>
      </c>
      <c r="D288" s="179" t="s">
        <v>153</v>
      </c>
      <c r="E288" s="180">
        <v>4</v>
      </c>
      <c r="F288" s="181"/>
      <c r="G288" s="182">
        <f>ROUND(E288*F288,2)</f>
        <v>0</v>
      </c>
      <c r="H288" s="181"/>
      <c r="I288" s="182">
        <f>ROUND(E288*H288,2)</f>
        <v>0</v>
      </c>
      <c r="J288" s="181"/>
      <c r="K288" s="182">
        <f>ROUND(E288*J288,2)</f>
        <v>0</v>
      </c>
      <c r="L288" s="182">
        <v>21</v>
      </c>
      <c r="M288" s="182">
        <f>G288*(1+L288/100)</f>
        <v>0</v>
      </c>
      <c r="N288" s="182">
        <v>5.0000000000000001E-4</v>
      </c>
      <c r="O288" s="182">
        <f>ROUND(E288*N288,2)</f>
        <v>0</v>
      </c>
      <c r="P288" s="182">
        <v>0</v>
      </c>
      <c r="Q288" s="182">
        <f>ROUND(E288*P288,2)</f>
        <v>0</v>
      </c>
      <c r="R288" s="182"/>
      <c r="S288" s="182" t="s">
        <v>177</v>
      </c>
      <c r="T288" s="183" t="s">
        <v>146</v>
      </c>
      <c r="U288" s="160">
        <v>0</v>
      </c>
      <c r="V288" s="160">
        <f>ROUND(E288*U288,2)</f>
        <v>0</v>
      </c>
      <c r="W288" s="160"/>
      <c r="X288" s="160" t="s">
        <v>196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197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70">
        <v>101</v>
      </c>
      <c r="B289" s="171" t="s">
        <v>517</v>
      </c>
      <c r="C289" s="186" t="s">
        <v>518</v>
      </c>
      <c r="D289" s="172" t="s">
        <v>153</v>
      </c>
      <c r="E289" s="173">
        <v>6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5">
        <v>5.0000000000000001E-4</v>
      </c>
      <c r="O289" s="175">
        <f>ROUND(E289*N289,2)</f>
        <v>0</v>
      </c>
      <c r="P289" s="175">
        <v>0</v>
      </c>
      <c r="Q289" s="175">
        <f>ROUND(E289*P289,2)</f>
        <v>0</v>
      </c>
      <c r="R289" s="175"/>
      <c r="S289" s="175" t="s">
        <v>177</v>
      </c>
      <c r="T289" s="176" t="s">
        <v>146</v>
      </c>
      <c r="U289" s="160">
        <v>0</v>
      </c>
      <c r="V289" s="160">
        <f>ROUND(E289*U289,2)</f>
        <v>0</v>
      </c>
      <c r="W289" s="160"/>
      <c r="X289" s="160" t="s">
        <v>196</v>
      </c>
      <c r="Y289" s="151"/>
      <c r="Z289" s="151"/>
      <c r="AA289" s="151"/>
      <c r="AB289" s="151"/>
      <c r="AC289" s="151"/>
      <c r="AD289" s="151"/>
      <c r="AE289" s="151"/>
      <c r="AF289" s="151"/>
      <c r="AG289" s="151" t="s">
        <v>197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87" t="s">
        <v>519</v>
      </c>
      <c r="D290" s="161"/>
      <c r="E290" s="162">
        <v>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141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0">
        <v>102</v>
      </c>
      <c r="B291" s="171" t="s">
        <v>520</v>
      </c>
      <c r="C291" s="186" t="s">
        <v>521</v>
      </c>
      <c r="D291" s="172" t="s">
        <v>153</v>
      </c>
      <c r="E291" s="173">
        <v>20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5">
        <v>5.0000000000000001E-4</v>
      </c>
      <c r="O291" s="175">
        <f>ROUND(E291*N291,2)</f>
        <v>0.01</v>
      </c>
      <c r="P291" s="175">
        <v>0</v>
      </c>
      <c r="Q291" s="175">
        <f>ROUND(E291*P291,2)</f>
        <v>0</v>
      </c>
      <c r="R291" s="175"/>
      <c r="S291" s="175" t="s">
        <v>177</v>
      </c>
      <c r="T291" s="176" t="s">
        <v>146</v>
      </c>
      <c r="U291" s="160">
        <v>0</v>
      </c>
      <c r="V291" s="160">
        <f>ROUND(E291*U291,2)</f>
        <v>0</v>
      </c>
      <c r="W291" s="160"/>
      <c r="X291" s="160" t="s">
        <v>196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197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87" t="s">
        <v>522</v>
      </c>
      <c r="D292" s="161"/>
      <c r="E292" s="162">
        <v>20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141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77">
        <v>103</v>
      </c>
      <c r="B293" s="178" t="s">
        <v>523</v>
      </c>
      <c r="C293" s="188" t="s">
        <v>524</v>
      </c>
      <c r="D293" s="179" t="s">
        <v>153</v>
      </c>
      <c r="E293" s="180">
        <v>4</v>
      </c>
      <c r="F293" s="181"/>
      <c r="G293" s="182">
        <f>ROUND(E293*F293,2)</f>
        <v>0</v>
      </c>
      <c r="H293" s="181"/>
      <c r="I293" s="182">
        <f>ROUND(E293*H293,2)</f>
        <v>0</v>
      </c>
      <c r="J293" s="181"/>
      <c r="K293" s="182">
        <f>ROUND(E293*J293,2)</f>
        <v>0</v>
      </c>
      <c r="L293" s="182">
        <v>21</v>
      </c>
      <c r="M293" s="182">
        <f>G293*(1+L293/100)</f>
        <v>0</v>
      </c>
      <c r="N293" s="182">
        <v>5.0000000000000001E-4</v>
      </c>
      <c r="O293" s="182">
        <f>ROUND(E293*N293,2)</f>
        <v>0</v>
      </c>
      <c r="P293" s="182">
        <v>0</v>
      </c>
      <c r="Q293" s="182">
        <f>ROUND(E293*P293,2)</f>
        <v>0</v>
      </c>
      <c r="R293" s="182"/>
      <c r="S293" s="182" t="s">
        <v>177</v>
      </c>
      <c r="T293" s="183" t="s">
        <v>146</v>
      </c>
      <c r="U293" s="160">
        <v>0</v>
      </c>
      <c r="V293" s="160">
        <f>ROUND(E293*U293,2)</f>
        <v>0</v>
      </c>
      <c r="W293" s="160"/>
      <c r="X293" s="160" t="s">
        <v>196</v>
      </c>
      <c r="Y293" s="151"/>
      <c r="Z293" s="151"/>
      <c r="AA293" s="151"/>
      <c r="AB293" s="151"/>
      <c r="AC293" s="151"/>
      <c r="AD293" s="151"/>
      <c r="AE293" s="151"/>
      <c r="AF293" s="151"/>
      <c r="AG293" s="151" t="s">
        <v>197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77">
        <v>104</v>
      </c>
      <c r="B294" s="178" t="s">
        <v>525</v>
      </c>
      <c r="C294" s="188" t="s">
        <v>526</v>
      </c>
      <c r="D294" s="179" t="s">
        <v>153</v>
      </c>
      <c r="E294" s="180">
        <v>1</v>
      </c>
      <c r="F294" s="181"/>
      <c r="G294" s="182">
        <f>ROUND(E294*F294,2)</f>
        <v>0</v>
      </c>
      <c r="H294" s="181"/>
      <c r="I294" s="182">
        <f>ROUND(E294*H294,2)</f>
        <v>0</v>
      </c>
      <c r="J294" s="181"/>
      <c r="K294" s="182">
        <f>ROUND(E294*J294,2)</f>
        <v>0</v>
      </c>
      <c r="L294" s="182">
        <v>21</v>
      </c>
      <c r="M294" s="182">
        <f>G294*(1+L294/100)</f>
        <v>0</v>
      </c>
      <c r="N294" s="182">
        <v>5.0000000000000001E-3</v>
      </c>
      <c r="O294" s="182">
        <f>ROUND(E294*N294,2)</f>
        <v>0.01</v>
      </c>
      <c r="P294" s="182">
        <v>0</v>
      </c>
      <c r="Q294" s="182">
        <f>ROUND(E294*P294,2)</f>
        <v>0</v>
      </c>
      <c r="R294" s="182"/>
      <c r="S294" s="182" t="s">
        <v>177</v>
      </c>
      <c r="T294" s="183" t="s">
        <v>146</v>
      </c>
      <c r="U294" s="160">
        <v>0</v>
      </c>
      <c r="V294" s="160">
        <f>ROUND(E294*U294,2)</f>
        <v>0</v>
      </c>
      <c r="W294" s="160"/>
      <c r="X294" s="160" t="s">
        <v>196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197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70">
        <v>105</v>
      </c>
      <c r="B295" s="171" t="s">
        <v>527</v>
      </c>
      <c r="C295" s="186" t="s">
        <v>528</v>
      </c>
      <c r="D295" s="172" t="s">
        <v>176</v>
      </c>
      <c r="E295" s="173">
        <v>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5">
        <v>5.0000000000000001E-4</v>
      </c>
      <c r="O295" s="175">
        <f>ROUND(E295*N295,2)</f>
        <v>0</v>
      </c>
      <c r="P295" s="175">
        <v>0</v>
      </c>
      <c r="Q295" s="175">
        <f>ROUND(E295*P295,2)</f>
        <v>0</v>
      </c>
      <c r="R295" s="175"/>
      <c r="S295" s="175" t="s">
        <v>177</v>
      </c>
      <c r="T295" s="176" t="s">
        <v>146</v>
      </c>
      <c r="U295" s="160">
        <v>0</v>
      </c>
      <c r="V295" s="160">
        <f>ROUND(E295*U295,2)</f>
        <v>0</v>
      </c>
      <c r="W295" s="160"/>
      <c r="X295" s="160" t="s">
        <v>196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197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51" t="s">
        <v>510</v>
      </c>
      <c r="D296" s="252"/>
      <c r="E296" s="252"/>
      <c r="F296" s="252"/>
      <c r="G296" s="252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138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0">
        <v>106</v>
      </c>
      <c r="B297" s="171" t="s">
        <v>529</v>
      </c>
      <c r="C297" s="186" t="s">
        <v>530</v>
      </c>
      <c r="D297" s="172" t="s">
        <v>205</v>
      </c>
      <c r="E297" s="173">
        <v>0.40695999999999999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5" t="s">
        <v>216</v>
      </c>
      <c r="S297" s="175" t="s">
        <v>131</v>
      </c>
      <c r="T297" s="176" t="s">
        <v>132</v>
      </c>
      <c r="U297" s="160">
        <v>3.5630000000000002</v>
      </c>
      <c r="V297" s="160">
        <f>ROUND(E297*U297,2)</f>
        <v>1.45</v>
      </c>
      <c r="W297" s="160"/>
      <c r="X297" s="160" t="s">
        <v>206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207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87" t="s">
        <v>209</v>
      </c>
      <c r="D298" s="161"/>
      <c r="E298" s="162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141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187" t="s">
        <v>531</v>
      </c>
      <c r="D299" s="161"/>
      <c r="E299" s="162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141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87" t="s">
        <v>532</v>
      </c>
      <c r="D300" s="161"/>
      <c r="E300" s="162">
        <v>0.40695999999999999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141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33.75" outlineLevel="1" x14ac:dyDescent="0.2">
      <c r="A301" s="170">
        <v>107</v>
      </c>
      <c r="B301" s="171" t="s">
        <v>533</v>
      </c>
      <c r="C301" s="186" t="s">
        <v>534</v>
      </c>
      <c r="D301" s="172" t="s">
        <v>205</v>
      </c>
      <c r="E301" s="173">
        <v>0.40695999999999999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5" t="s">
        <v>216</v>
      </c>
      <c r="S301" s="175" t="s">
        <v>131</v>
      </c>
      <c r="T301" s="176" t="s">
        <v>132</v>
      </c>
      <c r="U301" s="160">
        <v>0.81599999999999995</v>
      </c>
      <c r="V301" s="160">
        <f>ROUND(E301*U301,2)</f>
        <v>0.33</v>
      </c>
      <c r="W301" s="160"/>
      <c r="X301" s="160" t="s">
        <v>206</v>
      </c>
      <c r="Y301" s="151"/>
      <c r="Z301" s="151"/>
      <c r="AA301" s="151"/>
      <c r="AB301" s="151"/>
      <c r="AC301" s="151"/>
      <c r="AD301" s="151"/>
      <c r="AE301" s="151"/>
      <c r="AF301" s="151"/>
      <c r="AG301" s="151" t="s">
        <v>207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87" t="s">
        <v>209</v>
      </c>
      <c r="D302" s="161"/>
      <c r="E302" s="162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141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87" t="s">
        <v>531</v>
      </c>
      <c r="D303" s="161"/>
      <c r="E303" s="162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141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7" t="s">
        <v>532</v>
      </c>
      <c r="D304" s="161"/>
      <c r="E304" s="162">
        <v>0.40695999999999999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141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x14ac:dyDescent="0.2">
      <c r="A305" s="164" t="s">
        <v>125</v>
      </c>
      <c r="B305" s="165" t="s">
        <v>87</v>
      </c>
      <c r="C305" s="185" t="s">
        <v>88</v>
      </c>
      <c r="D305" s="166"/>
      <c r="E305" s="167"/>
      <c r="F305" s="168"/>
      <c r="G305" s="168">
        <f>SUMIF(AG306:AG370,"&lt;&gt;NOR",G306:G370)</f>
        <v>0</v>
      </c>
      <c r="H305" s="168"/>
      <c r="I305" s="168">
        <f>SUM(I306:I370)</f>
        <v>0</v>
      </c>
      <c r="J305" s="168"/>
      <c r="K305" s="168">
        <f>SUM(K306:K370)</f>
        <v>0</v>
      </c>
      <c r="L305" s="168"/>
      <c r="M305" s="168">
        <f>SUM(M306:M370)</f>
        <v>0</v>
      </c>
      <c r="N305" s="168"/>
      <c r="O305" s="168">
        <f>SUM(O306:O370)</f>
        <v>0.2</v>
      </c>
      <c r="P305" s="168"/>
      <c r="Q305" s="168">
        <f>SUM(Q306:Q370)</f>
        <v>0.37</v>
      </c>
      <c r="R305" s="168"/>
      <c r="S305" s="168"/>
      <c r="T305" s="169"/>
      <c r="U305" s="163"/>
      <c r="V305" s="163">
        <f>SUM(V306:V370)</f>
        <v>55.88</v>
      </c>
      <c r="W305" s="163"/>
      <c r="X305" s="163"/>
      <c r="AG305" t="s">
        <v>126</v>
      </c>
    </row>
    <row r="306" spans="1:60" outlineLevel="1" x14ac:dyDescent="0.2">
      <c r="A306" s="170">
        <v>108</v>
      </c>
      <c r="B306" s="171" t="s">
        <v>535</v>
      </c>
      <c r="C306" s="186" t="s">
        <v>536</v>
      </c>
      <c r="D306" s="172" t="s">
        <v>176</v>
      </c>
      <c r="E306" s="173">
        <v>10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5">
        <v>4.8500000000000001E-3</v>
      </c>
      <c r="O306" s="175">
        <f>ROUND(E306*N306,2)</f>
        <v>0.05</v>
      </c>
      <c r="P306" s="175">
        <v>0</v>
      </c>
      <c r="Q306" s="175">
        <f>ROUND(E306*P306,2)</f>
        <v>0</v>
      </c>
      <c r="R306" s="175" t="s">
        <v>216</v>
      </c>
      <c r="S306" s="175" t="s">
        <v>131</v>
      </c>
      <c r="T306" s="176" t="s">
        <v>132</v>
      </c>
      <c r="U306" s="160">
        <v>1.29</v>
      </c>
      <c r="V306" s="160">
        <f>ROUND(E306*U306,2)</f>
        <v>12.9</v>
      </c>
      <c r="W306" s="160"/>
      <c r="X306" s="160" t="s">
        <v>133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134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87" t="s">
        <v>537</v>
      </c>
      <c r="D307" s="161"/>
      <c r="E307" s="162">
        <v>10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141</v>
      </c>
      <c r="AH307" s="151">
        <v>5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77">
        <v>109</v>
      </c>
      <c r="B308" s="178" t="s">
        <v>538</v>
      </c>
      <c r="C308" s="188" t="s">
        <v>539</v>
      </c>
      <c r="D308" s="179" t="s">
        <v>153</v>
      </c>
      <c r="E308" s="180">
        <v>6</v>
      </c>
      <c r="F308" s="181"/>
      <c r="G308" s="182">
        <f>ROUND(E308*F308,2)</f>
        <v>0</v>
      </c>
      <c r="H308" s="181"/>
      <c r="I308" s="182">
        <f>ROUND(E308*H308,2)</f>
        <v>0</v>
      </c>
      <c r="J308" s="181"/>
      <c r="K308" s="182">
        <f>ROUND(E308*J308,2)</f>
        <v>0</v>
      </c>
      <c r="L308" s="182">
        <v>21</v>
      </c>
      <c r="M308" s="182">
        <f>G308*(1+L308/100)</f>
        <v>0</v>
      </c>
      <c r="N308" s="182">
        <v>2.0000000000000002E-5</v>
      </c>
      <c r="O308" s="182">
        <f>ROUND(E308*N308,2)</f>
        <v>0</v>
      </c>
      <c r="P308" s="182">
        <v>3.9E-2</v>
      </c>
      <c r="Q308" s="182">
        <f>ROUND(E308*P308,2)</f>
        <v>0.23</v>
      </c>
      <c r="R308" s="182" t="s">
        <v>216</v>
      </c>
      <c r="S308" s="182" t="s">
        <v>131</v>
      </c>
      <c r="T308" s="183" t="s">
        <v>132</v>
      </c>
      <c r="U308" s="160">
        <v>0.70699999999999996</v>
      </c>
      <c r="V308" s="160">
        <f>ROUND(E308*U308,2)</f>
        <v>4.24</v>
      </c>
      <c r="W308" s="160"/>
      <c r="X308" s="160" t="s">
        <v>133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134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7">
        <v>110</v>
      </c>
      <c r="B309" s="178" t="s">
        <v>540</v>
      </c>
      <c r="C309" s="188" t="s">
        <v>541</v>
      </c>
      <c r="D309" s="179" t="s">
        <v>153</v>
      </c>
      <c r="E309" s="180">
        <v>1</v>
      </c>
      <c r="F309" s="181"/>
      <c r="G309" s="182">
        <f>ROUND(E309*F309,2)</f>
        <v>0</v>
      </c>
      <c r="H309" s="181"/>
      <c r="I309" s="182">
        <f>ROUND(E309*H309,2)</f>
        <v>0</v>
      </c>
      <c r="J309" s="181"/>
      <c r="K309" s="182">
        <f>ROUND(E309*J309,2)</f>
        <v>0</v>
      </c>
      <c r="L309" s="182">
        <v>21</v>
      </c>
      <c r="M309" s="182">
        <f>G309*(1+L309/100)</f>
        <v>0</v>
      </c>
      <c r="N309" s="182">
        <v>2.0000000000000002E-5</v>
      </c>
      <c r="O309" s="182">
        <f>ROUND(E309*N309,2)</f>
        <v>0</v>
      </c>
      <c r="P309" s="182">
        <v>8.3000000000000004E-2</v>
      </c>
      <c r="Q309" s="182">
        <f>ROUND(E309*P309,2)</f>
        <v>0.08</v>
      </c>
      <c r="R309" s="182" t="s">
        <v>216</v>
      </c>
      <c r="S309" s="182" t="s">
        <v>131</v>
      </c>
      <c r="T309" s="183" t="s">
        <v>132</v>
      </c>
      <c r="U309" s="160">
        <v>1.238</v>
      </c>
      <c r="V309" s="160">
        <f>ROUND(E309*U309,2)</f>
        <v>1.24</v>
      </c>
      <c r="W309" s="160"/>
      <c r="X309" s="160" t="s">
        <v>133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134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70">
        <v>111</v>
      </c>
      <c r="B310" s="171" t="s">
        <v>542</v>
      </c>
      <c r="C310" s="186" t="s">
        <v>543</v>
      </c>
      <c r="D310" s="172" t="s">
        <v>153</v>
      </c>
      <c r="E310" s="173">
        <v>2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5">
        <v>1.3780000000000001E-2</v>
      </c>
      <c r="O310" s="175">
        <f>ROUND(E310*N310,2)</f>
        <v>0.03</v>
      </c>
      <c r="P310" s="175">
        <v>0</v>
      </c>
      <c r="Q310" s="175">
        <f>ROUND(E310*P310,2)</f>
        <v>0</v>
      </c>
      <c r="R310" s="175" t="s">
        <v>216</v>
      </c>
      <c r="S310" s="175" t="s">
        <v>131</v>
      </c>
      <c r="T310" s="176" t="s">
        <v>132</v>
      </c>
      <c r="U310" s="160">
        <v>0.30199999999999999</v>
      </c>
      <c r="V310" s="160">
        <f>ROUND(E310*U310,2)</f>
        <v>0.6</v>
      </c>
      <c r="W310" s="160"/>
      <c r="X310" s="160" t="s">
        <v>133</v>
      </c>
      <c r="Y310" s="151"/>
      <c r="Z310" s="151"/>
      <c r="AA310" s="151"/>
      <c r="AB310" s="151"/>
      <c r="AC310" s="151"/>
      <c r="AD310" s="151"/>
      <c r="AE310" s="151"/>
      <c r="AF310" s="151"/>
      <c r="AG310" s="151" t="s">
        <v>134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87" t="s">
        <v>157</v>
      </c>
      <c r="D311" s="161"/>
      <c r="E311" s="162">
        <v>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141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70">
        <v>112</v>
      </c>
      <c r="B312" s="171" t="s">
        <v>544</v>
      </c>
      <c r="C312" s="186" t="s">
        <v>545</v>
      </c>
      <c r="D312" s="172" t="s">
        <v>176</v>
      </c>
      <c r="E312" s="173">
        <v>10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5">
        <v>4.5199999999999997E-3</v>
      </c>
      <c r="O312" s="175">
        <f>ROUND(E312*N312,2)</f>
        <v>0.05</v>
      </c>
      <c r="P312" s="175">
        <v>0</v>
      </c>
      <c r="Q312" s="175">
        <f>ROUND(E312*P312,2)</f>
        <v>0</v>
      </c>
      <c r="R312" s="175" t="s">
        <v>216</v>
      </c>
      <c r="S312" s="175" t="s">
        <v>131</v>
      </c>
      <c r="T312" s="176" t="s">
        <v>132</v>
      </c>
      <c r="U312" s="160">
        <v>0.78</v>
      </c>
      <c r="V312" s="160">
        <f>ROUND(E312*U312,2)</f>
        <v>7.8</v>
      </c>
      <c r="W312" s="160"/>
      <c r="X312" s="160" t="s">
        <v>133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134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87" t="s">
        <v>265</v>
      </c>
      <c r="D313" s="161"/>
      <c r="E313" s="162">
        <v>2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141</v>
      </c>
      <c r="AH313" s="151">
        <v>5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87" t="s">
        <v>264</v>
      </c>
      <c r="D314" s="161"/>
      <c r="E314" s="162">
        <v>2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141</v>
      </c>
      <c r="AH314" s="151">
        <v>5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7" t="s">
        <v>266</v>
      </c>
      <c r="D315" s="161"/>
      <c r="E315" s="162">
        <v>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141</v>
      </c>
      <c r="AH315" s="151">
        <v>5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ht="22.5" outlineLevel="1" x14ac:dyDescent="0.2">
      <c r="A316" s="170">
        <v>113</v>
      </c>
      <c r="B316" s="171" t="s">
        <v>546</v>
      </c>
      <c r="C316" s="186" t="s">
        <v>547</v>
      </c>
      <c r="D316" s="172" t="s">
        <v>153</v>
      </c>
      <c r="E316" s="173">
        <v>6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5">
        <v>4.1399999999999996E-3</v>
      </c>
      <c r="O316" s="175">
        <f>ROUND(E316*N316,2)</f>
        <v>0.02</v>
      </c>
      <c r="P316" s="175">
        <v>0</v>
      </c>
      <c r="Q316" s="175">
        <f>ROUND(E316*P316,2)</f>
        <v>0</v>
      </c>
      <c r="R316" s="175" t="s">
        <v>216</v>
      </c>
      <c r="S316" s="175" t="s">
        <v>131</v>
      </c>
      <c r="T316" s="176" t="s">
        <v>132</v>
      </c>
      <c r="U316" s="160">
        <v>0.151</v>
      </c>
      <c r="V316" s="160">
        <f>ROUND(E316*U316,2)</f>
        <v>0.91</v>
      </c>
      <c r="W316" s="160"/>
      <c r="X316" s="160" t="s">
        <v>133</v>
      </c>
      <c r="Y316" s="151"/>
      <c r="Z316" s="151"/>
      <c r="AA316" s="151"/>
      <c r="AB316" s="151"/>
      <c r="AC316" s="151"/>
      <c r="AD316" s="151"/>
      <c r="AE316" s="151"/>
      <c r="AF316" s="151"/>
      <c r="AG316" s="151" t="s">
        <v>134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251" t="s">
        <v>548</v>
      </c>
      <c r="D317" s="252"/>
      <c r="E317" s="252"/>
      <c r="F317" s="252"/>
      <c r="G317" s="252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138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77">
        <v>114</v>
      </c>
      <c r="B318" s="178" t="s">
        <v>549</v>
      </c>
      <c r="C318" s="188" t="s">
        <v>550</v>
      </c>
      <c r="D318" s="179" t="s">
        <v>153</v>
      </c>
      <c r="E318" s="180">
        <v>18</v>
      </c>
      <c r="F318" s="181"/>
      <c r="G318" s="182">
        <f>ROUND(E318*F318,2)</f>
        <v>0</v>
      </c>
      <c r="H318" s="181"/>
      <c r="I318" s="182">
        <f>ROUND(E318*H318,2)</f>
        <v>0</v>
      </c>
      <c r="J318" s="181"/>
      <c r="K318" s="182">
        <f>ROUND(E318*J318,2)</f>
        <v>0</v>
      </c>
      <c r="L318" s="182">
        <v>21</v>
      </c>
      <c r="M318" s="182">
        <f>G318*(1+L318/100)</f>
        <v>0</v>
      </c>
      <c r="N318" s="182">
        <v>2.1000000000000001E-4</v>
      </c>
      <c r="O318" s="182">
        <f>ROUND(E318*N318,2)</f>
        <v>0</v>
      </c>
      <c r="P318" s="182">
        <v>3.5000000000000001E-3</v>
      </c>
      <c r="Q318" s="182">
        <f>ROUND(E318*P318,2)</f>
        <v>0.06</v>
      </c>
      <c r="R318" s="182" t="s">
        <v>216</v>
      </c>
      <c r="S318" s="182" t="s">
        <v>131</v>
      </c>
      <c r="T318" s="183" t="s">
        <v>132</v>
      </c>
      <c r="U318" s="160">
        <v>0.374</v>
      </c>
      <c r="V318" s="160">
        <f>ROUND(E318*U318,2)</f>
        <v>6.73</v>
      </c>
      <c r="W318" s="160"/>
      <c r="X318" s="160" t="s">
        <v>133</v>
      </c>
      <c r="Y318" s="151"/>
      <c r="Z318" s="151"/>
      <c r="AA318" s="151"/>
      <c r="AB318" s="151"/>
      <c r="AC318" s="151"/>
      <c r="AD318" s="151"/>
      <c r="AE318" s="151"/>
      <c r="AF318" s="151"/>
      <c r="AG318" s="151" t="s">
        <v>134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70">
        <v>115</v>
      </c>
      <c r="B319" s="171" t="s">
        <v>551</v>
      </c>
      <c r="C319" s="186" t="s">
        <v>552</v>
      </c>
      <c r="D319" s="172" t="s">
        <v>153</v>
      </c>
      <c r="E319" s="173">
        <v>12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5" t="s">
        <v>216</v>
      </c>
      <c r="S319" s="175" t="s">
        <v>131</v>
      </c>
      <c r="T319" s="176" t="s">
        <v>132</v>
      </c>
      <c r="U319" s="160">
        <v>0.16500000000000001</v>
      </c>
      <c r="V319" s="160">
        <f>ROUND(E319*U319,2)</f>
        <v>1.98</v>
      </c>
      <c r="W319" s="160"/>
      <c r="X319" s="160" t="s">
        <v>133</v>
      </c>
      <c r="Y319" s="151"/>
      <c r="Z319" s="151"/>
      <c r="AA319" s="151"/>
      <c r="AB319" s="151"/>
      <c r="AC319" s="151"/>
      <c r="AD319" s="151"/>
      <c r="AE319" s="151"/>
      <c r="AF319" s="151"/>
      <c r="AG319" s="151" t="s">
        <v>134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87" t="s">
        <v>553</v>
      </c>
      <c r="D320" s="161"/>
      <c r="E320" s="162">
        <v>10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141</v>
      </c>
      <c r="AH320" s="151">
        <v>5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7" t="s">
        <v>554</v>
      </c>
      <c r="D321" s="161"/>
      <c r="E321" s="162">
        <v>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141</v>
      </c>
      <c r="AH321" s="151">
        <v>5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87" t="s">
        <v>555</v>
      </c>
      <c r="D322" s="161"/>
      <c r="E322" s="162">
        <v>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141</v>
      </c>
      <c r="AH322" s="151">
        <v>5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0">
        <v>116</v>
      </c>
      <c r="B323" s="171" t="s">
        <v>556</v>
      </c>
      <c r="C323" s="186" t="s">
        <v>557</v>
      </c>
      <c r="D323" s="172" t="s">
        <v>153</v>
      </c>
      <c r="E323" s="173">
        <v>11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5">
        <v>0</v>
      </c>
      <c r="O323" s="175">
        <f>ROUND(E323*N323,2)</f>
        <v>0</v>
      </c>
      <c r="P323" s="175">
        <v>0</v>
      </c>
      <c r="Q323" s="175">
        <f>ROUND(E323*P323,2)</f>
        <v>0</v>
      </c>
      <c r="R323" s="175" t="s">
        <v>216</v>
      </c>
      <c r="S323" s="175" t="s">
        <v>131</v>
      </c>
      <c r="T323" s="176" t="s">
        <v>132</v>
      </c>
      <c r="U323" s="160">
        <v>0.42199999999999999</v>
      </c>
      <c r="V323" s="160">
        <f>ROUND(E323*U323,2)</f>
        <v>4.6399999999999997</v>
      </c>
      <c r="W323" s="160"/>
      <c r="X323" s="160" t="s">
        <v>133</v>
      </c>
      <c r="Y323" s="151"/>
      <c r="Z323" s="151"/>
      <c r="AA323" s="151"/>
      <c r="AB323" s="151"/>
      <c r="AC323" s="151"/>
      <c r="AD323" s="151"/>
      <c r="AE323" s="151"/>
      <c r="AF323" s="151"/>
      <c r="AG323" s="151" t="s">
        <v>134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87" t="s">
        <v>558</v>
      </c>
      <c r="D324" s="161"/>
      <c r="E324" s="162">
        <v>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141</v>
      </c>
      <c r="AH324" s="151">
        <v>5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7" t="s">
        <v>559</v>
      </c>
      <c r="D325" s="161"/>
      <c r="E325" s="162">
        <v>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141</v>
      </c>
      <c r="AH325" s="151">
        <v>5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7" t="s">
        <v>560</v>
      </c>
      <c r="D326" s="161"/>
      <c r="E326" s="162">
        <v>7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141</v>
      </c>
      <c r="AH326" s="151">
        <v>5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70">
        <v>117</v>
      </c>
      <c r="B327" s="171" t="s">
        <v>561</v>
      </c>
      <c r="C327" s="186" t="s">
        <v>562</v>
      </c>
      <c r="D327" s="172" t="s">
        <v>153</v>
      </c>
      <c r="E327" s="173">
        <v>1</v>
      </c>
      <c r="F327" s="174"/>
      <c r="G327" s="175">
        <f>ROUND(E327*F327,2)</f>
        <v>0</v>
      </c>
      <c r="H327" s="174"/>
      <c r="I327" s="175">
        <f>ROUND(E327*H327,2)</f>
        <v>0</v>
      </c>
      <c r="J327" s="174"/>
      <c r="K327" s="175">
        <f>ROUND(E327*J327,2)</f>
        <v>0</v>
      </c>
      <c r="L327" s="175">
        <v>21</v>
      </c>
      <c r="M327" s="175">
        <f>G327*(1+L327/100)</f>
        <v>0</v>
      </c>
      <c r="N327" s="175">
        <v>0</v>
      </c>
      <c r="O327" s="175">
        <f>ROUND(E327*N327,2)</f>
        <v>0</v>
      </c>
      <c r="P327" s="175">
        <v>0</v>
      </c>
      <c r="Q327" s="175">
        <f>ROUND(E327*P327,2)</f>
        <v>0</v>
      </c>
      <c r="R327" s="175" t="s">
        <v>216</v>
      </c>
      <c r="S327" s="175" t="s">
        <v>131</v>
      </c>
      <c r="T327" s="176" t="s">
        <v>132</v>
      </c>
      <c r="U327" s="160">
        <v>6.2E-2</v>
      </c>
      <c r="V327" s="160">
        <f>ROUND(E327*U327,2)</f>
        <v>0.06</v>
      </c>
      <c r="W327" s="160"/>
      <c r="X327" s="160" t="s">
        <v>133</v>
      </c>
      <c r="Y327" s="151"/>
      <c r="Z327" s="151"/>
      <c r="AA327" s="151"/>
      <c r="AB327" s="151"/>
      <c r="AC327" s="151"/>
      <c r="AD327" s="151"/>
      <c r="AE327" s="151"/>
      <c r="AF327" s="151"/>
      <c r="AG327" s="151" t="s">
        <v>134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51" t="s">
        <v>548</v>
      </c>
      <c r="D328" s="252"/>
      <c r="E328" s="252"/>
      <c r="F328" s="252"/>
      <c r="G328" s="252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138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70">
        <v>118</v>
      </c>
      <c r="B329" s="171" t="s">
        <v>563</v>
      </c>
      <c r="C329" s="186" t="s">
        <v>564</v>
      </c>
      <c r="D329" s="172" t="s">
        <v>153</v>
      </c>
      <c r="E329" s="173">
        <v>1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5">
        <v>1.3999999999999999E-4</v>
      </c>
      <c r="O329" s="175">
        <f>ROUND(E329*N329,2)</f>
        <v>0</v>
      </c>
      <c r="P329" s="175">
        <v>0</v>
      </c>
      <c r="Q329" s="175">
        <f>ROUND(E329*P329,2)</f>
        <v>0</v>
      </c>
      <c r="R329" s="175" t="s">
        <v>216</v>
      </c>
      <c r="S329" s="175" t="s">
        <v>131</v>
      </c>
      <c r="T329" s="176" t="s">
        <v>132</v>
      </c>
      <c r="U329" s="160">
        <v>0.16500000000000001</v>
      </c>
      <c r="V329" s="160">
        <f>ROUND(E329*U329,2)</f>
        <v>0.17</v>
      </c>
      <c r="W329" s="160"/>
      <c r="X329" s="160" t="s">
        <v>133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134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51" t="s">
        <v>548</v>
      </c>
      <c r="D330" s="252"/>
      <c r="E330" s="252"/>
      <c r="F330" s="252"/>
      <c r="G330" s="252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138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77">
        <v>119</v>
      </c>
      <c r="B331" s="178" t="s">
        <v>565</v>
      </c>
      <c r="C331" s="188" t="s">
        <v>566</v>
      </c>
      <c r="D331" s="179" t="s">
        <v>153</v>
      </c>
      <c r="E331" s="180">
        <v>7</v>
      </c>
      <c r="F331" s="181"/>
      <c r="G331" s="182">
        <f>ROUND(E331*F331,2)</f>
        <v>0</v>
      </c>
      <c r="H331" s="181"/>
      <c r="I331" s="182">
        <f>ROUND(E331*H331,2)</f>
        <v>0</v>
      </c>
      <c r="J331" s="181"/>
      <c r="K331" s="182">
        <f>ROUND(E331*J331,2)</f>
        <v>0</v>
      </c>
      <c r="L331" s="182">
        <v>21</v>
      </c>
      <c r="M331" s="182">
        <f>G331*(1+L331/100)</f>
        <v>0</v>
      </c>
      <c r="N331" s="182">
        <v>1.24E-3</v>
      </c>
      <c r="O331" s="182">
        <f>ROUND(E331*N331,2)</f>
        <v>0.01</v>
      </c>
      <c r="P331" s="182">
        <v>0</v>
      </c>
      <c r="Q331" s="182">
        <f>ROUND(E331*P331,2)</f>
        <v>0</v>
      </c>
      <c r="R331" s="182" t="s">
        <v>216</v>
      </c>
      <c r="S331" s="182" t="s">
        <v>131</v>
      </c>
      <c r="T331" s="183" t="s">
        <v>132</v>
      </c>
      <c r="U331" s="160">
        <v>0.42399999999999999</v>
      </c>
      <c r="V331" s="160">
        <f>ROUND(E331*U331,2)</f>
        <v>2.97</v>
      </c>
      <c r="W331" s="160"/>
      <c r="X331" s="160" t="s">
        <v>133</v>
      </c>
      <c r="Y331" s="151"/>
      <c r="Z331" s="151"/>
      <c r="AA331" s="151"/>
      <c r="AB331" s="151"/>
      <c r="AC331" s="151"/>
      <c r="AD331" s="151"/>
      <c r="AE331" s="151"/>
      <c r="AF331" s="151"/>
      <c r="AG331" s="151" t="s">
        <v>134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70">
        <v>120</v>
      </c>
      <c r="B332" s="171" t="s">
        <v>567</v>
      </c>
      <c r="C332" s="186" t="s">
        <v>568</v>
      </c>
      <c r="D332" s="172" t="s">
        <v>153</v>
      </c>
      <c r="E332" s="173">
        <v>1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5">
        <v>1.32E-3</v>
      </c>
      <c r="O332" s="175">
        <f>ROUND(E332*N332,2)</f>
        <v>0</v>
      </c>
      <c r="P332" s="175">
        <v>0</v>
      </c>
      <c r="Q332" s="175">
        <f>ROUND(E332*P332,2)</f>
        <v>0</v>
      </c>
      <c r="R332" s="175" t="s">
        <v>216</v>
      </c>
      <c r="S332" s="175" t="s">
        <v>131</v>
      </c>
      <c r="T332" s="176" t="s">
        <v>132</v>
      </c>
      <c r="U332" s="160">
        <v>0.42399999999999999</v>
      </c>
      <c r="V332" s="160">
        <f>ROUND(E332*U332,2)</f>
        <v>0.42</v>
      </c>
      <c r="W332" s="160"/>
      <c r="X332" s="160" t="s">
        <v>133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134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51" t="s">
        <v>548</v>
      </c>
      <c r="D333" s="252"/>
      <c r="E333" s="252"/>
      <c r="F333" s="252"/>
      <c r="G333" s="252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138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70">
        <v>121</v>
      </c>
      <c r="B334" s="171" t="s">
        <v>569</v>
      </c>
      <c r="C334" s="186" t="s">
        <v>570</v>
      </c>
      <c r="D334" s="172" t="s">
        <v>153</v>
      </c>
      <c r="E334" s="173">
        <v>2</v>
      </c>
      <c r="F334" s="174"/>
      <c r="G334" s="175">
        <f>ROUND(E334*F334,2)</f>
        <v>0</v>
      </c>
      <c r="H334" s="174"/>
      <c r="I334" s="175">
        <f>ROUND(E334*H334,2)</f>
        <v>0</v>
      </c>
      <c r="J334" s="174"/>
      <c r="K334" s="175">
        <f>ROUND(E334*J334,2)</f>
        <v>0</v>
      </c>
      <c r="L334" s="175">
        <v>21</v>
      </c>
      <c r="M334" s="175">
        <f>G334*(1+L334/100)</f>
        <v>0</v>
      </c>
      <c r="N334" s="175">
        <v>2.5100000000000001E-3</v>
      </c>
      <c r="O334" s="175">
        <f>ROUND(E334*N334,2)</f>
        <v>0.01</v>
      </c>
      <c r="P334" s="175">
        <v>0</v>
      </c>
      <c r="Q334" s="175">
        <f>ROUND(E334*P334,2)</f>
        <v>0</v>
      </c>
      <c r="R334" s="175" t="s">
        <v>216</v>
      </c>
      <c r="S334" s="175" t="s">
        <v>131</v>
      </c>
      <c r="T334" s="176" t="s">
        <v>132</v>
      </c>
      <c r="U334" s="160">
        <v>0.53800000000000003</v>
      </c>
      <c r="V334" s="160">
        <f>ROUND(E334*U334,2)</f>
        <v>1.08</v>
      </c>
      <c r="W334" s="160"/>
      <c r="X334" s="160" t="s">
        <v>133</v>
      </c>
      <c r="Y334" s="151"/>
      <c r="Z334" s="151"/>
      <c r="AA334" s="151"/>
      <c r="AB334" s="151"/>
      <c r="AC334" s="151"/>
      <c r="AD334" s="151"/>
      <c r="AE334" s="151"/>
      <c r="AF334" s="151"/>
      <c r="AG334" s="151" t="s">
        <v>134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251" t="s">
        <v>571</v>
      </c>
      <c r="D335" s="252"/>
      <c r="E335" s="252"/>
      <c r="F335" s="252"/>
      <c r="G335" s="252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138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70">
        <v>122</v>
      </c>
      <c r="B336" s="171" t="s">
        <v>572</v>
      </c>
      <c r="C336" s="186" t="s">
        <v>573</v>
      </c>
      <c r="D336" s="172" t="s">
        <v>153</v>
      </c>
      <c r="E336" s="173">
        <v>2</v>
      </c>
      <c r="F336" s="174"/>
      <c r="G336" s="175">
        <f>ROUND(E336*F336,2)</f>
        <v>0</v>
      </c>
      <c r="H336" s="174"/>
      <c r="I336" s="175">
        <f>ROUND(E336*H336,2)</f>
        <v>0</v>
      </c>
      <c r="J336" s="174"/>
      <c r="K336" s="175">
        <f>ROUND(E336*J336,2)</f>
        <v>0</v>
      </c>
      <c r="L336" s="175">
        <v>21</v>
      </c>
      <c r="M336" s="175">
        <f>G336*(1+L336/100)</f>
        <v>0</v>
      </c>
      <c r="N336" s="175">
        <v>0</v>
      </c>
      <c r="O336" s="175">
        <f>ROUND(E336*N336,2)</f>
        <v>0</v>
      </c>
      <c r="P336" s="175">
        <v>0</v>
      </c>
      <c r="Q336" s="175">
        <f>ROUND(E336*P336,2)</f>
        <v>0</v>
      </c>
      <c r="R336" s="175" t="s">
        <v>216</v>
      </c>
      <c r="S336" s="175" t="s">
        <v>131</v>
      </c>
      <c r="T336" s="176" t="s">
        <v>132</v>
      </c>
      <c r="U336" s="160">
        <v>8.2000000000000003E-2</v>
      </c>
      <c r="V336" s="160">
        <f>ROUND(E336*U336,2)</f>
        <v>0.16</v>
      </c>
      <c r="W336" s="160"/>
      <c r="X336" s="160" t="s">
        <v>133</v>
      </c>
      <c r="Y336" s="151"/>
      <c r="Z336" s="151"/>
      <c r="AA336" s="151"/>
      <c r="AB336" s="151"/>
      <c r="AC336" s="151"/>
      <c r="AD336" s="151"/>
      <c r="AE336" s="151"/>
      <c r="AF336" s="151"/>
      <c r="AG336" s="151" t="s">
        <v>134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51" t="s">
        <v>548</v>
      </c>
      <c r="D337" s="252"/>
      <c r="E337" s="252"/>
      <c r="F337" s="252"/>
      <c r="G337" s="252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138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87" t="s">
        <v>574</v>
      </c>
      <c r="D338" s="161"/>
      <c r="E338" s="162">
        <v>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141</v>
      </c>
      <c r="AH338" s="151">
        <v>5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70">
        <v>123</v>
      </c>
      <c r="B339" s="171" t="s">
        <v>575</v>
      </c>
      <c r="C339" s="186" t="s">
        <v>576</v>
      </c>
      <c r="D339" s="172" t="s">
        <v>153</v>
      </c>
      <c r="E339" s="173">
        <v>22</v>
      </c>
      <c r="F339" s="174"/>
      <c r="G339" s="175">
        <f>ROUND(E339*F339,2)</f>
        <v>0</v>
      </c>
      <c r="H339" s="174"/>
      <c r="I339" s="175">
        <f>ROUND(E339*H339,2)</f>
        <v>0</v>
      </c>
      <c r="J339" s="174"/>
      <c r="K339" s="175">
        <f>ROUND(E339*J339,2)</f>
        <v>0</v>
      </c>
      <c r="L339" s="175">
        <v>21</v>
      </c>
      <c r="M339" s="175">
        <f>G339*(1+L339/100)</f>
        <v>0</v>
      </c>
      <c r="N339" s="175">
        <v>1.1800000000000001E-3</v>
      </c>
      <c r="O339" s="175">
        <f>ROUND(E339*N339,2)</f>
        <v>0.03</v>
      </c>
      <c r="P339" s="175">
        <v>0</v>
      </c>
      <c r="Q339" s="175">
        <f>ROUND(E339*P339,2)</f>
        <v>0</v>
      </c>
      <c r="R339" s="175" t="s">
        <v>216</v>
      </c>
      <c r="S339" s="175" t="s">
        <v>131</v>
      </c>
      <c r="T339" s="176" t="s">
        <v>132</v>
      </c>
      <c r="U339" s="160">
        <v>0.21</v>
      </c>
      <c r="V339" s="160">
        <f>ROUND(E339*U339,2)</f>
        <v>4.62</v>
      </c>
      <c r="W339" s="160"/>
      <c r="X339" s="160" t="s">
        <v>133</v>
      </c>
      <c r="Y339" s="151"/>
      <c r="Z339" s="151"/>
      <c r="AA339" s="151"/>
      <c r="AB339" s="151"/>
      <c r="AC339" s="151"/>
      <c r="AD339" s="151"/>
      <c r="AE339" s="151"/>
      <c r="AF339" s="151"/>
      <c r="AG339" s="151" t="s">
        <v>134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7" t="s">
        <v>577</v>
      </c>
      <c r="D340" s="161"/>
      <c r="E340" s="162">
        <v>6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141</v>
      </c>
      <c r="AH340" s="151">
        <v>5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87" t="s">
        <v>578</v>
      </c>
      <c r="D341" s="161"/>
      <c r="E341" s="162">
        <v>2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141</v>
      </c>
      <c r="AH341" s="151">
        <v>5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87" t="s">
        <v>579</v>
      </c>
      <c r="D342" s="161"/>
      <c r="E342" s="162">
        <v>14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141</v>
      </c>
      <c r="AH342" s="151">
        <v>5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ht="22.5" outlineLevel="1" x14ac:dyDescent="0.2">
      <c r="A343" s="170">
        <v>124</v>
      </c>
      <c r="B343" s="171" t="s">
        <v>580</v>
      </c>
      <c r="C343" s="186" t="s">
        <v>581</v>
      </c>
      <c r="D343" s="172" t="s">
        <v>153</v>
      </c>
      <c r="E343" s="173">
        <v>10</v>
      </c>
      <c r="F343" s="174"/>
      <c r="G343" s="175">
        <f>ROUND(E343*F343,2)</f>
        <v>0</v>
      </c>
      <c r="H343" s="174"/>
      <c r="I343" s="175">
        <f>ROUND(E343*H343,2)</f>
        <v>0</v>
      </c>
      <c r="J343" s="174"/>
      <c r="K343" s="175">
        <f>ROUND(E343*J343,2)</f>
        <v>0</v>
      </c>
      <c r="L343" s="175">
        <v>21</v>
      </c>
      <c r="M343" s="175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5" t="s">
        <v>216</v>
      </c>
      <c r="S343" s="175" t="s">
        <v>131</v>
      </c>
      <c r="T343" s="176" t="s">
        <v>132</v>
      </c>
      <c r="U343" s="160">
        <v>8.3000000000000004E-2</v>
      </c>
      <c r="V343" s="160">
        <f>ROUND(E343*U343,2)</f>
        <v>0.83</v>
      </c>
      <c r="W343" s="160"/>
      <c r="X343" s="160" t="s">
        <v>133</v>
      </c>
      <c r="Y343" s="151"/>
      <c r="Z343" s="151"/>
      <c r="AA343" s="151"/>
      <c r="AB343" s="151"/>
      <c r="AC343" s="151"/>
      <c r="AD343" s="151"/>
      <c r="AE343" s="151"/>
      <c r="AF343" s="151"/>
      <c r="AG343" s="151" t="s">
        <v>134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51" t="s">
        <v>548</v>
      </c>
      <c r="D344" s="252"/>
      <c r="E344" s="252"/>
      <c r="F344" s="252"/>
      <c r="G344" s="252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138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70">
        <v>125</v>
      </c>
      <c r="B345" s="171" t="s">
        <v>582</v>
      </c>
      <c r="C345" s="186" t="s">
        <v>583</v>
      </c>
      <c r="D345" s="172" t="s">
        <v>153</v>
      </c>
      <c r="E345" s="173">
        <v>3</v>
      </c>
      <c r="F345" s="174"/>
      <c r="G345" s="175">
        <f>ROUND(E345*F345,2)</f>
        <v>0</v>
      </c>
      <c r="H345" s="174"/>
      <c r="I345" s="175">
        <f>ROUND(E345*H345,2)</f>
        <v>0</v>
      </c>
      <c r="J345" s="174"/>
      <c r="K345" s="175">
        <f>ROUND(E345*J345,2)</f>
        <v>0</v>
      </c>
      <c r="L345" s="175">
        <v>21</v>
      </c>
      <c r="M345" s="175">
        <f>G345*(1+L345/100)</f>
        <v>0</v>
      </c>
      <c r="N345" s="175">
        <v>1.42E-3</v>
      </c>
      <c r="O345" s="175">
        <f>ROUND(E345*N345,2)</f>
        <v>0</v>
      </c>
      <c r="P345" s="175">
        <v>0</v>
      </c>
      <c r="Q345" s="175">
        <f>ROUND(E345*P345,2)</f>
        <v>0</v>
      </c>
      <c r="R345" s="175" t="s">
        <v>216</v>
      </c>
      <c r="S345" s="175" t="s">
        <v>131</v>
      </c>
      <c r="T345" s="176" t="s">
        <v>132</v>
      </c>
      <c r="U345" s="160">
        <v>0.42399999999999999</v>
      </c>
      <c r="V345" s="160">
        <f>ROUND(E345*U345,2)</f>
        <v>1.27</v>
      </c>
      <c r="W345" s="160"/>
      <c r="X345" s="160" t="s">
        <v>133</v>
      </c>
      <c r="Y345" s="151"/>
      <c r="Z345" s="151"/>
      <c r="AA345" s="151"/>
      <c r="AB345" s="151"/>
      <c r="AC345" s="151"/>
      <c r="AD345" s="151"/>
      <c r="AE345" s="151"/>
      <c r="AF345" s="151"/>
      <c r="AG345" s="151" t="s">
        <v>134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51" t="s">
        <v>548</v>
      </c>
      <c r="D346" s="252"/>
      <c r="E346" s="252"/>
      <c r="F346" s="252"/>
      <c r="G346" s="252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138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70">
        <v>126</v>
      </c>
      <c r="B347" s="171" t="s">
        <v>228</v>
      </c>
      <c r="C347" s="186" t="s">
        <v>584</v>
      </c>
      <c r="D347" s="172" t="s">
        <v>153</v>
      </c>
      <c r="E347" s="173">
        <v>2</v>
      </c>
      <c r="F347" s="174"/>
      <c r="G347" s="175">
        <f>ROUND(E347*F347,2)</f>
        <v>0</v>
      </c>
      <c r="H347" s="174"/>
      <c r="I347" s="175">
        <f>ROUND(E347*H347,2)</f>
        <v>0</v>
      </c>
      <c r="J347" s="174"/>
      <c r="K347" s="175">
        <f>ROUND(E347*J347,2)</f>
        <v>0</v>
      </c>
      <c r="L347" s="175">
        <v>21</v>
      </c>
      <c r="M347" s="175">
        <f>G347*(1+L347/100)</f>
        <v>0</v>
      </c>
      <c r="N347" s="175">
        <v>5.1000000000000004E-4</v>
      </c>
      <c r="O347" s="175">
        <f>ROUND(E347*N347,2)</f>
        <v>0</v>
      </c>
      <c r="P347" s="175">
        <v>0</v>
      </c>
      <c r="Q347" s="175">
        <f>ROUND(E347*P347,2)</f>
        <v>0</v>
      </c>
      <c r="R347" s="175" t="s">
        <v>216</v>
      </c>
      <c r="S347" s="175" t="s">
        <v>131</v>
      </c>
      <c r="T347" s="176" t="s">
        <v>132</v>
      </c>
      <c r="U347" s="160">
        <v>0.251</v>
      </c>
      <c r="V347" s="160">
        <f>ROUND(E347*U347,2)</f>
        <v>0.5</v>
      </c>
      <c r="W347" s="160"/>
      <c r="X347" s="160" t="s">
        <v>133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134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51" t="s">
        <v>548</v>
      </c>
      <c r="D348" s="252"/>
      <c r="E348" s="252"/>
      <c r="F348" s="252"/>
      <c r="G348" s="252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138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7" t="s">
        <v>585</v>
      </c>
      <c r="D349" s="161"/>
      <c r="E349" s="162">
        <v>2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141</v>
      </c>
      <c r="AH349" s="151">
        <v>5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70">
        <v>127</v>
      </c>
      <c r="B350" s="171" t="s">
        <v>586</v>
      </c>
      <c r="C350" s="186" t="s">
        <v>587</v>
      </c>
      <c r="D350" s="172" t="s">
        <v>153</v>
      </c>
      <c r="E350" s="173">
        <v>7</v>
      </c>
      <c r="F350" s="174"/>
      <c r="G350" s="175">
        <f>ROUND(E350*F350,2)</f>
        <v>0</v>
      </c>
      <c r="H350" s="174"/>
      <c r="I350" s="175">
        <f>ROUND(E350*H350,2)</f>
        <v>0</v>
      </c>
      <c r="J350" s="174"/>
      <c r="K350" s="175">
        <f>ROUND(E350*J350,2)</f>
        <v>0</v>
      </c>
      <c r="L350" s="175">
        <v>21</v>
      </c>
      <c r="M350" s="175">
        <f>G350*(1+L350/100)</f>
        <v>0</v>
      </c>
      <c r="N350" s="175">
        <v>2.4000000000000001E-4</v>
      </c>
      <c r="O350" s="175">
        <f>ROUND(E350*N350,2)</f>
        <v>0</v>
      </c>
      <c r="P350" s="175">
        <v>0</v>
      </c>
      <c r="Q350" s="175">
        <f>ROUND(E350*P350,2)</f>
        <v>0</v>
      </c>
      <c r="R350" s="175" t="s">
        <v>216</v>
      </c>
      <c r="S350" s="175" t="s">
        <v>131</v>
      </c>
      <c r="T350" s="176" t="s">
        <v>132</v>
      </c>
      <c r="U350" s="160">
        <v>0.27800000000000002</v>
      </c>
      <c r="V350" s="160">
        <f>ROUND(E350*U350,2)</f>
        <v>1.95</v>
      </c>
      <c r="W350" s="160"/>
      <c r="X350" s="160" t="s">
        <v>133</v>
      </c>
      <c r="Y350" s="151"/>
      <c r="Z350" s="151"/>
      <c r="AA350" s="151"/>
      <c r="AB350" s="151"/>
      <c r="AC350" s="151"/>
      <c r="AD350" s="151"/>
      <c r="AE350" s="151"/>
      <c r="AF350" s="151"/>
      <c r="AG350" s="151" t="s">
        <v>134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51" t="s">
        <v>548</v>
      </c>
      <c r="D351" s="252"/>
      <c r="E351" s="252"/>
      <c r="F351" s="252"/>
      <c r="G351" s="252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138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87" t="s">
        <v>588</v>
      </c>
      <c r="D352" s="161"/>
      <c r="E352" s="162">
        <v>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141</v>
      </c>
      <c r="AH352" s="151">
        <v>5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70">
        <v>128</v>
      </c>
      <c r="B353" s="171" t="s">
        <v>589</v>
      </c>
      <c r="C353" s="186" t="s">
        <v>590</v>
      </c>
      <c r="D353" s="172" t="s">
        <v>153</v>
      </c>
      <c r="E353" s="173">
        <v>1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5">
        <f>G353*(1+L353/100)</f>
        <v>0</v>
      </c>
      <c r="N353" s="175">
        <v>1E-3</v>
      </c>
      <c r="O353" s="175">
        <f>ROUND(E353*N353,2)</f>
        <v>0</v>
      </c>
      <c r="P353" s="175">
        <v>0</v>
      </c>
      <c r="Q353" s="175">
        <f>ROUND(E353*P353,2)</f>
        <v>0</v>
      </c>
      <c r="R353" s="175"/>
      <c r="S353" s="175" t="s">
        <v>177</v>
      </c>
      <c r="T353" s="176" t="s">
        <v>146</v>
      </c>
      <c r="U353" s="160">
        <v>0</v>
      </c>
      <c r="V353" s="160">
        <f>ROUND(E353*U353,2)</f>
        <v>0</v>
      </c>
      <c r="W353" s="160"/>
      <c r="X353" s="160" t="s">
        <v>133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134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51" t="s">
        <v>591</v>
      </c>
      <c r="D354" s="252"/>
      <c r="E354" s="252"/>
      <c r="F354" s="252"/>
      <c r="G354" s="252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138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70">
        <v>129</v>
      </c>
      <c r="B355" s="171" t="s">
        <v>592</v>
      </c>
      <c r="C355" s="186" t="s">
        <v>593</v>
      </c>
      <c r="D355" s="172" t="s">
        <v>153</v>
      </c>
      <c r="E355" s="173">
        <v>1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5">
        <v>2E-3</v>
      </c>
      <c r="O355" s="175">
        <f>ROUND(E355*N355,2)</f>
        <v>0</v>
      </c>
      <c r="P355" s="175">
        <v>0</v>
      </c>
      <c r="Q355" s="175">
        <f>ROUND(E355*P355,2)</f>
        <v>0</v>
      </c>
      <c r="R355" s="175"/>
      <c r="S355" s="175" t="s">
        <v>177</v>
      </c>
      <c r="T355" s="176" t="s">
        <v>146</v>
      </c>
      <c r="U355" s="160">
        <v>0</v>
      </c>
      <c r="V355" s="160">
        <f>ROUND(E355*U355,2)</f>
        <v>0</v>
      </c>
      <c r="W355" s="160"/>
      <c r="X355" s="160" t="s">
        <v>133</v>
      </c>
      <c r="Y355" s="151"/>
      <c r="Z355" s="151"/>
      <c r="AA355" s="151"/>
      <c r="AB355" s="151"/>
      <c r="AC355" s="151"/>
      <c r="AD355" s="151"/>
      <c r="AE355" s="151"/>
      <c r="AF355" s="151"/>
      <c r="AG355" s="151" t="s">
        <v>134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51" t="s">
        <v>594</v>
      </c>
      <c r="D356" s="252"/>
      <c r="E356" s="252"/>
      <c r="F356" s="252"/>
      <c r="G356" s="252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51"/>
      <c r="Z356" s="151"/>
      <c r="AA356" s="151"/>
      <c r="AB356" s="151"/>
      <c r="AC356" s="151"/>
      <c r="AD356" s="151"/>
      <c r="AE356" s="151"/>
      <c r="AF356" s="151"/>
      <c r="AG356" s="151" t="s">
        <v>138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70">
        <v>130</v>
      </c>
      <c r="B357" s="171" t="s">
        <v>595</v>
      </c>
      <c r="C357" s="186" t="s">
        <v>352</v>
      </c>
      <c r="D357" s="172" t="s">
        <v>153</v>
      </c>
      <c r="E357" s="173">
        <v>7</v>
      </c>
      <c r="F357" s="174"/>
      <c r="G357" s="175">
        <f>ROUND(E357*F357,2)</f>
        <v>0</v>
      </c>
      <c r="H357" s="174"/>
      <c r="I357" s="175">
        <f>ROUND(E357*H357,2)</f>
        <v>0</v>
      </c>
      <c r="J357" s="174"/>
      <c r="K357" s="175">
        <f>ROUND(E357*J357,2)</f>
        <v>0</v>
      </c>
      <c r="L357" s="175">
        <v>21</v>
      </c>
      <c r="M357" s="175">
        <f>G357*(1+L357/100)</f>
        <v>0</v>
      </c>
      <c r="N357" s="175">
        <v>5.0000000000000001E-4</v>
      </c>
      <c r="O357" s="175">
        <f>ROUND(E357*N357,2)</f>
        <v>0</v>
      </c>
      <c r="P357" s="175">
        <v>0</v>
      </c>
      <c r="Q357" s="175">
        <f>ROUND(E357*P357,2)</f>
        <v>0</v>
      </c>
      <c r="R357" s="175"/>
      <c r="S357" s="175" t="s">
        <v>177</v>
      </c>
      <c r="T357" s="176" t="s">
        <v>146</v>
      </c>
      <c r="U357" s="160">
        <v>0</v>
      </c>
      <c r="V357" s="160">
        <f>ROUND(E357*U357,2)</f>
        <v>0</v>
      </c>
      <c r="W357" s="160"/>
      <c r="X357" s="160" t="s">
        <v>133</v>
      </c>
      <c r="Y357" s="151"/>
      <c r="Z357" s="151"/>
      <c r="AA357" s="151"/>
      <c r="AB357" s="151"/>
      <c r="AC357" s="151"/>
      <c r="AD357" s="151"/>
      <c r="AE357" s="151"/>
      <c r="AF357" s="151"/>
      <c r="AG357" s="151" t="s">
        <v>134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51" t="s">
        <v>594</v>
      </c>
      <c r="D358" s="252"/>
      <c r="E358" s="252"/>
      <c r="F358" s="252"/>
      <c r="G358" s="252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138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70">
        <v>131</v>
      </c>
      <c r="B359" s="171" t="s">
        <v>596</v>
      </c>
      <c r="C359" s="186" t="s">
        <v>597</v>
      </c>
      <c r="D359" s="172" t="s">
        <v>153</v>
      </c>
      <c r="E359" s="173">
        <v>2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5">
        <v>5.0000000000000001E-4</v>
      </c>
      <c r="O359" s="175">
        <f>ROUND(E359*N359,2)</f>
        <v>0</v>
      </c>
      <c r="P359" s="175">
        <v>0</v>
      </c>
      <c r="Q359" s="175">
        <f>ROUND(E359*P359,2)</f>
        <v>0</v>
      </c>
      <c r="R359" s="175"/>
      <c r="S359" s="175" t="s">
        <v>177</v>
      </c>
      <c r="T359" s="176" t="s">
        <v>146</v>
      </c>
      <c r="U359" s="160">
        <v>0</v>
      </c>
      <c r="V359" s="160">
        <f>ROUND(E359*U359,2)</f>
        <v>0</v>
      </c>
      <c r="W359" s="160"/>
      <c r="X359" s="160" t="s">
        <v>133</v>
      </c>
      <c r="Y359" s="151"/>
      <c r="Z359" s="151"/>
      <c r="AA359" s="151"/>
      <c r="AB359" s="151"/>
      <c r="AC359" s="151"/>
      <c r="AD359" s="151"/>
      <c r="AE359" s="151"/>
      <c r="AF359" s="151"/>
      <c r="AG359" s="151" t="s">
        <v>134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51" t="s">
        <v>594</v>
      </c>
      <c r="D360" s="252"/>
      <c r="E360" s="252"/>
      <c r="F360" s="252"/>
      <c r="G360" s="252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138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 x14ac:dyDescent="0.2">
      <c r="A361" s="170">
        <v>132</v>
      </c>
      <c r="B361" s="171" t="s">
        <v>598</v>
      </c>
      <c r="C361" s="186" t="s">
        <v>599</v>
      </c>
      <c r="D361" s="172" t="s">
        <v>153</v>
      </c>
      <c r="E361" s="173">
        <v>2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5">
        <v>5.0000000000000001E-4</v>
      </c>
      <c r="O361" s="175">
        <f>ROUND(E361*N361,2)</f>
        <v>0</v>
      </c>
      <c r="P361" s="175">
        <v>0</v>
      </c>
      <c r="Q361" s="175">
        <f>ROUND(E361*P361,2)</f>
        <v>0</v>
      </c>
      <c r="R361" s="175"/>
      <c r="S361" s="175" t="s">
        <v>177</v>
      </c>
      <c r="T361" s="176" t="s">
        <v>146</v>
      </c>
      <c r="U361" s="160">
        <v>0</v>
      </c>
      <c r="V361" s="160">
        <f>ROUND(E361*U361,2)</f>
        <v>0</v>
      </c>
      <c r="W361" s="160"/>
      <c r="X361" s="160" t="s">
        <v>133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134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51" t="s">
        <v>594</v>
      </c>
      <c r="D362" s="252"/>
      <c r="E362" s="252"/>
      <c r="F362" s="252"/>
      <c r="G362" s="252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138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70">
        <v>133</v>
      </c>
      <c r="B363" s="171" t="s">
        <v>233</v>
      </c>
      <c r="C363" s="186" t="s">
        <v>234</v>
      </c>
      <c r="D363" s="172" t="s">
        <v>205</v>
      </c>
      <c r="E363" s="173">
        <v>0.20660000000000001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5">
        <v>0</v>
      </c>
      <c r="O363" s="175">
        <f>ROUND(E363*N363,2)</f>
        <v>0</v>
      </c>
      <c r="P363" s="175">
        <v>0</v>
      </c>
      <c r="Q363" s="175">
        <f>ROUND(E363*P363,2)</f>
        <v>0</v>
      </c>
      <c r="R363" s="175" t="s">
        <v>216</v>
      </c>
      <c r="S363" s="175" t="s">
        <v>131</v>
      </c>
      <c r="T363" s="176" t="s">
        <v>132</v>
      </c>
      <c r="U363" s="160">
        <v>2.5750000000000002</v>
      </c>
      <c r="V363" s="160">
        <f>ROUND(E363*U363,2)</f>
        <v>0.53</v>
      </c>
      <c r="W363" s="160"/>
      <c r="X363" s="160" t="s">
        <v>206</v>
      </c>
      <c r="Y363" s="151"/>
      <c r="Z363" s="151"/>
      <c r="AA363" s="151"/>
      <c r="AB363" s="151"/>
      <c r="AC363" s="151"/>
      <c r="AD363" s="151"/>
      <c r="AE363" s="151"/>
      <c r="AF363" s="151"/>
      <c r="AG363" s="151" t="s">
        <v>207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87" t="s">
        <v>209</v>
      </c>
      <c r="D364" s="161"/>
      <c r="E364" s="162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141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 x14ac:dyDescent="0.2">
      <c r="A365" s="158"/>
      <c r="B365" s="159"/>
      <c r="C365" s="187" t="s">
        <v>600</v>
      </c>
      <c r="D365" s="161"/>
      <c r="E365" s="162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141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87" t="s">
        <v>601</v>
      </c>
      <c r="D366" s="161"/>
      <c r="E366" s="162">
        <v>0.20660000000000001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141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33.75" outlineLevel="1" x14ac:dyDescent="0.2">
      <c r="A367" s="170">
        <v>134</v>
      </c>
      <c r="B367" s="171" t="s">
        <v>237</v>
      </c>
      <c r="C367" s="186" t="s">
        <v>238</v>
      </c>
      <c r="D367" s="172" t="s">
        <v>205</v>
      </c>
      <c r="E367" s="173">
        <v>0.20660000000000001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5">
        <v>0</v>
      </c>
      <c r="O367" s="175">
        <f>ROUND(E367*N367,2)</f>
        <v>0</v>
      </c>
      <c r="P367" s="175">
        <v>0</v>
      </c>
      <c r="Q367" s="175">
        <f>ROUND(E367*P367,2)</f>
        <v>0</v>
      </c>
      <c r="R367" s="175" t="s">
        <v>216</v>
      </c>
      <c r="S367" s="175" t="s">
        <v>131</v>
      </c>
      <c r="T367" s="176" t="s">
        <v>132</v>
      </c>
      <c r="U367" s="160">
        <v>1.355</v>
      </c>
      <c r="V367" s="160">
        <f>ROUND(E367*U367,2)</f>
        <v>0.28000000000000003</v>
      </c>
      <c r="W367" s="160"/>
      <c r="X367" s="160" t="s">
        <v>206</v>
      </c>
      <c r="Y367" s="151"/>
      <c r="Z367" s="151"/>
      <c r="AA367" s="151"/>
      <c r="AB367" s="151"/>
      <c r="AC367" s="151"/>
      <c r="AD367" s="151"/>
      <c r="AE367" s="151"/>
      <c r="AF367" s="151"/>
      <c r="AG367" s="151" t="s">
        <v>207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7" t="s">
        <v>209</v>
      </c>
      <c r="D368" s="161"/>
      <c r="E368" s="162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141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1" x14ac:dyDescent="0.2">
      <c r="A369" s="158"/>
      <c r="B369" s="159"/>
      <c r="C369" s="187" t="s">
        <v>600</v>
      </c>
      <c r="D369" s="161"/>
      <c r="E369" s="162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141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87" t="s">
        <v>601</v>
      </c>
      <c r="D370" s="161"/>
      <c r="E370" s="162">
        <v>0.20660000000000001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141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x14ac:dyDescent="0.2">
      <c r="A371" s="164" t="s">
        <v>125</v>
      </c>
      <c r="B371" s="165" t="s">
        <v>89</v>
      </c>
      <c r="C371" s="185" t="s">
        <v>90</v>
      </c>
      <c r="D371" s="166"/>
      <c r="E371" s="167"/>
      <c r="F371" s="168"/>
      <c r="G371" s="168">
        <f>SUMIF(AG372:AG381,"&lt;&gt;NOR",G372:G381)</f>
        <v>0</v>
      </c>
      <c r="H371" s="168"/>
      <c r="I371" s="168">
        <f>SUM(I372:I381)</f>
        <v>0</v>
      </c>
      <c r="J371" s="168"/>
      <c r="K371" s="168">
        <f>SUM(K372:K381)</f>
        <v>0</v>
      </c>
      <c r="L371" s="168"/>
      <c r="M371" s="168">
        <f>SUM(M372:M381)</f>
        <v>0</v>
      </c>
      <c r="N371" s="168"/>
      <c r="O371" s="168">
        <f>SUM(O372:O381)</f>
        <v>0</v>
      </c>
      <c r="P371" s="168"/>
      <c r="Q371" s="168">
        <f>SUM(Q372:Q381)</f>
        <v>0</v>
      </c>
      <c r="R371" s="168"/>
      <c r="S371" s="168"/>
      <c r="T371" s="169"/>
      <c r="U371" s="163"/>
      <c r="V371" s="163">
        <f>SUM(V372:V381)</f>
        <v>0.97</v>
      </c>
      <c r="W371" s="163"/>
      <c r="X371" s="163"/>
      <c r="AG371" t="s">
        <v>126</v>
      </c>
    </row>
    <row r="372" spans="1:60" outlineLevel="1" x14ac:dyDescent="0.2">
      <c r="A372" s="170">
        <v>135</v>
      </c>
      <c r="B372" s="171" t="s">
        <v>602</v>
      </c>
      <c r="C372" s="186" t="s">
        <v>603</v>
      </c>
      <c r="D372" s="172" t="s">
        <v>129</v>
      </c>
      <c r="E372" s="173">
        <v>14.3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5">
        <v>3.0000000000000001E-5</v>
      </c>
      <c r="O372" s="175">
        <f>ROUND(E372*N372,2)</f>
        <v>0</v>
      </c>
      <c r="P372" s="175">
        <v>0</v>
      </c>
      <c r="Q372" s="175">
        <f>ROUND(E372*P372,2)</f>
        <v>0</v>
      </c>
      <c r="R372" s="175" t="s">
        <v>241</v>
      </c>
      <c r="S372" s="175" t="s">
        <v>131</v>
      </c>
      <c r="T372" s="176" t="s">
        <v>132</v>
      </c>
      <c r="U372" s="160">
        <v>2.9000000000000001E-2</v>
      </c>
      <c r="V372" s="160">
        <f>ROUND(E372*U372,2)</f>
        <v>0.41</v>
      </c>
      <c r="W372" s="160"/>
      <c r="X372" s="160" t="s">
        <v>133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134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53" t="s">
        <v>242</v>
      </c>
      <c r="D373" s="254"/>
      <c r="E373" s="254"/>
      <c r="F373" s="254"/>
      <c r="G373" s="254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136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87" t="s">
        <v>254</v>
      </c>
      <c r="D374" s="161"/>
      <c r="E374" s="162">
        <v>8.5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141</v>
      </c>
      <c r="AH374" s="151">
        <v>5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87" t="s">
        <v>251</v>
      </c>
      <c r="D375" s="161"/>
      <c r="E375" s="162">
        <v>3.8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141</v>
      </c>
      <c r="AH375" s="151">
        <v>5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87" t="s">
        <v>248</v>
      </c>
      <c r="D376" s="161"/>
      <c r="E376" s="162">
        <v>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141</v>
      </c>
      <c r="AH376" s="151">
        <v>5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70">
        <v>136</v>
      </c>
      <c r="B377" s="171" t="s">
        <v>604</v>
      </c>
      <c r="C377" s="186" t="s">
        <v>605</v>
      </c>
      <c r="D377" s="172" t="s">
        <v>129</v>
      </c>
      <c r="E377" s="173">
        <v>26.8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21</v>
      </c>
      <c r="M377" s="175">
        <f>G377*(1+L377/100)</f>
        <v>0</v>
      </c>
      <c r="N377" s="175">
        <v>4.0000000000000003E-5</v>
      </c>
      <c r="O377" s="175">
        <f>ROUND(E377*N377,2)</f>
        <v>0</v>
      </c>
      <c r="P377" s="175">
        <v>0</v>
      </c>
      <c r="Q377" s="175">
        <f>ROUND(E377*P377,2)</f>
        <v>0</v>
      </c>
      <c r="R377" s="175" t="s">
        <v>241</v>
      </c>
      <c r="S377" s="175" t="s">
        <v>131</v>
      </c>
      <c r="T377" s="176" t="s">
        <v>132</v>
      </c>
      <c r="U377" s="160">
        <v>2.1000000000000001E-2</v>
      </c>
      <c r="V377" s="160">
        <f>ROUND(E377*U377,2)</f>
        <v>0.56000000000000005</v>
      </c>
      <c r="W377" s="160"/>
      <c r="X377" s="160" t="s">
        <v>133</v>
      </c>
      <c r="Y377" s="151"/>
      <c r="Z377" s="151"/>
      <c r="AA377" s="151"/>
      <c r="AB377" s="151"/>
      <c r="AC377" s="151"/>
      <c r="AD377" s="151"/>
      <c r="AE377" s="151"/>
      <c r="AF377" s="151"/>
      <c r="AG377" s="151" t="s">
        <v>134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253" t="s">
        <v>242</v>
      </c>
      <c r="D378" s="254"/>
      <c r="E378" s="254"/>
      <c r="F378" s="254"/>
      <c r="G378" s="254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136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55" t="s">
        <v>510</v>
      </c>
      <c r="D379" s="256"/>
      <c r="E379" s="256"/>
      <c r="F379" s="256"/>
      <c r="G379" s="256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138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87" t="s">
        <v>260</v>
      </c>
      <c r="D380" s="161"/>
      <c r="E380" s="162">
        <v>2.2999999999999998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141</v>
      </c>
      <c r="AH380" s="151">
        <v>5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87" t="s">
        <v>257</v>
      </c>
      <c r="D381" s="161"/>
      <c r="E381" s="162">
        <v>24.5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141</v>
      </c>
      <c r="AH381" s="151">
        <v>5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x14ac:dyDescent="0.2">
      <c r="A382" s="164" t="s">
        <v>125</v>
      </c>
      <c r="B382" s="165" t="s">
        <v>94</v>
      </c>
      <c r="C382" s="185" t="s">
        <v>95</v>
      </c>
      <c r="D382" s="166"/>
      <c r="E382" s="167"/>
      <c r="F382" s="168"/>
      <c r="G382" s="168">
        <f>SUMIF(AG383:AG386,"&lt;&gt;NOR",G383:G386)</f>
        <v>0</v>
      </c>
      <c r="H382" s="168"/>
      <c r="I382" s="168">
        <f>SUM(I383:I386)</f>
        <v>0</v>
      </c>
      <c r="J382" s="168"/>
      <c r="K382" s="168">
        <f>SUM(K383:K386)</f>
        <v>0</v>
      </c>
      <c r="L382" s="168"/>
      <c r="M382" s="168">
        <f>SUM(M383:M386)</f>
        <v>0</v>
      </c>
      <c r="N382" s="168"/>
      <c r="O382" s="168">
        <f>SUM(O383:O386)</f>
        <v>0</v>
      </c>
      <c r="P382" s="168"/>
      <c r="Q382" s="168">
        <f>SUM(Q383:Q386)</f>
        <v>0</v>
      </c>
      <c r="R382" s="168"/>
      <c r="S382" s="168"/>
      <c r="T382" s="169"/>
      <c r="U382" s="163"/>
      <c r="V382" s="163">
        <f>SUM(V383:V386)</f>
        <v>0</v>
      </c>
      <c r="W382" s="163"/>
      <c r="X382" s="163"/>
      <c r="AG382" t="s">
        <v>126</v>
      </c>
    </row>
    <row r="383" spans="1:60" outlineLevel="1" x14ac:dyDescent="0.2">
      <c r="A383" s="170">
        <v>137</v>
      </c>
      <c r="B383" s="171" t="s">
        <v>606</v>
      </c>
      <c r="C383" s="186" t="s">
        <v>607</v>
      </c>
      <c r="D383" s="172" t="s">
        <v>205</v>
      </c>
      <c r="E383" s="173">
        <v>2.3721100000000002</v>
      </c>
      <c r="F383" s="174"/>
      <c r="G383" s="175">
        <f>ROUND(E383*F383,2)</f>
        <v>0</v>
      </c>
      <c r="H383" s="174"/>
      <c r="I383" s="175">
        <f>ROUND(E383*H383,2)</f>
        <v>0</v>
      </c>
      <c r="J383" s="174"/>
      <c r="K383" s="175">
        <f>ROUND(E383*J383,2)</f>
        <v>0</v>
      </c>
      <c r="L383" s="175">
        <v>21</v>
      </c>
      <c r="M383" s="175">
        <f>G383*(1+L383/100)</f>
        <v>0</v>
      </c>
      <c r="N383" s="175">
        <v>0</v>
      </c>
      <c r="O383" s="175">
        <f>ROUND(E383*N383,2)</f>
        <v>0</v>
      </c>
      <c r="P383" s="175">
        <v>0</v>
      </c>
      <c r="Q383" s="175">
        <f>ROUND(E383*P383,2)</f>
        <v>0</v>
      </c>
      <c r="R383" s="175"/>
      <c r="S383" s="175" t="s">
        <v>177</v>
      </c>
      <c r="T383" s="176" t="s">
        <v>132</v>
      </c>
      <c r="U383" s="160">
        <v>0</v>
      </c>
      <c r="V383" s="160">
        <f>ROUND(E383*U383,2)</f>
        <v>0</v>
      </c>
      <c r="W383" s="160"/>
      <c r="X383" s="160" t="s">
        <v>608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609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87" t="s">
        <v>610</v>
      </c>
      <c r="D384" s="161"/>
      <c r="E384" s="162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141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7" t="s">
        <v>611</v>
      </c>
      <c r="D385" s="161"/>
      <c r="E385" s="162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141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87" t="s">
        <v>612</v>
      </c>
      <c r="D386" s="161"/>
      <c r="E386" s="162">
        <v>2.3721100000000002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141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x14ac:dyDescent="0.2">
      <c r="A387" s="3"/>
      <c r="B387" s="4"/>
      <c r="C387" s="189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AE387">
        <v>15</v>
      </c>
      <c r="AF387">
        <v>21</v>
      </c>
      <c r="AG387" t="s">
        <v>112</v>
      </c>
    </row>
    <row r="388" spans="1:60" x14ac:dyDescent="0.2">
      <c r="A388" s="154"/>
      <c r="B388" s="155" t="s">
        <v>29</v>
      </c>
      <c r="C388" s="190"/>
      <c r="D388" s="156"/>
      <c r="E388" s="157"/>
      <c r="F388" s="157"/>
      <c r="G388" s="184">
        <f>G8+G41+G64+G161+G230+G258+G305+G371+G382</f>
        <v>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AE388">
        <f>SUMIF(L7:L386,AE387,G7:G386)</f>
        <v>0</v>
      </c>
      <c r="AF388">
        <f>SUMIF(L7:L386,AF387,G7:G386)</f>
        <v>0</v>
      </c>
      <c r="AG388" t="s">
        <v>243</v>
      </c>
    </row>
    <row r="389" spans="1:60" x14ac:dyDescent="0.2">
      <c r="C389" s="191"/>
      <c r="D389" s="10"/>
      <c r="AG389" t="s">
        <v>244</v>
      </c>
    </row>
    <row r="390" spans="1:60" x14ac:dyDescent="0.2">
      <c r="D390" s="10"/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7qV1TJel3VOGbQt3lU29nWiaFTJMBulgnFoyG+rERSxDmZH562Jvj4oC9JyZW0DI9Dd7y5TUWAUhbDbvphVyg==" saltValue="MyWegrxLFcdwcqUeLtSdJg==" spinCount="100000" sheet="1"/>
  <mergeCells count="130">
    <mergeCell ref="C16:G16"/>
    <mergeCell ref="C19:G19"/>
    <mergeCell ref="C22:G22"/>
    <mergeCell ref="C25:G25"/>
    <mergeCell ref="C30:G30"/>
    <mergeCell ref="C32:G32"/>
    <mergeCell ref="A1:G1"/>
    <mergeCell ref="C2:G2"/>
    <mergeCell ref="C3:G3"/>
    <mergeCell ref="C4:G4"/>
    <mergeCell ref="C10:G10"/>
    <mergeCell ref="C13:G13"/>
    <mergeCell ref="C51:G51"/>
    <mergeCell ref="C53:G53"/>
    <mergeCell ref="C55:G55"/>
    <mergeCell ref="C60:G60"/>
    <mergeCell ref="C66:G66"/>
    <mergeCell ref="C68:G68"/>
    <mergeCell ref="C37:G37"/>
    <mergeCell ref="C43:G43"/>
    <mergeCell ref="C44:G44"/>
    <mergeCell ref="C47:G47"/>
    <mergeCell ref="C48:G48"/>
    <mergeCell ref="C49:G49"/>
    <mergeCell ref="C78:G78"/>
    <mergeCell ref="C79:G79"/>
    <mergeCell ref="C82:G82"/>
    <mergeCell ref="C83:G83"/>
    <mergeCell ref="C84:G84"/>
    <mergeCell ref="C85:G85"/>
    <mergeCell ref="C69:G69"/>
    <mergeCell ref="C71:G71"/>
    <mergeCell ref="C72:G72"/>
    <mergeCell ref="C73:G73"/>
    <mergeCell ref="C76:G76"/>
    <mergeCell ref="C77:G77"/>
    <mergeCell ref="C98:G98"/>
    <mergeCell ref="C99:G99"/>
    <mergeCell ref="C102:G102"/>
    <mergeCell ref="C105:G105"/>
    <mergeCell ref="C106:G106"/>
    <mergeCell ref="C109:G109"/>
    <mergeCell ref="C88:G88"/>
    <mergeCell ref="C89:G89"/>
    <mergeCell ref="C90:G90"/>
    <mergeCell ref="C91:G91"/>
    <mergeCell ref="C92:G92"/>
    <mergeCell ref="C95:G95"/>
    <mergeCell ref="C132:G132"/>
    <mergeCell ref="C134:G134"/>
    <mergeCell ref="C136:G136"/>
    <mergeCell ref="C138:G138"/>
    <mergeCell ref="C140:G140"/>
    <mergeCell ref="C142:G142"/>
    <mergeCell ref="C114:G114"/>
    <mergeCell ref="C115:G115"/>
    <mergeCell ref="C121:G121"/>
    <mergeCell ref="C122:G122"/>
    <mergeCell ref="C126:G126"/>
    <mergeCell ref="C130:G130"/>
    <mergeCell ref="C167:G167"/>
    <mergeCell ref="C169:G169"/>
    <mergeCell ref="C170:G170"/>
    <mergeCell ref="C172:G172"/>
    <mergeCell ref="C174:G174"/>
    <mergeCell ref="C176:G176"/>
    <mergeCell ref="C144:G144"/>
    <mergeCell ref="C148:G148"/>
    <mergeCell ref="C152:G152"/>
    <mergeCell ref="C157:G157"/>
    <mergeCell ref="C164:G164"/>
    <mergeCell ref="C166:G166"/>
    <mergeCell ref="C190:G190"/>
    <mergeCell ref="C192:G192"/>
    <mergeCell ref="C194:G194"/>
    <mergeCell ref="C196:G196"/>
    <mergeCell ref="C198:G198"/>
    <mergeCell ref="C200:G200"/>
    <mergeCell ref="C178:G178"/>
    <mergeCell ref="C180:G180"/>
    <mergeCell ref="C182:G182"/>
    <mergeCell ref="C184:G184"/>
    <mergeCell ref="C186:G186"/>
    <mergeCell ref="C188:G188"/>
    <mergeCell ref="C213:G213"/>
    <mergeCell ref="C215:G215"/>
    <mergeCell ref="C217:G217"/>
    <mergeCell ref="C219:G219"/>
    <mergeCell ref="C221:G221"/>
    <mergeCell ref="C226:G226"/>
    <mergeCell ref="C202:G202"/>
    <mergeCell ref="C203:G203"/>
    <mergeCell ref="C205:G205"/>
    <mergeCell ref="C207:G207"/>
    <mergeCell ref="C209:G209"/>
    <mergeCell ref="C211:G211"/>
    <mergeCell ref="C249:G249"/>
    <mergeCell ref="C260:G260"/>
    <mergeCell ref="C262:G262"/>
    <mergeCell ref="C264:G264"/>
    <mergeCell ref="C271:G271"/>
    <mergeCell ref="C274:G274"/>
    <mergeCell ref="C232:G232"/>
    <mergeCell ref="C235:G235"/>
    <mergeCell ref="C237:G237"/>
    <mergeCell ref="C241:G241"/>
    <mergeCell ref="C242:G242"/>
    <mergeCell ref="C247:G247"/>
    <mergeCell ref="C330:G330"/>
    <mergeCell ref="C333:G333"/>
    <mergeCell ref="C335:G335"/>
    <mergeCell ref="C337:G337"/>
    <mergeCell ref="C344:G344"/>
    <mergeCell ref="C346:G346"/>
    <mergeCell ref="C277:G277"/>
    <mergeCell ref="C282:G282"/>
    <mergeCell ref="C285:G285"/>
    <mergeCell ref="C296:G296"/>
    <mergeCell ref="C317:G317"/>
    <mergeCell ref="C328:G328"/>
    <mergeCell ref="C362:G362"/>
    <mergeCell ref="C373:G373"/>
    <mergeCell ref="C378:G378"/>
    <mergeCell ref="C379:G379"/>
    <mergeCell ref="C348:G348"/>
    <mergeCell ref="C351:G351"/>
    <mergeCell ref="C354:G354"/>
    <mergeCell ref="C356:G356"/>
    <mergeCell ref="C358:G358"/>
    <mergeCell ref="C360:G3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99</v>
      </c>
      <c r="B1" s="257"/>
      <c r="C1" s="257"/>
      <c r="D1" s="257"/>
      <c r="E1" s="257"/>
      <c r="F1" s="257"/>
      <c r="G1" s="257"/>
      <c r="AG1" t="s">
        <v>100</v>
      </c>
    </row>
    <row r="2" spans="1:60" ht="24.95" customHeight="1" x14ac:dyDescent="0.2">
      <c r="A2" s="143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101</v>
      </c>
    </row>
    <row r="3" spans="1:60" ht="24.95" customHeight="1" x14ac:dyDescent="0.2">
      <c r="A3" s="143" t="s">
        <v>8</v>
      </c>
      <c r="B3" s="49" t="s">
        <v>49</v>
      </c>
      <c r="C3" s="258" t="s">
        <v>50</v>
      </c>
      <c r="D3" s="259"/>
      <c r="E3" s="259"/>
      <c r="F3" s="259"/>
      <c r="G3" s="260"/>
      <c r="AC3" s="125" t="s">
        <v>101</v>
      </c>
      <c r="AG3" t="s">
        <v>102</v>
      </c>
    </row>
    <row r="4" spans="1:60" ht="24.95" customHeight="1" x14ac:dyDescent="0.2">
      <c r="A4" s="144" t="s">
        <v>9</v>
      </c>
      <c r="B4" s="145" t="s">
        <v>55</v>
      </c>
      <c r="C4" s="261" t="s">
        <v>56</v>
      </c>
      <c r="D4" s="262"/>
      <c r="E4" s="262"/>
      <c r="F4" s="262"/>
      <c r="G4" s="263"/>
      <c r="AG4" t="s">
        <v>103</v>
      </c>
    </row>
    <row r="5" spans="1:60" x14ac:dyDescent="0.2">
      <c r="D5" s="10"/>
    </row>
    <row r="6" spans="1:60" ht="38.25" x14ac:dyDescent="0.2">
      <c r="A6" s="147" t="s">
        <v>104</v>
      </c>
      <c r="B6" s="149" t="s">
        <v>105</v>
      </c>
      <c r="C6" s="149" t="s">
        <v>106</v>
      </c>
      <c r="D6" s="148" t="s">
        <v>107</v>
      </c>
      <c r="E6" s="147" t="s">
        <v>108</v>
      </c>
      <c r="F6" s="146" t="s">
        <v>109</v>
      </c>
      <c r="G6" s="147" t="s">
        <v>29</v>
      </c>
      <c r="H6" s="150" t="s">
        <v>30</v>
      </c>
      <c r="I6" s="150" t="s">
        <v>110</v>
      </c>
      <c r="J6" s="150" t="s">
        <v>31</v>
      </c>
      <c r="K6" s="150" t="s">
        <v>111</v>
      </c>
      <c r="L6" s="150" t="s">
        <v>112</v>
      </c>
      <c r="M6" s="150" t="s">
        <v>113</v>
      </c>
      <c r="N6" s="150" t="s">
        <v>114</v>
      </c>
      <c r="O6" s="150" t="s">
        <v>115</v>
      </c>
      <c r="P6" s="150" t="s">
        <v>116</v>
      </c>
      <c r="Q6" s="150" t="s">
        <v>117</v>
      </c>
      <c r="R6" s="150" t="s">
        <v>118</v>
      </c>
      <c r="S6" s="150" t="s">
        <v>119</v>
      </c>
      <c r="T6" s="150" t="s">
        <v>120</v>
      </c>
      <c r="U6" s="150" t="s">
        <v>121</v>
      </c>
      <c r="V6" s="150" t="s">
        <v>122</v>
      </c>
      <c r="W6" s="150" t="s">
        <v>123</v>
      </c>
      <c r="X6" s="150" t="s">
        <v>124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125</v>
      </c>
      <c r="B8" s="165" t="s">
        <v>65</v>
      </c>
      <c r="C8" s="185" t="s">
        <v>66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AG8" t="s">
        <v>126</v>
      </c>
    </row>
    <row r="9" spans="1:60" outlineLevel="1" x14ac:dyDescent="0.2">
      <c r="A9" s="177">
        <v>1</v>
      </c>
      <c r="B9" s="178" t="s">
        <v>613</v>
      </c>
      <c r="C9" s="188" t="s">
        <v>614</v>
      </c>
      <c r="D9" s="179" t="s">
        <v>615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/>
      <c r="S9" s="182" t="s">
        <v>177</v>
      </c>
      <c r="T9" s="183" t="s">
        <v>146</v>
      </c>
      <c r="U9" s="160">
        <v>0</v>
      </c>
      <c r="V9" s="160">
        <f>ROUND(E9*U9,2)</f>
        <v>0</v>
      </c>
      <c r="W9" s="160"/>
      <c r="X9" s="160" t="s">
        <v>196</v>
      </c>
      <c r="Y9" s="151"/>
      <c r="Z9" s="151"/>
      <c r="AA9" s="151"/>
      <c r="AB9" s="151"/>
      <c r="AC9" s="151"/>
      <c r="AD9" s="151"/>
      <c r="AE9" s="151"/>
      <c r="AF9" s="151"/>
      <c r="AG9" s="151" t="s">
        <v>616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617</v>
      </c>
      <c r="C10" s="188" t="s">
        <v>618</v>
      </c>
      <c r="D10" s="179" t="s">
        <v>615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2"/>
      <c r="S10" s="182" t="s">
        <v>177</v>
      </c>
      <c r="T10" s="183" t="s">
        <v>146</v>
      </c>
      <c r="U10" s="160">
        <v>0</v>
      </c>
      <c r="V10" s="160">
        <f>ROUND(E10*U10,2)</f>
        <v>0</v>
      </c>
      <c r="W10" s="160"/>
      <c r="X10" s="160" t="s">
        <v>196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616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619</v>
      </c>
      <c r="C11" s="188" t="s">
        <v>620</v>
      </c>
      <c r="D11" s="179" t="s">
        <v>615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</v>
      </c>
      <c r="Q11" s="182">
        <f>ROUND(E11*P11,2)</f>
        <v>0</v>
      </c>
      <c r="R11" s="182"/>
      <c r="S11" s="182" t="s">
        <v>177</v>
      </c>
      <c r="T11" s="183" t="s">
        <v>146</v>
      </c>
      <c r="U11" s="160">
        <v>0</v>
      </c>
      <c r="V11" s="160">
        <f>ROUND(E11*U11,2)</f>
        <v>0</v>
      </c>
      <c r="W11" s="160"/>
      <c r="X11" s="160" t="s">
        <v>196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616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621</v>
      </c>
      <c r="C12" s="188" t="s">
        <v>622</v>
      </c>
      <c r="D12" s="179" t="s">
        <v>615</v>
      </c>
      <c r="E12" s="180">
        <v>2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2"/>
      <c r="S12" s="182" t="s">
        <v>177</v>
      </c>
      <c r="T12" s="183" t="s">
        <v>146</v>
      </c>
      <c r="U12" s="160">
        <v>0</v>
      </c>
      <c r="V12" s="160">
        <f>ROUND(E12*U12,2)</f>
        <v>0</v>
      </c>
      <c r="W12" s="160"/>
      <c r="X12" s="160" t="s">
        <v>196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616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623</v>
      </c>
      <c r="C13" s="188" t="s">
        <v>624</v>
      </c>
      <c r="D13" s="179" t="s">
        <v>615</v>
      </c>
      <c r="E13" s="180">
        <v>1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21</v>
      </c>
      <c r="M13" s="182">
        <f>G13*(1+L13/100)</f>
        <v>0</v>
      </c>
      <c r="N13" s="182">
        <v>0</v>
      </c>
      <c r="O13" s="182">
        <f>ROUND(E13*N13,2)</f>
        <v>0</v>
      </c>
      <c r="P13" s="182">
        <v>0</v>
      </c>
      <c r="Q13" s="182">
        <f>ROUND(E13*P13,2)</f>
        <v>0</v>
      </c>
      <c r="R13" s="182"/>
      <c r="S13" s="182" t="s">
        <v>177</v>
      </c>
      <c r="T13" s="183" t="s">
        <v>146</v>
      </c>
      <c r="U13" s="160">
        <v>0</v>
      </c>
      <c r="V13" s="160">
        <f>ROUND(E13*U13,2)</f>
        <v>0</v>
      </c>
      <c r="W13" s="160"/>
      <c r="X13" s="160" t="s">
        <v>196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616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4" t="s">
        <v>125</v>
      </c>
      <c r="B14" s="165" t="s">
        <v>67</v>
      </c>
      <c r="C14" s="185" t="s">
        <v>68</v>
      </c>
      <c r="D14" s="166"/>
      <c r="E14" s="167"/>
      <c r="F14" s="168"/>
      <c r="G14" s="168">
        <f>SUMIF(AG15:AG28,"&lt;&gt;NOR",G15:G28)</f>
        <v>0</v>
      </c>
      <c r="H14" s="168"/>
      <c r="I14" s="168">
        <f>SUM(I15:I28)</f>
        <v>0</v>
      </c>
      <c r="J14" s="168"/>
      <c r="K14" s="168">
        <f>SUM(K15:K28)</f>
        <v>0</v>
      </c>
      <c r="L14" s="168"/>
      <c r="M14" s="168">
        <f>SUM(M15:M28)</f>
        <v>0</v>
      </c>
      <c r="N14" s="168"/>
      <c r="O14" s="168">
        <f>SUM(O15:O28)</f>
        <v>0</v>
      </c>
      <c r="P14" s="168"/>
      <c r="Q14" s="168">
        <f>SUM(Q15:Q28)</f>
        <v>0</v>
      </c>
      <c r="R14" s="168"/>
      <c r="S14" s="168"/>
      <c r="T14" s="169"/>
      <c r="U14" s="163"/>
      <c r="V14" s="163">
        <f>SUM(V15:V28)</f>
        <v>0</v>
      </c>
      <c r="W14" s="163"/>
      <c r="X14" s="163"/>
      <c r="AG14" t="s">
        <v>126</v>
      </c>
    </row>
    <row r="15" spans="1:60" outlineLevel="1" x14ac:dyDescent="0.2">
      <c r="A15" s="177">
        <v>6</v>
      </c>
      <c r="B15" s="178" t="s">
        <v>625</v>
      </c>
      <c r="C15" s="188" t="s">
        <v>626</v>
      </c>
      <c r="D15" s="179" t="s">
        <v>627</v>
      </c>
      <c r="E15" s="180">
        <v>1</v>
      </c>
      <c r="F15" s="181"/>
      <c r="G15" s="182">
        <f t="shared" ref="G15:G28" si="0">ROUND(E15*F15,2)</f>
        <v>0</v>
      </c>
      <c r="H15" s="181"/>
      <c r="I15" s="182">
        <f t="shared" ref="I15:I28" si="1">ROUND(E15*H15,2)</f>
        <v>0</v>
      </c>
      <c r="J15" s="181"/>
      <c r="K15" s="182">
        <f t="shared" ref="K15:K28" si="2">ROUND(E15*J15,2)</f>
        <v>0</v>
      </c>
      <c r="L15" s="182">
        <v>21</v>
      </c>
      <c r="M15" s="182">
        <f t="shared" ref="M15:M28" si="3">G15*(1+L15/100)</f>
        <v>0</v>
      </c>
      <c r="N15" s="182">
        <v>0</v>
      </c>
      <c r="O15" s="182">
        <f t="shared" ref="O15:O28" si="4">ROUND(E15*N15,2)</f>
        <v>0</v>
      </c>
      <c r="P15" s="182">
        <v>0</v>
      </c>
      <c r="Q15" s="182">
        <f t="shared" ref="Q15:Q28" si="5">ROUND(E15*P15,2)</f>
        <v>0</v>
      </c>
      <c r="R15" s="182"/>
      <c r="S15" s="182" t="s">
        <v>177</v>
      </c>
      <c r="T15" s="183" t="s">
        <v>146</v>
      </c>
      <c r="U15" s="160">
        <v>0</v>
      </c>
      <c r="V15" s="160">
        <f t="shared" ref="V15:V28" si="6">ROUND(E15*U15,2)</f>
        <v>0</v>
      </c>
      <c r="W15" s="160"/>
      <c r="X15" s="160" t="s">
        <v>196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616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7</v>
      </c>
      <c r="B16" s="178" t="s">
        <v>628</v>
      </c>
      <c r="C16" s="188" t="s">
        <v>629</v>
      </c>
      <c r="D16" s="179" t="s">
        <v>615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177</v>
      </c>
      <c r="T16" s="183" t="s">
        <v>146</v>
      </c>
      <c r="U16" s="160">
        <v>0</v>
      </c>
      <c r="V16" s="160">
        <f t="shared" si="6"/>
        <v>0</v>
      </c>
      <c r="W16" s="160"/>
      <c r="X16" s="160" t="s">
        <v>196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616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8</v>
      </c>
      <c r="B17" s="178" t="s">
        <v>519</v>
      </c>
      <c r="C17" s="188" t="s">
        <v>630</v>
      </c>
      <c r="D17" s="179" t="s">
        <v>615</v>
      </c>
      <c r="E17" s="180">
        <v>7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177</v>
      </c>
      <c r="T17" s="183" t="s">
        <v>146</v>
      </c>
      <c r="U17" s="160">
        <v>0</v>
      </c>
      <c r="V17" s="160">
        <f t="shared" si="6"/>
        <v>0</v>
      </c>
      <c r="W17" s="160"/>
      <c r="X17" s="160" t="s">
        <v>196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616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9</v>
      </c>
      <c r="B18" s="178" t="s">
        <v>150</v>
      </c>
      <c r="C18" s="188" t="s">
        <v>631</v>
      </c>
      <c r="D18" s="179" t="s">
        <v>615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177</v>
      </c>
      <c r="T18" s="183" t="s">
        <v>146</v>
      </c>
      <c r="U18" s="160">
        <v>0</v>
      </c>
      <c r="V18" s="160">
        <f t="shared" si="6"/>
        <v>0</v>
      </c>
      <c r="W18" s="160"/>
      <c r="X18" s="160" t="s">
        <v>196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616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10</v>
      </c>
      <c r="B19" s="178" t="s">
        <v>632</v>
      </c>
      <c r="C19" s="188" t="s">
        <v>633</v>
      </c>
      <c r="D19" s="179" t="s">
        <v>615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177</v>
      </c>
      <c r="T19" s="183" t="s">
        <v>146</v>
      </c>
      <c r="U19" s="160">
        <v>0</v>
      </c>
      <c r="V19" s="160">
        <f t="shared" si="6"/>
        <v>0</v>
      </c>
      <c r="W19" s="160"/>
      <c r="X19" s="160" t="s">
        <v>196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616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11</v>
      </c>
      <c r="B20" s="178" t="s">
        <v>634</v>
      </c>
      <c r="C20" s="188" t="s">
        <v>635</v>
      </c>
      <c r="D20" s="179" t="s">
        <v>615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177</v>
      </c>
      <c r="T20" s="183" t="s">
        <v>146</v>
      </c>
      <c r="U20" s="160">
        <v>0</v>
      </c>
      <c r="V20" s="160">
        <f t="shared" si="6"/>
        <v>0</v>
      </c>
      <c r="W20" s="160"/>
      <c r="X20" s="160" t="s">
        <v>196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616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12</v>
      </c>
      <c r="B21" s="178" t="s">
        <v>636</v>
      </c>
      <c r="C21" s="188" t="s">
        <v>637</v>
      </c>
      <c r="D21" s="179" t="s">
        <v>615</v>
      </c>
      <c r="E21" s="180">
        <v>7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177</v>
      </c>
      <c r="T21" s="183" t="s">
        <v>146</v>
      </c>
      <c r="U21" s="160">
        <v>0</v>
      </c>
      <c r="V21" s="160">
        <f t="shared" si="6"/>
        <v>0</v>
      </c>
      <c r="W21" s="160"/>
      <c r="X21" s="160" t="s">
        <v>196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616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13</v>
      </c>
      <c r="B22" s="178" t="s">
        <v>157</v>
      </c>
      <c r="C22" s="188" t="s">
        <v>638</v>
      </c>
      <c r="D22" s="179" t="s">
        <v>615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177</v>
      </c>
      <c r="T22" s="183" t="s">
        <v>146</v>
      </c>
      <c r="U22" s="160">
        <v>0</v>
      </c>
      <c r="V22" s="160">
        <f t="shared" si="6"/>
        <v>0</v>
      </c>
      <c r="W22" s="160"/>
      <c r="X22" s="160" t="s">
        <v>133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639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14</v>
      </c>
      <c r="B23" s="178" t="s">
        <v>640</v>
      </c>
      <c r="C23" s="188" t="s">
        <v>641</v>
      </c>
      <c r="D23" s="179" t="s">
        <v>615</v>
      </c>
      <c r="E23" s="180">
        <v>5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177</v>
      </c>
      <c r="T23" s="183" t="s">
        <v>146</v>
      </c>
      <c r="U23" s="160">
        <v>0</v>
      </c>
      <c r="V23" s="160">
        <f t="shared" si="6"/>
        <v>0</v>
      </c>
      <c r="W23" s="160"/>
      <c r="X23" s="160" t="s">
        <v>196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616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15</v>
      </c>
      <c r="B24" s="178" t="s">
        <v>636</v>
      </c>
      <c r="C24" s="188" t="s">
        <v>642</v>
      </c>
      <c r="D24" s="179" t="s">
        <v>615</v>
      </c>
      <c r="E24" s="180">
        <v>7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177</v>
      </c>
      <c r="T24" s="183" t="s">
        <v>146</v>
      </c>
      <c r="U24" s="160">
        <v>0</v>
      </c>
      <c r="V24" s="160">
        <f t="shared" si="6"/>
        <v>0</v>
      </c>
      <c r="W24" s="160"/>
      <c r="X24" s="160" t="s">
        <v>643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644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7">
        <v>16</v>
      </c>
      <c r="B25" s="178" t="s">
        <v>645</v>
      </c>
      <c r="C25" s="188" t="s">
        <v>646</v>
      </c>
      <c r="D25" s="179" t="s">
        <v>615</v>
      </c>
      <c r="E25" s="180">
        <v>3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177</v>
      </c>
      <c r="T25" s="183" t="s">
        <v>146</v>
      </c>
      <c r="U25" s="160">
        <v>0</v>
      </c>
      <c r="V25" s="160">
        <f t="shared" si="6"/>
        <v>0</v>
      </c>
      <c r="W25" s="160"/>
      <c r="X25" s="160" t="s">
        <v>196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616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7">
        <v>17</v>
      </c>
      <c r="B26" s="178" t="s">
        <v>645</v>
      </c>
      <c r="C26" s="188" t="s">
        <v>647</v>
      </c>
      <c r="D26" s="179" t="s">
        <v>615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177</v>
      </c>
      <c r="T26" s="183" t="s">
        <v>146</v>
      </c>
      <c r="U26" s="160">
        <v>0</v>
      </c>
      <c r="V26" s="160">
        <f t="shared" si="6"/>
        <v>0</v>
      </c>
      <c r="W26" s="160"/>
      <c r="X26" s="160" t="s">
        <v>643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644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18</v>
      </c>
      <c r="B27" s="178" t="s">
        <v>648</v>
      </c>
      <c r="C27" s="188" t="s">
        <v>649</v>
      </c>
      <c r="D27" s="179" t="s">
        <v>615</v>
      </c>
      <c r="E27" s="180">
        <v>1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177</v>
      </c>
      <c r="T27" s="183" t="s">
        <v>146</v>
      </c>
      <c r="U27" s="160">
        <v>0</v>
      </c>
      <c r="V27" s="160">
        <f t="shared" si="6"/>
        <v>0</v>
      </c>
      <c r="W27" s="160"/>
      <c r="X27" s="160" t="s">
        <v>196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616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19</v>
      </c>
      <c r="B28" s="178" t="s">
        <v>650</v>
      </c>
      <c r="C28" s="188" t="s">
        <v>651</v>
      </c>
      <c r="D28" s="179" t="s">
        <v>615</v>
      </c>
      <c r="E28" s="180">
        <v>2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177</v>
      </c>
      <c r="T28" s="183" t="s">
        <v>146</v>
      </c>
      <c r="U28" s="160">
        <v>0</v>
      </c>
      <c r="V28" s="160">
        <f t="shared" si="6"/>
        <v>0</v>
      </c>
      <c r="W28" s="160"/>
      <c r="X28" s="160" t="s">
        <v>133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639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4" t="s">
        <v>125</v>
      </c>
      <c r="B29" s="165" t="s">
        <v>93</v>
      </c>
      <c r="C29" s="185" t="s">
        <v>64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8"/>
      <c r="O29" s="168">
        <f>SUM(O30:O30)</f>
        <v>0</v>
      </c>
      <c r="P29" s="168"/>
      <c r="Q29" s="168">
        <f>SUM(Q30:Q30)</f>
        <v>0</v>
      </c>
      <c r="R29" s="168"/>
      <c r="S29" s="168"/>
      <c r="T29" s="169"/>
      <c r="U29" s="163"/>
      <c r="V29" s="163">
        <f>SUM(V30:V30)</f>
        <v>0</v>
      </c>
      <c r="W29" s="163"/>
      <c r="X29" s="163"/>
      <c r="AG29" t="s">
        <v>126</v>
      </c>
    </row>
    <row r="30" spans="1:60" outlineLevel="1" x14ac:dyDescent="0.2">
      <c r="A30" s="177">
        <v>20</v>
      </c>
      <c r="B30" s="178" t="s">
        <v>652</v>
      </c>
      <c r="C30" s="188" t="s">
        <v>653</v>
      </c>
      <c r="D30" s="179" t="s">
        <v>654</v>
      </c>
      <c r="E30" s="180">
        <v>24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0</v>
      </c>
      <c r="O30" s="182">
        <f>ROUND(E30*N30,2)</f>
        <v>0</v>
      </c>
      <c r="P30" s="182">
        <v>0</v>
      </c>
      <c r="Q30" s="182">
        <f>ROUND(E30*P30,2)</f>
        <v>0</v>
      </c>
      <c r="R30" s="182"/>
      <c r="S30" s="182" t="s">
        <v>177</v>
      </c>
      <c r="T30" s="183" t="s">
        <v>146</v>
      </c>
      <c r="U30" s="160">
        <v>0</v>
      </c>
      <c r="V30" s="160">
        <f>ROUND(E30*U30,2)</f>
        <v>0</v>
      </c>
      <c r="W30" s="160"/>
      <c r="X30" s="160" t="s">
        <v>133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655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125</v>
      </c>
      <c r="B31" s="165" t="s">
        <v>94</v>
      </c>
      <c r="C31" s="185" t="s">
        <v>95</v>
      </c>
      <c r="D31" s="166"/>
      <c r="E31" s="167"/>
      <c r="F31" s="168"/>
      <c r="G31" s="168">
        <f>SUMIF(AG32:AG32,"&lt;&gt;NOR",G32:G32)</f>
        <v>0</v>
      </c>
      <c r="H31" s="168"/>
      <c r="I31" s="168">
        <f>SUM(I32:I32)</f>
        <v>0</v>
      </c>
      <c r="J31" s="168"/>
      <c r="K31" s="168">
        <f>SUM(K32:K32)</f>
        <v>0</v>
      </c>
      <c r="L31" s="168"/>
      <c r="M31" s="168">
        <f>SUM(M32:M32)</f>
        <v>0</v>
      </c>
      <c r="N31" s="168"/>
      <c r="O31" s="168">
        <f>SUM(O32:O32)</f>
        <v>0</v>
      </c>
      <c r="P31" s="168"/>
      <c r="Q31" s="168">
        <f>SUM(Q32:Q32)</f>
        <v>0</v>
      </c>
      <c r="R31" s="168"/>
      <c r="S31" s="168"/>
      <c r="T31" s="169"/>
      <c r="U31" s="163"/>
      <c r="V31" s="163">
        <f>SUM(V32:V32)</f>
        <v>0</v>
      </c>
      <c r="W31" s="163"/>
      <c r="X31" s="163"/>
      <c r="AG31" t="s">
        <v>126</v>
      </c>
    </row>
    <row r="32" spans="1:60" outlineLevel="1" x14ac:dyDescent="0.2">
      <c r="A32" s="177">
        <v>21</v>
      </c>
      <c r="B32" s="178" t="s">
        <v>606</v>
      </c>
      <c r="C32" s="188" t="s">
        <v>607</v>
      </c>
      <c r="D32" s="179" t="s">
        <v>176</v>
      </c>
      <c r="E32" s="180">
        <v>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2"/>
      <c r="S32" s="182" t="s">
        <v>177</v>
      </c>
      <c r="T32" s="183" t="s">
        <v>146</v>
      </c>
      <c r="U32" s="160">
        <v>0</v>
      </c>
      <c r="V32" s="160">
        <f>ROUND(E32*U32,2)</f>
        <v>0</v>
      </c>
      <c r="W32" s="160"/>
      <c r="X32" s="160" t="s">
        <v>133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4" t="s">
        <v>125</v>
      </c>
      <c r="B33" s="165" t="s">
        <v>67</v>
      </c>
      <c r="C33" s="185" t="s">
        <v>68</v>
      </c>
      <c r="D33" s="166"/>
      <c r="E33" s="167"/>
      <c r="F33" s="168"/>
      <c r="G33" s="168">
        <f>SUMIF(AG34:AG40,"&lt;&gt;NOR",G34:G40)</f>
        <v>0</v>
      </c>
      <c r="H33" s="168"/>
      <c r="I33" s="168">
        <f>SUM(I34:I40)</f>
        <v>0</v>
      </c>
      <c r="J33" s="168"/>
      <c r="K33" s="168">
        <f>SUM(K34:K40)</f>
        <v>0</v>
      </c>
      <c r="L33" s="168"/>
      <c r="M33" s="168">
        <f>SUM(M34:M40)</f>
        <v>0</v>
      </c>
      <c r="N33" s="168"/>
      <c r="O33" s="168">
        <f>SUM(O34:O40)</f>
        <v>0</v>
      </c>
      <c r="P33" s="168"/>
      <c r="Q33" s="168">
        <f>SUM(Q34:Q40)</f>
        <v>0</v>
      </c>
      <c r="R33" s="168"/>
      <c r="S33" s="168"/>
      <c r="T33" s="169"/>
      <c r="U33" s="163"/>
      <c r="V33" s="163">
        <f>SUM(V34:V40)</f>
        <v>0</v>
      </c>
      <c r="W33" s="163"/>
      <c r="X33" s="163"/>
      <c r="AG33" t="s">
        <v>126</v>
      </c>
    </row>
    <row r="34" spans="1:60" outlineLevel="1" x14ac:dyDescent="0.2">
      <c r="A34" s="177">
        <v>22</v>
      </c>
      <c r="B34" s="178" t="s">
        <v>656</v>
      </c>
      <c r="C34" s="188" t="s">
        <v>657</v>
      </c>
      <c r="D34" s="179" t="s">
        <v>615</v>
      </c>
      <c r="E34" s="180">
        <v>1</v>
      </c>
      <c r="F34" s="181"/>
      <c r="G34" s="182">
        <f t="shared" ref="G34:G40" si="7">ROUND(E34*F34,2)</f>
        <v>0</v>
      </c>
      <c r="H34" s="181"/>
      <c r="I34" s="182">
        <f t="shared" ref="I34:I40" si="8">ROUND(E34*H34,2)</f>
        <v>0</v>
      </c>
      <c r="J34" s="181"/>
      <c r="K34" s="182">
        <f t="shared" ref="K34:K40" si="9">ROUND(E34*J34,2)</f>
        <v>0</v>
      </c>
      <c r="L34" s="182">
        <v>21</v>
      </c>
      <c r="M34" s="182">
        <f t="shared" ref="M34:M40" si="10">G34*(1+L34/100)</f>
        <v>0</v>
      </c>
      <c r="N34" s="182">
        <v>0</v>
      </c>
      <c r="O34" s="182">
        <f t="shared" ref="O34:O40" si="11">ROUND(E34*N34,2)</f>
        <v>0</v>
      </c>
      <c r="P34" s="182">
        <v>0</v>
      </c>
      <c r="Q34" s="182">
        <f t="shared" ref="Q34:Q40" si="12">ROUND(E34*P34,2)</f>
        <v>0</v>
      </c>
      <c r="R34" s="182"/>
      <c r="S34" s="182" t="s">
        <v>177</v>
      </c>
      <c r="T34" s="183" t="s">
        <v>146</v>
      </c>
      <c r="U34" s="160">
        <v>0</v>
      </c>
      <c r="V34" s="160">
        <f t="shared" ref="V34:V40" si="13">ROUND(E34*U34,2)</f>
        <v>0</v>
      </c>
      <c r="W34" s="160"/>
      <c r="X34" s="160" t="s">
        <v>196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616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23</v>
      </c>
      <c r="B35" s="178" t="s">
        <v>658</v>
      </c>
      <c r="C35" s="188" t="s">
        <v>659</v>
      </c>
      <c r="D35" s="179" t="s">
        <v>615</v>
      </c>
      <c r="E35" s="180">
        <v>3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177</v>
      </c>
      <c r="T35" s="183" t="s">
        <v>146</v>
      </c>
      <c r="U35" s="160">
        <v>0</v>
      </c>
      <c r="V35" s="160">
        <f t="shared" si="13"/>
        <v>0</v>
      </c>
      <c r="W35" s="160"/>
      <c r="X35" s="160" t="s">
        <v>196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616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24</v>
      </c>
      <c r="B36" s="178" t="s">
        <v>660</v>
      </c>
      <c r="C36" s="188" t="s">
        <v>661</v>
      </c>
      <c r="D36" s="179" t="s">
        <v>615</v>
      </c>
      <c r="E36" s="180">
        <v>1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177</v>
      </c>
      <c r="T36" s="183" t="s">
        <v>146</v>
      </c>
      <c r="U36" s="160">
        <v>0</v>
      </c>
      <c r="V36" s="160">
        <f t="shared" si="13"/>
        <v>0</v>
      </c>
      <c r="W36" s="160"/>
      <c r="X36" s="160" t="s">
        <v>196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616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25</v>
      </c>
      <c r="B37" s="178" t="s">
        <v>662</v>
      </c>
      <c r="C37" s="188" t="s">
        <v>663</v>
      </c>
      <c r="D37" s="179" t="s">
        <v>615</v>
      </c>
      <c r="E37" s="180">
        <v>1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177</v>
      </c>
      <c r="T37" s="183" t="s">
        <v>146</v>
      </c>
      <c r="U37" s="160">
        <v>0</v>
      </c>
      <c r="V37" s="160">
        <f t="shared" si="13"/>
        <v>0</v>
      </c>
      <c r="W37" s="160"/>
      <c r="X37" s="160" t="s">
        <v>196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616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26</v>
      </c>
      <c r="B38" s="178" t="s">
        <v>664</v>
      </c>
      <c r="C38" s="188" t="s">
        <v>665</v>
      </c>
      <c r="D38" s="179" t="s">
        <v>615</v>
      </c>
      <c r="E38" s="180">
        <v>1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177</v>
      </c>
      <c r="T38" s="183" t="s">
        <v>146</v>
      </c>
      <c r="U38" s="160">
        <v>0</v>
      </c>
      <c r="V38" s="160">
        <f t="shared" si="13"/>
        <v>0</v>
      </c>
      <c r="W38" s="160"/>
      <c r="X38" s="160" t="s">
        <v>196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616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27</v>
      </c>
      <c r="B39" s="178" t="s">
        <v>666</v>
      </c>
      <c r="C39" s="188" t="s">
        <v>667</v>
      </c>
      <c r="D39" s="179" t="s">
        <v>615</v>
      </c>
      <c r="E39" s="180">
        <v>1</v>
      </c>
      <c r="F39" s="181"/>
      <c r="G39" s="182">
        <f t="shared" si="7"/>
        <v>0</v>
      </c>
      <c r="H39" s="181"/>
      <c r="I39" s="182">
        <f t="shared" si="8"/>
        <v>0</v>
      </c>
      <c r="J39" s="181"/>
      <c r="K39" s="182">
        <f t="shared" si="9"/>
        <v>0</v>
      </c>
      <c r="L39" s="182">
        <v>21</v>
      </c>
      <c r="M39" s="182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2"/>
      <c r="S39" s="182" t="s">
        <v>177</v>
      </c>
      <c r="T39" s="183" t="s">
        <v>146</v>
      </c>
      <c r="U39" s="160">
        <v>0</v>
      </c>
      <c r="V39" s="160">
        <f t="shared" si="13"/>
        <v>0</v>
      </c>
      <c r="W39" s="160"/>
      <c r="X39" s="160" t="s">
        <v>196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616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28</v>
      </c>
      <c r="B40" s="178" t="s">
        <v>668</v>
      </c>
      <c r="C40" s="188" t="s">
        <v>669</v>
      </c>
      <c r="D40" s="179" t="s">
        <v>615</v>
      </c>
      <c r="E40" s="180">
        <v>1</v>
      </c>
      <c r="F40" s="181"/>
      <c r="G40" s="182">
        <f t="shared" si="7"/>
        <v>0</v>
      </c>
      <c r="H40" s="181"/>
      <c r="I40" s="182">
        <f t="shared" si="8"/>
        <v>0</v>
      </c>
      <c r="J40" s="181"/>
      <c r="K40" s="182">
        <f t="shared" si="9"/>
        <v>0</v>
      </c>
      <c r="L40" s="182">
        <v>21</v>
      </c>
      <c r="M40" s="182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2"/>
      <c r="S40" s="182" t="s">
        <v>177</v>
      </c>
      <c r="T40" s="183" t="s">
        <v>146</v>
      </c>
      <c r="U40" s="160">
        <v>0</v>
      </c>
      <c r="V40" s="160">
        <f t="shared" si="13"/>
        <v>0</v>
      </c>
      <c r="W40" s="160"/>
      <c r="X40" s="160" t="s">
        <v>133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639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125</v>
      </c>
      <c r="B41" s="165" t="s">
        <v>91</v>
      </c>
      <c r="C41" s="185" t="s">
        <v>92</v>
      </c>
      <c r="D41" s="166"/>
      <c r="E41" s="167"/>
      <c r="F41" s="168"/>
      <c r="G41" s="168">
        <f>SUMIF(AG42:AG43,"&lt;&gt;NOR",G42:G43)</f>
        <v>0</v>
      </c>
      <c r="H41" s="168"/>
      <c r="I41" s="168">
        <f>SUM(I42:I43)</f>
        <v>0</v>
      </c>
      <c r="J41" s="168"/>
      <c r="K41" s="168">
        <f>SUM(K42:K43)</f>
        <v>0</v>
      </c>
      <c r="L41" s="168"/>
      <c r="M41" s="168">
        <f>SUM(M42:M43)</f>
        <v>0</v>
      </c>
      <c r="N41" s="168"/>
      <c r="O41" s="168">
        <f>SUM(O42:O43)</f>
        <v>0</v>
      </c>
      <c r="P41" s="168"/>
      <c r="Q41" s="168">
        <f>SUM(Q42:Q43)</f>
        <v>0</v>
      </c>
      <c r="R41" s="168"/>
      <c r="S41" s="168"/>
      <c r="T41" s="169"/>
      <c r="U41" s="163"/>
      <c r="V41" s="163">
        <f>SUM(V42:V43)</f>
        <v>0</v>
      </c>
      <c r="W41" s="163"/>
      <c r="X41" s="163"/>
      <c r="AG41" t="s">
        <v>126</v>
      </c>
    </row>
    <row r="42" spans="1:60" outlineLevel="1" x14ac:dyDescent="0.2">
      <c r="A42" s="177">
        <v>29</v>
      </c>
      <c r="B42" s="178" t="s">
        <v>670</v>
      </c>
      <c r="C42" s="188" t="s">
        <v>671</v>
      </c>
      <c r="D42" s="179" t="s">
        <v>153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2"/>
      <c r="S42" s="182" t="s">
        <v>177</v>
      </c>
      <c r="T42" s="183" t="s">
        <v>146</v>
      </c>
      <c r="U42" s="160">
        <v>0</v>
      </c>
      <c r="V42" s="160">
        <f>ROUND(E42*U42,2)</f>
        <v>0</v>
      </c>
      <c r="W42" s="160"/>
      <c r="X42" s="160" t="s">
        <v>196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616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30</v>
      </c>
      <c r="B43" s="178" t="s">
        <v>670</v>
      </c>
      <c r="C43" s="188" t="s">
        <v>672</v>
      </c>
      <c r="D43" s="179" t="s">
        <v>153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177</v>
      </c>
      <c r="T43" s="183" t="s">
        <v>146</v>
      </c>
      <c r="U43" s="160">
        <v>0</v>
      </c>
      <c r="V43" s="160">
        <f>ROUND(E43*U43,2)</f>
        <v>0</v>
      </c>
      <c r="W43" s="160"/>
      <c r="X43" s="160" t="s">
        <v>133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655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4" t="s">
        <v>125</v>
      </c>
      <c r="B44" s="165" t="s">
        <v>67</v>
      </c>
      <c r="C44" s="185" t="s">
        <v>68</v>
      </c>
      <c r="D44" s="166"/>
      <c r="E44" s="167"/>
      <c r="F44" s="168"/>
      <c r="G44" s="168">
        <f>SUMIF(AG45:AG45,"&lt;&gt;NOR",G45:G45)</f>
        <v>0</v>
      </c>
      <c r="H44" s="168"/>
      <c r="I44" s="168">
        <f>SUM(I45:I45)</f>
        <v>0</v>
      </c>
      <c r="J44" s="168"/>
      <c r="K44" s="168">
        <f>SUM(K45:K45)</f>
        <v>0</v>
      </c>
      <c r="L44" s="168"/>
      <c r="M44" s="168">
        <f>SUM(M45:M45)</f>
        <v>0</v>
      </c>
      <c r="N44" s="168"/>
      <c r="O44" s="168">
        <f>SUM(O45:O45)</f>
        <v>0</v>
      </c>
      <c r="P44" s="168"/>
      <c r="Q44" s="168">
        <f>SUM(Q45:Q45)</f>
        <v>0</v>
      </c>
      <c r="R44" s="168"/>
      <c r="S44" s="168"/>
      <c r="T44" s="169"/>
      <c r="U44" s="163"/>
      <c r="V44" s="163">
        <f>SUM(V45:V45)</f>
        <v>0</v>
      </c>
      <c r="W44" s="163"/>
      <c r="X44" s="163"/>
      <c r="AG44" t="s">
        <v>126</v>
      </c>
    </row>
    <row r="45" spans="1:60" outlineLevel="1" x14ac:dyDescent="0.2">
      <c r="A45" s="177">
        <v>31</v>
      </c>
      <c r="B45" s="178" t="s">
        <v>673</v>
      </c>
      <c r="C45" s="188" t="s">
        <v>674</v>
      </c>
      <c r="D45" s="179" t="s">
        <v>615</v>
      </c>
      <c r="E45" s="180">
        <v>1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2"/>
      <c r="S45" s="182" t="s">
        <v>177</v>
      </c>
      <c r="T45" s="183" t="s">
        <v>146</v>
      </c>
      <c r="U45" s="160">
        <v>0</v>
      </c>
      <c r="V45" s="160">
        <f>ROUND(E45*U45,2)</f>
        <v>0</v>
      </c>
      <c r="W45" s="160"/>
      <c r="X45" s="160" t="s">
        <v>196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616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4" t="s">
        <v>125</v>
      </c>
      <c r="B46" s="165" t="s">
        <v>69</v>
      </c>
      <c r="C46" s="185" t="s">
        <v>70</v>
      </c>
      <c r="D46" s="166"/>
      <c r="E46" s="167"/>
      <c r="F46" s="168"/>
      <c r="G46" s="168">
        <f>SUMIF(AG47:AG54,"&lt;&gt;NOR",G47:G54)</f>
        <v>0</v>
      </c>
      <c r="H46" s="168"/>
      <c r="I46" s="168">
        <f>SUM(I47:I54)</f>
        <v>0</v>
      </c>
      <c r="J46" s="168"/>
      <c r="K46" s="168">
        <f>SUM(K47:K54)</f>
        <v>0</v>
      </c>
      <c r="L46" s="168"/>
      <c r="M46" s="168">
        <f>SUM(M47:M54)</f>
        <v>0</v>
      </c>
      <c r="N46" s="168"/>
      <c r="O46" s="168">
        <f>SUM(O47:O54)</f>
        <v>0</v>
      </c>
      <c r="P46" s="168"/>
      <c r="Q46" s="168">
        <f>SUM(Q47:Q54)</f>
        <v>0</v>
      </c>
      <c r="R46" s="168"/>
      <c r="S46" s="168"/>
      <c r="T46" s="169"/>
      <c r="U46" s="163"/>
      <c r="V46" s="163">
        <f>SUM(V47:V54)</f>
        <v>0</v>
      </c>
      <c r="W46" s="163"/>
      <c r="X46" s="163"/>
      <c r="AG46" t="s">
        <v>126</v>
      </c>
    </row>
    <row r="47" spans="1:60" outlineLevel="1" x14ac:dyDescent="0.2">
      <c r="A47" s="177">
        <v>32</v>
      </c>
      <c r="B47" s="178" t="s">
        <v>675</v>
      </c>
      <c r="C47" s="188" t="s">
        <v>676</v>
      </c>
      <c r="D47" s="179" t="s">
        <v>129</v>
      </c>
      <c r="E47" s="180">
        <v>55</v>
      </c>
      <c r="F47" s="181"/>
      <c r="G47" s="182">
        <f t="shared" ref="G47:G54" si="14">ROUND(E47*F47,2)</f>
        <v>0</v>
      </c>
      <c r="H47" s="181"/>
      <c r="I47" s="182">
        <f t="shared" ref="I47:I54" si="15">ROUND(E47*H47,2)</f>
        <v>0</v>
      </c>
      <c r="J47" s="181"/>
      <c r="K47" s="182">
        <f t="shared" ref="K47:K54" si="16">ROUND(E47*J47,2)</f>
        <v>0</v>
      </c>
      <c r="L47" s="182">
        <v>21</v>
      </c>
      <c r="M47" s="182">
        <f t="shared" ref="M47:M54" si="17">G47*(1+L47/100)</f>
        <v>0</v>
      </c>
      <c r="N47" s="182">
        <v>0</v>
      </c>
      <c r="O47" s="182">
        <f t="shared" ref="O47:O54" si="18">ROUND(E47*N47,2)</f>
        <v>0</v>
      </c>
      <c r="P47" s="182">
        <v>0</v>
      </c>
      <c r="Q47" s="182">
        <f t="shared" ref="Q47:Q54" si="19">ROUND(E47*P47,2)</f>
        <v>0</v>
      </c>
      <c r="R47" s="182"/>
      <c r="S47" s="182" t="s">
        <v>177</v>
      </c>
      <c r="T47" s="183" t="s">
        <v>146</v>
      </c>
      <c r="U47" s="160">
        <v>0</v>
      </c>
      <c r="V47" s="160">
        <f t="shared" ref="V47:V54" si="20">ROUND(E47*U47,2)</f>
        <v>0</v>
      </c>
      <c r="W47" s="160"/>
      <c r="X47" s="160" t="s">
        <v>133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639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33</v>
      </c>
      <c r="B48" s="178" t="s">
        <v>677</v>
      </c>
      <c r="C48" s="188" t="s">
        <v>678</v>
      </c>
      <c r="D48" s="179" t="s">
        <v>129</v>
      </c>
      <c r="E48" s="180">
        <v>320</v>
      </c>
      <c r="F48" s="181"/>
      <c r="G48" s="182">
        <f t="shared" si="14"/>
        <v>0</v>
      </c>
      <c r="H48" s="181"/>
      <c r="I48" s="182">
        <f t="shared" si="15"/>
        <v>0</v>
      </c>
      <c r="J48" s="181"/>
      <c r="K48" s="182">
        <f t="shared" si="16"/>
        <v>0</v>
      </c>
      <c r="L48" s="182">
        <v>21</v>
      </c>
      <c r="M48" s="182">
        <f t="shared" si="17"/>
        <v>0</v>
      </c>
      <c r="N48" s="182">
        <v>0</v>
      </c>
      <c r="O48" s="182">
        <f t="shared" si="18"/>
        <v>0</v>
      </c>
      <c r="P48" s="182">
        <v>0</v>
      </c>
      <c r="Q48" s="182">
        <f t="shared" si="19"/>
        <v>0</v>
      </c>
      <c r="R48" s="182"/>
      <c r="S48" s="182" t="s">
        <v>177</v>
      </c>
      <c r="T48" s="183" t="s">
        <v>146</v>
      </c>
      <c r="U48" s="160">
        <v>0</v>
      </c>
      <c r="V48" s="160">
        <f t="shared" si="20"/>
        <v>0</v>
      </c>
      <c r="W48" s="160"/>
      <c r="X48" s="160" t="s">
        <v>133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639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34</v>
      </c>
      <c r="B49" s="178" t="s">
        <v>679</v>
      </c>
      <c r="C49" s="188" t="s">
        <v>680</v>
      </c>
      <c r="D49" s="179" t="s">
        <v>129</v>
      </c>
      <c r="E49" s="180">
        <v>370</v>
      </c>
      <c r="F49" s="181"/>
      <c r="G49" s="182">
        <f t="shared" si="14"/>
        <v>0</v>
      </c>
      <c r="H49" s="181"/>
      <c r="I49" s="182">
        <f t="shared" si="15"/>
        <v>0</v>
      </c>
      <c r="J49" s="181"/>
      <c r="K49" s="182">
        <f t="shared" si="16"/>
        <v>0</v>
      </c>
      <c r="L49" s="182">
        <v>21</v>
      </c>
      <c r="M49" s="182">
        <f t="shared" si="17"/>
        <v>0</v>
      </c>
      <c r="N49" s="182">
        <v>0</v>
      </c>
      <c r="O49" s="182">
        <f t="shared" si="18"/>
        <v>0</v>
      </c>
      <c r="P49" s="182">
        <v>0</v>
      </c>
      <c r="Q49" s="182">
        <f t="shared" si="19"/>
        <v>0</v>
      </c>
      <c r="R49" s="182"/>
      <c r="S49" s="182" t="s">
        <v>177</v>
      </c>
      <c r="T49" s="183" t="s">
        <v>146</v>
      </c>
      <c r="U49" s="160">
        <v>0</v>
      </c>
      <c r="V49" s="160">
        <f t="shared" si="20"/>
        <v>0</v>
      </c>
      <c r="W49" s="160"/>
      <c r="X49" s="160" t="s">
        <v>133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639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35</v>
      </c>
      <c r="B50" s="178" t="s">
        <v>681</v>
      </c>
      <c r="C50" s="188" t="s">
        <v>682</v>
      </c>
      <c r="D50" s="179" t="s">
        <v>129</v>
      </c>
      <c r="E50" s="180">
        <v>80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2"/>
      <c r="S50" s="182" t="s">
        <v>177</v>
      </c>
      <c r="T50" s="183" t="s">
        <v>146</v>
      </c>
      <c r="U50" s="160">
        <v>0</v>
      </c>
      <c r="V50" s="160">
        <f t="shared" si="20"/>
        <v>0</v>
      </c>
      <c r="W50" s="160"/>
      <c r="X50" s="160" t="s">
        <v>133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639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36</v>
      </c>
      <c r="B51" s="178" t="s">
        <v>683</v>
      </c>
      <c r="C51" s="188" t="s">
        <v>684</v>
      </c>
      <c r="D51" s="179" t="s">
        <v>129</v>
      </c>
      <c r="E51" s="180">
        <v>230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2"/>
      <c r="S51" s="182" t="s">
        <v>177</v>
      </c>
      <c r="T51" s="183" t="s">
        <v>146</v>
      </c>
      <c r="U51" s="160">
        <v>0</v>
      </c>
      <c r="V51" s="160">
        <f t="shared" si="20"/>
        <v>0</v>
      </c>
      <c r="W51" s="160"/>
      <c r="X51" s="160" t="s">
        <v>133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639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37</v>
      </c>
      <c r="B52" s="178" t="s">
        <v>685</v>
      </c>
      <c r="C52" s="188" t="s">
        <v>686</v>
      </c>
      <c r="D52" s="179" t="s">
        <v>129</v>
      </c>
      <c r="E52" s="180">
        <v>210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2"/>
      <c r="S52" s="182" t="s">
        <v>177</v>
      </c>
      <c r="T52" s="183" t="s">
        <v>146</v>
      </c>
      <c r="U52" s="160">
        <v>0</v>
      </c>
      <c r="V52" s="160">
        <f t="shared" si="20"/>
        <v>0</v>
      </c>
      <c r="W52" s="160"/>
      <c r="X52" s="160" t="s">
        <v>133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639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7">
        <v>38</v>
      </c>
      <c r="B53" s="178" t="s">
        <v>687</v>
      </c>
      <c r="C53" s="188" t="s">
        <v>688</v>
      </c>
      <c r="D53" s="179" t="s">
        <v>129</v>
      </c>
      <c r="E53" s="180">
        <v>40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2">
        <v>0</v>
      </c>
      <c r="O53" s="182">
        <f t="shared" si="18"/>
        <v>0</v>
      </c>
      <c r="P53" s="182">
        <v>0</v>
      </c>
      <c r="Q53" s="182">
        <f t="shared" si="19"/>
        <v>0</v>
      </c>
      <c r="R53" s="182"/>
      <c r="S53" s="182" t="s">
        <v>177</v>
      </c>
      <c r="T53" s="183" t="s">
        <v>146</v>
      </c>
      <c r="U53" s="160">
        <v>0</v>
      </c>
      <c r="V53" s="160">
        <f t="shared" si="20"/>
        <v>0</v>
      </c>
      <c r="W53" s="160"/>
      <c r="X53" s="160" t="s">
        <v>133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639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39</v>
      </c>
      <c r="B54" s="178" t="s">
        <v>689</v>
      </c>
      <c r="C54" s="188" t="s">
        <v>690</v>
      </c>
      <c r="D54" s="179" t="s">
        <v>129</v>
      </c>
      <c r="E54" s="180">
        <v>50</v>
      </c>
      <c r="F54" s="181"/>
      <c r="G54" s="182">
        <f t="shared" si="14"/>
        <v>0</v>
      </c>
      <c r="H54" s="181"/>
      <c r="I54" s="182">
        <f t="shared" si="15"/>
        <v>0</v>
      </c>
      <c r="J54" s="181"/>
      <c r="K54" s="182">
        <f t="shared" si="16"/>
        <v>0</v>
      </c>
      <c r="L54" s="182">
        <v>21</v>
      </c>
      <c r="M54" s="182">
        <f t="shared" si="17"/>
        <v>0</v>
      </c>
      <c r="N54" s="182">
        <v>0</v>
      </c>
      <c r="O54" s="182">
        <f t="shared" si="18"/>
        <v>0</v>
      </c>
      <c r="P54" s="182">
        <v>0</v>
      </c>
      <c r="Q54" s="182">
        <f t="shared" si="19"/>
        <v>0</v>
      </c>
      <c r="R54" s="182"/>
      <c r="S54" s="182" t="s">
        <v>177</v>
      </c>
      <c r="T54" s="183" t="s">
        <v>146</v>
      </c>
      <c r="U54" s="160">
        <v>0</v>
      </c>
      <c r="V54" s="160">
        <f t="shared" si="20"/>
        <v>0</v>
      </c>
      <c r="W54" s="160"/>
      <c r="X54" s="160" t="s">
        <v>133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639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4" t="s">
        <v>125</v>
      </c>
      <c r="B55" s="165" t="s">
        <v>71</v>
      </c>
      <c r="C55" s="185" t="s">
        <v>72</v>
      </c>
      <c r="D55" s="166"/>
      <c r="E55" s="167"/>
      <c r="F55" s="168"/>
      <c r="G55" s="168">
        <f>SUMIF(AG56:AG57,"&lt;&gt;NOR",G56:G57)</f>
        <v>0</v>
      </c>
      <c r="H55" s="168"/>
      <c r="I55" s="168">
        <f>SUM(I56:I57)</f>
        <v>0</v>
      </c>
      <c r="J55" s="168"/>
      <c r="K55" s="168">
        <f>SUM(K56:K57)</f>
        <v>0</v>
      </c>
      <c r="L55" s="168"/>
      <c r="M55" s="168">
        <f>SUM(M56:M57)</f>
        <v>0</v>
      </c>
      <c r="N55" s="168"/>
      <c r="O55" s="168">
        <f>SUM(O56:O57)</f>
        <v>0</v>
      </c>
      <c r="P55" s="168"/>
      <c r="Q55" s="168">
        <f>SUM(Q56:Q57)</f>
        <v>0</v>
      </c>
      <c r="R55" s="168"/>
      <c r="S55" s="168"/>
      <c r="T55" s="169"/>
      <c r="U55" s="163"/>
      <c r="V55" s="163">
        <f>SUM(V56:V57)</f>
        <v>0</v>
      </c>
      <c r="W55" s="163"/>
      <c r="X55" s="163"/>
      <c r="AG55" t="s">
        <v>126</v>
      </c>
    </row>
    <row r="56" spans="1:60" outlineLevel="1" x14ac:dyDescent="0.2">
      <c r="A56" s="177">
        <v>40</v>
      </c>
      <c r="B56" s="178" t="s">
        <v>691</v>
      </c>
      <c r="C56" s="188" t="s">
        <v>692</v>
      </c>
      <c r="D56" s="179" t="s">
        <v>627</v>
      </c>
      <c r="E56" s="180">
        <v>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177</v>
      </c>
      <c r="T56" s="183" t="s">
        <v>146</v>
      </c>
      <c r="U56" s="160">
        <v>0</v>
      </c>
      <c r="V56" s="160">
        <f>ROUND(E56*U56,2)</f>
        <v>0</v>
      </c>
      <c r="W56" s="160"/>
      <c r="X56" s="160" t="s">
        <v>196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616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41</v>
      </c>
      <c r="B57" s="178" t="s">
        <v>693</v>
      </c>
      <c r="C57" s="188" t="s">
        <v>694</v>
      </c>
      <c r="D57" s="179" t="s">
        <v>627</v>
      </c>
      <c r="E57" s="180">
        <v>1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177</v>
      </c>
      <c r="T57" s="183" t="s">
        <v>146</v>
      </c>
      <c r="U57" s="160">
        <v>0</v>
      </c>
      <c r="V57" s="160">
        <f>ROUND(E57*U57,2)</f>
        <v>0</v>
      </c>
      <c r="W57" s="160"/>
      <c r="X57" s="160" t="s">
        <v>196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616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125</v>
      </c>
      <c r="B58" s="165" t="s">
        <v>63</v>
      </c>
      <c r="C58" s="185" t="s">
        <v>64</v>
      </c>
      <c r="D58" s="166"/>
      <c r="E58" s="167"/>
      <c r="F58" s="168"/>
      <c r="G58" s="168">
        <f>SUMIF(AG59:AG66,"&lt;&gt;NOR",G59:G66)</f>
        <v>0</v>
      </c>
      <c r="H58" s="168"/>
      <c r="I58" s="168">
        <f>SUM(I59:I66)</f>
        <v>0</v>
      </c>
      <c r="J58" s="168"/>
      <c r="K58" s="168">
        <f>SUM(K59:K66)</f>
        <v>0</v>
      </c>
      <c r="L58" s="168"/>
      <c r="M58" s="168">
        <f>SUM(M59:M66)</f>
        <v>0</v>
      </c>
      <c r="N58" s="168"/>
      <c r="O58" s="168">
        <f>SUM(O59:O66)</f>
        <v>0</v>
      </c>
      <c r="P58" s="168"/>
      <c r="Q58" s="168">
        <f>SUM(Q59:Q66)</f>
        <v>0</v>
      </c>
      <c r="R58" s="168"/>
      <c r="S58" s="168"/>
      <c r="T58" s="169"/>
      <c r="U58" s="163"/>
      <c r="V58" s="163">
        <f>SUM(V59:V66)</f>
        <v>0</v>
      </c>
      <c r="W58" s="163"/>
      <c r="X58" s="163"/>
      <c r="AG58" t="s">
        <v>126</v>
      </c>
    </row>
    <row r="59" spans="1:60" outlineLevel="1" x14ac:dyDescent="0.2">
      <c r="A59" s="177">
        <v>42</v>
      </c>
      <c r="B59" s="178" t="s">
        <v>695</v>
      </c>
      <c r="C59" s="188" t="s">
        <v>696</v>
      </c>
      <c r="D59" s="179" t="s">
        <v>697</v>
      </c>
      <c r="E59" s="180">
        <v>10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2">
        <v>0</v>
      </c>
      <c r="O59" s="182">
        <f>ROUND(E59*N59,2)</f>
        <v>0</v>
      </c>
      <c r="P59" s="182">
        <v>0</v>
      </c>
      <c r="Q59" s="182">
        <f>ROUND(E59*P59,2)</f>
        <v>0</v>
      </c>
      <c r="R59" s="182"/>
      <c r="S59" s="182" t="s">
        <v>177</v>
      </c>
      <c r="T59" s="183" t="s">
        <v>146</v>
      </c>
      <c r="U59" s="160">
        <v>0</v>
      </c>
      <c r="V59" s="160">
        <f>ROUND(E59*U59,2)</f>
        <v>0</v>
      </c>
      <c r="W59" s="160"/>
      <c r="X59" s="160" t="s">
        <v>133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639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7">
        <v>43</v>
      </c>
      <c r="B60" s="178" t="s">
        <v>698</v>
      </c>
      <c r="C60" s="188" t="s">
        <v>699</v>
      </c>
      <c r="D60" s="179" t="s">
        <v>697</v>
      </c>
      <c r="E60" s="180">
        <v>20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/>
      <c r="S60" s="182" t="s">
        <v>177</v>
      </c>
      <c r="T60" s="183" t="s">
        <v>146</v>
      </c>
      <c r="U60" s="160">
        <v>0</v>
      </c>
      <c r="V60" s="160">
        <f>ROUND(E60*U60,2)</f>
        <v>0</v>
      </c>
      <c r="W60" s="160"/>
      <c r="X60" s="160" t="s">
        <v>133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639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44</v>
      </c>
      <c r="B61" s="171" t="s">
        <v>700</v>
      </c>
      <c r="C61" s="186" t="s">
        <v>701</v>
      </c>
      <c r="D61" s="172" t="s">
        <v>697</v>
      </c>
      <c r="E61" s="173">
        <v>40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/>
      <c r="S61" s="175" t="s">
        <v>177</v>
      </c>
      <c r="T61" s="176" t="s">
        <v>146</v>
      </c>
      <c r="U61" s="160">
        <v>0</v>
      </c>
      <c r="V61" s="160">
        <f>ROUND(E61*U61,2)</f>
        <v>0</v>
      </c>
      <c r="W61" s="160"/>
      <c r="X61" s="160" t="s">
        <v>133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639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1" t="s">
        <v>702</v>
      </c>
      <c r="D62" s="252"/>
      <c r="E62" s="252"/>
      <c r="F62" s="252"/>
      <c r="G62" s="252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7">
        <v>45</v>
      </c>
      <c r="B63" s="178" t="s">
        <v>703</v>
      </c>
      <c r="C63" s="188" t="s">
        <v>704</v>
      </c>
      <c r="D63" s="179" t="s">
        <v>615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2"/>
      <c r="S63" s="182" t="s">
        <v>177</v>
      </c>
      <c r="T63" s="183" t="s">
        <v>146</v>
      </c>
      <c r="U63" s="160">
        <v>0</v>
      </c>
      <c r="V63" s="160">
        <f>ROUND(E63*U63,2)</f>
        <v>0</v>
      </c>
      <c r="W63" s="160"/>
      <c r="X63" s="160" t="s">
        <v>133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639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7">
        <v>46</v>
      </c>
      <c r="B64" s="178" t="s">
        <v>705</v>
      </c>
      <c r="C64" s="188" t="s">
        <v>706</v>
      </c>
      <c r="D64" s="179" t="s">
        <v>615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2">
        <v>0</v>
      </c>
      <c r="O64" s="182">
        <f>ROUND(E64*N64,2)</f>
        <v>0</v>
      </c>
      <c r="P64" s="182">
        <v>0</v>
      </c>
      <c r="Q64" s="182">
        <f>ROUND(E64*P64,2)</f>
        <v>0</v>
      </c>
      <c r="R64" s="182"/>
      <c r="S64" s="182" t="s">
        <v>177</v>
      </c>
      <c r="T64" s="183" t="s">
        <v>146</v>
      </c>
      <c r="U64" s="160">
        <v>0</v>
      </c>
      <c r="V64" s="160">
        <f>ROUND(E64*U64,2)</f>
        <v>0</v>
      </c>
      <c r="W64" s="160"/>
      <c r="X64" s="160" t="s">
        <v>196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616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7">
        <v>47</v>
      </c>
      <c r="B65" s="178" t="s">
        <v>707</v>
      </c>
      <c r="C65" s="188" t="s">
        <v>708</v>
      </c>
      <c r="D65" s="179" t="s">
        <v>615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2"/>
      <c r="S65" s="182" t="s">
        <v>177</v>
      </c>
      <c r="T65" s="183" t="s">
        <v>146</v>
      </c>
      <c r="U65" s="160">
        <v>0</v>
      </c>
      <c r="V65" s="160">
        <f>ROUND(E65*U65,2)</f>
        <v>0</v>
      </c>
      <c r="W65" s="160"/>
      <c r="X65" s="160" t="s">
        <v>133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639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0">
        <v>48</v>
      </c>
      <c r="B66" s="171" t="s">
        <v>709</v>
      </c>
      <c r="C66" s="186" t="s">
        <v>710</v>
      </c>
      <c r="D66" s="172" t="s">
        <v>269</v>
      </c>
      <c r="E66" s="173">
        <v>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/>
      <c r="S66" s="175" t="s">
        <v>177</v>
      </c>
      <c r="T66" s="176" t="s">
        <v>146</v>
      </c>
      <c r="U66" s="160">
        <v>0</v>
      </c>
      <c r="V66" s="160">
        <f>ROUND(E66*U66,2)</f>
        <v>0</v>
      </c>
      <c r="W66" s="160"/>
      <c r="X66" s="160" t="s">
        <v>133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639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3"/>
      <c r="B67" s="4"/>
      <c r="C67" s="18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112</v>
      </c>
    </row>
    <row r="68" spans="1:60" x14ac:dyDescent="0.2">
      <c r="A68" s="154"/>
      <c r="B68" s="155" t="s">
        <v>29</v>
      </c>
      <c r="C68" s="190"/>
      <c r="D68" s="156"/>
      <c r="E68" s="157"/>
      <c r="F68" s="157"/>
      <c r="G68" s="184">
        <f>G8+G14+G29+G31+G33+G41+G44+G46+G55+G58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243</v>
      </c>
    </row>
    <row r="69" spans="1:60" x14ac:dyDescent="0.2">
      <c r="C69" s="191"/>
      <c r="D69" s="10"/>
      <c r="AG69" t="s">
        <v>244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D1NQQxLrzZz69nWe6Ry/79UMcjsiR+EKDvSI1d6E//pCTYy324GE/kziPh6HWzFW/NEjc/iG1kGlV2lEiLyww==" saltValue="Yv6GDRCSpnAuc1gGPmtRaQ==" spinCount="100000" sheet="1"/>
  <mergeCells count="5"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99</v>
      </c>
      <c r="B1" s="257"/>
      <c r="C1" s="257"/>
      <c r="D1" s="257"/>
      <c r="E1" s="257"/>
      <c r="F1" s="257"/>
      <c r="G1" s="257"/>
      <c r="AG1" t="s">
        <v>100</v>
      </c>
    </row>
    <row r="2" spans="1:60" ht="24.95" customHeight="1" x14ac:dyDescent="0.2">
      <c r="A2" s="143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101</v>
      </c>
    </row>
    <row r="3" spans="1:60" ht="24.95" customHeight="1" x14ac:dyDescent="0.2">
      <c r="A3" s="143" t="s">
        <v>8</v>
      </c>
      <c r="B3" s="49" t="s">
        <v>49</v>
      </c>
      <c r="C3" s="258" t="s">
        <v>50</v>
      </c>
      <c r="D3" s="259"/>
      <c r="E3" s="259"/>
      <c r="F3" s="259"/>
      <c r="G3" s="260"/>
      <c r="AC3" s="125" t="s">
        <v>101</v>
      </c>
      <c r="AG3" t="s">
        <v>102</v>
      </c>
    </row>
    <row r="4" spans="1:60" ht="24.95" customHeight="1" x14ac:dyDescent="0.2">
      <c r="A4" s="144" t="s">
        <v>9</v>
      </c>
      <c r="B4" s="145" t="s">
        <v>57</v>
      </c>
      <c r="C4" s="261" t="s">
        <v>58</v>
      </c>
      <c r="D4" s="262"/>
      <c r="E4" s="262"/>
      <c r="F4" s="262"/>
      <c r="G4" s="263"/>
      <c r="AG4" t="s">
        <v>103</v>
      </c>
    </row>
    <row r="5" spans="1:60" x14ac:dyDescent="0.2">
      <c r="D5" s="10"/>
    </row>
    <row r="6" spans="1:60" ht="38.25" x14ac:dyDescent="0.2">
      <c r="A6" s="147" t="s">
        <v>104</v>
      </c>
      <c r="B6" s="149" t="s">
        <v>105</v>
      </c>
      <c r="C6" s="149" t="s">
        <v>106</v>
      </c>
      <c r="D6" s="148" t="s">
        <v>107</v>
      </c>
      <c r="E6" s="147" t="s">
        <v>108</v>
      </c>
      <c r="F6" s="146" t="s">
        <v>109</v>
      </c>
      <c r="G6" s="147" t="s">
        <v>29</v>
      </c>
      <c r="H6" s="150" t="s">
        <v>30</v>
      </c>
      <c r="I6" s="150" t="s">
        <v>110</v>
      </c>
      <c r="J6" s="150" t="s">
        <v>31</v>
      </c>
      <c r="K6" s="150" t="s">
        <v>111</v>
      </c>
      <c r="L6" s="150" t="s">
        <v>112</v>
      </c>
      <c r="M6" s="150" t="s">
        <v>113</v>
      </c>
      <c r="N6" s="150" t="s">
        <v>114</v>
      </c>
      <c r="O6" s="150" t="s">
        <v>115</v>
      </c>
      <c r="P6" s="150" t="s">
        <v>116</v>
      </c>
      <c r="Q6" s="150" t="s">
        <v>117</v>
      </c>
      <c r="R6" s="150" t="s">
        <v>118</v>
      </c>
      <c r="S6" s="150" t="s">
        <v>119</v>
      </c>
      <c r="T6" s="150" t="s">
        <v>120</v>
      </c>
      <c r="U6" s="150" t="s">
        <v>121</v>
      </c>
      <c r="V6" s="150" t="s">
        <v>122</v>
      </c>
      <c r="W6" s="150" t="s">
        <v>123</v>
      </c>
      <c r="X6" s="150" t="s">
        <v>124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125</v>
      </c>
      <c r="B8" s="165" t="s">
        <v>97</v>
      </c>
      <c r="C8" s="185" t="s">
        <v>27</v>
      </c>
      <c r="D8" s="166"/>
      <c r="E8" s="167"/>
      <c r="F8" s="168"/>
      <c r="G8" s="168">
        <f>SUMIF(AG9:AG42,"&lt;&gt;NOR",G9:G42)</f>
        <v>0</v>
      </c>
      <c r="H8" s="168"/>
      <c r="I8" s="168">
        <f>SUM(I9:I42)</f>
        <v>0</v>
      </c>
      <c r="J8" s="168"/>
      <c r="K8" s="168">
        <f>SUM(K9:K42)</f>
        <v>0</v>
      </c>
      <c r="L8" s="168"/>
      <c r="M8" s="168">
        <f>SUM(M9:M42)</f>
        <v>0</v>
      </c>
      <c r="N8" s="168"/>
      <c r="O8" s="168">
        <f>SUM(O9:O42)</f>
        <v>0</v>
      </c>
      <c r="P8" s="168"/>
      <c r="Q8" s="168">
        <f>SUM(Q9:Q42)</f>
        <v>0</v>
      </c>
      <c r="R8" s="168"/>
      <c r="S8" s="168"/>
      <c r="T8" s="169"/>
      <c r="U8" s="163"/>
      <c r="V8" s="163">
        <f>SUM(V9:V42)</f>
        <v>1</v>
      </c>
      <c r="W8" s="163"/>
      <c r="X8" s="163"/>
      <c r="AG8" t="s">
        <v>126</v>
      </c>
    </row>
    <row r="9" spans="1:60" outlineLevel="1" x14ac:dyDescent="0.2">
      <c r="A9" s="177">
        <v>1</v>
      </c>
      <c r="B9" s="178" t="s">
        <v>711</v>
      </c>
      <c r="C9" s="188" t="s">
        <v>712</v>
      </c>
      <c r="D9" s="179" t="s">
        <v>153</v>
      </c>
      <c r="E9" s="180">
        <v>1</v>
      </c>
      <c r="F9" s="181"/>
      <c r="G9" s="182">
        <f t="shared" ref="G9:G21" si="0">ROUND(E9*F9,2)</f>
        <v>0</v>
      </c>
      <c r="H9" s="181"/>
      <c r="I9" s="182">
        <f t="shared" ref="I9:I21" si="1">ROUND(E9*H9,2)</f>
        <v>0</v>
      </c>
      <c r="J9" s="181"/>
      <c r="K9" s="182">
        <f t="shared" ref="K9:K21" si="2">ROUND(E9*J9,2)</f>
        <v>0</v>
      </c>
      <c r="L9" s="182">
        <v>21</v>
      </c>
      <c r="M9" s="182">
        <f t="shared" ref="M9:M21" si="3">G9*(1+L9/100)</f>
        <v>0</v>
      </c>
      <c r="N9" s="182">
        <v>0</v>
      </c>
      <c r="O9" s="182">
        <f t="shared" ref="O9:O21" si="4">ROUND(E9*N9,2)</f>
        <v>0</v>
      </c>
      <c r="P9" s="182">
        <v>0</v>
      </c>
      <c r="Q9" s="182">
        <f t="shared" ref="Q9:Q21" si="5">ROUND(E9*P9,2)</f>
        <v>0</v>
      </c>
      <c r="R9" s="182"/>
      <c r="S9" s="182" t="s">
        <v>177</v>
      </c>
      <c r="T9" s="183" t="s">
        <v>146</v>
      </c>
      <c r="U9" s="160">
        <v>0</v>
      </c>
      <c r="V9" s="160">
        <f t="shared" ref="V9:V21" si="6">ROUND(E9*U9,2)</f>
        <v>0</v>
      </c>
      <c r="W9" s="160"/>
      <c r="X9" s="160" t="s">
        <v>133</v>
      </c>
      <c r="Y9" s="151"/>
      <c r="Z9" s="151"/>
      <c r="AA9" s="151"/>
      <c r="AB9" s="151"/>
      <c r="AC9" s="151"/>
      <c r="AD9" s="151"/>
      <c r="AE9" s="151"/>
      <c r="AF9" s="151"/>
      <c r="AG9" s="151" t="s">
        <v>134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713</v>
      </c>
      <c r="C10" s="188" t="s">
        <v>714</v>
      </c>
      <c r="D10" s="179" t="s">
        <v>153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177</v>
      </c>
      <c r="T10" s="183" t="s">
        <v>146</v>
      </c>
      <c r="U10" s="160">
        <v>0</v>
      </c>
      <c r="V10" s="160">
        <f t="shared" si="6"/>
        <v>0</v>
      </c>
      <c r="W10" s="160"/>
      <c r="X10" s="160" t="s">
        <v>133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715</v>
      </c>
      <c r="C11" s="188" t="s">
        <v>716</v>
      </c>
      <c r="D11" s="179" t="s">
        <v>153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177</v>
      </c>
      <c r="T11" s="183" t="s">
        <v>146</v>
      </c>
      <c r="U11" s="160">
        <v>0</v>
      </c>
      <c r="V11" s="160">
        <f t="shared" si="6"/>
        <v>0</v>
      </c>
      <c r="W11" s="160"/>
      <c r="X11" s="160" t="s">
        <v>133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717</v>
      </c>
      <c r="C12" s="188" t="s">
        <v>718</v>
      </c>
      <c r="D12" s="179" t="s">
        <v>153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177</v>
      </c>
      <c r="T12" s="183" t="s">
        <v>146</v>
      </c>
      <c r="U12" s="160">
        <v>0</v>
      </c>
      <c r="V12" s="160">
        <f t="shared" si="6"/>
        <v>0</v>
      </c>
      <c r="W12" s="160"/>
      <c r="X12" s="160" t="s">
        <v>133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719</v>
      </c>
      <c r="C13" s="188" t="s">
        <v>720</v>
      </c>
      <c r="D13" s="179" t="s">
        <v>176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177</v>
      </c>
      <c r="T13" s="183" t="s">
        <v>146</v>
      </c>
      <c r="U13" s="160">
        <v>0</v>
      </c>
      <c r="V13" s="160">
        <f t="shared" si="6"/>
        <v>0</v>
      </c>
      <c r="W13" s="160"/>
      <c r="X13" s="160" t="s">
        <v>133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6</v>
      </c>
      <c r="B14" s="178" t="s">
        <v>721</v>
      </c>
      <c r="C14" s="188" t="s">
        <v>722</v>
      </c>
      <c r="D14" s="179" t="s">
        <v>176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177</v>
      </c>
      <c r="T14" s="183" t="s">
        <v>146</v>
      </c>
      <c r="U14" s="160">
        <v>0</v>
      </c>
      <c r="V14" s="160">
        <f t="shared" si="6"/>
        <v>0</v>
      </c>
      <c r="W14" s="160"/>
      <c r="X14" s="160" t="s">
        <v>133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7</v>
      </c>
      <c r="B15" s="178" t="s">
        <v>723</v>
      </c>
      <c r="C15" s="188" t="s">
        <v>724</v>
      </c>
      <c r="D15" s="179" t="s">
        <v>176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177</v>
      </c>
      <c r="T15" s="183" t="s">
        <v>146</v>
      </c>
      <c r="U15" s="160">
        <v>0</v>
      </c>
      <c r="V15" s="160">
        <f t="shared" si="6"/>
        <v>0</v>
      </c>
      <c r="W15" s="160"/>
      <c r="X15" s="160" t="s">
        <v>133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8</v>
      </c>
      <c r="B16" s="178" t="s">
        <v>725</v>
      </c>
      <c r="C16" s="188" t="s">
        <v>726</v>
      </c>
      <c r="D16" s="179" t="s">
        <v>176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 t="s">
        <v>727</v>
      </c>
      <c r="S16" s="182" t="s">
        <v>131</v>
      </c>
      <c r="T16" s="183" t="s">
        <v>146</v>
      </c>
      <c r="U16" s="160">
        <v>1</v>
      </c>
      <c r="V16" s="160">
        <f t="shared" si="6"/>
        <v>1</v>
      </c>
      <c r="W16" s="160"/>
      <c r="X16" s="160" t="s">
        <v>728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729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9</v>
      </c>
      <c r="B17" s="178" t="s">
        <v>730</v>
      </c>
      <c r="C17" s="188" t="s">
        <v>731</v>
      </c>
      <c r="D17" s="179" t="s">
        <v>176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177</v>
      </c>
      <c r="T17" s="183" t="s">
        <v>146</v>
      </c>
      <c r="U17" s="160">
        <v>0</v>
      </c>
      <c r="V17" s="160">
        <f t="shared" si="6"/>
        <v>0</v>
      </c>
      <c r="W17" s="160"/>
      <c r="X17" s="160" t="s">
        <v>728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729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10</v>
      </c>
      <c r="B18" s="178" t="s">
        <v>732</v>
      </c>
      <c r="C18" s="188" t="s">
        <v>733</v>
      </c>
      <c r="D18" s="179" t="s">
        <v>176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177</v>
      </c>
      <c r="T18" s="183" t="s">
        <v>146</v>
      </c>
      <c r="U18" s="160">
        <v>0</v>
      </c>
      <c r="V18" s="160">
        <f t="shared" si="6"/>
        <v>0</v>
      </c>
      <c r="W18" s="160"/>
      <c r="X18" s="160" t="s">
        <v>728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729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11</v>
      </c>
      <c r="B19" s="178" t="s">
        <v>734</v>
      </c>
      <c r="C19" s="188" t="s">
        <v>735</v>
      </c>
      <c r="D19" s="179" t="s">
        <v>176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177</v>
      </c>
      <c r="T19" s="183" t="s">
        <v>146</v>
      </c>
      <c r="U19" s="160">
        <v>0</v>
      </c>
      <c r="V19" s="160">
        <f t="shared" si="6"/>
        <v>0</v>
      </c>
      <c r="W19" s="160"/>
      <c r="X19" s="160" t="s">
        <v>728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729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7">
        <v>12</v>
      </c>
      <c r="B20" s="178" t="s">
        <v>736</v>
      </c>
      <c r="C20" s="188" t="s">
        <v>737</v>
      </c>
      <c r="D20" s="179" t="s">
        <v>176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177</v>
      </c>
      <c r="T20" s="183" t="s">
        <v>146</v>
      </c>
      <c r="U20" s="160">
        <v>0</v>
      </c>
      <c r="V20" s="160">
        <f t="shared" si="6"/>
        <v>0</v>
      </c>
      <c r="W20" s="160"/>
      <c r="X20" s="160" t="s">
        <v>728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729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13</v>
      </c>
      <c r="B21" s="171" t="s">
        <v>738</v>
      </c>
      <c r="C21" s="186" t="s">
        <v>739</v>
      </c>
      <c r="D21" s="172" t="s">
        <v>740</v>
      </c>
      <c r="E21" s="173">
        <v>1</v>
      </c>
      <c r="F21" s="174"/>
      <c r="G21" s="175">
        <f t="shared" si="0"/>
        <v>0</v>
      </c>
      <c r="H21" s="174"/>
      <c r="I21" s="175">
        <f t="shared" si="1"/>
        <v>0</v>
      </c>
      <c r="J21" s="174"/>
      <c r="K21" s="175">
        <f t="shared" si="2"/>
        <v>0</v>
      </c>
      <c r="L21" s="175">
        <v>21</v>
      </c>
      <c r="M21" s="175">
        <f t="shared" si="3"/>
        <v>0</v>
      </c>
      <c r="N21" s="175">
        <v>0</v>
      </c>
      <c r="O21" s="175">
        <f t="shared" si="4"/>
        <v>0</v>
      </c>
      <c r="P21" s="175">
        <v>0</v>
      </c>
      <c r="Q21" s="175">
        <f t="shared" si="5"/>
        <v>0</v>
      </c>
      <c r="R21" s="175"/>
      <c r="S21" s="175" t="s">
        <v>131</v>
      </c>
      <c r="T21" s="176" t="s">
        <v>146</v>
      </c>
      <c r="U21" s="160">
        <v>0</v>
      </c>
      <c r="V21" s="160">
        <f t="shared" si="6"/>
        <v>0</v>
      </c>
      <c r="W21" s="160"/>
      <c r="X21" s="160" t="s">
        <v>741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742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1" t="s">
        <v>743</v>
      </c>
      <c r="D22" s="252"/>
      <c r="E22" s="252"/>
      <c r="F22" s="252"/>
      <c r="G22" s="252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92" t="str">
        <f>C22</f>
        <v>Veškeré náklady spojené s vybudováním, provozem a odstraněním zařízení staveniště. Vybudování zpevněných ploch pro skladování</v>
      </c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55" t="s">
        <v>744</v>
      </c>
      <c r="D23" s="256"/>
      <c r="E23" s="256"/>
      <c r="F23" s="256"/>
      <c r="G23" s="25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92" t="str">
        <f>C23</f>
        <v>materiálu, doprava a osazení kontejnerů pro skladování. Doprava a osazení mobilních buněk sociálního zařízení - umývárny, toalety, šatny.</v>
      </c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55" t="s">
        <v>745</v>
      </c>
      <c r="D24" s="256"/>
      <c r="E24" s="256"/>
      <c r="F24" s="256"/>
      <c r="G24" s="25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92" t="str">
        <f>C24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5" t="s">
        <v>746</v>
      </c>
      <c r="D25" s="256"/>
      <c r="E25" s="256"/>
      <c r="F25" s="256"/>
      <c r="G25" s="25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92" t="str">
        <f>C25</f>
        <v>náklady na potřebný úklid v prostorách zařízení staveniště, náklady na nutnou údržbu a opravy na objektech zařízení staveniště a na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747</v>
      </c>
      <c r="D26" s="256"/>
      <c r="E26" s="256"/>
      <c r="F26" s="256"/>
      <c r="G26" s="25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14</v>
      </c>
      <c r="B27" s="178" t="s">
        <v>748</v>
      </c>
      <c r="C27" s="188" t="s">
        <v>749</v>
      </c>
      <c r="D27" s="179" t="s">
        <v>740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2"/>
      <c r="S27" s="182" t="s">
        <v>131</v>
      </c>
      <c r="T27" s="183" t="s">
        <v>146</v>
      </c>
      <c r="U27" s="160">
        <v>0</v>
      </c>
      <c r="V27" s="160">
        <f>ROUND(E27*U27,2)</f>
        <v>0</v>
      </c>
      <c r="W27" s="160"/>
      <c r="X27" s="160" t="s">
        <v>741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742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15</v>
      </c>
      <c r="B28" s="171" t="s">
        <v>750</v>
      </c>
      <c r="C28" s="186" t="s">
        <v>751</v>
      </c>
      <c r="D28" s="172" t="s">
        <v>740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131</v>
      </c>
      <c r="T28" s="176" t="s">
        <v>146</v>
      </c>
      <c r="U28" s="160">
        <v>0</v>
      </c>
      <c r="V28" s="160">
        <f>ROUND(E28*U28,2)</f>
        <v>0</v>
      </c>
      <c r="W28" s="160"/>
      <c r="X28" s="160" t="s">
        <v>741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742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1" t="s">
        <v>752</v>
      </c>
      <c r="D29" s="252"/>
      <c r="E29" s="252"/>
      <c r="F29" s="252"/>
      <c r="G29" s="252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92" t="str">
        <f>C29</f>
        <v>Náklady na ztížené podmínky provádění tam, kde jsou stavební práce zcela nebo zčásti omezovány provozem jiných osob. Jde zejména o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5" t="s">
        <v>753</v>
      </c>
      <c r="D30" s="256"/>
      <c r="E30" s="256"/>
      <c r="F30" s="256"/>
      <c r="G30" s="25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92" t="str">
        <f>C30</f>
        <v>zvýšené náklady související s omezením provozem v areálu objednatele nebo o náklady v důsledku nezbytného respektování stávající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5" t="s">
        <v>754</v>
      </c>
      <c r="D31" s="256"/>
      <c r="E31" s="256"/>
      <c r="F31" s="256"/>
      <c r="G31" s="25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16</v>
      </c>
      <c r="B32" s="171" t="s">
        <v>755</v>
      </c>
      <c r="C32" s="186" t="s">
        <v>756</v>
      </c>
      <c r="D32" s="172" t="s">
        <v>740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131</v>
      </c>
      <c r="T32" s="176" t="s">
        <v>146</v>
      </c>
      <c r="U32" s="160">
        <v>0</v>
      </c>
      <c r="V32" s="160">
        <f>ROUND(E32*U32,2)</f>
        <v>0</v>
      </c>
      <c r="W32" s="160"/>
      <c r="X32" s="160" t="s">
        <v>741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742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1" t="s">
        <v>757</v>
      </c>
      <c r="D33" s="252"/>
      <c r="E33" s="252"/>
      <c r="F33" s="252"/>
      <c r="G33" s="25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92" t="str">
        <f>C33</f>
        <v>Náklady na ztížené podmínky provádění tam, kde se vyskytují omezující vlivy konkrétního prostředí, které mají prokazatelný vliv na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5" t="s">
        <v>758</v>
      </c>
      <c r="D34" s="256"/>
      <c r="E34" s="256"/>
      <c r="F34" s="256"/>
      <c r="G34" s="25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92" t="str">
        <f>C34</f>
        <v>provádění stavebních prací, Jedná se zejména o náklady související s extrémními podmínkami místa provádění.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17</v>
      </c>
      <c r="B35" s="171" t="s">
        <v>759</v>
      </c>
      <c r="C35" s="186" t="s">
        <v>760</v>
      </c>
      <c r="D35" s="172" t="s">
        <v>740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131</v>
      </c>
      <c r="T35" s="176" t="s">
        <v>146</v>
      </c>
      <c r="U35" s="160">
        <v>0</v>
      </c>
      <c r="V35" s="160">
        <f>ROUND(E35*U35,2)</f>
        <v>0</v>
      </c>
      <c r="W35" s="160"/>
      <c r="X35" s="160" t="s">
        <v>741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742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1" t="s">
        <v>761</v>
      </c>
      <c r="D36" s="252"/>
      <c r="E36" s="252"/>
      <c r="F36" s="252"/>
      <c r="G36" s="25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92" t="str">
        <f>C36</f>
        <v>Náklady na provedení průzkumů nebo doplnění stávajících průzkumů, pokud je obchodní podmínky vyžadují a tyto průzkumy nejsou v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5" t="s">
        <v>762</v>
      </c>
      <c r="D37" s="256"/>
      <c r="E37" s="256"/>
      <c r="F37" s="256"/>
      <c r="G37" s="25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92" t="str">
        <f>C37</f>
        <v>dostatečném rozsahu součástí projektové dokumentace. Jedná se zejména o Geologický - inženýrsko-geologický / radonový /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5" t="s">
        <v>763</v>
      </c>
      <c r="D38" s="256"/>
      <c r="E38" s="256"/>
      <c r="F38" s="256"/>
      <c r="G38" s="256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92" t="str">
        <f>C38</f>
        <v>hydrogeologický / pedologický průzkum, botanický a zoologický průzkum, stavební průzkum - umělecko historický / stavebně statický a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5" t="s">
        <v>764</v>
      </c>
      <c r="D39" s="256"/>
      <c r="E39" s="256"/>
      <c r="F39" s="256"/>
      <c r="G39" s="25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18</v>
      </c>
      <c r="B40" s="178" t="s">
        <v>765</v>
      </c>
      <c r="C40" s="188" t="s">
        <v>766</v>
      </c>
      <c r="D40" s="179" t="s">
        <v>740</v>
      </c>
      <c r="E40" s="180">
        <v>1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2">
        <v>0</v>
      </c>
      <c r="O40" s="182">
        <f>ROUND(E40*N40,2)</f>
        <v>0</v>
      </c>
      <c r="P40" s="182">
        <v>0</v>
      </c>
      <c r="Q40" s="182">
        <f>ROUND(E40*P40,2)</f>
        <v>0</v>
      </c>
      <c r="R40" s="182"/>
      <c r="S40" s="182" t="s">
        <v>131</v>
      </c>
      <c r="T40" s="183" t="s">
        <v>146</v>
      </c>
      <c r="U40" s="160">
        <v>0</v>
      </c>
      <c r="V40" s="160">
        <f>ROUND(E40*U40,2)</f>
        <v>0</v>
      </c>
      <c r="W40" s="160"/>
      <c r="X40" s="160" t="s">
        <v>741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742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0">
        <v>19</v>
      </c>
      <c r="B41" s="171" t="s">
        <v>767</v>
      </c>
      <c r="C41" s="186" t="s">
        <v>768</v>
      </c>
      <c r="D41" s="172" t="s">
        <v>740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131</v>
      </c>
      <c r="T41" s="176" t="s">
        <v>146</v>
      </c>
      <c r="U41" s="160">
        <v>0</v>
      </c>
      <c r="V41" s="160">
        <f>ROUND(E41*U41,2)</f>
        <v>0</v>
      </c>
      <c r="W41" s="160"/>
      <c r="X41" s="160" t="s">
        <v>741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742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1" t="s">
        <v>769</v>
      </c>
      <c r="D42" s="252"/>
      <c r="E42" s="252"/>
      <c r="F42" s="252"/>
      <c r="G42" s="252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125</v>
      </c>
      <c r="B43" s="165" t="s">
        <v>98</v>
      </c>
      <c r="C43" s="185" t="s">
        <v>28</v>
      </c>
      <c r="D43" s="166"/>
      <c r="E43" s="167"/>
      <c r="F43" s="168"/>
      <c r="G43" s="168">
        <f>SUMIF(AG44:AG56,"&lt;&gt;NOR",G44:G56)</f>
        <v>0</v>
      </c>
      <c r="H43" s="168"/>
      <c r="I43" s="168">
        <f>SUM(I44:I56)</f>
        <v>0</v>
      </c>
      <c r="J43" s="168"/>
      <c r="K43" s="168">
        <f>SUM(K44:K56)</f>
        <v>0</v>
      </c>
      <c r="L43" s="168"/>
      <c r="M43" s="168">
        <f>SUM(M44:M56)</f>
        <v>0</v>
      </c>
      <c r="N43" s="168"/>
      <c r="O43" s="168">
        <f>SUM(O44:O56)</f>
        <v>0</v>
      </c>
      <c r="P43" s="168"/>
      <c r="Q43" s="168">
        <f>SUM(Q44:Q56)</f>
        <v>0</v>
      </c>
      <c r="R43" s="168"/>
      <c r="S43" s="168"/>
      <c r="T43" s="169"/>
      <c r="U43" s="163"/>
      <c r="V43" s="163">
        <f>SUM(V44:V56)</f>
        <v>0</v>
      </c>
      <c r="W43" s="163"/>
      <c r="X43" s="163"/>
      <c r="AG43" t="s">
        <v>126</v>
      </c>
    </row>
    <row r="44" spans="1:60" outlineLevel="1" x14ac:dyDescent="0.2">
      <c r="A44" s="170">
        <v>20</v>
      </c>
      <c r="B44" s="171" t="s">
        <v>770</v>
      </c>
      <c r="C44" s="186" t="s">
        <v>771</v>
      </c>
      <c r="D44" s="172" t="s">
        <v>176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177</v>
      </c>
      <c r="T44" s="176" t="s">
        <v>146</v>
      </c>
      <c r="U44" s="160">
        <v>0</v>
      </c>
      <c r="V44" s="160">
        <f>ROUND(E44*U44,2)</f>
        <v>0</v>
      </c>
      <c r="W44" s="160"/>
      <c r="X44" s="160" t="s">
        <v>133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134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58"/>
      <c r="B45" s="159"/>
      <c r="C45" s="251" t="s">
        <v>772</v>
      </c>
      <c r="D45" s="252"/>
      <c r="E45" s="252"/>
      <c r="F45" s="252"/>
      <c r="G45" s="252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92" t="str">
        <f>C45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7">
        <v>21</v>
      </c>
      <c r="B46" s="178" t="s">
        <v>773</v>
      </c>
      <c r="C46" s="188" t="s">
        <v>774</v>
      </c>
      <c r="D46" s="179" t="s">
        <v>654</v>
      </c>
      <c r="E46" s="180">
        <v>6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2">
        <v>0</v>
      </c>
      <c r="O46" s="182">
        <f>ROUND(E46*N46,2)</f>
        <v>0</v>
      </c>
      <c r="P46" s="182">
        <v>0</v>
      </c>
      <c r="Q46" s="182">
        <f>ROUND(E46*P46,2)</f>
        <v>0</v>
      </c>
      <c r="R46" s="182"/>
      <c r="S46" s="182" t="s">
        <v>177</v>
      </c>
      <c r="T46" s="183" t="s">
        <v>146</v>
      </c>
      <c r="U46" s="160">
        <v>0</v>
      </c>
      <c r="V46" s="160">
        <f>ROUND(E46*U46,2)</f>
        <v>0</v>
      </c>
      <c r="W46" s="160"/>
      <c r="X46" s="160" t="s">
        <v>728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729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7">
        <v>22</v>
      </c>
      <c r="B47" s="178" t="s">
        <v>775</v>
      </c>
      <c r="C47" s="188" t="s">
        <v>776</v>
      </c>
      <c r="D47" s="179" t="s">
        <v>740</v>
      </c>
      <c r="E47" s="180">
        <v>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21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2"/>
      <c r="S47" s="182" t="s">
        <v>131</v>
      </c>
      <c r="T47" s="183" t="s">
        <v>146</v>
      </c>
      <c r="U47" s="160">
        <v>0</v>
      </c>
      <c r="V47" s="160">
        <f>ROUND(E47*U47,2)</f>
        <v>0</v>
      </c>
      <c r="W47" s="160"/>
      <c r="X47" s="160" t="s">
        <v>741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742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23</v>
      </c>
      <c r="B48" s="171" t="s">
        <v>777</v>
      </c>
      <c r="C48" s="186" t="s">
        <v>778</v>
      </c>
      <c r="D48" s="172" t="s">
        <v>740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131</v>
      </c>
      <c r="T48" s="176" t="s">
        <v>146</v>
      </c>
      <c r="U48" s="160">
        <v>0</v>
      </c>
      <c r="V48" s="160">
        <f>ROUND(E48*U48,2)</f>
        <v>0</v>
      </c>
      <c r="W48" s="160"/>
      <c r="X48" s="160" t="s">
        <v>741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742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1" t="s">
        <v>779</v>
      </c>
      <c r="D49" s="252"/>
      <c r="E49" s="252"/>
      <c r="F49" s="252"/>
      <c r="G49" s="252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92" t="str">
        <f>C49</f>
        <v>Náklady na ztížené podmínky bezpečnostních a hygienických opatření z důvodu extrémního místa provádění.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24</v>
      </c>
      <c r="B50" s="171" t="s">
        <v>780</v>
      </c>
      <c r="C50" s="186" t="s">
        <v>781</v>
      </c>
      <c r="D50" s="172" t="s">
        <v>740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131</v>
      </c>
      <c r="T50" s="176" t="s">
        <v>146</v>
      </c>
      <c r="U50" s="160">
        <v>0</v>
      </c>
      <c r="V50" s="160">
        <f>ROUND(E50*U50,2)</f>
        <v>0</v>
      </c>
      <c r="W50" s="160"/>
      <c r="X50" s="160" t="s">
        <v>741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742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8"/>
      <c r="B51" s="159"/>
      <c r="C51" s="251" t="s">
        <v>782</v>
      </c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92" t="str">
        <f>C51</f>
        <v>Náklady na vyhotovení dokumentace skutečného provedení stavby a její předání objednateli v požadované formě a požadovaném počtu  - pouze kompletace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25</v>
      </c>
      <c r="B52" s="178" t="s">
        <v>783</v>
      </c>
      <c r="C52" s="188" t="s">
        <v>784</v>
      </c>
      <c r="D52" s="179" t="s">
        <v>740</v>
      </c>
      <c r="E52" s="180">
        <v>1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/>
      <c r="S52" s="182" t="s">
        <v>131</v>
      </c>
      <c r="T52" s="183" t="s">
        <v>146</v>
      </c>
      <c r="U52" s="160">
        <v>0</v>
      </c>
      <c r="V52" s="160">
        <f>ROUND(E52*U52,2)</f>
        <v>0</v>
      </c>
      <c r="W52" s="160"/>
      <c r="X52" s="160" t="s">
        <v>741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742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7">
        <v>26</v>
      </c>
      <c r="B53" s="178" t="s">
        <v>785</v>
      </c>
      <c r="C53" s="188" t="s">
        <v>786</v>
      </c>
      <c r="D53" s="179" t="s">
        <v>176</v>
      </c>
      <c r="E53" s="180">
        <v>1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177</v>
      </c>
      <c r="T53" s="183" t="s">
        <v>146</v>
      </c>
      <c r="U53" s="160">
        <v>0</v>
      </c>
      <c r="V53" s="160">
        <f>ROUND(E53*U53,2)</f>
        <v>0</v>
      </c>
      <c r="W53" s="160"/>
      <c r="X53" s="160" t="s">
        <v>741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742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7">
        <v>27</v>
      </c>
      <c r="B54" s="178" t="s">
        <v>787</v>
      </c>
      <c r="C54" s="188" t="s">
        <v>788</v>
      </c>
      <c r="D54" s="179" t="s">
        <v>176</v>
      </c>
      <c r="E54" s="180">
        <v>1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2">
        <v>0</v>
      </c>
      <c r="O54" s="182">
        <f>ROUND(E54*N54,2)</f>
        <v>0</v>
      </c>
      <c r="P54" s="182">
        <v>0</v>
      </c>
      <c r="Q54" s="182">
        <f>ROUND(E54*P54,2)</f>
        <v>0</v>
      </c>
      <c r="R54" s="182"/>
      <c r="S54" s="182" t="s">
        <v>177</v>
      </c>
      <c r="T54" s="183" t="s">
        <v>146</v>
      </c>
      <c r="U54" s="160">
        <v>0</v>
      </c>
      <c r="V54" s="160">
        <f>ROUND(E54*U54,2)</f>
        <v>0</v>
      </c>
      <c r="W54" s="160"/>
      <c r="X54" s="160" t="s">
        <v>741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742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7">
        <v>28</v>
      </c>
      <c r="B55" s="178" t="s">
        <v>789</v>
      </c>
      <c r="C55" s="188" t="s">
        <v>790</v>
      </c>
      <c r="D55" s="179" t="s">
        <v>176</v>
      </c>
      <c r="E55" s="180">
        <v>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177</v>
      </c>
      <c r="T55" s="183" t="s">
        <v>146</v>
      </c>
      <c r="U55" s="160">
        <v>0</v>
      </c>
      <c r="V55" s="160">
        <f>ROUND(E55*U55,2)</f>
        <v>0</v>
      </c>
      <c r="W55" s="160"/>
      <c r="X55" s="160" t="s">
        <v>741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742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29</v>
      </c>
      <c r="B56" s="171" t="s">
        <v>791</v>
      </c>
      <c r="C56" s="186" t="s">
        <v>792</v>
      </c>
      <c r="D56" s="172" t="s">
        <v>176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177</v>
      </c>
      <c r="T56" s="176" t="s">
        <v>146</v>
      </c>
      <c r="U56" s="160">
        <v>0</v>
      </c>
      <c r="V56" s="160">
        <f>ROUND(E56*U56,2)</f>
        <v>0</v>
      </c>
      <c r="W56" s="160"/>
      <c r="X56" s="160" t="s">
        <v>741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742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112</v>
      </c>
    </row>
    <row r="58" spans="1:60" x14ac:dyDescent="0.2">
      <c r="A58" s="154"/>
      <c r="B58" s="155" t="s">
        <v>29</v>
      </c>
      <c r="C58" s="190"/>
      <c r="D58" s="156"/>
      <c r="E58" s="157"/>
      <c r="F58" s="157"/>
      <c r="G58" s="184">
        <f>G8+G43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243</v>
      </c>
    </row>
    <row r="59" spans="1:60" x14ac:dyDescent="0.2">
      <c r="C59" s="191"/>
      <c r="D59" s="10"/>
      <c r="AG59" t="s">
        <v>244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kq+iLxRC0K7ryBlk7HnKAuj7d9XGNg0bgWVb5Bp0xr3FU6qT6epKvcaVd3L7l/kPgFqp3m/srE+yx+HcFXfaA==" saltValue="9/ax0n0gWZgIUCuqdzatFQ==" spinCount="100000" sheet="1"/>
  <mergeCells count="22">
    <mergeCell ref="C31:G31"/>
    <mergeCell ref="A1:G1"/>
    <mergeCell ref="C2:G2"/>
    <mergeCell ref="C3:G3"/>
    <mergeCell ref="C4:G4"/>
    <mergeCell ref="C22:G22"/>
    <mergeCell ref="C23:G23"/>
    <mergeCell ref="C24:G24"/>
    <mergeCell ref="C25:G25"/>
    <mergeCell ref="C26:G26"/>
    <mergeCell ref="C29:G29"/>
    <mergeCell ref="C30:G30"/>
    <mergeCell ref="C42:G42"/>
    <mergeCell ref="C45:G45"/>
    <mergeCell ref="C49:G49"/>
    <mergeCell ref="C51:G51"/>
    <mergeCell ref="C33:G33"/>
    <mergeCell ref="C34:G34"/>
    <mergeCell ref="C36:G36"/>
    <mergeCell ref="C37:G37"/>
    <mergeCell ref="C38:G38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Libor</dc:creator>
  <cp:lastModifiedBy>Josef Kuběna</cp:lastModifiedBy>
  <cp:lastPrinted>2019-03-19T12:27:02Z</cp:lastPrinted>
  <dcterms:created xsi:type="dcterms:W3CDTF">2009-04-08T07:15:50Z</dcterms:created>
  <dcterms:modified xsi:type="dcterms:W3CDTF">2020-02-19T09:01:53Z</dcterms:modified>
</cp:coreProperties>
</file>