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-088-B - Úpravy zahrady..." sheetId="2" r:id="rId2"/>
    <sheet name="088-B-1 - SO 01 - Zahrada..." sheetId="3" r:id="rId3"/>
    <sheet name="088-B-2 - SO 02 - Zpevněn..." sheetId="4" r:id="rId4"/>
    <sheet name="088-A-3-A2 - SO 03-A2 Tra..." sheetId="5" r:id="rId5"/>
    <sheet name="088-3-A4 - SO 03-A4 Založ..." sheetId="6" r:id="rId6"/>
    <sheet name="088-3-A5 - SO 03-A5 Založ..." sheetId="7" r:id="rId7"/>
    <sheet name="088-3-A6 - SO 03-A6 Výsad..." sheetId="8" r:id="rId8"/>
    <sheet name="088-3-A7 - SO 03-A7 Výsad..." sheetId="9" r:id="rId9"/>
    <sheet name="088-3-A8 - SO 03-A8 Výsad..." sheetId="10" r:id="rId10"/>
    <sheet name="088-3-A9 - SO 03-A9 Výsad..." sheetId="11" r:id="rId11"/>
    <sheet name="088-3-A10 - SO 03-A10 Vrb..." sheetId="12" r:id="rId12"/>
  </sheets>
  <definedNames>
    <definedName name="_xlnm.Print_Area" localSheetId="0">'Rekapitulace stavby'!$D$4:$AO$76,'Rekapitulace stavby'!$C$82:$AQ$107</definedName>
    <definedName name="_xlnm._FilterDatabase" localSheetId="1" hidden="1">'19-088-B - Úpravy zahrady...'!$C$112:$K$114</definedName>
    <definedName name="_xlnm.Print_Area" localSheetId="1">'19-088-B - Úpravy zahrady...'!$C$4:$J$76,'19-088-B - Úpravy zahrady...'!$C$82:$J$96,'19-088-B - Úpravy zahrady...'!$C$102:$K$114</definedName>
    <definedName name="_xlnm._FilterDatabase" localSheetId="2" hidden="1">'088-B-1 - SO 01 - Zahrada...'!$C$142:$K$694</definedName>
    <definedName name="_xlnm.Print_Area" localSheetId="2">'088-B-1 - SO 01 - Zahrada...'!$C$4:$J$76,'088-B-1 - SO 01 - Zahrada...'!$C$82:$J$124,'088-B-1 - SO 01 - Zahrada...'!$C$130:$K$694</definedName>
    <definedName name="_xlnm._FilterDatabase" localSheetId="3" hidden="1">'088-B-2 - SO 02 - Zpevněn...'!$C$138:$K$523</definedName>
    <definedName name="_xlnm.Print_Area" localSheetId="3">'088-B-2 - SO 02 - Zpevněn...'!$C$4:$J$76,'088-B-2 - SO 02 - Zpevněn...'!$C$82:$J$120,'088-B-2 - SO 02 - Zpevněn...'!$C$126:$K$523</definedName>
    <definedName name="_xlnm._FilterDatabase" localSheetId="4" hidden="1">'088-A-3-A2 - SO 03-A2 Tra...'!$C$123:$K$175</definedName>
    <definedName name="_xlnm.Print_Area" localSheetId="4">'088-A-3-A2 - SO 03-A2 Tra...'!$C$4:$J$76,'088-A-3-A2 - SO 03-A2 Tra...'!$C$82:$J$103,'088-A-3-A2 - SO 03-A2 Tra...'!$C$109:$K$175</definedName>
    <definedName name="_xlnm._FilterDatabase" localSheetId="5" hidden="1">'088-3-A4 - SO 03-A4 Založ...'!$C$121:$K$138</definedName>
    <definedName name="_xlnm.Print_Area" localSheetId="5">'088-3-A4 - SO 03-A4 Založ...'!$C$4:$J$76,'088-3-A4 - SO 03-A4 Založ...'!$C$82:$J$101,'088-3-A4 - SO 03-A4 Založ...'!$C$107:$K$138</definedName>
    <definedName name="_xlnm._FilterDatabase" localSheetId="6" hidden="1">'088-3-A5 - SO 03-A5 Založ...'!$C$123:$K$135</definedName>
    <definedName name="_xlnm.Print_Area" localSheetId="6">'088-3-A5 - SO 03-A5 Založ...'!$C$4:$J$76,'088-3-A5 - SO 03-A5 Založ...'!$C$82:$J$103,'088-3-A5 - SO 03-A5 Založ...'!$C$109:$K$135</definedName>
    <definedName name="_xlnm._FilterDatabase" localSheetId="7" hidden="1">'088-3-A6 - SO 03-A6 Výsad...'!$C$123:$K$137</definedName>
    <definedName name="_xlnm.Print_Area" localSheetId="7">'088-3-A6 - SO 03-A6 Výsad...'!$C$4:$J$76,'088-3-A6 - SO 03-A6 Výsad...'!$C$82:$J$103,'088-3-A6 - SO 03-A6 Výsad...'!$C$109:$K$137</definedName>
    <definedName name="_xlnm._FilterDatabase" localSheetId="8" hidden="1">'088-3-A7 - SO 03-A7 Výsad...'!$C$123:$K$147</definedName>
    <definedName name="_xlnm.Print_Area" localSheetId="8">'088-3-A7 - SO 03-A7 Výsad...'!$C$4:$J$76,'088-3-A7 - SO 03-A7 Výsad...'!$C$82:$J$103,'088-3-A7 - SO 03-A7 Výsad...'!$C$109:$K$147</definedName>
    <definedName name="_xlnm._FilterDatabase" localSheetId="9" hidden="1">'088-3-A8 - SO 03-A8 Výsad...'!$C$123:$K$174</definedName>
    <definedName name="_xlnm.Print_Area" localSheetId="9">'088-3-A8 - SO 03-A8 Výsad...'!$C$4:$J$76,'088-3-A8 - SO 03-A8 Výsad...'!$C$82:$J$103,'088-3-A8 - SO 03-A8 Výsad...'!$C$109:$K$174</definedName>
    <definedName name="_xlnm._FilterDatabase" localSheetId="10" hidden="1">'088-3-A9 - SO 03-A9 Výsad...'!$C$123:$K$150</definedName>
    <definedName name="_xlnm.Print_Area" localSheetId="10">'088-3-A9 - SO 03-A9 Výsad...'!$C$4:$J$76,'088-3-A9 - SO 03-A9 Výsad...'!$C$82:$J$103,'088-3-A9 - SO 03-A9 Výsad...'!$C$109:$K$150</definedName>
    <definedName name="_xlnm._FilterDatabase" localSheetId="11" hidden="1">'088-3-A10 - SO 03-A10 Vrb...'!$C$121:$K$129</definedName>
    <definedName name="_xlnm.Print_Area" localSheetId="11">'088-3-A10 - SO 03-A10 Vrb...'!$C$4:$J$76,'088-3-A10 - SO 03-A10 Vrb...'!$C$82:$J$101,'088-3-A10 - SO 03-A10 Vrb...'!$C$107:$K$129</definedName>
    <definedName name="_xlnm.Print_Titles" localSheetId="0">'Rekapitulace stavby'!$92:$92</definedName>
    <definedName name="_xlnm.Print_Titles" localSheetId="1">'19-088-B - Úpravy zahrady...'!$112:$112</definedName>
    <definedName name="_xlnm.Print_Titles" localSheetId="2">'088-B-1 - SO 01 - Zahrada...'!$142:$142</definedName>
    <definedName name="_xlnm.Print_Titles" localSheetId="3">'088-B-2 - SO 02 - Zpevněn...'!$138:$138</definedName>
    <definedName name="_xlnm.Print_Titles" localSheetId="4">'088-A-3-A2 - SO 03-A2 Tra...'!$123:$123</definedName>
    <definedName name="_xlnm.Print_Titles" localSheetId="5">'088-3-A4 - SO 03-A4 Založ...'!$121:$121</definedName>
    <definedName name="_xlnm.Print_Titles" localSheetId="6">'088-3-A5 - SO 03-A5 Založ...'!$123:$123</definedName>
    <definedName name="_xlnm.Print_Titles" localSheetId="7">'088-3-A6 - SO 03-A6 Výsad...'!$123:$123</definedName>
    <definedName name="_xlnm.Print_Titles" localSheetId="8">'088-3-A7 - SO 03-A7 Výsad...'!$123:$123</definedName>
    <definedName name="_xlnm.Print_Titles" localSheetId="9">'088-3-A8 - SO 03-A8 Výsad...'!$123:$123</definedName>
    <definedName name="_xlnm.Print_Titles" localSheetId="10">'088-3-A9 - SO 03-A9 Výsad...'!$123:$123</definedName>
    <definedName name="_xlnm.Print_Titles" localSheetId="11">'088-3-A10 - SO 03-A10 Vrb...'!$121:$121</definedName>
  </definedNames>
  <calcPr fullCalcOnLoad="1"/>
</workbook>
</file>

<file path=xl/sharedStrings.xml><?xml version="1.0" encoding="utf-8"?>
<sst xmlns="http://schemas.openxmlformats.org/spreadsheetml/2006/main" count="14581" uniqueCount="2003">
  <si>
    <t>Export Komplet</t>
  </si>
  <si>
    <t/>
  </si>
  <si>
    <t>2.0</t>
  </si>
  <si>
    <t>ZAMOK</t>
  </si>
  <si>
    <t>False</t>
  </si>
  <si>
    <t>{df70b159-6634-4499-8587-dfa115841ed6}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</si>
  <si>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</si>
  <si>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</si>
  <si>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</si>
  <si>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</si>
  <si>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</si>
  <si>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</si>
  <si>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</si>
  <si>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</si>
  <si>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19-088-B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</si>
  <si>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</si>
  <si>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</si>
  <si>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Úpravy zahrady MŠ Jubilejní Nový Jičín, na parc.č. 384/38, k.ú. NJ-DHP</t>
  </si>
  <si>
    <t>KSO:</t>
  </si>
  <si>
    <t>CC-CZ:</t>
  </si>
  <si>
    <t>Místo:</t>
  </si>
  <si>
    <t>parc.č. 384/38, k.ú. NJ-DHP</t>
  </si>
  <si>
    <t>Datum:</t>
  </si>
  <si>
    <t>16. 4. 2020</t>
  </si>
  <si>
    <t>Zadavatel:</t>
  </si>
  <si>
    <t>IČ:</t>
  </si>
  <si>
    <t>00298216</t>
  </si>
  <si>
    <t>Město Nový Jičín, Masarykovo nám.1</t>
  </si>
  <si>
    <t>DIČ:</t>
  </si>
  <si>
    <t>CZ00298216</t>
  </si>
  <si>
    <t>Uchazeč:</t>
  </si>
  <si>
    <t>Vyplň údaj</t>
  </si>
  <si>
    <t>Projektant:</t>
  </si>
  <si>
    <t>73039179</t>
  </si>
  <si>
    <t>Ing.arch. Tomáš Kudělka, Kunín 104, 742 53</t>
  </si>
  <si>
    <t xml:space="preserve"> </t>
  </si>
  <si>
    <t>True</t>
  </si>
  <si>
    <t>1</t>
  </si>
  <si>
    <t>Zpracovatel:</t>
  </si>
  <si>
    <t>60305827</t>
  </si>
  <si>
    <t>0,01</t>
  </si>
  <si>
    <t>M.Procházková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</si>
  <si>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</si>
  <si>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</si>
  <si>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</si>
  <si>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</si>
  <si>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</si>
  <si>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</si>
  <si>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</si>
  <si>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</si>
  <si>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</si>
  <si>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</si>
  <si>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</si>
  <si>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</si>
  <si>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</si>
  <si>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</si>
  <si>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</si>
  <si>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</si>
  <si>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</si>
  <si>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</si>
  <si>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</si>
  <si>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</si>
  <si>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</si>
  <si>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</si>
  <si>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</si>
  <si>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</si>
  <si>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</si>
  <si>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</si>
  <si>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</si>
  <si>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</si>
  <si>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</si>
  <si>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</si>
  <si>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</si>
  <si>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</si>
  <si>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</si>
  <si>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</si>
  <si>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</si>
  <si>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</si>
  <si>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</si>
  <si>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</si>
  <si>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</si>
  <si>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</si>
  <si>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</si>
  <si>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</si>
  <si>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</si>
  <si>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</si>
  <si>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</si>
  <si>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</si>
  <si>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</si>
  <si>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088-B-1</t>
  </si>
  <si>
    <t>SO 01 - Zahrada mateřské školy</t>
  </si>
  <si>
    <t>{67443bb5-05c4-4871-bb5b-b0b6deb88cc5}</t>
  </si>
  <si>
    <t>2</t>
  </si>
  <si>
    <t>088-B-2</t>
  </si>
  <si>
    <t>SO 02 - Zpevněné plochy u vstupů</t>
  </si>
  <si>
    <t>{ddb9e827-9940-4f5c-925d-91ed3881e328}</t>
  </si>
  <si>
    <t>088-A-3</t>
  </si>
  <si>
    <t>SO 03 - Sadové úpravy</t>
  </si>
  <si>
    <t>###NOIMPORT###</t>
  </si>
  <si>
    <t>{f551143f-49e0-4af6-9d63-19f75bb93f62}</t>
  </si>
  <si>
    <t>088-A-3-A2</t>
  </si>
  <si>
    <t>SO 03-A2 Travnaté plochy rovina</t>
  </si>
  <si>
    <t>Soupis</t>
  </si>
  <si>
    <t>{d0a1b4d9-21ba-4b45-9d70-45b52e0ba4b2}</t>
  </si>
  <si>
    <t>088-3-A4</t>
  </si>
  <si>
    <t>SO 03-A4 Založení záhonů</t>
  </si>
  <si>
    <t>{f3d30c90-e444-448c-b5e1-e8dbd3ca06d7}</t>
  </si>
  <si>
    <t>088-3-A5</t>
  </si>
  <si>
    <t>SO 03-A5 Založení záhon svah</t>
  </si>
  <si>
    <t>{7bf8a122-36ab-4c5f-9632-a6ef0dc39326}</t>
  </si>
  <si>
    <t>088-3-A6</t>
  </si>
  <si>
    <t>SO 03-A6 Výsadba rostlin svah</t>
  </si>
  <si>
    <t>{279fe1c6-bb75-4e33-8c25-ae46fd002936}</t>
  </si>
  <si>
    <t>088-3-A7</t>
  </si>
  <si>
    <t>SO 03-A7 Výsadba rostlin rovina</t>
  </si>
  <si>
    <t>{07b006f6-7722-45c1-aa7c-d06d31adb12d}</t>
  </si>
  <si>
    <t>088-3-A8</t>
  </si>
  <si>
    <t>SO 03-A8 Výsadba trvalek</t>
  </si>
  <si>
    <t>{ed32ad57-ff7a-42a1-8b8c-50e90380c400}</t>
  </si>
  <si>
    <t>088-3-A9</t>
  </si>
  <si>
    <t>SO 03-A9 Výsadba stromů</t>
  </si>
  <si>
    <t>{16c93040-8193-4f21-8cb9-fc7b7c37be34}</t>
  </si>
  <si>
    <t>088-3-A10</t>
  </si>
  <si>
    <t>SO 03-A10 Vrbové proutí + vyvýšený záhon</t>
  </si>
  <si>
    <t>{b2eeaa36-3467-476a-b2d9-f6fe798c3c67}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</si>
  <si>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</si>
  <si>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</si>
  <si>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</si>
  <si>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</si>
  <si>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</si>
  <si>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</si>
  <si>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</si>
  <si>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</si>
  <si>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</si>
  <si>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</si>
  <si>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</si>
  <si>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</si>
  <si>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</si>
  <si>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</si>
  <si>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</si>
  <si>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</si>
  <si>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</si>
  <si>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</si>
  <si>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</si>
  <si>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</si>
  <si>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</si>
  <si>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</si>
  <si>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</si>
  <si>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asfKZa</t>
  </si>
  <si>
    <t>124,663</t>
  </si>
  <si>
    <t>be1</t>
  </si>
  <si>
    <t>2,502</t>
  </si>
  <si>
    <t>be2</t>
  </si>
  <si>
    <t>1,137</t>
  </si>
  <si>
    <t>bluZa</t>
  </si>
  <si>
    <t>35,367</t>
  </si>
  <si>
    <t>dlZa1</t>
  </si>
  <si>
    <t>85,36</t>
  </si>
  <si>
    <t>dlZa2</t>
  </si>
  <si>
    <t>73,815</t>
  </si>
  <si>
    <t>Objekt:</t>
  </si>
  <si>
    <t>dopadZa</t>
  </si>
  <si>
    <t>125,69</t>
  </si>
  <si>
    <t>088-B-1 - SO 01 - Zahrada mateřské školy</t>
  </si>
  <si>
    <t>hm1</t>
  </si>
  <si>
    <t>223,511</t>
  </si>
  <si>
    <t>hm2</t>
  </si>
  <si>
    <t>17,6</t>
  </si>
  <si>
    <t>htú</t>
  </si>
  <si>
    <t>67,724</t>
  </si>
  <si>
    <t>kačZa</t>
  </si>
  <si>
    <t>7,41</t>
  </si>
  <si>
    <t>kamKobZa</t>
  </si>
  <si>
    <t>1,346</t>
  </si>
  <si>
    <t>komPZa</t>
  </si>
  <si>
    <t>71,04</t>
  </si>
  <si>
    <t>kost1</t>
  </si>
  <si>
    <t>3,77</t>
  </si>
  <si>
    <t>kost2</t>
  </si>
  <si>
    <t>1,131</t>
  </si>
  <si>
    <t>obrZa</t>
  </si>
  <si>
    <t>249,256</t>
  </si>
  <si>
    <t>obrZa1</t>
  </si>
  <si>
    <t>28,5</t>
  </si>
  <si>
    <t>obrZa2</t>
  </si>
  <si>
    <t>184</t>
  </si>
  <si>
    <t>obrZa3</t>
  </si>
  <si>
    <t>21,991</t>
  </si>
  <si>
    <t>obsObrZa</t>
  </si>
  <si>
    <t>2,359</t>
  </si>
  <si>
    <t>odKomZa</t>
  </si>
  <si>
    <t>21,312</t>
  </si>
  <si>
    <t>odvSZa</t>
  </si>
  <si>
    <t>9,392</t>
  </si>
  <si>
    <t>orZa</t>
  </si>
  <si>
    <t>47,541</t>
  </si>
  <si>
    <t>orZa1</t>
  </si>
  <si>
    <t>136,823</t>
  </si>
  <si>
    <t>orZa2</t>
  </si>
  <si>
    <t>41,854</t>
  </si>
  <si>
    <t>orZa3</t>
  </si>
  <si>
    <t>2,16</t>
  </si>
  <si>
    <t>palZa1</t>
  </si>
  <si>
    <t>10,7</t>
  </si>
  <si>
    <t>palZa2</t>
  </si>
  <si>
    <t>25,64</t>
  </si>
  <si>
    <t>pisZa</t>
  </si>
  <si>
    <t>7,548</t>
  </si>
  <si>
    <t>plBZa1</t>
  </si>
  <si>
    <t>92,69</t>
  </si>
  <si>
    <t>plLav</t>
  </si>
  <si>
    <t>9</t>
  </si>
  <si>
    <t>plSch</t>
  </si>
  <si>
    <t>4,872</t>
  </si>
  <si>
    <t>pryžZa</t>
  </si>
  <si>
    <t>138,8</t>
  </si>
  <si>
    <t>ryZa</t>
  </si>
  <si>
    <t>7,817</t>
  </si>
  <si>
    <t>sa1</t>
  </si>
  <si>
    <t>0,446</t>
  </si>
  <si>
    <t>su1</t>
  </si>
  <si>
    <t>365,754</t>
  </si>
  <si>
    <t>svahKZa</t>
  </si>
  <si>
    <t>8,25</t>
  </si>
  <si>
    <t>šlaZa</t>
  </si>
  <si>
    <t>5,171</t>
  </si>
  <si>
    <t>šlaZaB</t>
  </si>
  <si>
    <t>39</t>
  </si>
  <si>
    <t>zaklBZa</t>
  </si>
  <si>
    <t>6,488</t>
  </si>
  <si>
    <t>zamZa</t>
  </si>
  <si>
    <t>64,22</t>
  </si>
  <si>
    <t>zasZa</t>
  </si>
  <si>
    <t>65,365</t>
  </si>
  <si>
    <t>živZa</t>
  </si>
  <si>
    <t>303,33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</si>
  <si>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</si>
  <si>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</si>
  <si>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</si>
  <si>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</si>
  <si>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</si>
  <si>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</si>
  <si>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</si>
  <si>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</si>
  <si>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</si>
  <si>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93 - Různé dokončovací konstrukce a práce inženýrských staveb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</si>
  <si>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</si>
  <si>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</si>
  <si>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</si>
  <si>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</si>
  <si>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</si>
  <si>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</si>
  <si>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</si>
  <si>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771 - Podlahy z dlaždic</t>
  </si>
  <si>
    <t xml:space="preserve">    777 - Podlahy lité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</si>
  <si>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</si>
  <si>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</si>
  <si>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</si>
  <si>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</si>
  <si>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</si>
  <si>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</si>
  <si>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</si>
  <si>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Zemní práce</t>
  </si>
  <si>
    <t>K</t>
  </si>
  <si>
    <t>113106132</t>
  </si>
  <si>
    <t>Rozebrání dlažeb z betonových nebo kamenných dlaždic komunikací pro pěší strojně pl do 50 m2</t>
  </si>
  <si>
    <t>m2</t>
  </si>
  <si>
    <t>CS ÚRS 2019 01</t>
  </si>
  <si>
    <t>4</t>
  </si>
  <si>
    <t>-2015951708</t>
  </si>
  <si>
    <t>VV</t>
  </si>
  <si>
    <t>"teraco na štěrkovém podkladu=" 57,74+34,95</t>
  </si>
  <si>
    <t>Součet</t>
  </si>
  <si>
    <t>113107163</t>
  </si>
  <si>
    <t>Odstranění podkladu z kameniva drceného tl 300 mm strojně pl přes 50 do 200 m2</t>
  </si>
  <si>
    <t>-813383173</t>
  </si>
  <si>
    <t>"poznámka: kamenivo bude odvezené na místo určení investorem</t>
  </si>
  <si>
    <t>"provizorní komunikace=" komPZa</t>
  </si>
  <si>
    <t>3</t>
  </si>
  <si>
    <t>113107312</t>
  </si>
  <si>
    <t>Odstranění podkladu z kameniva těženého tl 200 mm strojně pl do 50 m2</t>
  </si>
  <si>
    <t>-565356595</t>
  </si>
  <si>
    <t>"pískoviště=" 4,0*4,0*2</t>
  </si>
  <si>
    <t>113107313</t>
  </si>
  <si>
    <t>Odstranění podkladu z kameniva těženého tl 300 mm strojně pl do 50 m2</t>
  </si>
  <si>
    <t>1377368844</t>
  </si>
  <si>
    <t>"teraco dlažba na štěrkovém podkladu=" plBZa1</t>
  </si>
  <si>
    <t>5</t>
  </si>
  <si>
    <t>113107232</t>
  </si>
  <si>
    <t>Odstranění podkladu z betonu prostého tl přes 150 mm do 300 mm strojně pl přes 200 m2</t>
  </si>
  <si>
    <t>1459348723</t>
  </si>
  <si>
    <t>"podklad pod živičnou plochou=" živZa</t>
  </si>
  <si>
    <t>6</t>
  </si>
  <si>
    <t>113107241</t>
  </si>
  <si>
    <t>Odstranění podkladu živičného tl 50 mm strojně pl přes 200 m2</t>
  </si>
  <si>
    <t>-1934932388</t>
  </si>
  <si>
    <t>"plocha=" 303,33</t>
  </si>
  <si>
    <t>7</t>
  </si>
  <si>
    <t>121101101</t>
  </si>
  <si>
    <t>Sejmutí ornice s přemístěním na vzdálenost do 50 m</t>
  </si>
  <si>
    <t>m3</t>
  </si>
  <si>
    <t>1661325283</t>
  </si>
  <si>
    <t>"z výměry 80%=" orZa*0,80</t>
  </si>
  <si>
    <t>8</t>
  </si>
  <si>
    <t>121112112</t>
  </si>
  <si>
    <t>Sejmutí ornice tl vrstvy přes 150 mm ručně s vodorovným přemístěním do 50 m</t>
  </si>
  <si>
    <t>-686860053</t>
  </si>
  <si>
    <t>"umístění na pozemku MŠ pro další terénní úpravy</t>
  </si>
  <si>
    <t>Mezisoučet</t>
  </si>
  <si>
    <t>"plocha lanová pyramida=" 50,27-1,5*1,0/2</t>
  </si>
  <si>
    <t>"plocha vícemístná houpačka=" 21,28</t>
  </si>
  <si>
    <t>"plocha prolézačka=" 54,14</t>
  </si>
  <si>
    <t>"plocha pískoviště=" pi*1,85*1,85</t>
  </si>
  <si>
    <t>"ohniště=" pi*0,6*0,6</t>
  </si>
  <si>
    <t>"plocha bludiště=" pi*3,65*3,65</t>
  </si>
  <si>
    <t>"plocha pod truhlíky=" 3*(1,2*0,6)</t>
  </si>
  <si>
    <t>"tl. 300 mm=" orZa1*0,30</t>
  </si>
  <si>
    <t>"tl. 150 mm=" orZa2*0,15</t>
  </si>
  <si>
    <t>"tl. 100 mm=" orZa3*0,10</t>
  </si>
  <si>
    <t>"ruční dokopávky, z výměry 20%=" orZa*0,20</t>
  </si>
  <si>
    <t>122102201</t>
  </si>
  <si>
    <t>Odkopávky a prokopávky nezapažené pro silnice objemu do 100 m3 v hornině tř. 1 a 2</t>
  </si>
  <si>
    <t>-503702421</t>
  </si>
  <si>
    <t>"provizorní komunikace - příjezd na stavbu</t>
  </si>
  <si>
    <t>komPZa*0,30</t>
  </si>
  <si>
    <t>10</t>
  </si>
  <si>
    <t>132212101</t>
  </si>
  <si>
    <t>Hloubení rýh š do 600 mm ručním nebo pneum nářadím v soudržných horninách tř. 3</t>
  </si>
  <si>
    <t>-755032159</t>
  </si>
  <si>
    <t>"2x základ pod schodiště =" 2*(1,2*0,35*(0,8-0,33))</t>
  </si>
  <si>
    <t>"základ pro palisády pískoviště, vnější průměr 1,85 m, vnitřní průměr 1,55 m</t>
  </si>
  <si>
    <t>"   hloubka výkopu vč. bet. lože (0,95-0,30) m</t>
  </si>
  <si>
    <t xml:space="preserve">   (pi*1,85*1,85-pi*1,55*1,55)*(0,95-0,30) </t>
  </si>
  <si>
    <t>"výkop pro palisády bludiště šířka 400 mm, hloubka vč. bet. lože (0,6-0,15) m</t>
  </si>
  <si>
    <t xml:space="preserve">   palZa2*0,4*(0,6-0,15)</t>
  </si>
  <si>
    <t>"šlapáky=" šlaZa*(0,04+0,10)</t>
  </si>
  <si>
    <t>11</t>
  </si>
  <si>
    <t>132212109</t>
  </si>
  <si>
    <t>Příplatek za lepivost u hloubení rýh š do 600 mm ručním nebo pneum nářadím v hornině tř. 3</t>
  </si>
  <si>
    <t>290246851</t>
  </si>
  <si>
    <t>12</t>
  </si>
  <si>
    <t>133202011</t>
  </si>
  <si>
    <t>Hloubení šachet ručním nebo pneum nářadím v soudržných horninách tř. 3, plocha výkopu do 4 m2</t>
  </si>
  <si>
    <t>-424804724</t>
  </si>
  <si>
    <t>"kulatina šplhacího kládového svahu</t>
  </si>
  <si>
    <t>šaZa</t>
  </si>
  <si>
    <t>0,5*0,5*1,0</t>
  </si>
  <si>
    <t>"odpadkové koše=" 2*(0,35*0,35*0,8)</t>
  </si>
  <si>
    <t>13</t>
  </si>
  <si>
    <t>133202019</t>
  </si>
  <si>
    <t>Příplatek za lepivost u hloubení šachet ručním nebo pneum nářadím v horninách tř. 3</t>
  </si>
  <si>
    <t>-1045068878</t>
  </si>
  <si>
    <t>14</t>
  </si>
  <si>
    <t>162201102</t>
  </si>
  <si>
    <t>Vodorovné přemístění do 50 m výkopku/sypaniny z horniny tř. 1 až 4</t>
  </si>
  <si>
    <t>1749598247</t>
  </si>
  <si>
    <t>"zemina použita na HTÚ</t>
  </si>
  <si>
    <t>zasZa+obsObrZa</t>
  </si>
  <si>
    <t>162701105</t>
  </si>
  <si>
    <t>Vodorovné přemístění do 10000 m výkopku/sypaniny z horniny tř. 1 až 4</t>
  </si>
  <si>
    <t>587965941</t>
  </si>
  <si>
    <t>"výkopy=" ryZa+orZa+sa1+odKomZa</t>
  </si>
  <si>
    <t>"odpočet zeminy pro zpětné použití=" -htú</t>
  </si>
  <si>
    <t>16</t>
  </si>
  <si>
    <t>167101101</t>
  </si>
  <si>
    <t>Nakládání výkopku z hornin tř. 1 až 4 do 100 m3</t>
  </si>
  <si>
    <t>2001220182</t>
  </si>
  <si>
    <t>"odvoz na terénní úpravy =" htú</t>
  </si>
  <si>
    <t>17</t>
  </si>
  <si>
    <t>171201201</t>
  </si>
  <si>
    <t>Uložení sypaniny na skládky</t>
  </si>
  <si>
    <t>-1144977341</t>
  </si>
  <si>
    <t>"na pozemku MŠ=" zasZa+obsObrZa</t>
  </si>
  <si>
    <t>"na řízenou skládku=" odvSZa</t>
  </si>
  <si>
    <t>18</t>
  </si>
  <si>
    <t>171201211</t>
  </si>
  <si>
    <t>Poplatek za uložení stavebního odpadu - zeminy a kameniva na skládce</t>
  </si>
  <si>
    <t>t</t>
  </si>
  <si>
    <t>-394111225</t>
  </si>
  <si>
    <t>odvSZa*2,0</t>
  </si>
  <si>
    <t>19</t>
  </si>
  <si>
    <t>174101101</t>
  </si>
  <si>
    <t>Zásyp jam, šachet rýh nebo kolem objektů sypaninou se zhutněním</t>
  </si>
  <si>
    <t>1150273177</t>
  </si>
  <si>
    <t>"zásypy ručně</t>
  </si>
  <si>
    <t>"pod vrstvu kačírku mezi obrubníky</t>
  </si>
  <si>
    <t>"koloběžkovíé dráhy, celkem tl. 250 mm=" kačZa*0,25</t>
  </si>
  <si>
    <t>"kolem vnější stany palisády pískoviště</t>
  </si>
  <si>
    <t xml:space="preserve">   (pi*1,85*1,85-pi*1,7*1,7)*0,40</t>
  </si>
  <si>
    <t>"po vyb.základech bet.truhlíků=" zaklBZa</t>
  </si>
  <si>
    <t>"čáts plocha povybouraném asf. povrchu vč. podkladu</t>
  </si>
  <si>
    <t>"   (mimo koloběžkovou dráhu)</t>
  </si>
  <si>
    <t>"   (9,4+0,8*2+0,6*2)=12,2 m</t>
  </si>
  <si>
    <t>"tl. 300 mm =" 2*(12,0*12,0-pi*5,5*5,5)*0,30</t>
  </si>
  <si>
    <t>"zpětné úpravy - provozorní komunikace=" odKomZa</t>
  </si>
  <si>
    <t>"plocha po vybourané retaco dlažbě na terénu</t>
  </si>
  <si>
    <t xml:space="preserve">   (plBZa1-dlZa2)*0,30</t>
  </si>
  <si>
    <t>20</t>
  </si>
  <si>
    <t>175101201</t>
  </si>
  <si>
    <t>Obsypání objektu nad přilehlým původním terénem sypaninou bez prohození sítem, uloženou do 3 m</t>
  </si>
  <si>
    <t>-313476843</t>
  </si>
  <si>
    <t>"kolem obrubníků (odpočet 1/2 kol. dráhy)=" (obrZa-92,0)*0,15*0,10</t>
  </si>
  <si>
    <t>175101209</t>
  </si>
  <si>
    <t>Příplatek k obsypání objektu za ruční prohození sypaniny sítem, uložené do 3 m</t>
  </si>
  <si>
    <t>1342591319</t>
  </si>
  <si>
    <t>22</t>
  </si>
  <si>
    <t>181951101</t>
  </si>
  <si>
    <t>Úprava pláně v hornině tř. 1 až 4 bez zhutnění</t>
  </si>
  <si>
    <t>1994800429</t>
  </si>
  <si>
    <t>htú/0,30</t>
  </si>
  <si>
    <t>23</t>
  </si>
  <si>
    <t>181951102</t>
  </si>
  <si>
    <t>Úprava pláně v hornině tř. 1 až 4 se zhutněním</t>
  </si>
  <si>
    <t>2073854514</t>
  </si>
  <si>
    <t>kačZa+dopadZa+pryžZa</t>
  </si>
  <si>
    <t>zamZa+pisZa+bluZa</t>
  </si>
  <si>
    <t>"provizorní komunikace=" 71,04</t>
  </si>
  <si>
    <t>Zakládání</t>
  </si>
  <si>
    <t>24</t>
  </si>
  <si>
    <t>224311114</t>
  </si>
  <si>
    <t>Vrty maloprofilové D do 156 mm úklon do 45° hl do 25 m hor. III a IV</t>
  </si>
  <si>
    <t>m</t>
  </si>
  <si>
    <t>383507743</t>
  </si>
  <si>
    <t xml:space="preserve">"srovnatelná položka pro vyvrtání odvoru pro drenáž </t>
  </si>
  <si>
    <t>"v šachtě=" 0,12</t>
  </si>
  <si>
    <t>25</t>
  </si>
  <si>
    <t>274313611</t>
  </si>
  <si>
    <t>Základové pásy z betonu tř. C 16/20</t>
  </si>
  <si>
    <t>-1297928533</t>
  </si>
  <si>
    <t>"základ pod schodšťové stupně - boční strana u vstupu</t>
  </si>
  <si>
    <t>"v bednění</t>
  </si>
  <si>
    <t>"základ=" (1,2*2)*0,35*(0,33-0,15)</t>
  </si>
  <si>
    <t>"horní práh=" (1,2*2)*0,33*0,3</t>
  </si>
  <si>
    <t>"základy v rýze, koef. na nerovnost stěn bez bednění 1,15</t>
  </si>
  <si>
    <t>(1,2*2)*0,35*(0,8-0,33)*1,15</t>
  </si>
  <si>
    <t>"kládový svah - patka=" (3,0*0,5*0,30)*1,15</t>
  </si>
  <si>
    <t>26</t>
  </si>
  <si>
    <t>274351121</t>
  </si>
  <si>
    <t>Zřízení bednění základových pasů rovného</t>
  </si>
  <si>
    <t>302568701</t>
  </si>
  <si>
    <t>"základ=" (1,2*2)*2*(0,33-0,15)</t>
  </si>
  <si>
    <t>"práh=" (1,2*2)*0,3*2+0,3*0,33*2</t>
  </si>
  <si>
    <t>27</t>
  </si>
  <si>
    <t>274351122</t>
  </si>
  <si>
    <t>Odstranění bednění základových pasů rovného</t>
  </si>
  <si>
    <t>1399897475</t>
  </si>
  <si>
    <t>28</t>
  </si>
  <si>
    <t>275313611</t>
  </si>
  <si>
    <t>Základové patky z betonu tř. C 16/20</t>
  </si>
  <si>
    <t>1374160237</t>
  </si>
  <si>
    <t>"patka - koef. na nerovnost stěn bez bednění 1,15</t>
  </si>
  <si>
    <t>2*(0,35*0,35*0,8)*1,15</t>
  </si>
  <si>
    <t>Svislé a kompletní konstrukce</t>
  </si>
  <si>
    <t>29</t>
  </si>
  <si>
    <t>338950102</t>
  </si>
  <si>
    <t>Osazení řady kůlů v rovině a ve svahu do 1:5 se zadusáním do betonu výška kůlu nad zemí do 1,0 m</t>
  </si>
  <si>
    <t>-1733471681</t>
  </si>
  <si>
    <t>"spoecifika dodávky kůlu u položení kladového svahu</t>
  </si>
  <si>
    <t>"srovnatelná položka:</t>
  </si>
  <si>
    <t>"osazen 1 kůl průměr 300=" 0,3</t>
  </si>
  <si>
    <t>30</t>
  </si>
  <si>
    <t>339921142</t>
  </si>
  <si>
    <t>Osazování dřevěných palisád do betonového základu v řadě výšky prvku přes 0,5 do 1 m</t>
  </si>
  <si>
    <t>-554831900</t>
  </si>
  <si>
    <t>"poznámka: v ceníkové položce  beton B8/10, spotřeba 0,3 m3/m</t>
  </si>
  <si>
    <t>"dno pod palisídou beton 450x100 mm, boční strany beton 2x(150x350) mm</t>
  </si>
  <si>
    <t>"pískoviště palisáda kulatá 150/1000 mm - délka=" 10,7</t>
  </si>
  <si>
    <t>31</t>
  </si>
  <si>
    <t>339921143</t>
  </si>
  <si>
    <t>Osazování dřevěných palisád do betonového základu v řadě výšky prvku přes 1 do 1,5 m</t>
  </si>
  <si>
    <t>-466841646</t>
  </si>
  <si>
    <t>"bludiště-palisáda kulatá 100/1500 mm - délka =" 25,64</t>
  </si>
  <si>
    <t>32</t>
  </si>
  <si>
    <t>M</t>
  </si>
  <si>
    <t>605912-1</t>
  </si>
  <si>
    <t>Kulatina dřevěná frézovaná dubová impregnovaná</t>
  </si>
  <si>
    <t>1578163283</t>
  </si>
  <si>
    <t>"pískoviště= (palZa1/0,15)= 71,333 = 72 ks</t>
  </si>
  <si>
    <t xml:space="preserve">   (72*1,0)*(pi*0,075*0,075)*1,10</t>
  </si>
  <si>
    <t>"bludiště= (palZa2/0,10)= 256,4 = 257 ks</t>
  </si>
  <si>
    <t xml:space="preserve">   (257*1,5)*(pi*0,05*0,05)*1,10</t>
  </si>
  <si>
    <t>Vodorovné konstrukce</t>
  </si>
  <si>
    <t>33</t>
  </si>
  <si>
    <t>430321313</t>
  </si>
  <si>
    <t>Schodišťová konstrukce a rampa ze ŽB tř. C 16/20</t>
  </si>
  <si>
    <t>-319673050</t>
  </si>
  <si>
    <t>"schodnice pod schody  u bočního vstupu</t>
  </si>
  <si>
    <t>"plocha=" 1,2*(2,56+1,5)</t>
  </si>
  <si>
    <t>"7*0,15 = 1,05 m</t>
  </si>
  <si>
    <t>"4*0,15 = 0,6 m</t>
  </si>
  <si>
    <t>"šikminy délka=" Sqrt(2,33*2,33+1,05*1,05) = 2,56 m</t>
  </si>
  <si>
    <t>"šikminy délka=" Sqrt(1,35*1,35+0,6*0,6) = 1,50 m</t>
  </si>
  <si>
    <t>"tl. 140 mm=" plSch*0,14</t>
  </si>
  <si>
    <t>34</t>
  </si>
  <si>
    <t>430362021</t>
  </si>
  <si>
    <t>Výztuž schodišťové konstrukce a rampy svařovanými sítěmi Kari</t>
  </si>
  <si>
    <t>60470100</t>
  </si>
  <si>
    <t>"KARI 150x150x6 (3,01 kg/m2)</t>
  </si>
  <si>
    <t>plSch*3,01/1000*1,10</t>
  </si>
  <si>
    <t>35</t>
  </si>
  <si>
    <t>431351121</t>
  </si>
  <si>
    <t>Zřízení bednění podest schodišť a ramp přímočarých v do 4 m</t>
  </si>
  <si>
    <t>-314470635</t>
  </si>
  <si>
    <t>"boční strany=" (2,56+1,5)*2*0,14</t>
  </si>
  <si>
    <t>36</t>
  </si>
  <si>
    <t>431351122</t>
  </si>
  <si>
    <t>Odstranění bednění podest schodišť a ramp přímočarých v do 4 m</t>
  </si>
  <si>
    <t>-674811385</t>
  </si>
  <si>
    <t>37</t>
  </si>
  <si>
    <t>434121416</t>
  </si>
  <si>
    <t>Osazení ŽB schodišťových stupňů drsných na schodnice</t>
  </si>
  <si>
    <t>-388093888</t>
  </si>
  <si>
    <t>1,2*11</t>
  </si>
  <si>
    <t>38</t>
  </si>
  <si>
    <t>5937375-2</t>
  </si>
  <si>
    <t>Schodišťový stupeň přímý vibrolisovaný 1200x350x150 přírodní hladký</t>
  </si>
  <si>
    <t>kus</t>
  </si>
  <si>
    <t>-96069871</t>
  </si>
  <si>
    <t>"nekrácené=" 11</t>
  </si>
  <si>
    <t>434311114</t>
  </si>
  <si>
    <t>Schodišťové stupně dusané na terén z betonu tř. C 16/20 bez potěru</t>
  </si>
  <si>
    <t>-366496265</t>
  </si>
  <si>
    <t>"zahrada MŠ=" 1,2*11</t>
  </si>
  <si>
    <t>40</t>
  </si>
  <si>
    <t>434351141</t>
  </si>
  <si>
    <t>Zřízení bednění stupňů přímočarých schodišť</t>
  </si>
  <si>
    <t>-1722510943</t>
  </si>
  <si>
    <t>1,2*0,15*11+(0,33*0,15)*11*2</t>
  </si>
  <si>
    <t>be3</t>
  </si>
  <si>
    <t>41</t>
  </si>
  <si>
    <t>451579777</t>
  </si>
  <si>
    <t>Příplatek ZKD 10 mm tl nad 100 mm u podkladu nebo lože pod dlažbu z kameniva těženého</t>
  </si>
  <si>
    <t>-896156249</t>
  </si>
  <si>
    <t>"celkem podsyp pod dlažbou tl. 40 mm (velkoformát.dlažba)</t>
  </si>
  <si>
    <t>"podsyp pod dlažbu z kameniva fr. 2/4=" dlZa2</t>
  </si>
  <si>
    <t>Komunikace pozemní</t>
  </si>
  <si>
    <t>42</t>
  </si>
  <si>
    <t>564251111</t>
  </si>
  <si>
    <t>Podklad nebo podsyp ze štěrkopísku ŠP tl 150 mm</t>
  </si>
  <si>
    <t>413158877</t>
  </si>
  <si>
    <t>"plocha bludiště celkem=" pi*3,5*3,5</t>
  </si>
  <si>
    <t>"odpočet obrubníků bludiště=" -obrZa3*0,05</t>
  </si>
  <si>
    <t>"odpočet palisád bludiště=" -257*(pi*0,05*0,05)</t>
  </si>
  <si>
    <t>43</t>
  </si>
  <si>
    <t>58337331</t>
  </si>
  <si>
    <t>štěrkopísek frakce 0/22</t>
  </si>
  <si>
    <t>1250852712</t>
  </si>
  <si>
    <t>"odpočet mateiálu z cen. položky=" -bluZa*0,30361</t>
  </si>
  <si>
    <t>44</t>
  </si>
  <si>
    <t>5833135</t>
  </si>
  <si>
    <t>kamenivo těžené drobné frakce 0/8</t>
  </si>
  <si>
    <t>-307318148</t>
  </si>
  <si>
    <t>"materiál do položky=" bluZa*0,30361/7</t>
  </si>
  <si>
    <t>45</t>
  </si>
  <si>
    <t>58333625</t>
  </si>
  <si>
    <t>kamenivo těžené hrubé frakce 4/8</t>
  </si>
  <si>
    <t>-1420788008</t>
  </si>
  <si>
    <t>46</t>
  </si>
  <si>
    <t>58333651</t>
  </si>
  <si>
    <t>kamenivo těžené hrubé frakce 8/16</t>
  </si>
  <si>
    <t>-229957053</t>
  </si>
  <si>
    <t>47</t>
  </si>
  <si>
    <t>58337402</t>
  </si>
  <si>
    <t>kamenivo dekorační (kačírek) frakce 16/22</t>
  </si>
  <si>
    <t>1414931952</t>
  </si>
  <si>
    <t>48</t>
  </si>
  <si>
    <t>583374-01</t>
  </si>
  <si>
    <t>Kamenivo z frakce 22/32 - kačírek</t>
  </si>
  <si>
    <t>188183884</t>
  </si>
  <si>
    <t>49</t>
  </si>
  <si>
    <t>583374-02</t>
  </si>
  <si>
    <t>Kamenivo z frakce 32/120 - valouny</t>
  </si>
  <si>
    <t>2061111641</t>
  </si>
  <si>
    <t>"koef. na velikost kameniva +10 %</t>
  </si>
  <si>
    <t>"materiál do položky=" (bluZa*0,30361/7)*1,10</t>
  </si>
  <si>
    <t>50</t>
  </si>
  <si>
    <t>583374-03</t>
  </si>
  <si>
    <t>Kamenivo z frakce 100/300 - valouny</t>
  </si>
  <si>
    <t>930110365</t>
  </si>
  <si>
    <t>"koef. na velikost kameniva +100 %</t>
  </si>
  <si>
    <t>"materiál do položky=" (bluZa*0,30361/7)*(1+1)</t>
  </si>
  <si>
    <t>51</t>
  </si>
  <si>
    <t>564681111</t>
  </si>
  <si>
    <t>Podklad z kameniva hrubého drceného vel. 63-125 mm tl 300 mm</t>
  </si>
  <si>
    <t>-874864788</t>
  </si>
  <si>
    <t>"provizorní komunikace - plocha=" 71,04</t>
  </si>
  <si>
    <t>52</t>
  </si>
  <si>
    <t>564730111</t>
  </si>
  <si>
    <t>Podklad z kameniva hrubého drceného vel. 16-32 mm tl 100 mm</t>
  </si>
  <si>
    <t>-1766580140</t>
  </si>
  <si>
    <t>"zámková dlažba+velkoform.dlažba=" zamZa+dlZa2</t>
  </si>
  <si>
    <t>"pod truhlíky=" orZa3</t>
  </si>
  <si>
    <t>53</t>
  </si>
  <si>
    <t>564750114</t>
  </si>
  <si>
    <t>Podklad z kameniva hrubého drceného vel. 16-32 mm tl 180 mm</t>
  </si>
  <si>
    <t>-1167225193</t>
  </si>
  <si>
    <t>54</t>
  </si>
  <si>
    <t>564760111</t>
  </si>
  <si>
    <t>Podklad z kameniva hrubého drceného vel. 16-32 mm tl 200 mm</t>
  </si>
  <si>
    <t>-144231084</t>
  </si>
  <si>
    <t>"šplhací kládový svah=" svahKZa</t>
  </si>
  <si>
    <t>55</t>
  </si>
  <si>
    <t>564801112</t>
  </si>
  <si>
    <t>Podklad ze štěrkodrtě ŠD tl 40 mm</t>
  </si>
  <si>
    <t>-897139588</t>
  </si>
  <si>
    <t>"FR 0/16=" pryžZa</t>
  </si>
  <si>
    <t>56</t>
  </si>
  <si>
    <t>564811111</t>
  </si>
  <si>
    <t>Podklad ze štěrkodrtě ŠD tl 50 mm</t>
  </si>
  <si>
    <t>1809910079</t>
  </si>
  <si>
    <t>"ŠD fr. 4/8</t>
  </si>
  <si>
    <t>"plocha pod 6 hrannou lavičkou=" 3,0*3,0</t>
  </si>
  <si>
    <t>57</t>
  </si>
  <si>
    <t>564811112</t>
  </si>
  <si>
    <t>Podklad ze štěrkodrtě ŠD tl 60 mm</t>
  </si>
  <si>
    <t>-957252637</t>
  </si>
  <si>
    <t>"pod šlapáky=" šlaZa</t>
  </si>
  <si>
    <t>58</t>
  </si>
  <si>
    <t>564831111</t>
  </si>
  <si>
    <t>Podklad ze štěrkodrtě ŠD tl 100 mm</t>
  </si>
  <si>
    <t>-229550855</t>
  </si>
  <si>
    <t>"pod ohniště=" pi*0,6*0,6</t>
  </si>
  <si>
    <t>59</t>
  </si>
  <si>
    <t>564851111</t>
  </si>
  <si>
    <t>Podklad ze štěrkodrtě ŠD tl 150 mm</t>
  </si>
  <si>
    <t>-1288701916</t>
  </si>
  <si>
    <t>"FR 0/32 - zámková dlažba=" zamZa</t>
  </si>
  <si>
    <t>"FR 0/32 - veloformát. dlažba=" dlZa2</t>
  </si>
  <si>
    <t>60</t>
  </si>
  <si>
    <t>565136111</t>
  </si>
  <si>
    <t>Asfaltový beton vrstva podkladní ACP 22 (obalované kamenivo OKH) tl 50 mm š do 3 m</t>
  </si>
  <si>
    <t>827793743</t>
  </si>
  <si>
    <t>61</t>
  </si>
  <si>
    <t>565191191</t>
  </si>
  <si>
    <t>Podklad ploch pro tělovýchovu - drenáž pod podklad z asfaltového koberce</t>
  </si>
  <si>
    <t>-2139496871</t>
  </si>
  <si>
    <t>"napojení drenáže do šachty - viz pražová plocha=" 3,6</t>
  </si>
  <si>
    <t>62</t>
  </si>
  <si>
    <t>576136111</t>
  </si>
  <si>
    <t>Asfaltový koberec otevřený AKO 8 (AKOJ) tl 40 mm š do 3 m z modifikovaného asfaltu</t>
  </si>
  <si>
    <t>-886268400</t>
  </si>
  <si>
    <t>"odpočet kruhových prvků=" -2*(pi*1,5*1,5)</t>
  </si>
  <si>
    <t>63</t>
  </si>
  <si>
    <t>579211120</t>
  </si>
  <si>
    <t>Strojně litý pryžový povrch 1-vrstvý tl 13 mm 1 základní barva s impregnací na beton do 300 m2</t>
  </si>
  <si>
    <t>1306872132</t>
  </si>
  <si>
    <t>"pryžová zpěvněná plocha u koloběžkové dráhy</t>
  </si>
  <si>
    <t>"plocha=" 69,4+69,4</t>
  </si>
  <si>
    <t>64</t>
  </si>
  <si>
    <t>581124113</t>
  </si>
  <si>
    <t>Kryt z betonu komunikace pro pěší tl. 130 mm</t>
  </si>
  <si>
    <t>-1503856949</t>
  </si>
  <si>
    <t>"pryžová plocha prohlubeň, koef. na plochu 1,05</t>
  </si>
  <si>
    <t>(pi*1,5*1,5)*1,05</t>
  </si>
  <si>
    <t>"pryžová plocha - vypuklina tl. 130-430 mm</t>
  </si>
  <si>
    <t>"plocha počítána kef. množství= (0,13*2+0,33)/2=0,295 mm</t>
  </si>
  <si>
    <t>"   0,295/0,13= 2,3</t>
  </si>
  <si>
    <t>"plocha počítána kef. množství=" (pi*1,5*1,5)*2,3</t>
  </si>
  <si>
    <t>65</t>
  </si>
  <si>
    <t>591141111</t>
  </si>
  <si>
    <t>Kladení dlažby z kostek velkých z kamene na MC tl 50 mm</t>
  </si>
  <si>
    <t>-939729792</t>
  </si>
  <si>
    <t>"lem ohniště=" 2*pi*0,6</t>
  </si>
  <si>
    <t>66</t>
  </si>
  <si>
    <t>58381008</t>
  </si>
  <si>
    <t>kostka dlažební žula velká 15/17</t>
  </si>
  <si>
    <t>573640236</t>
  </si>
  <si>
    <t>kost1*0,20*1,01</t>
  </si>
  <si>
    <t>0,762*1,01 'Přepočtené koeficientem množství</t>
  </si>
  <si>
    <t>67</t>
  </si>
  <si>
    <t>591241111</t>
  </si>
  <si>
    <t>Kladení dlažby z kostek drobných z kamene na MC tl 50 mm</t>
  </si>
  <si>
    <t>-765356261</t>
  </si>
  <si>
    <t>"plocha ohniště vč. lemu=" pi*0,6*0,6</t>
  </si>
  <si>
    <t>68</t>
  </si>
  <si>
    <t>58381007</t>
  </si>
  <si>
    <t>kostka dlažební žula drobná 8/10</t>
  </si>
  <si>
    <t>-1371632930</t>
  </si>
  <si>
    <t>kost2*1,02</t>
  </si>
  <si>
    <t>1,154*1,02 'Přepočtené koeficientem množství</t>
  </si>
  <si>
    <t>69</t>
  </si>
  <si>
    <t>591411111</t>
  </si>
  <si>
    <t>Kladení dlažby z mozaiky jednobarevné komunikací pro pěší lože z kameniva</t>
  </si>
  <si>
    <t>571095609</t>
  </si>
  <si>
    <t>"srovnatelná položka pro pracnost šlapáků z dlažby</t>
  </si>
  <si>
    <t xml:space="preserve">"délka 19,0 m= 19,0/0,5+1 = ks" 39 </t>
  </si>
  <si>
    <t>"velikost 390x340x40 mm</t>
  </si>
  <si>
    <t>"plocha=" šlaZaB*0,39*0,34</t>
  </si>
  <si>
    <t>70</t>
  </si>
  <si>
    <t>59245-01</t>
  </si>
  <si>
    <t>Dlažba - originální břidlicový šlapák reliéfní 490 x 340 x 40 mm</t>
  </si>
  <si>
    <t>-2097737842</t>
  </si>
  <si>
    <t>71</t>
  </si>
  <si>
    <t>596211110</t>
  </si>
  <si>
    <t>Kladení zámkové dlažby komunikací pro pěší tl 60 mm skupiny A pl do 50 m2</t>
  </si>
  <si>
    <t>1927665947</t>
  </si>
  <si>
    <t>"v ceně lože z kameniva tl. 40 mm</t>
  </si>
  <si>
    <t>"koloběžková dráha - plocha celkem=" 73,42</t>
  </si>
  <si>
    <t>"odpočet zahradních obrubníků kolem dráhy=" -obrZa2*0,05</t>
  </si>
  <si>
    <t>72</t>
  </si>
  <si>
    <t>592450-1</t>
  </si>
  <si>
    <t>dlažba zámková  100x100x60 mm přírodní hladká</t>
  </si>
  <si>
    <t>-816956064</t>
  </si>
  <si>
    <t>zamZa*1,05</t>
  </si>
  <si>
    <t>73</t>
  </si>
  <si>
    <t>596811220</t>
  </si>
  <si>
    <t>Kladení betonové dlažby komunikací pro pěší do lože z kameniva vel do 0,25 m2 plochy do 50 m2</t>
  </si>
  <si>
    <t>77841670</t>
  </si>
  <si>
    <t>"v ceně položky lože z kameniva těženého tl. 30 mm</t>
  </si>
  <si>
    <t>"plocha-velkoform.dlažba na terén=" 42,17+33,07</t>
  </si>
  <si>
    <t>"odpočet obrubníků=" -obrZa1*0,05</t>
  </si>
  <si>
    <t>74</t>
  </si>
  <si>
    <t>59245601.2</t>
  </si>
  <si>
    <t>dlažba desková betonová 600x400x40mm přírodní hladká</t>
  </si>
  <si>
    <t>403907548</t>
  </si>
  <si>
    <t>dlZa2*1,02</t>
  </si>
  <si>
    <t>75</t>
  </si>
  <si>
    <t>596911112</t>
  </si>
  <si>
    <t>Kladení šlapáků ve svahu do 1:2</t>
  </si>
  <si>
    <t>-682871003</t>
  </si>
  <si>
    <t>"šikmina= Sqrt(2,5*2,5+1,07*1,07) = 2,75 m</t>
  </si>
  <si>
    <t>"kladový svah =" 3,0*2,75</t>
  </si>
  <si>
    <t>76</t>
  </si>
  <si>
    <t>-1951667627</t>
  </si>
  <si>
    <t>"šlapáky - 2,75/0,3 = 9,167 ks, počítána ks= 10</t>
  </si>
  <si>
    <t>10*3,0*(pi*0,15*0,15)</t>
  </si>
  <si>
    <t>"sloup u kádového svahu=" 2,0*(pi*0,15*0,15)*1,10</t>
  </si>
  <si>
    <t>Úpravy povrchů, podlahy a osazování výplní</t>
  </si>
  <si>
    <t>77</t>
  </si>
  <si>
    <t>637121111</t>
  </si>
  <si>
    <t>Okapový chodník z kačírku tl 100 mm s udusáním</t>
  </si>
  <si>
    <t>2136932918</t>
  </si>
  <si>
    <t>"srovnatelná položka pro plochu mezi kolob.dráhami=" 7,41</t>
  </si>
  <si>
    <t>Trubní vedení</t>
  </si>
  <si>
    <t>78</t>
  </si>
  <si>
    <t>899101211</t>
  </si>
  <si>
    <t>Demontáž poklopů litinových nebo ocelových včetně rámů hmotnosti do 50 kg</t>
  </si>
  <si>
    <t>463080728</t>
  </si>
  <si>
    <t>79</t>
  </si>
  <si>
    <t>899102112</t>
  </si>
  <si>
    <t>Osazení poklopů litinových nebo ocelových včetně rámů pro třídu zatížení A15, A50</t>
  </si>
  <si>
    <t>438681943</t>
  </si>
  <si>
    <t>"v koloběžkové dráze=" 2</t>
  </si>
  <si>
    <t>80</t>
  </si>
  <si>
    <t>59224660</t>
  </si>
  <si>
    <t>poklop šachtový betonová výplň+litina 785(610)x16mm D 400mm bez odvětrání</t>
  </si>
  <si>
    <t>1215955805</t>
  </si>
  <si>
    <t>"vč. rámu=" 2</t>
  </si>
  <si>
    <t>81</t>
  </si>
  <si>
    <t>899331111</t>
  </si>
  <si>
    <t>Výšková úprava uličního vstupu nebo vpusti do 200 mm zvýšením poklopu</t>
  </si>
  <si>
    <t>-1810031820</t>
  </si>
  <si>
    <t>"v ploše koloběžkové dráhy, výšku přizpůsobit terénu,</t>
  </si>
  <si>
    <t>"nově osazeny kulaté poklopy=" 2</t>
  </si>
  <si>
    <t>Ostatní konstrukce a práce, bourání</t>
  </si>
  <si>
    <t>82</t>
  </si>
  <si>
    <t>936104213</t>
  </si>
  <si>
    <t>Montáž odpadkového koše kotevními šrouby na pevný podklad</t>
  </si>
  <si>
    <t>41457304</t>
  </si>
  <si>
    <t>odpKoš</t>
  </si>
  <si>
    <t>"celkem=" 2</t>
  </si>
  <si>
    <t>83</t>
  </si>
  <si>
    <t>749-088-4</t>
  </si>
  <si>
    <t>Dřevěný odpadkový koš kulatý se stříškou, h=1000 mm, průměr 390 mm, objem 60 l</t>
  </si>
  <si>
    <t>-639699911</t>
  </si>
  <si>
    <t>"Specifikace:</t>
  </si>
  <si>
    <t>"- dřevěný odpadkový koš kulatý se stříškou</t>
  </si>
  <si>
    <t>"- moderní design</t>
  </si>
  <si>
    <t>"- povrchová úprava vypalovaná barva dle výběru nebo žárový zinek</t>
  </si>
  <si>
    <t>"- dřevo ošetřené 3x lazurou, odstín dle výběru</t>
  </si>
  <si>
    <t>"- koš vybaven vyjímatelnou pozinkovanou vložkou</t>
  </si>
  <si>
    <t>"- vysoká odolnost proti vandalizmu</t>
  </si>
  <si>
    <t>"- výška 1000 mm</t>
  </si>
  <si>
    <t>"- průměr 390 mm</t>
  </si>
  <si>
    <t>"- objem 60 l</t>
  </si>
  <si>
    <t>"- hmotnost 26 kg</t>
  </si>
  <si>
    <t>"- kotvení koše šrouby nebo betonováním</t>
  </si>
  <si>
    <t>"- záruka 2 roky</t>
  </si>
  <si>
    <t>"poznámka:</t>
  </si>
  <si>
    <t>"před zakoupení odsouhlasit výběr koše investorem</t>
  </si>
  <si>
    <t>84</t>
  </si>
  <si>
    <t>936124112.1</t>
  </si>
  <si>
    <t xml:space="preserve">Montáž - lavička  dřevěná kolem stromu šestihranná </t>
  </si>
  <si>
    <t>404128514</t>
  </si>
  <si>
    <t>"celkem=" 1</t>
  </si>
  <si>
    <t>85</t>
  </si>
  <si>
    <t>74910105</t>
  </si>
  <si>
    <t>lavička kolem stromu s opěradlem nekotvená 6 hranná - viz specifikace</t>
  </si>
  <si>
    <t>-2022717075</t>
  </si>
  <si>
    <t>86</t>
  </si>
  <si>
    <t>953961113</t>
  </si>
  <si>
    <t>Kotvy chemickým tmelem M 12 hl 110 mm do betonu, ŽB nebo kamene s vyvrtáním otvoru</t>
  </si>
  <si>
    <t>593877561</t>
  </si>
  <si>
    <t>"kotvení odpadkového koše=" 4*2</t>
  </si>
  <si>
    <t>91</t>
  </si>
  <si>
    <t>Doplňující konstrukce a práce pozemních komunikací, letišť a ploch</t>
  </si>
  <si>
    <t>87</t>
  </si>
  <si>
    <t>916331112</t>
  </si>
  <si>
    <t>Osazení zahradního obrubníku betonového do lože z betonu s boční opěrou</t>
  </si>
  <si>
    <t>398953980</t>
  </si>
  <si>
    <t>"u velkoformátové dlažby=" 16,0+12,5</t>
  </si>
  <si>
    <t>"část - pryžová zpevněná plocha- mimo dráhu koloběžky=" 2*(2*pi*4,7)/4</t>
  </si>
  <si>
    <t>"dráha pro koloběžky =" 2*92,0</t>
  </si>
  <si>
    <t>"bludiště=" 2*pi*3,5</t>
  </si>
  <si>
    <t>88</t>
  </si>
  <si>
    <t>59217011.1</t>
  </si>
  <si>
    <t>obrubník betonový zahradní 500x50x200mm přírobní hladký</t>
  </si>
  <si>
    <t>-987004270</t>
  </si>
  <si>
    <t>obrZa*2*1,01</t>
  </si>
  <si>
    <t>89</t>
  </si>
  <si>
    <t>919726122</t>
  </si>
  <si>
    <t>Geotextilie pro ochranu, separaci a filtraci netkaná měrná hmotnost do 300 g/m2</t>
  </si>
  <si>
    <t>1688010682</t>
  </si>
  <si>
    <t>"poznámka: pod dopadové plochy viz položka povrchů dopad. ploch</t>
  </si>
  <si>
    <t>"pod plochy:</t>
  </si>
  <si>
    <t>"- kačírku=" kačZa</t>
  </si>
  <si>
    <t>"- zámkové dlažby na upravený terén zeminy=" zamZa</t>
  </si>
  <si>
    <t>"- velkoform. dlažby na upravený terén zeminy=" dlZa2</t>
  </si>
  <si>
    <t>"- na terén pod pískoviště=" pisZa</t>
  </si>
  <si>
    <t>"- plocha bludiště=" bluZa</t>
  </si>
  <si>
    <t>" - truthlíků=" orZa3</t>
  </si>
  <si>
    <t>"6 dranná lavička=" plLav</t>
  </si>
  <si>
    <t>"- provizorní komunikace=" komPZa</t>
  </si>
  <si>
    <t>90</t>
  </si>
  <si>
    <t>919735122</t>
  </si>
  <si>
    <t>Řezání stávajícího betonového krytu hl do 100 mm</t>
  </si>
  <si>
    <t>939175385</t>
  </si>
  <si>
    <t xml:space="preserve">"zámk. dlažba u obrubníků kol. dráha </t>
  </si>
  <si>
    <t>"50%=" ((92,0-13,75)*2)*0,5</t>
  </si>
  <si>
    <t>919735122.1</t>
  </si>
  <si>
    <t>Řezání stávajícího betonového krytu hl do 50 mm</t>
  </si>
  <si>
    <t>1278904119</t>
  </si>
  <si>
    <t>"velkoformátová dlažba=" 16,0+12,5+2*(5,5+6,25)</t>
  </si>
  <si>
    <t>"obrubníky kol. dráha=" (92,0-13,75)*2</t>
  </si>
  <si>
    <t>93</t>
  </si>
  <si>
    <t>Různé dokončovací konstrukce a práce inženýrských staveb</t>
  </si>
  <si>
    <t>92</t>
  </si>
  <si>
    <t>936-Pozn.</t>
  </si>
  <si>
    <t>Poznámka - herní prvky</t>
  </si>
  <si>
    <t>1985762541</t>
  </si>
  <si>
    <t>936004121</t>
  </si>
  <si>
    <t>Zřízení vnitřního prostoru dětského pískoviště včetně podkladní vrstvy, dlažby a vrstvy písku</t>
  </si>
  <si>
    <t>-1332560113</t>
  </si>
  <si>
    <t>"skladba</t>
  </si>
  <si>
    <t>"ŠP fr. 0/22, množství  0,4175 t/m2 = tl. 220 mm</t>
  </si>
  <si>
    <t>"kamenivo hrubé drcené fr. 32/63, množství 0,2916 t = tl. 150 mm</t>
  </si>
  <si>
    <t>"škvára netříděná, množství 0,08483 t = tl. 60 mm</t>
  </si>
  <si>
    <t>"dno pískoviště - volně uložená dlažba na sraz</t>
  </si>
  <si>
    <t>" (použité vybourané teraco dlažby)</t>
  </si>
  <si>
    <t>"plocha (průměr 3,10 m)=" pi*1,55*1,55</t>
  </si>
  <si>
    <t>94</t>
  </si>
  <si>
    <t>977715828</t>
  </si>
  <si>
    <t>"odpočet materiáku z cen.položky=" -pisZa*0,4175</t>
  </si>
  <si>
    <t>95</t>
  </si>
  <si>
    <t>58331351</t>
  </si>
  <si>
    <t>kamenivo těžené drobné frakce 0/4</t>
  </si>
  <si>
    <t>540175994</t>
  </si>
  <si>
    <t>"materiál do ceníkové položky</t>
  </si>
  <si>
    <t>"jemný písek na dětská pískoviště fr. 0/4 mm, tl. 300 mm</t>
  </si>
  <si>
    <t xml:space="preserve">"dle on-line kalkulačky spotřeba tun=" 3,4 </t>
  </si>
  <si>
    <t>96</t>
  </si>
  <si>
    <t>59248005</t>
  </si>
  <si>
    <t>dlažba plošná betonová chodníková 300x300x50mm přírodní</t>
  </si>
  <si>
    <t>246784969</t>
  </si>
  <si>
    <t>"odpočet materiálu z cen. položky, bude použita</t>
  </si>
  <si>
    <t>"vybouraná dlažba ze stavby=" -pisZa*1,02</t>
  </si>
  <si>
    <t>97</t>
  </si>
  <si>
    <t>58711110</t>
  </si>
  <si>
    <t>škvára netříděná</t>
  </si>
  <si>
    <t>-1484419920</t>
  </si>
  <si>
    <t>"odpočet materiálu z cen. položky=" -pisZa*0,08483</t>
  </si>
  <si>
    <t>98</t>
  </si>
  <si>
    <t>936009111</t>
  </si>
  <si>
    <t>Bezpečnostní dopadová plocha venkovní na dětském hřišti tl 30 cm ze štěrku frakce 4-8 mm</t>
  </si>
  <si>
    <t>1119592821</t>
  </si>
  <si>
    <t xml:space="preserve">"součástí ceníkové položky je kamenivo 0,6 t/m2 </t>
  </si>
  <si>
    <t>"   a geotextilie tkaná separační, filtrační, výztužná PP pevnost v tahu 60kN/m</t>
  </si>
  <si>
    <t>"plocha lanové pyramidy=" 50,27</t>
  </si>
  <si>
    <t>"plocha vícemístné houpačky=" 21,28</t>
  </si>
  <si>
    <t>"plocha prolézačky=" 54,14</t>
  </si>
  <si>
    <t>99</t>
  </si>
  <si>
    <t>936-088-1</t>
  </si>
  <si>
    <t>Montáž lanové houpačky - komplet</t>
  </si>
  <si>
    <t>-1503690695</t>
  </si>
  <si>
    <t>"v ceně kompletní montáž</t>
  </si>
  <si>
    <t>"- zemní práce, základy, kotvení, montáž houpačky</t>
  </si>
  <si>
    <t>" mimo prací pro dopadové plochy</t>
  </si>
  <si>
    <t>"soubor=" 1</t>
  </si>
  <si>
    <t>100</t>
  </si>
  <si>
    <t>749-088-3</t>
  </si>
  <si>
    <t>Dodávka - houpačka lanová - viz popis v PD</t>
  </si>
  <si>
    <t>1527744442</t>
  </si>
  <si>
    <t>101</t>
  </si>
  <si>
    <t>936-088-2</t>
  </si>
  <si>
    <t>Doprava lanové houpačky - komplet</t>
  </si>
  <si>
    <t>sbr.</t>
  </si>
  <si>
    <t>1888677134</t>
  </si>
  <si>
    <t>102</t>
  </si>
  <si>
    <t>936-088-4</t>
  </si>
  <si>
    <t>Montáž lanové pyramidy- komplet</t>
  </si>
  <si>
    <t>-649146927</t>
  </si>
  <si>
    <t>"- zemní práce, základy, kotvení, montáž pyramidy</t>
  </si>
  <si>
    <t>103</t>
  </si>
  <si>
    <t>749-088-5</t>
  </si>
  <si>
    <t>Dodávka -  Lanová pyramida  - výška 3,0 m, výška pádu 1,0 m, 6 zámků:</t>
  </si>
  <si>
    <t>-1324742506</t>
  </si>
  <si>
    <t>"Popis:</t>
  </si>
  <si>
    <t xml:space="preserve">"Nosný sloup Lanové pyramidy je vyroben z konstrukční oceli </t>
  </si>
  <si>
    <t xml:space="preserve">"o průměru 114 mm. Sloup je chráněn proti korozi žárovým  </t>
  </si>
  <si>
    <t>"zinkováním a uložen do betonového lože.</t>
  </si>
  <si>
    <t xml:space="preserve">"Lana jsou vyrobena z materiálu HERKULES(16mm lana z  </t>
  </si>
  <si>
    <t xml:space="preserve">"polypropylenu s vnitřním ocelovým jádrem) a jsou spojována  </t>
  </si>
  <si>
    <t xml:space="preserve">"plastovými nebo hliníkovými spoji. </t>
  </si>
  <si>
    <t>"Napínací zámky jsou nerezové. Veškerý spojovací</t>
  </si>
  <si>
    <t>"materiál je pozinkovaný nebo nerezový.</t>
  </si>
  <si>
    <t>"kus=" 1</t>
  </si>
  <si>
    <t>104</t>
  </si>
  <si>
    <t>936-088-6</t>
  </si>
  <si>
    <t>Doprava lanové pyramidy</t>
  </si>
  <si>
    <t>-237823722</t>
  </si>
  <si>
    <t>105</t>
  </si>
  <si>
    <t>936-088-7</t>
  </si>
  <si>
    <t>Montáž přemístěných prvků - prolézačky, houpačky, lanové stěny</t>
  </si>
  <si>
    <t>966268994</t>
  </si>
  <si>
    <t>"- zemní práce, základy,  montáže</t>
  </si>
  <si>
    <t>106</t>
  </si>
  <si>
    <t>936-088-8</t>
  </si>
  <si>
    <t>Repase - prolézačky, houpačky, lanové stěny</t>
  </si>
  <si>
    <t>17179931</t>
  </si>
  <si>
    <t>"nátěry, kontrola lan. úchytů apod.=" 1</t>
  </si>
  <si>
    <t>107</t>
  </si>
  <si>
    <t>936124113.1</t>
  </si>
  <si>
    <t>Montáž lavičky stabilní na pevný podklad - osazení</t>
  </si>
  <si>
    <t>203782503</t>
  </si>
  <si>
    <t>"lavičky u ohniště=" 5</t>
  </si>
  <si>
    <t>"srovnatelná položka pro osazení truhlíků=" 3</t>
  </si>
  <si>
    <t>108</t>
  </si>
  <si>
    <t>749-088-1</t>
  </si>
  <si>
    <t>Lavička dubová z kulatiny - viz popis výrobků v PD</t>
  </si>
  <si>
    <t>-911068661</t>
  </si>
  <si>
    <t>109</t>
  </si>
  <si>
    <t>749-088-2</t>
  </si>
  <si>
    <t>Truhlík DB pro bylinky 1200x600 mm  - viz popis výrobků v PD</t>
  </si>
  <si>
    <t>1417772935</t>
  </si>
  <si>
    <t>Různé dokončovací konstrukce a práce pozemních staveb</t>
  </si>
  <si>
    <t>110</t>
  </si>
  <si>
    <t>953-088-1</t>
  </si>
  <si>
    <t>Dodáva a montáž - jutové lano D=30 mm s uzly a´ 500 mm, kotvení do dř.sloupu</t>
  </si>
  <si>
    <t>1997394500</t>
  </si>
  <si>
    <t>"kládový svah</t>
  </si>
  <si>
    <t>"2*pi*0,15*1,10+2,75*1,10 = 4,062 m</t>
  </si>
  <si>
    <t>"délka=" 4,0</t>
  </si>
  <si>
    <t>111</t>
  </si>
  <si>
    <t>953961113.1</t>
  </si>
  <si>
    <t>Kotvy chemickým tmelem M 12 hl 200 mm do betonu, ŽB nebo kamene s vyvrtáním otvoru</t>
  </si>
  <si>
    <t>-1061538460</t>
  </si>
  <si>
    <t>"kládový svah=" 4</t>
  </si>
  <si>
    <t>112</t>
  </si>
  <si>
    <t>31197004</t>
  </si>
  <si>
    <t>tyč závitová Pz 4,6 M12</t>
  </si>
  <si>
    <t>-1023602060</t>
  </si>
  <si>
    <t>4*0,4*1,10</t>
  </si>
  <si>
    <t>Bourání konstrukcí</t>
  </si>
  <si>
    <t>113</t>
  </si>
  <si>
    <t>961044111</t>
  </si>
  <si>
    <t>Bourání základů z betonu prostého</t>
  </si>
  <si>
    <t>1563066338</t>
  </si>
  <si>
    <t>"pod truhlíky=" (2,35+1,54+2,7+1,52)*0,8</t>
  </si>
  <si>
    <t>114</t>
  </si>
  <si>
    <t>962042321</t>
  </si>
  <si>
    <t>Bourání zdiva nadzákladového z betonu prostého přes 1 m3</t>
  </si>
  <si>
    <t>-1112324170</t>
  </si>
  <si>
    <t>"bet.truhlíky, koef. 0,8 (zemina v truhlícách)</t>
  </si>
  <si>
    <t>((2,35+1,54)*1,0+(2,7+1,52)*0,75)*0,8</t>
  </si>
  <si>
    <t>"lem pískovišť=" 2*(4,0*4*0,15*0,5)</t>
  </si>
  <si>
    <t>115</t>
  </si>
  <si>
    <t>965046111</t>
  </si>
  <si>
    <t>Broušení stávajících betonových podlah úběr do 3 mm</t>
  </si>
  <si>
    <t>428205163</t>
  </si>
  <si>
    <t>"malta/lepidlo pod teraco dlažbou="  dlZa1</t>
  </si>
  <si>
    <t>116</t>
  </si>
  <si>
    <t>965081313</t>
  </si>
  <si>
    <t>Bourání podlah z dlaždic betonových, teracových nebo čedičových tl do 20 mm plochy přes 1 m2</t>
  </si>
  <si>
    <t>1522764024</t>
  </si>
  <si>
    <t>"teraco dlažba lepená - plocha=" dlZa1</t>
  </si>
  <si>
    <t>117</t>
  </si>
  <si>
    <t>966001112</t>
  </si>
  <si>
    <t>Odstranění dětské houpačky kládové</t>
  </si>
  <si>
    <t>-847042937</t>
  </si>
  <si>
    <t>"demontáž pro zpětné poučití=" 1</t>
  </si>
  <si>
    <t>118</t>
  </si>
  <si>
    <t>966001113</t>
  </si>
  <si>
    <t>Odstranění dětské houpačky pružinové</t>
  </si>
  <si>
    <t>1874150953</t>
  </si>
  <si>
    <t>"celkem =" 2</t>
  </si>
  <si>
    <t>119</t>
  </si>
  <si>
    <t>9660011-1</t>
  </si>
  <si>
    <t>Odstranění lanové stěny (pro zpětné použití)</t>
  </si>
  <si>
    <t>-824547372</t>
  </si>
  <si>
    <t>120</t>
  </si>
  <si>
    <t>9660011-2</t>
  </si>
  <si>
    <t>Odstranění průlezky - místo uložení (sklad) určí investor</t>
  </si>
  <si>
    <t>-360043541</t>
  </si>
  <si>
    <t>121</t>
  </si>
  <si>
    <t>966001212</t>
  </si>
  <si>
    <t>Odstranění lavičky stabilní kotvené šrouby na pevný podklad</t>
  </si>
  <si>
    <t>-356636991</t>
  </si>
  <si>
    <t>"srovnatelná položka pro:</t>
  </si>
  <si>
    <t>"odstranění stolu pro stolní tenis=" 1</t>
  </si>
  <si>
    <t>122</t>
  </si>
  <si>
    <t>966001411</t>
  </si>
  <si>
    <t>Odstranění stojanu na kola kotveného šrouby</t>
  </si>
  <si>
    <t>-1640304047</t>
  </si>
  <si>
    <t>"srovnatelná položka pro odstanění truhlíků dřevěných=" 2+2</t>
  </si>
  <si>
    <t>997</t>
  </si>
  <si>
    <t>Přesun sutě</t>
  </si>
  <si>
    <t>123</t>
  </si>
  <si>
    <t>997013831.2</t>
  </si>
  <si>
    <t>Poplatek za uložení stavebního směsného odpadu na skládce (skládkovné)</t>
  </si>
  <si>
    <t>733902297</t>
  </si>
  <si>
    <t>"ostatní suť</t>
  </si>
  <si>
    <t>"suť celkem=" 367,83</t>
  </si>
  <si>
    <t>"odpočet=" -su1</t>
  </si>
  <si>
    <t>124</t>
  </si>
  <si>
    <t>997013831.3</t>
  </si>
  <si>
    <t>Poplatek za uložení stavebního  odpadu na skládce (skládkovné) k recyklaci</t>
  </si>
  <si>
    <t>761684391</t>
  </si>
  <si>
    <t>"živice=" 29,726</t>
  </si>
  <si>
    <t>"beton=" 23,636+189,581+12,975+17,697+5,036</t>
  </si>
  <si>
    <t>"kamenivo=" 31,258+46,245+9,6</t>
  </si>
  <si>
    <t>125</t>
  </si>
  <si>
    <t>997221551</t>
  </si>
  <si>
    <t>Vodorovná doprava suti ze sypkých materiálů do 1 km</t>
  </si>
  <si>
    <t>1763705533</t>
  </si>
  <si>
    <t>126</t>
  </si>
  <si>
    <t>997221559</t>
  </si>
  <si>
    <t>Příplatek ZKD 1 km u vodorovné dopravy suti ze sypkých materiálů</t>
  </si>
  <si>
    <t>841027453</t>
  </si>
  <si>
    <t>367,83*10 'Přepočtené koeficientem množství</t>
  </si>
  <si>
    <t>127</t>
  </si>
  <si>
    <t>997221611</t>
  </si>
  <si>
    <t>Nakládání suti na dopravní prostředky pro vodorovnou dopravu</t>
  </si>
  <si>
    <t>-520677790</t>
  </si>
  <si>
    <t>998</t>
  </si>
  <si>
    <t>Přesun hmot</t>
  </si>
  <si>
    <t>159</t>
  </si>
  <si>
    <t>998017001</t>
  </si>
  <si>
    <t>Přesun hmot s omezením mechanizace pro budovy v do 6 m</t>
  </si>
  <si>
    <t>-1657086007</t>
  </si>
  <si>
    <t>"obory 2, 3 , 4 =" 3,585+7,548+6,467</t>
  </si>
  <si>
    <t>128</t>
  </si>
  <si>
    <t>998223011</t>
  </si>
  <si>
    <t>Přesun hmot pro pozemní komunikace s krytem dlážděným</t>
  </si>
  <si>
    <t>42059652</t>
  </si>
  <si>
    <t>"pro položky HSV (mimo pol. poř.č. 42-64)</t>
  </si>
  <si>
    <t>"hmotnost celkem=" 393,071</t>
  </si>
  <si>
    <t>"odpočet=" -(hm1+hm2)</t>
  </si>
  <si>
    <t>129</t>
  </si>
  <si>
    <t>998225111</t>
  </si>
  <si>
    <t>Přesun hmot pro pozemní komunikace s krytem z kamene, monolitickým betonovým nebo živičným</t>
  </si>
  <si>
    <t>644768121</t>
  </si>
  <si>
    <t>"přesun pro položky poř.č. 42-64 =" 223,511</t>
  </si>
  <si>
    <t>PSV</t>
  </si>
  <si>
    <t>Práce a dodávky PSV</t>
  </si>
  <si>
    <t>711</t>
  </si>
  <si>
    <t>Izolace proti vodě, vlhkosti a plynům</t>
  </si>
  <si>
    <t>130</t>
  </si>
  <si>
    <t>711111001</t>
  </si>
  <si>
    <t>Provedení izolace proti zemní vlhkosti vodorovné za studena nátěrem penetračním</t>
  </si>
  <si>
    <t>-563464207</t>
  </si>
  <si>
    <t>"ochrana dřevěných kůlů pod terénem - nátěr palisád:</t>
  </si>
  <si>
    <t xml:space="preserve">"- pískoviště </t>
  </si>
  <si>
    <t xml:space="preserve">   72*(2*pi*0,075)*0,85+72*(pi*0,075*0,075)</t>
  </si>
  <si>
    <t xml:space="preserve">"- bludiště </t>
  </si>
  <si>
    <t xml:space="preserve">   257*(2*pi*0,05)*0,5+257*(pi*0,05*0,05)</t>
  </si>
  <si>
    <t>"- dřevěné šlapáky</t>
  </si>
  <si>
    <t xml:space="preserve">   9*(2*pi*0,15)/2+9*(pi*0,15*0,15)/2</t>
  </si>
  <si>
    <t>"- kůl ke dřevěným šlapáků</t>
  </si>
  <si>
    <t xml:space="preserve">   (2*pi*0,15)*1,0+(pi*0,15*0,15)</t>
  </si>
  <si>
    <t>naAZa</t>
  </si>
  <si>
    <t>131</t>
  </si>
  <si>
    <t>111631-1</t>
  </si>
  <si>
    <t>SPS Asfaltový penetrační nátěr ekologický 5l</t>
  </si>
  <si>
    <t>bal.</t>
  </si>
  <si>
    <t>-2108387782</t>
  </si>
  <si>
    <t>"Vlastnosti produktu</t>
  </si>
  <si>
    <t xml:space="preserve">"vynikající ochrana vůči povětrnostním vlivům,  </t>
  </si>
  <si>
    <t>"alkáliím, kyselinám, hnilobám, plísním a škůdcům</t>
  </si>
  <si>
    <t>"voděodolný</t>
  </si>
  <si>
    <t>"hluboce penetrační</t>
  </si>
  <si>
    <t>"dlouhodobý účinek</t>
  </si>
  <si>
    <t>"po zaschnutí ekologický, nijak nezatěžuje životní prostředí</t>
  </si>
  <si>
    <t>"možné přetírat staré karbolineové nátěry</t>
  </si>
  <si>
    <t>"dobře kryje</t>
  </si>
  <si>
    <t>"matné provedení</t>
  </si>
  <si>
    <t>"spořeba 9 m2/litr, koef. 0,9 na savost podkladu</t>
  </si>
  <si>
    <t>"naAZa/(9,0*0,9)*1,02 = 9,831 ks, nákup=" 10</t>
  </si>
  <si>
    <t>132</t>
  </si>
  <si>
    <t>998711101</t>
  </si>
  <si>
    <t>Přesun hmot tonážní pro izolace proti vodě, vlhkosti a plynům v objektech výšky do 6 m</t>
  </si>
  <si>
    <t>-1150794278</t>
  </si>
  <si>
    <t>133</t>
  </si>
  <si>
    <t>998711181</t>
  </si>
  <si>
    <t>Příplatek k přesunu hmot tonážní 711 prováděný bez použití mechanizace</t>
  </si>
  <si>
    <t>-1261907964</t>
  </si>
  <si>
    <t>721</t>
  </si>
  <si>
    <t>Zdravotechnika - vnitřní kanalizace</t>
  </si>
  <si>
    <t>134</t>
  </si>
  <si>
    <t>721211431</t>
  </si>
  <si>
    <t>Vtok terasový s vodorovným stavitelným odtokem DN 50/75 se suchou klapkou</t>
  </si>
  <si>
    <t>-804801032</t>
  </si>
  <si>
    <t>"odvodnění prohlubně v pryžové ploše=" 1</t>
  </si>
  <si>
    <t>135</t>
  </si>
  <si>
    <t>998721101</t>
  </si>
  <si>
    <t>Přesun hmot tonážní pro vnitřní kanalizace v objektech v do 6 m</t>
  </si>
  <si>
    <t>327642018</t>
  </si>
  <si>
    <t>136</t>
  </si>
  <si>
    <t>998721181</t>
  </si>
  <si>
    <t>Příplatek k přesunu hmot tonážní 721 prováděný bez použití mechanizace</t>
  </si>
  <si>
    <t>53152545</t>
  </si>
  <si>
    <t>771</t>
  </si>
  <si>
    <t>Podlahy z dlaždic</t>
  </si>
  <si>
    <t>137</t>
  </si>
  <si>
    <t>771111011</t>
  </si>
  <si>
    <t>Vysátí podkladu před pokládkou dlažby</t>
  </si>
  <si>
    <t>1106055836</t>
  </si>
  <si>
    <t>138</t>
  </si>
  <si>
    <t>771121011</t>
  </si>
  <si>
    <t>Nátěr penetrační na podlahu</t>
  </si>
  <si>
    <t>666149442</t>
  </si>
  <si>
    <t>"betonová dlažba =" dlZa1</t>
  </si>
  <si>
    <t>139</t>
  </si>
  <si>
    <t>771151012</t>
  </si>
  <si>
    <t>Samonivelační stěrka podlah pevnosti 20 MPa tl 5 mm</t>
  </si>
  <si>
    <t>-1404024352</t>
  </si>
  <si>
    <t>"pod betonovou lepenou dlažbu=" dlZa1</t>
  </si>
  <si>
    <t>140</t>
  </si>
  <si>
    <t>771554111</t>
  </si>
  <si>
    <t>Montáž podlah z dlaždic teracových lepených flexibilním lepidlem do 6 ks/m2</t>
  </si>
  <si>
    <t>1315993771</t>
  </si>
  <si>
    <t>"srovnatelná položka pro montáž betonové dlažby</t>
  </si>
  <si>
    <t>"1,0/(0,6*0,4)=4,167 ks/m2</t>
  </si>
  <si>
    <t>"na stavající plochu betonovou</t>
  </si>
  <si>
    <t>"plocha celkem =" 52,50+32,86</t>
  </si>
  <si>
    <t>141</t>
  </si>
  <si>
    <t>312112448</t>
  </si>
  <si>
    <t>dlZa1*1,02</t>
  </si>
  <si>
    <t>142</t>
  </si>
  <si>
    <t>998771101</t>
  </si>
  <si>
    <t>Přesun hmot tonážní pro podlahy z dlaždic v objektech v do 6 m</t>
  </si>
  <si>
    <t>2083180053</t>
  </si>
  <si>
    <t>143</t>
  </si>
  <si>
    <t>998771181</t>
  </si>
  <si>
    <t>Příplatek k přesunu hmot tonážní 771 prováděný bez použití mechanizace</t>
  </si>
  <si>
    <t>-1665729790</t>
  </si>
  <si>
    <t>777</t>
  </si>
  <si>
    <t>Podlahy lité</t>
  </si>
  <si>
    <t>144</t>
  </si>
  <si>
    <t>777211011</t>
  </si>
  <si>
    <t>Podlahy z epoxidové pryskyřice a oblázků křemičitých frakce 2 až 5 mm tl 10 mm</t>
  </si>
  <si>
    <t>-1481413735</t>
  </si>
  <si>
    <t>"u dveří do MŠ ze zahrady=" (2*0,92+2*1,4)*(0,24+0,05)</t>
  </si>
  <si>
    <t>145</t>
  </si>
  <si>
    <t>777211711</t>
  </si>
  <si>
    <t>Plnící tmel pro vytvoření nepropustného povrchu</t>
  </si>
  <si>
    <t>-1877171271</t>
  </si>
  <si>
    <t>146</t>
  </si>
  <si>
    <t>777211713</t>
  </si>
  <si>
    <t>Nátěr pro vytvoření protiskluzového povrchu</t>
  </si>
  <si>
    <t>-578678053</t>
  </si>
  <si>
    <t>147</t>
  </si>
  <si>
    <t>998777101</t>
  </si>
  <si>
    <t>Přesun hmot tonážní pro podlahy lité v objektech v do 6 m</t>
  </si>
  <si>
    <t>-1653832290</t>
  </si>
  <si>
    <t>148</t>
  </si>
  <si>
    <t>998777181</t>
  </si>
  <si>
    <t>Příplatek k přesunu hmot tonážní 777 prováděný bez použití mechanizace</t>
  </si>
  <si>
    <t>-1349771362</t>
  </si>
  <si>
    <t>HZS</t>
  </si>
  <si>
    <t>Hodinové zúčtovací sazby</t>
  </si>
  <si>
    <t>149</t>
  </si>
  <si>
    <t>HZS1301</t>
  </si>
  <si>
    <t xml:space="preserve">Hodinová zúčtovací sazba  </t>
  </si>
  <si>
    <t>hod</t>
  </si>
  <si>
    <t>512</t>
  </si>
  <si>
    <t>-1907885168</t>
  </si>
  <si>
    <t>"bude účtováno dle odsouhlasených hodin investorem</t>
  </si>
  <si>
    <t>"drobné práce =" 90,0</t>
  </si>
  <si>
    <t>VRN</t>
  </si>
  <si>
    <t>Vedlejší rozpočtové náklady</t>
  </si>
  <si>
    <t>VRN1</t>
  </si>
  <si>
    <t>Průzkumné, geodetické a projektové práce</t>
  </si>
  <si>
    <t>150</t>
  </si>
  <si>
    <t>013254000</t>
  </si>
  <si>
    <t>Dokumentace skutečného provedení stavby</t>
  </si>
  <si>
    <t>1024</t>
  </si>
  <si>
    <t>-2126398830</t>
  </si>
  <si>
    <t>VRN3</t>
  </si>
  <si>
    <t>Zařízení staveniště</t>
  </si>
  <si>
    <t>151</t>
  </si>
  <si>
    <t>030001000</t>
  </si>
  <si>
    <t>-793871658</t>
  </si>
  <si>
    <t>"provizorní oplocení, WC mobilní -  3 měsíce=" 1</t>
  </si>
  <si>
    <t>152</t>
  </si>
  <si>
    <t>034203</t>
  </si>
  <si>
    <t>Opatření na ochranu - zabezpečení povrchu chodníků proti poškození a deformaci povrchů, obrubníků</t>
  </si>
  <si>
    <t>1685469405</t>
  </si>
  <si>
    <t>VRN4</t>
  </si>
  <si>
    <t>Inženýrská činnost</t>
  </si>
  <si>
    <t>153</t>
  </si>
  <si>
    <t>043002000</t>
  </si>
  <si>
    <t>Zkoušky a ostatní měření - Statická zatěžovací zkouška 35 MPa vč. vyhodnocení zkoušky a protokolu</t>
  </si>
  <si>
    <t>2077675823</t>
  </si>
  <si>
    <t>"místo pro zatěžovací zkoušku určí investor=" 3</t>
  </si>
  <si>
    <t>154</t>
  </si>
  <si>
    <t>04300200-1</t>
  </si>
  <si>
    <t>Zkoušky a ostatní měření -Statická zatěžovací zkouška  - výjezd a doprava</t>
  </si>
  <si>
    <t>-398457617</t>
  </si>
  <si>
    <t>155</t>
  </si>
  <si>
    <t>044002000</t>
  </si>
  <si>
    <t>Revize</t>
  </si>
  <si>
    <t>-1716922075</t>
  </si>
  <si>
    <t>"vstupní revize herních prvků=" 1</t>
  </si>
  <si>
    <t>156</t>
  </si>
  <si>
    <t>045002000</t>
  </si>
  <si>
    <t>Kompletační a koordinační činnost</t>
  </si>
  <si>
    <t>-222440140</t>
  </si>
  <si>
    <t>"vytýčení sítí</t>
  </si>
  <si>
    <t>"koordinace s ostatními profesemi</t>
  </si>
  <si>
    <t>VRN6</t>
  </si>
  <si>
    <t>Územní vlivy</t>
  </si>
  <si>
    <t>157</t>
  </si>
  <si>
    <t>065002000</t>
  </si>
  <si>
    <t>Mimostaveništní doprava materiálů</t>
  </si>
  <si>
    <t>CS ÚRS 2017 01</t>
  </si>
  <si>
    <t>-1880514150</t>
  </si>
  <si>
    <t>VRN9</t>
  </si>
  <si>
    <t>Ostatní náklady</t>
  </si>
  <si>
    <t>158</t>
  </si>
  <si>
    <t>090001000</t>
  </si>
  <si>
    <t>267929361</t>
  </si>
  <si>
    <t>"vytýčení stavby + herních prvků</t>
  </si>
  <si>
    <t>2,333</t>
  </si>
  <si>
    <t>0,19</t>
  </si>
  <si>
    <t>dlaž1</t>
  </si>
  <si>
    <t>59,035</t>
  </si>
  <si>
    <t>dlaž2</t>
  </si>
  <si>
    <t>98,63</t>
  </si>
  <si>
    <t>dlaž3</t>
  </si>
  <si>
    <t>141,08</t>
  </si>
  <si>
    <t>dlSchod</t>
  </si>
  <si>
    <t>kač</t>
  </si>
  <si>
    <t>4,67</t>
  </si>
  <si>
    <t>088-B-2 - SO 02 - Zpevněné plochy u vstupů</t>
  </si>
  <si>
    <t>M8</t>
  </si>
  <si>
    <t>obr</t>
  </si>
  <si>
    <t>obsObr</t>
  </si>
  <si>
    <t>0,39</t>
  </si>
  <si>
    <t>od1</t>
  </si>
  <si>
    <t>3,563</t>
  </si>
  <si>
    <t>odv</t>
  </si>
  <si>
    <t>18,062</t>
  </si>
  <si>
    <t>odvS</t>
  </si>
  <si>
    <t>15,87</t>
  </si>
  <si>
    <t>okap</t>
  </si>
  <si>
    <t>okap1</t>
  </si>
  <si>
    <t>36,26</t>
  </si>
  <si>
    <t>or</t>
  </si>
  <si>
    <t>5,676</t>
  </si>
  <si>
    <t>3,046</t>
  </si>
  <si>
    <t>ry1</t>
  </si>
  <si>
    <t>14,109</t>
  </si>
  <si>
    <t>soKer</t>
  </si>
  <si>
    <t>86,22</t>
  </si>
  <si>
    <t>soMar1</t>
  </si>
  <si>
    <t>12,033</t>
  </si>
  <si>
    <t>53,893</t>
  </si>
  <si>
    <t>su2</t>
  </si>
  <si>
    <t>52,581</t>
  </si>
  <si>
    <t>zabr</t>
  </si>
  <si>
    <t>zahS</t>
  </si>
  <si>
    <t>zamB1</t>
  </si>
  <si>
    <t>40,8</t>
  </si>
  <si>
    <t>zamB2</t>
  </si>
  <si>
    <t>27,92</t>
  </si>
  <si>
    <t>žlabO</t>
  </si>
  <si>
    <t>zasK</t>
  </si>
  <si>
    <t>7,088</t>
  </si>
  <si>
    <t>te</t>
  </si>
  <si>
    <t>k160</t>
  </si>
  <si>
    <t>13,5</t>
  </si>
  <si>
    <t>ko87</t>
  </si>
  <si>
    <t>ko30</t>
  </si>
  <si>
    <t>obsK</t>
  </si>
  <si>
    <t>2,363</t>
  </si>
  <si>
    <t>pa</t>
  </si>
  <si>
    <t xml:space="preserve">    713 - Izolace tepelné</t>
  </si>
  <si>
    <t xml:space="preserve">    767 - Konstrukce zámečnické</t>
  </si>
  <si>
    <t xml:space="preserve">    781 - Dokončovací práce - obklady</t>
  </si>
  <si>
    <t>113106121</t>
  </si>
  <si>
    <t>Rozebrání dlažeb z betonových nebo kamenných dlaždic komunikací pro pěší ručně</t>
  </si>
  <si>
    <t>-1407359761</t>
  </si>
  <si>
    <t>"okapový chodník, plocha=" 11,18+14,46</t>
  </si>
  <si>
    <t>113106123</t>
  </si>
  <si>
    <t>Rozebrání dlažeb ze zámkových dlaždic komunikací pro pěší ručně</t>
  </si>
  <si>
    <t>-1367260172</t>
  </si>
  <si>
    <t xml:space="preserve">"boční strana MŠ u vstupu </t>
  </si>
  <si>
    <t>"plocha =" 42,25</t>
  </si>
  <si>
    <t>"odpočet bourané zídky=" -(4,4+0,2+2,65)*0,20</t>
  </si>
  <si>
    <t>"předlážní před hlavním vstupem do MŠ - plocha =" 27,92</t>
  </si>
  <si>
    <t>113107111</t>
  </si>
  <si>
    <t>Odstranění podkladu z kameniva těženého tl 100 mm ručně</t>
  </si>
  <si>
    <t>-1322180801</t>
  </si>
  <si>
    <t>113107112</t>
  </si>
  <si>
    <t>Odstranění podkladu z kameniva těženého tl přes 100 do 200 mm ručně</t>
  </si>
  <si>
    <t>-551657017</t>
  </si>
  <si>
    <t>"předpoklad stávající tl. komunikace bourané dlažby 250 mm</t>
  </si>
  <si>
    <t>113154121</t>
  </si>
  <si>
    <t>Frézování živičného krytu tl 30 mm pruh š 1 m pl do 500 m2 bez překážek v trase</t>
  </si>
  <si>
    <t>-1911400803</t>
  </si>
  <si>
    <t>"srovnání povrchu živičného povrchu - plocha=" 40,0</t>
  </si>
  <si>
    <t>1833981043</t>
  </si>
  <si>
    <t>"boční strana u vstupu - rozšíření chodníku</t>
  </si>
  <si>
    <t>(59,45-42,25)*0,33</t>
  </si>
  <si>
    <t>131203101</t>
  </si>
  <si>
    <t>Hloubení jam ručním nebo pneum nářadím v soudržných horninách tř. 3</t>
  </si>
  <si>
    <t>1931010514</t>
  </si>
  <si>
    <t>"odkop násypu-zeminy pod podestou u vstupu</t>
  </si>
  <si>
    <t>(2,65*2,65)*(0,45-0,15-0,25)</t>
  </si>
  <si>
    <t>(4,4-2,65)*2,65*((0,45+0,15)/2-0,25+0,33)/2</t>
  </si>
  <si>
    <t>"odkop zeminy na novou skladbu komunikace</t>
  </si>
  <si>
    <t>"odpočet stáv. podesty s rampou</t>
  </si>
  <si>
    <t>(zamB1-4,4*2,65)*(0,33-0,25)</t>
  </si>
  <si>
    <t>131203109</t>
  </si>
  <si>
    <t>Příplatek za lepivost u hloubení jam ručním nebo pneum nářadím v hornině tř. 3</t>
  </si>
  <si>
    <t>-1774015735</t>
  </si>
  <si>
    <t>od1*0,5</t>
  </si>
  <si>
    <t>-978877069</t>
  </si>
  <si>
    <t>"základ pod schodiště -boční vstup,</t>
  </si>
  <si>
    <t>"odpočet vybourání vsrstev stáv.komunikace</t>
  </si>
  <si>
    <t>(2,43-0,33+2,4)*0,35*(0,8-0,33)</t>
  </si>
  <si>
    <t>"rýha pro zahradní stěnu</t>
  </si>
  <si>
    <t>5,0*(0,45+0,1*2)*(0,49-0,33+0,10)</t>
  </si>
  <si>
    <t>"rýha pro nový okapový chodník=" (okap1-okap)*(0,10+0,05)</t>
  </si>
  <si>
    <t>"rýha  pro obrubníky  v atriu=" 21,5*0,15*0,25</t>
  </si>
  <si>
    <t xml:space="preserve">"rýha pro dešťovou kanalizaci   </t>
  </si>
  <si>
    <t>"- vchod v pohledu vlevo</t>
  </si>
  <si>
    <t>"nutno provést nejdříve sondu pro ověření</t>
  </si>
  <si>
    <t>"hloubky napojení</t>
  </si>
  <si>
    <t>"počítána průměrná hloubka 1,5 m</t>
  </si>
  <si>
    <t>k160*0,5*1,5</t>
  </si>
  <si>
    <t>ryK</t>
  </si>
  <si>
    <t>-2035213663</t>
  </si>
  <si>
    <t>ry1*0,5</t>
  </si>
  <si>
    <t>151101101</t>
  </si>
  <si>
    <t>Zřízení příložného pažení a rozepření stěn rýh hl do 2 m</t>
  </si>
  <si>
    <t>1228619144</t>
  </si>
  <si>
    <t>"Kanalizace dešťová - 1/3 výměry</t>
  </si>
  <si>
    <t>(k160*1,5*2)/3</t>
  </si>
  <si>
    <t>151101111</t>
  </si>
  <si>
    <t>Odstranění příložného pažení a rozepření stěn rýh hl do 2 m</t>
  </si>
  <si>
    <t>-2088578729</t>
  </si>
  <si>
    <t>161101101</t>
  </si>
  <si>
    <t>Svislé přemístění výkopku z horniny tř. 1 až 4 hl výkopu do 2,5 m</t>
  </si>
  <si>
    <t>403827720</t>
  </si>
  <si>
    <t>"kanalizace=" k160*0,5*(1,5-1,0)</t>
  </si>
  <si>
    <t>162201211</t>
  </si>
  <si>
    <t>Vodorovné přemístění výkopku z horniny tř. 1 až 4 stavebním kolečkem do 10 m</t>
  </si>
  <si>
    <t>546340355</t>
  </si>
  <si>
    <t>"výkopy na meziskládku=" od1+ry1</t>
  </si>
  <si>
    <t>"z meziskládky - obsyp obrubníků=" obsObr</t>
  </si>
  <si>
    <t>162201219</t>
  </si>
  <si>
    <t>Příplatek k vodorovnému přemístění výkopku z horniny tř. 1 až 4 stavebním kolečkem ZKD 10 m</t>
  </si>
  <si>
    <t>19861222</t>
  </si>
  <si>
    <t>-1677752143</t>
  </si>
  <si>
    <t>"bude účtováno dle skutečnosti (využití zeminy na dlaši terénní úpravy)</t>
  </si>
  <si>
    <t>"výkopy=" od1+ry1+or</t>
  </si>
  <si>
    <t>"odpočet zpětného použití=" -(obsObr+zasK)</t>
  </si>
  <si>
    <t>277772910</t>
  </si>
  <si>
    <t>"odvoz na meziskládku=" ry1+od1</t>
  </si>
  <si>
    <t>"ornice zpětné použití=" obsObr</t>
  </si>
  <si>
    <t>2017712152</t>
  </si>
  <si>
    <t>"na pozemku MŠ=" or+od1+ry1</t>
  </si>
  <si>
    <t>-1144190911</t>
  </si>
  <si>
    <t>odvS*2,0</t>
  </si>
  <si>
    <t>1721946361</t>
  </si>
  <si>
    <t>"dešť.kanalizace nad obsypem</t>
  </si>
  <si>
    <t>k160*0,5*(1,5-(0,10+0,15+0,20))</t>
  </si>
  <si>
    <t>1684846781</t>
  </si>
  <si>
    <t>"kolem obrubníků=" obr*0,15*0,10</t>
  </si>
  <si>
    <t>-1129271362</t>
  </si>
  <si>
    <t>175111101</t>
  </si>
  <si>
    <t>Obsypání potrubí ručně sypaninou bez prohození sítem, uloženou do 3 m</t>
  </si>
  <si>
    <t>-1956923537</t>
  </si>
  <si>
    <t>k160*0,5*(0,15+0,20)</t>
  </si>
  <si>
    <t>58341334</t>
  </si>
  <si>
    <t>kamenivo drcené drobné frakce 0/2</t>
  </si>
  <si>
    <t>-818401260</t>
  </si>
  <si>
    <t>obsK*2,0</t>
  </si>
  <si>
    <t>181411131</t>
  </si>
  <si>
    <t>Založení parkového trávníku výsevem plochy do 1000 m2 v rovině a ve svahu do 1:5</t>
  </si>
  <si>
    <t>-1890420641</t>
  </si>
  <si>
    <t>"kanalizace dešťová=" k160*2,0</t>
  </si>
  <si>
    <t>00572410</t>
  </si>
  <si>
    <t>osivo směs travní parková</t>
  </si>
  <si>
    <t>kg</t>
  </si>
  <si>
    <t>1864870730</t>
  </si>
  <si>
    <t>te*0,015</t>
  </si>
  <si>
    <t>1722967279</t>
  </si>
  <si>
    <t>"kanalizace dešťová=" te</t>
  </si>
  <si>
    <t>-1965626340</t>
  </si>
  <si>
    <t>dlaž1+okap1+zamB2</t>
  </si>
  <si>
    <t>121893201</t>
  </si>
  <si>
    <t>(4,43-0,35+2,4)*0,35*(0,33-0,15)</t>
  </si>
  <si>
    <t>"v rýze, koef. na nerovnost stěn bez bednění 1,15</t>
  </si>
  <si>
    <t>(4,43-0,35+2,4)*0,35*(0,8-0,33)*1,15</t>
  </si>
  <si>
    <t>-1894212856</t>
  </si>
  <si>
    <t>(4,43-0,35+2,4)*2*(0,33-0,15)</t>
  </si>
  <si>
    <t>1690308219</t>
  </si>
  <si>
    <t>327122112</t>
  </si>
  <si>
    <t>Opěrná zeď samonosná ze ŽB dílců tvaru L v 800 mm</t>
  </si>
  <si>
    <t>1859093594</t>
  </si>
  <si>
    <t>"zahradní stěna u bočního vstupu - délka=" 5,0</t>
  </si>
  <si>
    <t>59339101</t>
  </si>
  <si>
    <t>zeď opěrná prefabrikovaná pohledová přímá 500x800x600mm</t>
  </si>
  <si>
    <t>-328833629</t>
  </si>
  <si>
    <t>"odpočet materiálu z ceníkové položky=" -zahS*2</t>
  </si>
  <si>
    <t>5938455-1</t>
  </si>
  <si>
    <t>Zahradní stěna betonová standart povrch přírovní hladký 490x450x800 mm</t>
  </si>
  <si>
    <t>217445772</t>
  </si>
  <si>
    <t>"materiál do ceníkové položky=" zahS*2</t>
  </si>
  <si>
    <t>842142114</t>
  </si>
  <si>
    <t>"plocha=" (2,43-0,35+2,4)*(0,35+0,33)</t>
  </si>
  <si>
    <t>414535396</t>
  </si>
  <si>
    <t>-1073013346</t>
  </si>
  <si>
    <t>"boční strany=" (0,35+0,33)*2*0,14</t>
  </si>
  <si>
    <t>-1426060567</t>
  </si>
  <si>
    <t>567516495</t>
  </si>
  <si>
    <t>2,1+1,75+2,07+2,4</t>
  </si>
  <si>
    <t>5937375-1</t>
  </si>
  <si>
    <t>Schodišťový stupeň přímý vibrolisovaný 600x350x150 přírodní hladký</t>
  </si>
  <si>
    <t>518873076</t>
  </si>
  <si>
    <t>"krácený na délu 550 mm=" 1</t>
  </si>
  <si>
    <t>-194013892</t>
  </si>
  <si>
    <t>"nekrácené=" 3</t>
  </si>
  <si>
    <t>"krácené na délky 870 a 900 mm=" 1+1</t>
  </si>
  <si>
    <t>-1011156783</t>
  </si>
  <si>
    <t>"boční vstup do MŠ</t>
  </si>
  <si>
    <t>2,1+2,4+1,75+2,07</t>
  </si>
  <si>
    <t>-2025807805</t>
  </si>
  <si>
    <t>(4,43+2,4+2,1+2,07)*0,15</t>
  </si>
  <si>
    <t>2*(0,35*0,15/2+0,33*0,15/2)</t>
  </si>
  <si>
    <t>451572111</t>
  </si>
  <si>
    <t>Lože pod potrubí otevřený výkop z kameniva drobného těženého</t>
  </si>
  <si>
    <t>1607119760</t>
  </si>
  <si>
    <t>loK</t>
  </si>
  <si>
    <t>"kanalizace dešťová=" k160*0,50*0,10</t>
  </si>
  <si>
    <t>739166689</t>
  </si>
  <si>
    <t>"celkem podsyp pod dlažbou tl. 40 mm - boční strana vstupu</t>
  </si>
  <si>
    <t>"podsyp pod dlažbu z kameniva fr. 2/4=" dlaž1</t>
  </si>
  <si>
    <t>"podsyp pod okapový chodník celkem 100 mm, v položení dlažby tl. 65 mm</t>
  </si>
  <si>
    <t>"podsyp pod okapový chodník=" okap1*4</t>
  </si>
  <si>
    <t>-858729426</t>
  </si>
  <si>
    <t>1717763561</t>
  </si>
  <si>
    <t>"FR 0-32=" dlaž1</t>
  </si>
  <si>
    <t>260924312</t>
  </si>
  <si>
    <t xml:space="preserve">"zpětné položení dlažby - srovnání s plochou </t>
  </si>
  <si>
    <t>"u branky hlavního vstupu=" zamB2</t>
  </si>
  <si>
    <t>59245</t>
  </si>
  <si>
    <t>dlažba zámková H profil</t>
  </si>
  <si>
    <t>-1147048131</t>
  </si>
  <si>
    <t>"nulová cena, zpětné položení - použití 90%="  zamB2*0,90</t>
  </si>
  <si>
    <t>59245015</t>
  </si>
  <si>
    <t>dlažba zámková profilová základní 200x165x60mm přírodní</t>
  </si>
  <si>
    <t>-897963590</t>
  </si>
  <si>
    <t>"doplnění 10 % plochy=" zamB2*0,10</t>
  </si>
  <si>
    <t>-1912269039</t>
  </si>
  <si>
    <t>"plocha=" 59,45</t>
  </si>
  <si>
    <t>"odpočet obrubníků=" -2*(4,15*0,05)</t>
  </si>
  <si>
    <t>-353430877</t>
  </si>
  <si>
    <t>dlaž1*1,02</t>
  </si>
  <si>
    <t>622142001</t>
  </si>
  <si>
    <t>Potažení vnějších stěn sklovláknitým pletivem vtlačeným do tenkovrstvé hmoty</t>
  </si>
  <si>
    <t>547974155</t>
  </si>
  <si>
    <t>"oprava soklu=" soMar1</t>
  </si>
  <si>
    <t>622511111</t>
  </si>
  <si>
    <t>Tenkovrstvá akrylátová mozaiková střednězrnná omítka včetně penetrace vnějších stěn</t>
  </si>
  <si>
    <t>1333310456</t>
  </si>
  <si>
    <t>"cena vč. penetrace podkladu - oprava soklu=" soMar1</t>
  </si>
  <si>
    <t>"oprava vnitřní stěny -soklu (u plochy 17,9 m2)=" 1,5</t>
  </si>
  <si>
    <t>-1725730299</t>
  </si>
  <si>
    <t>"plocha v atriu=" 4,67</t>
  </si>
  <si>
    <t>637211121</t>
  </si>
  <si>
    <t>Okapový chodník z betonových dlaždic tl 40 mm kladených do písku se zalitím spár MC</t>
  </si>
  <si>
    <t>-831853533</t>
  </si>
  <si>
    <t>"v ceníkové položce podklad fr. 0/4 mm 0,13193 t/m2</t>
  </si>
  <si>
    <t>"= cca 65 mm</t>
  </si>
  <si>
    <t>"plocha bouraná=" okap</t>
  </si>
  <si>
    <t>"nová plocha v atriu=" 2,16+5,8+2,66</t>
  </si>
  <si>
    <t>-1240919662</t>
  </si>
  <si>
    <t>"odpočet materiálu z cen. pložky=" -okap1*1,02</t>
  </si>
  <si>
    <t>59245601.1</t>
  </si>
  <si>
    <t>dlažba desková betonová 500x500x50mm přírodní hladká</t>
  </si>
  <si>
    <t>-866574227</t>
  </si>
  <si>
    <t>"materiá do ceníkové položky=" okap1*1,02</t>
  </si>
  <si>
    <t>871315211</t>
  </si>
  <si>
    <t>Kanalizační potrubí z tvrdého PVC jednovrstvé tuhost třídy SN4 DN 160</t>
  </si>
  <si>
    <t>676975016</t>
  </si>
  <si>
    <t>"ležadé=" 13,50</t>
  </si>
  <si>
    <t>"svislé - napojení na gaigr=" 1,0</t>
  </si>
  <si>
    <t>k160a</t>
  </si>
  <si>
    <t>877315211</t>
  </si>
  <si>
    <t>Montáž tvarovek z tvrdého PVC-systém KG nebo z polypropylenu-systém KG 2000 jednoosé DN 160</t>
  </si>
  <si>
    <t>-437428359</t>
  </si>
  <si>
    <t>"koleno u gaigru=" 1</t>
  </si>
  <si>
    <t>"napojení na stávající kanaozaci</t>
  </si>
  <si>
    <t>"- koleno 2x 30°=" 2</t>
  </si>
  <si>
    <t>28611363</t>
  </si>
  <si>
    <t>koleno kanalizační PVC KG 150x87°</t>
  </si>
  <si>
    <t>-541334216</t>
  </si>
  <si>
    <t>28611360</t>
  </si>
  <si>
    <t>koleno kanalizace PVC KG 160x30°</t>
  </si>
  <si>
    <t>769081161</t>
  </si>
  <si>
    <t>-1918223573</t>
  </si>
  <si>
    <t>"boční strana vstupu=" 2,25*2</t>
  </si>
  <si>
    <t>obr1</t>
  </si>
  <si>
    <t>"atria=" 21,5</t>
  </si>
  <si>
    <t>-82331830</t>
  </si>
  <si>
    <t>obr*2*1,01</t>
  </si>
  <si>
    <t>-1089434115</t>
  </si>
  <si>
    <t>"pod plochu kačírku=" kač</t>
  </si>
  <si>
    <t>898100340</t>
  </si>
  <si>
    <t>"dlažba do písku u svislých k-cí (plocha 59,45 m2)</t>
  </si>
  <si>
    <t>15,0+5,0+1,75+2,07-0,3+2,4+10,0</t>
  </si>
  <si>
    <t>"dlažba na živičný nebo betonový povch - zařezání u stran (plocha 141,08 m2)</t>
  </si>
  <si>
    <t>"v délce 37,5 m="  37,5/0,4</t>
  </si>
  <si>
    <t xml:space="preserve">"řezání dlažby na 1/2 v místě vyklenutí stávajícího povrchu (u plochy 34,11 m2) </t>
  </si>
  <si>
    <t>935932113.1</t>
  </si>
  <si>
    <t>Odvodňovací plastový žlab pro zatížení A15 vnitřní š 100 mm s roštem můstkovým z Pz oceli - montáž</t>
  </si>
  <si>
    <t>-644956924</t>
  </si>
  <si>
    <t>"zpětné osazení=" žlabO</t>
  </si>
  <si>
    <t>953961111</t>
  </si>
  <si>
    <t>Kotvy chemickým tmelem M 8 hl 80 mm do betonu, ŽB nebo kamene s vyvrtáním otvoru</t>
  </si>
  <si>
    <t>1953447905</t>
  </si>
  <si>
    <t>"kotvení zábradlí do zahradní stěny=" 4*2</t>
  </si>
  <si>
    <t>953965111</t>
  </si>
  <si>
    <t>Kotevní šroub pro chemické kotvy M 8 dl 110 mm</t>
  </si>
  <si>
    <t>234134192</t>
  </si>
  <si>
    <t>965043441</t>
  </si>
  <si>
    <t>Bourání podkladů pod dlažby betonových s potěrem nebo teracem tl do 150 mm pl přes 4 m2</t>
  </si>
  <si>
    <t>1576661386</t>
  </si>
  <si>
    <t>"betonová mazanina v atriu=" (2,66+4,67)*0,15</t>
  </si>
  <si>
    <t>1616472982</t>
  </si>
  <si>
    <t>"malta/lepidlo pod teraco dlažbou=" dlaž2</t>
  </si>
  <si>
    <t>-386364465</t>
  </si>
  <si>
    <t>"teraco dlažba=" 37,14+43,59+17,9</t>
  </si>
  <si>
    <t>966008231</t>
  </si>
  <si>
    <t>Bourání plastového odvodňovacího žlabu š do 200 mm</t>
  </si>
  <si>
    <t>-1070821757</t>
  </si>
  <si>
    <t>"poznáma: žlab bude zpětně odazen na původní místo</t>
  </si>
  <si>
    <t>"délka=" 3,0</t>
  </si>
  <si>
    <t>977312113</t>
  </si>
  <si>
    <t>Řezání stávajících betonových mazanin vyztužených hl do 150 mm</t>
  </si>
  <si>
    <t>1489408944</t>
  </si>
  <si>
    <t>"srovnatelná položka pro řezání:</t>
  </si>
  <si>
    <t>"-schod. stupňů na potřebnou délku=" 3*0,35</t>
  </si>
  <si>
    <t>2125786848</t>
  </si>
  <si>
    <t>"základy se soklem u podesty bočního vstupu do MŠ</t>
  </si>
  <si>
    <t>(2,65+0,2+2,65)*0,20*(0,8+0,45)</t>
  </si>
  <si>
    <t>(4,4-2,65)*0,20*(0,8+(0,15+0,45)/2)</t>
  </si>
  <si>
    <t>1294438904</t>
  </si>
  <si>
    <t>su1-su2</t>
  </si>
  <si>
    <t>2025529583</t>
  </si>
  <si>
    <t>"živice=" 3,08</t>
  </si>
  <si>
    <t>"beton=" 6,538+17,867+2,42+5,819+3,52</t>
  </si>
  <si>
    <t>"kamenivo="  4,615+12,24</t>
  </si>
  <si>
    <t>"odpočet  zpětně použité dlažby=" -zamB2*0,14*0,90</t>
  </si>
  <si>
    <t>997221141</t>
  </si>
  <si>
    <t>Vodorovná doprava suti ze sypkých materiálů stavebním kolečkem do 50 m</t>
  </si>
  <si>
    <t>-971710015</t>
  </si>
  <si>
    <t>-1266701522</t>
  </si>
  <si>
    <t>"celkem=" 57,411</t>
  </si>
  <si>
    <t>"odpočet zpětné uložené dlažby=" -zamB2*0,90*0,14</t>
  </si>
  <si>
    <t>-1040846691</t>
  </si>
  <si>
    <t>53,893*10 'Přepočtené koeficientem množství</t>
  </si>
  <si>
    <t>405975472</t>
  </si>
  <si>
    <t>998018001</t>
  </si>
  <si>
    <t>Přesun hmot ruční pro budovy v do 6 m</t>
  </si>
  <si>
    <t>270583303</t>
  </si>
  <si>
    <t>"obory 2, 3, 6 ,8, část 4</t>
  </si>
  <si>
    <t>hm4</t>
  </si>
  <si>
    <t>3,693+2,009+10,474+0,042+(8,318-1,276)</t>
  </si>
  <si>
    <t>998229111</t>
  </si>
  <si>
    <t>Přesun hmot ruční pro pozemní komunikace s krytem z kameniva, betonu,živice na vzdálenost do 50 m</t>
  </si>
  <si>
    <t>-1029929534</t>
  </si>
  <si>
    <t xml:space="preserve">"srovnatelná položka pro přesun kameniva </t>
  </si>
  <si>
    <t>hmK</t>
  </si>
  <si>
    <t>"- dešťová kanalizace obor 1, část obor4 =" 4,739+1,276</t>
  </si>
  <si>
    <t>998229112</t>
  </si>
  <si>
    <t>Přesun hmot ruční pro pozemní komunikace s krytem dlážděným na vzdálenost do 50 m</t>
  </si>
  <si>
    <t>1811931200</t>
  </si>
  <si>
    <t>713</t>
  </si>
  <si>
    <t>Izolace tepelné</t>
  </si>
  <si>
    <t>713131141</t>
  </si>
  <si>
    <t>Montáž izolace tepelné stěn a základů lepením celoplošně rohoží, pásů, dílců, desek</t>
  </si>
  <si>
    <t>46242109</t>
  </si>
  <si>
    <t>"oprava soklu, zataženo 100 mm pod terén</t>
  </si>
  <si>
    <t>14,97*(0,1+0,2)+9,427*(0,1+0,7)</t>
  </si>
  <si>
    <t>2837636.1</t>
  </si>
  <si>
    <t>Extrudovaný polystyren XPS tl. 20 mm</t>
  </si>
  <si>
    <t>726790259</t>
  </si>
  <si>
    <t>soMar1*1,05</t>
  </si>
  <si>
    <t>998713101</t>
  </si>
  <si>
    <t>Přesun hmot tonážní pro izolace tepelné v objektech v do 6 m</t>
  </si>
  <si>
    <t>-1587994968</t>
  </si>
  <si>
    <t>998713181</t>
  </si>
  <si>
    <t>Příplatek k přesunu hmot tonážní 713 prováděný bez použití mechanizace</t>
  </si>
  <si>
    <t>1685063751</t>
  </si>
  <si>
    <t>721100913</t>
  </si>
  <si>
    <t>Vysekání čistícího otvoru do trouby</t>
  </si>
  <si>
    <t>-703379089</t>
  </si>
  <si>
    <t>"srovnatelná položka pro napojení na deš´tovou kanalizaci=" 1</t>
  </si>
  <si>
    <t>721242116.1</t>
  </si>
  <si>
    <t xml:space="preserve">Montáž - Lapač střešních splavenin z PP </t>
  </si>
  <si>
    <t>480423170</t>
  </si>
  <si>
    <t>"pohled u vstupu vlevo</t>
  </si>
  <si>
    <t>"zpětné osazení=" 1</t>
  </si>
  <si>
    <t>721242804</t>
  </si>
  <si>
    <t>Demontáž lapače střešních splavenin DN 125</t>
  </si>
  <si>
    <t>2032427728</t>
  </si>
  <si>
    <t>"poznámka:  po provedení dešťové kanalizace</t>
  </si>
  <si>
    <t>"bude zpětně osazen=" 1</t>
  </si>
  <si>
    <t>767</t>
  </si>
  <si>
    <t>Konstrukce zámečnické</t>
  </si>
  <si>
    <t>767161123</t>
  </si>
  <si>
    <t>Montáž zábradlí rovného z trubek do ocelové konstrukce hmotnosti do 20 kg</t>
  </si>
  <si>
    <t>1876815242</t>
  </si>
  <si>
    <t>"zábradlí nerez s vodící tyčí 300 mm nad chodníkem</t>
  </si>
  <si>
    <t>"sloupky kotveny na 2x4 chem. kotvy na ocel. patce 80/120 mm</t>
  </si>
  <si>
    <t>"osazeno na zahradní stěnu - délka=" 5,0</t>
  </si>
  <si>
    <t>553-086-1</t>
  </si>
  <si>
    <t>Zábradlí nerez z trubek D=42 mm, s vodící tyčí 300 mm nad zpev.plochou</t>
  </si>
  <si>
    <t>-1554555795</t>
  </si>
  <si>
    <t>998767101</t>
  </si>
  <si>
    <t>Přesun hmot tonážní pro zámečnické konstrukce v objektech v do 6 m</t>
  </si>
  <si>
    <t>-1260278348</t>
  </si>
  <si>
    <t>998767181</t>
  </si>
  <si>
    <t>Příplatek k přesunu hmot tonážní 767 prováděný bez použití mechanizace</t>
  </si>
  <si>
    <t>94613186</t>
  </si>
  <si>
    <t>2116004948</t>
  </si>
  <si>
    <t>1765004449</t>
  </si>
  <si>
    <t>"kameninová dlažba=" soKer*0,075+dlaž2</t>
  </si>
  <si>
    <t>"betonová dlažba =" dlaž3</t>
  </si>
  <si>
    <t>771151011</t>
  </si>
  <si>
    <t>Samonivelační stěrka podlah pevnosti 20 MPa tl 3 mm</t>
  </si>
  <si>
    <t>-624743916</t>
  </si>
  <si>
    <t>"pod dlažbu 190x160 mm=" dlaž2</t>
  </si>
  <si>
    <t>-1897996268</t>
  </si>
  <si>
    <t>"pod betonovou lepenou dlažbu</t>
  </si>
  <si>
    <t>"na rampách použít vyrovnání tmelem=" dlaž3</t>
  </si>
  <si>
    <t>771474112</t>
  </si>
  <si>
    <t>Montáž soklů z dlaždic keramických rovných flexibilní lepidlo v do 90 mm</t>
  </si>
  <si>
    <t>-150827874</t>
  </si>
  <si>
    <t>"délka celkem - výměra projektanta=" 86,22</t>
  </si>
  <si>
    <t>597-086-1</t>
  </si>
  <si>
    <t>Přirodní kameninová dlažba - lišta krajová 190x75x18 mm</t>
  </si>
  <si>
    <t>40490916</t>
  </si>
  <si>
    <t xml:space="preserve">"Vlastnosti: </t>
  </si>
  <si>
    <t xml:space="preserve">"mrazuvzdornost, nízká nasákavost, odolnost vůči teplotním  </t>
  </si>
  <si>
    <t xml:space="preserve">"změnám, kyselinám a zásadám, dále mimořádně tvrdým  </t>
  </si>
  <si>
    <t>"protismykovým povrchem a vysokou mechanickou</t>
  </si>
  <si>
    <t>"pevností,  v odstínech od okrové po červenohnědou</t>
  </si>
  <si>
    <t>soKer/0,19*1,10</t>
  </si>
  <si>
    <t>771531049</t>
  </si>
  <si>
    <t>Montáž podlahy z dlaždic cihelných lepením flexibilním lepidlem do 35 ks/m2</t>
  </si>
  <si>
    <t>533095520</t>
  </si>
  <si>
    <t>"1,0/(0,19*0,19) = 27,7 ks/m2</t>
  </si>
  <si>
    <t>"plocha=" dlaž2</t>
  </si>
  <si>
    <t>597-086-2</t>
  </si>
  <si>
    <t>Přirodní kameninová dlažba - dlažba 190x190x18 mm</t>
  </si>
  <si>
    <t>1058353267</t>
  </si>
  <si>
    <t>(dlaž2-dlSchod*0,33)/(0,19*0,19)*1,10</t>
  </si>
  <si>
    <t>597-086-3</t>
  </si>
  <si>
    <t>Přirodní kameninová dlažba - schodovka s nosem  190x330x18 mm</t>
  </si>
  <si>
    <t>-2063972693</t>
  </si>
  <si>
    <t xml:space="preserve">"délka celkem m="  44,0 </t>
  </si>
  <si>
    <t>"počet ks=" dlSchod/0,19*1,10</t>
  </si>
  <si>
    <t>-1313526347</t>
  </si>
  <si>
    <t>"srovnatelná položka pro lepení betonové dlažby</t>
  </si>
  <si>
    <t>"na stavající plochu živičnou nebo betonovou</t>
  </si>
  <si>
    <t xml:space="preserve">"plocha celkem =" 141,08 </t>
  </si>
  <si>
    <t>1059265716</t>
  </si>
  <si>
    <t>dlaž3*1,02</t>
  </si>
  <si>
    <t>771591115</t>
  </si>
  <si>
    <t>Podlahy spárování silikonem</t>
  </si>
  <si>
    <t>243645954</t>
  </si>
  <si>
    <t>771591185</t>
  </si>
  <si>
    <t>Podlahy  řezání keramických dlaždic rovné</t>
  </si>
  <si>
    <t>213139409</t>
  </si>
  <si>
    <t>"u soklu=" soKer/0,19</t>
  </si>
  <si>
    <t>"u schodovek=" dlSchod/0,19</t>
  </si>
  <si>
    <t>357844724</t>
  </si>
  <si>
    <t>565116591</t>
  </si>
  <si>
    <t>-1190414734</t>
  </si>
  <si>
    <t>"u dveří do budovy=" 7*(0,2+0,03)</t>
  </si>
  <si>
    <t>1655465467</t>
  </si>
  <si>
    <t>-306041622</t>
  </si>
  <si>
    <t>1439927044</t>
  </si>
  <si>
    <t>-66624195</t>
  </si>
  <si>
    <t>781</t>
  </si>
  <si>
    <t>Dokončovací práce - obklady</t>
  </si>
  <si>
    <t>781473810</t>
  </si>
  <si>
    <t>Demontáž obkladů z obkladaček keramických lepených</t>
  </si>
  <si>
    <t>-489019156</t>
  </si>
  <si>
    <t>"oprava soklu čelní strana MŠ=" 14,97*0,20+9,429*0,7</t>
  </si>
  <si>
    <t>soklOpr</t>
  </si>
  <si>
    <t>844032512</t>
  </si>
  <si>
    <t>-1230048767</t>
  </si>
  <si>
    <t>"provizorní oplocení, WC mobilní -  2 měsíce=" 1</t>
  </si>
  <si>
    <t>-44232361</t>
  </si>
  <si>
    <t>760782129</t>
  </si>
  <si>
    <t>"vytýčení inž. sítí</t>
  </si>
  <si>
    <t>-1156345051</t>
  </si>
  <si>
    <t>Travnik</t>
  </si>
  <si>
    <t>1940</t>
  </si>
  <si>
    <t>088-A-3 - SO 03 - Sadové úpravy</t>
  </si>
  <si>
    <t>Soupis:</t>
  </si>
  <si>
    <t>088-A-3-A2 - SO 03-A2 Travnaté plochy rovina</t>
  </si>
  <si>
    <t>61625299</t>
  </si>
  <si>
    <t>Ing.Olga Kubálková, Skalky 1108/6, 741 01, Nový Ji</t>
  </si>
  <si>
    <t>HSV - HSV</t>
  </si>
  <si>
    <t xml:space="preserve">    99 - Přesun hmot HSV</t>
  </si>
  <si>
    <t>OST - OST</t>
  </si>
  <si>
    <t>162201101</t>
  </si>
  <si>
    <t>Vodorovné přemístění do 20 m výkopku z horniny tř. 1 až 4</t>
  </si>
  <si>
    <t>181111111</t>
  </si>
  <si>
    <t>Plošná úprava terénu do 500 m2 zemina tř 1 až 4 nerovnosti do +/- 100 mm v rovinně a svahu do 1:5</t>
  </si>
  <si>
    <t>181451131</t>
  </si>
  <si>
    <t>Založení parkového trávníku výsevem plochy přes 1000 m2 v rovině a ve svahu do 1:5</t>
  </si>
  <si>
    <t>005724100</t>
  </si>
  <si>
    <t>"výsevek 25 g/m2</t>
  </si>
  <si>
    <t>Travnik*0,025</t>
  </si>
  <si>
    <t>10371500001</t>
  </si>
  <si>
    <t>substrát trávníkový VL, překrývací (ztratné 3%)</t>
  </si>
  <si>
    <t>"vrstva substrátu 2 cm ( 0,02m)</t>
  </si>
  <si>
    <t>Travnik*0,02</t>
  </si>
  <si>
    <t>183402121</t>
  </si>
  <si>
    <t>Rozrušení půdy souvislé plochy do 500 m2 hloubky do 150 mm v rovině a svahu do 1:5</t>
  </si>
  <si>
    <t>183403111</t>
  </si>
  <si>
    <t>Obdělání půdy nakopáním na hloubku do 0,1 m v rovině a svahu do 1:5</t>
  </si>
  <si>
    <t>"zpracováno 10% plochy - tam kde nelze mechanizací ( okolo stromů, keřů, zdí, plotu)</t>
  </si>
  <si>
    <t>"Dle přílohy  výkaz výměr - z důvodů větší členitosti změřeno v kreslícím programu,:"</t>
  </si>
  <si>
    <t>Travnik*0,1</t>
  </si>
  <si>
    <t>183403113</t>
  </si>
  <si>
    <t>Obdělání půdy frézováním v rovině a svahu do 1:5 2x</t>
  </si>
  <si>
    <t>"operace opakavána 2x</t>
  </si>
  <si>
    <t>Travnik*2</t>
  </si>
  <si>
    <t>183403153</t>
  </si>
  <si>
    <t>Obdělání půdy hrabáním v rovině a svahu do 1:5</t>
  </si>
  <si>
    <t>"plocha=" 1940,0</t>
  </si>
  <si>
    <t>183403161</t>
  </si>
  <si>
    <t>Obdělání půdy válením v rovině a svahu do 1:5</t>
  </si>
  <si>
    <t>184802111</t>
  </si>
  <si>
    <t>Chemické odplevelení před založením kultury nad 20 m2 postřikem na široko v rovině a svahu do 1:5</t>
  </si>
  <si>
    <t>252340010</t>
  </si>
  <si>
    <t>neselektivní herbicid na plevel - postřik proti plevelům klasik, bal. 1 l</t>
  </si>
  <si>
    <t>litr</t>
  </si>
  <si>
    <t xml:space="preserve">"neselektivní herbicid na plevel - postřik proti plevelům se </t>
  </si>
  <si>
    <t xml:space="preserve">"systémovým účinkem pro aplikaci na list, určený k likvidaci  </t>
  </si>
  <si>
    <t>"širokého spektra jednoletých a  a víceletých plevelů.</t>
  </si>
  <si>
    <t>"koncentrace 2%</t>
  </si>
  <si>
    <t>Travnik*0,002</t>
  </si>
  <si>
    <t>184802611</t>
  </si>
  <si>
    <t>Chemické odplevelení po založení kultury postřikem na široko v rovině a svahu do 1:5</t>
  </si>
  <si>
    <t>99990000000000000004</t>
  </si>
  <si>
    <t>Selektivní herbicid 10l//ha, ztratné 3%</t>
  </si>
  <si>
    <t>l</t>
  </si>
  <si>
    <t xml:space="preserve">"10l přípravku / ha </t>
  </si>
  <si>
    <t>0,001*1,03*Travnik</t>
  </si>
  <si>
    <t>185802113</t>
  </si>
  <si>
    <t>Hnojení půdy umělým hnojivem na široko v rovině a svahu do 1:5</t>
  </si>
  <si>
    <t>Travnik*0,02/1000</t>
  </si>
  <si>
    <t>251911550</t>
  </si>
  <si>
    <t>kombinované bezchloridové granulované hnojivo se stopovými prvky určené k výživě okrasných rostlin (á 3 kg)</t>
  </si>
  <si>
    <t>"ztratné 3%</t>
  </si>
  <si>
    <t>Travnik*0,02*1,03</t>
  </si>
  <si>
    <t>Přesun hmot HSV</t>
  </si>
  <si>
    <t>998231311</t>
  </si>
  <si>
    <t>Přesun hmot pro sadovnické a krajinářské úpravy vodorovně do 5000 m</t>
  </si>
  <si>
    <t>OST</t>
  </si>
  <si>
    <t>088-3-A4 - SO 03-A4 Založení záhonů</t>
  </si>
  <si>
    <t>1 - Zemní práce</t>
  </si>
  <si>
    <t>O01 - Ostatní</t>
  </si>
  <si>
    <t>183205112</t>
  </si>
  <si>
    <t>Založení záhonu v rovině a svahu do 1:5 zemina tř 3</t>
  </si>
  <si>
    <t>Obdělání půdy frézováním v rovině a svahu do 1:5</t>
  </si>
  <si>
    <t>183403132</t>
  </si>
  <si>
    <t>Obdělání půdy rytím zemina tř 3 v rovině a svahu do 1:5</t>
  </si>
  <si>
    <t>184911161</t>
  </si>
  <si>
    <t>Mulčování záhonů kačírkem tl. vrstvy do 0,1 m v rovině a svahu do 1:5</t>
  </si>
  <si>
    <t>184911421</t>
  </si>
  <si>
    <t>Mulčování rostlin kůrou tl. do 0,1 m v rovině a svahu do 1:5</t>
  </si>
  <si>
    <t>O01</t>
  </si>
  <si>
    <t>Ostatní</t>
  </si>
  <si>
    <t>103911000</t>
  </si>
  <si>
    <t>kůra mulčovací VL</t>
  </si>
  <si>
    <t>M3</t>
  </si>
  <si>
    <t>252340070</t>
  </si>
  <si>
    <t>Herbicid totální- účinná látka Glyphosate</t>
  </si>
  <si>
    <t>583374020</t>
  </si>
  <si>
    <t>47*0,08*1,8</t>
  </si>
  <si>
    <t>01456</t>
  </si>
  <si>
    <t>obrubník neviritelný D+M</t>
  </si>
  <si>
    <t>011</t>
  </si>
  <si>
    <t>vytyčení záhonů + rozmístění rpstlin</t>
  </si>
  <si>
    <t>088-3-A5 - SO 03-A5 Založení záhon svah</t>
  </si>
  <si>
    <t xml:space="preserve">    O01 - Ostatní</t>
  </si>
  <si>
    <t>183205132</t>
  </si>
  <si>
    <t>Založení záhonu ve svahu do 1:2 zemina tř 3</t>
  </si>
  <si>
    <t>183403213</t>
  </si>
  <si>
    <t>Obdělání půdy frézováním ve svahu do 1:2</t>
  </si>
  <si>
    <t>183403232</t>
  </si>
  <si>
    <t>Obdělání půdy rytím zemina tř 3 ve svahu do 1:2</t>
  </si>
  <si>
    <t>183403253</t>
  </si>
  <si>
    <t>Obdělání půdy hrabáním ve svahu do 1:2</t>
  </si>
  <si>
    <t>184802211</t>
  </si>
  <si>
    <t>Chemické odplevelení před založením kultury nad 20 m2 postřikem na široko ve svahu do 1:2</t>
  </si>
  <si>
    <t>088-3-A6 - SO 03-A6 Výsadba rostlin svah</t>
  </si>
  <si>
    <t xml:space="preserve">    9 - Ostatní konstrukce a práce-bourání</t>
  </si>
  <si>
    <t xml:space="preserve">      99 - Přesun hmot</t>
  </si>
  <si>
    <t>183112131</t>
  </si>
  <si>
    <t>Hloubení jamek bez výměny půdy zeminy tř 1 až 4objem do 0,02 m3 ve svahu do 1:2</t>
  </si>
  <si>
    <t>184102121</t>
  </si>
  <si>
    <t>Výsadba dřeviny s balem do jamky se zalitím ve svahu 1:2 D balu do 0,2 m</t>
  </si>
  <si>
    <t>185802124</t>
  </si>
  <si>
    <t>Hnojení půdy umělým hnojivem k jednotlivým rostlinám ve svahu do 1:2</t>
  </si>
  <si>
    <t>251251911570</t>
  </si>
  <si>
    <t>hnojivo dlouhodobé</t>
  </si>
  <si>
    <t>185804311</t>
  </si>
  <si>
    <t>Zalití rostlin vodou plocha do 20 m2</t>
  </si>
  <si>
    <t>082113200</t>
  </si>
  <si>
    <t>voda pitná pro ostatní odběratele</t>
  </si>
  <si>
    <t>185851129</t>
  </si>
  <si>
    <t>Příplatek k dovozu vody pro zálivku rostlin do 1000 m ZKD 1000 m</t>
  </si>
  <si>
    <t>R0303</t>
  </si>
  <si>
    <t>Cotoneaster damerri  K9  15/20</t>
  </si>
  <si>
    <t>Ostatní konstrukce a práce-bourání</t>
  </si>
  <si>
    <t>088-3-A7 - SO 03-A7 Výsadba rostlin rovina</t>
  </si>
  <si>
    <t xml:space="preserve">      17 - Zemní práce - konstrukce ze zemin</t>
  </si>
  <si>
    <t xml:space="preserve">      18 - Zemní práce - povrchové úpravy terénu</t>
  </si>
  <si>
    <t>Zemní práce - konstrukce ze zemin</t>
  </si>
  <si>
    <t>Poplatek za uložení odpadu ze sypaniny na skládce (skládkovné)</t>
  </si>
  <si>
    <t>Zemní práce - povrchové úpravy terénu</t>
  </si>
  <si>
    <t>183101213</t>
  </si>
  <si>
    <t>Jamky pro výsadbu s výměnou 50 % půdy zeminy tř 1 až 4 objem do 0,05 m3 v rovině a svahu do 1:5</t>
  </si>
  <si>
    <t>103715000</t>
  </si>
  <si>
    <t>substrát zahradnický B VL</t>
  </si>
  <si>
    <t>184102112</t>
  </si>
  <si>
    <t>Výsadba dřeviny s balem D do 0,3 m do jamky se zalitím v rovině a svahu do 1:5</t>
  </si>
  <si>
    <t>183101212</t>
  </si>
  <si>
    <t>Jamky pro výsadbu s výměnou 50 % půdy zeminy tř 1 až 4 objem do 0,02 m3 v rovině a svahu do 1:5</t>
  </si>
  <si>
    <t>222</t>
  </si>
  <si>
    <t>Amelanchier ovalis-muchovník  70/90</t>
  </si>
  <si>
    <t>M005</t>
  </si>
  <si>
    <t>Aronia melanocarpa-aronie/černý jeřáb  30/40</t>
  </si>
  <si>
    <t>M016</t>
  </si>
  <si>
    <t>Cornus mas-dřín  40/60</t>
  </si>
  <si>
    <t>M019</t>
  </si>
  <si>
    <t>Corylus avellana-líska  60/80</t>
  </si>
  <si>
    <t>M021</t>
  </si>
  <si>
    <t>Chaenomeles cv.-kdoulovec  30/40</t>
  </si>
  <si>
    <t>M023</t>
  </si>
  <si>
    <t>Lonicera kamtschatica-kamčatská borůvka  20/30</t>
  </si>
  <si>
    <t>M035</t>
  </si>
  <si>
    <t>Rubus idaeus-maliny  pk</t>
  </si>
  <si>
    <t>M036</t>
  </si>
  <si>
    <t>Ribes rubrum cv.-rybíz červený  pk</t>
  </si>
  <si>
    <t>M037</t>
  </si>
  <si>
    <t>Ribes nigra cv.-rybíz černý  pk</t>
  </si>
  <si>
    <t>M038</t>
  </si>
  <si>
    <t>Spiraea bumalda Anthony Waterer-tavolník   20/30</t>
  </si>
  <si>
    <t>185802114</t>
  </si>
  <si>
    <t>Hnojení půdy umělým hnojivem k jednotlivým rostlinám v rovině a svahu do 1:5</t>
  </si>
  <si>
    <t>voda pitná pro smluvní odběratele</t>
  </si>
  <si>
    <t>088-3-A8 - SO 03-A8 Výsadba trvalek</t>
  </si>
  <si>
    <t>183101111</t>
  </si>
  <si>
    <t>Jamky pro výsadbu bez výměny půdy zeminy tř 1 až 4 objem do 0,01 m3 v rovině a svahu do 1:5</t>
  </si>
  <si>
    <t>183211323</t>
  </si>
  <si>
    <t>Výsadba květin hrnkových D květináče do 250 mm</t>
  </si>
  <si>
    <t>33300</t>
  </si>
  <si>
    <t>Echinacea purpurea-třapatka  K9</t>
  </si>
  <si>
    <t>M039</t>
  </si>
  <si>
    <t>Hyssopus vulgaris-yzop</t>
  </si>
  <si>
    <t>M040</t>
  </si>
  <si>
    <t>Fragaria vesca cv.-jahody měsíční  K9</t>
  </si>
  <si>
    <t>M041</t>
  </si>
  <si>
    <t>Lavandula angustifolia-levandule  K9</t>
  </si>
  <si>
    <t>M042</t>
  </si>
  <si>
    <t>Marrubium vulgare-jablečník  K9</t>
  </si>
  <si>
    <t>M043</t>
  </si>
  <si>
    <t>Mentha piperita-máta  K9</t>
  </si>
  <si>
    <t>M044</t>
  </si>
  <si>
    <t>Mellisa officinalis-meduňka  K9</t>
  </si>
  <si>
    <t>M045</t>
  </si>
  <si>
    <t>Origanum vulgare Compactum-dobromysl  K9</t>
  </si>
  <si>
    <t>M046</t>
  </si>
  <si>
    <t>Allium schoenoprasum-pažitka</t>
  </si>
  <si>
    <t>M047</t>
  </si>
  <si>
    <t>Salvia officinalis-šalvěj  K9</t>
  </si>
  <si>
    <t>M048</t>
  </si>
  <si>
    <t>Thymus serpyllum-mateřídouška  K9</t>
  </si>
  <si>
    <t>M049</t>
  </si>
  <si>
    <t>Thymus vulgaris-tymián  K9</t>
  </si>
  <si>
    <t>M051</t>
  </si>
  <si>
    <t>stínomilné rostliny-</t>
  </si>
  <si>
    <t>M052</t>
  </si>
  <si>
    <t>Alchemilla mollis-kontryhel  K9</t>
  </si>
  <si>
    <t>M053</t>
  </si>
  <si>
    <t>Anemone sylvestris-sasanka  K9</t>
  </si>
  <si>
    <t>M054</t>
  </si>
  <si>
    <t>Aruncus dioicus-udatna  K9</t>
  </si>
  <si>
    <t>M055</t>
  </si>
  <si>
    <t>Aster dumosus Lady in Blue/Mittelmeer-podzimní astra  K9</t>
  </si>
  <si>
    <t>M056</t>
  </si>
  <si>
    <t>Bergenia cordifolia-bergénie  K9</t>
  </si>
  <si>
    <t>M057</t>
  </si>
  <si>
    <t>Brunnera macrophylla-pomněnkovec  K11</t>
  </si>
  <si>
    <t>M058</t>
  </si>
  <si>
    <t>Dicentra spectabilis Alba-srdcovka  K11</t>
  </si>
  <si>
    <t>M059</t>
  </si>
  <si>
    <t>Geranium x cantabrigiense Karmina-kakost  K9</t>
  </si>
  <si>
    <t>M060</t>
  </si>
  <si>
    <t>Geranium endressii-kakost  K9</t>
  </si>
  <si>
    <t>M061</t>
  </si>
  <si>
    <t>Geranium macrorhizum Spessart-kakost  K9</t>
  </si>
  <si>
    <t>M062</t>
  </si>
  <si>
    <t>Geranium wlassovianum-kakost  K9</t>
  </si>
  <si>
    <t>M063</t>
  </si>
  <si>
    <t>Hemerocallis Corky-denivka  K9</t>
  </si>
  <si>
    <t>M064</t>
  </si>
  <si>
    <t>Hosta undulata Elegans-bohyška  K9</t>
  </si>
  <si>
    <t>M065</t>
  </si>
  <si>
    <t>Iberis sempervirens-štěničník  K9</t>
  </si>
  <si>
    <t>M066</t>
  </si>
  <si>
    <t>Primula vulgaris-prvosenka  K9</t>
  </si>
  <si>
    <t>M067</t>
  </si>
  <si>
    <t>Pulmonaria saccharata-plicník  K9</t>
  </si>
  <si>
    <t>M068</t>
  </si>
  <si>
    <t>Tradescantia x andersoniana Purewell Giant-poděnka  K9</t>
  </si>
  <si>
    <t>M069</t>
  </si>
  <si>
    <t>Vinca minor-barvínek  K9</t>
  </si>
  <si>
    <t>M070</t>
  </si>
  <si>
    <t>Waldsteinia ternata-mochnička  K9</t>
  </si>
  <si>
    <t>M071</t>
  </si>
  <si>
    <t>okrasné trávy-</t>
  </si>
  <si>
    <t>M072</t>
  </si>
  <si>
    <t>Carex grayi-ostřice  C1</t>
  </si>
  <si>
    <t>M073</t>
  </si>
  <si>
    <t>Carex montana-ostřice  C1</t>
  </si>
  <si>
    <t>M074</t>
  </si>
  <si>
    <t>cibuloviny-</t>
  </si>
  <si>
    <t>M075</t>
  </si>
  <si>
    <t>Crocus -krokus  ks</t>
  </si>
  <si>
    <t>M076</t>
  </si>
  <si>
    <t>Muscari armeniacum Blue Pearl-modřenec  ks</t>
  </si>
  <si>
    <t>185851121</t>
  </si>
  <si>
    <t>Dovoz vody pro zálivku rostlin za vzdálenost do 1000 m</t>
  </si>
  <si>
    <t>185804312</t>
  </si>
  <si>
    <t>Zalití rostlin vodou plocha přes 20 m2</t>
  </si>
  <si>
    <t>0,016</t>
  </si>
  <si>
    <t>088-3-A9 - SO 03-A9 Výsadba stromů</t>
  </si>
  <si>
    <t>15452310</t>
  </si>
  <si>
    <t>183101215</t>
  </si>
  <si>
    <t>Jamky pro výsadbu s výměnou 50 % půdy zeminy tř 1 až 4 objem do 0,4 m3 v rovině a svahu do 1:5</t>
  </si>
  <si>
    <t>"ztratné 3% :</t>
  </si>
  <si>
    <t>"strom 600" 3*((0,9*0,9*0,5)-(0,6*0,6*0,5))*1,03</t>
  </si>
  <si>
    <t>184102115</t>
  </si>
  <si>
    <t>Výsadba dřeviny s balem D do 0,6 m do jamky se zalitím v rovině a svahu do 1:5</t>
  </si>
  <si>
    <t>R40</t>
  </si>
  <si>
    <t>Malus domestica cv. 1x letní, 1x podzimní, 1x zimní-jabloň   PK</t>
  </si>
  <si>
    <t>183101214</t>
  </si>
  <si>
    <t>Jamky pro výsadbu s výměnou 50 % půdy zeminy tř 1 až 4 objem do 0,125 m3 v rovině a svahu do 1:5</t>
  </si>
  <si>
    <t>184102113</t>
  </si>
  <si>
    <t>Výsadba dřeviny s balem D do 0,4 m do jamky se zalitím v rovině a svahu do 1:5</t>
  </si>
  <si>
    <t>184215112</t>
  </si>
  <si>
    <t>Ukotvení kmene dřevin jedním kůlem D do 0,1 m délky do 2 m</t>
  </si>
  <si>
    <t>052171081</t>
  </si>
  <si>
    <t>kůly dřevěné  průměr do 6 cm, délka 2 m</t>
  </si>
  <si>
    <t>ks</t>
  </si>
  <si>
    <t>052171082</t>
  </si>
  <si>
    <t>úvazek na upevnění stromu 0,7m /ks, včetně upevňovacích prvků</t>
  </si>
  <si>
    <t>184215411</t>
  </si>
  <si>
    <t>Zhotovení závlahové mísy dřevin D kmene do 0,5 m v rovině nebo na svahu do 1:5</t>
  </si>
  <si>
    <t>"0,2/1000 = 0,0002, počítáno =" 0,001</t>
  </si>
  <si>
    <t>251111112</t>
  </si>
  <si>
    <t>hnojivo pomalurozpustné (tablety 20g, popř. drť)</t>
  </si>
  <si>
    <t>088-3-A10 - SO 03-A10 Vrbové proutí + vyvýšený záhon</t>
  </si>
  <si>
    <t>454</t>
  </si>
  <si>
    <t>vyvýšené záhony 120*60*42cm ,  - naplnění  zeminou</t>
  </si>
  <si>
    <t>(1,2*0,6*0,60)*3*1,3</t>
  </si>
  <si>
    <t>"zhutnění 30 %</t>
  </si>
  <si>
    <t>789</t>
  </si>
  <si>
    <t>vrbový tunel 6*2,2*1,7m,  D +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</si>
</sst>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166" fontId="8" fillId="0" borderId="20" xfId="0" applyNumberFormat="1" applyFont="1" applyBorder="1" applyAlignment="1" applyProtection="1">
      <alignment/>
      <protection/>
    </xf>
    <xf numFmtId="166" fontId="8" fillId="0" borderId="21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37</v>
      </c>
    </row>
    <row r="19" spans="2:7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39</v>
      </c>
      <c r="AO19" s="22"/>
      <c r="AP19" s="22"/>
      <c r="AQ19" s="22"/>
      <c r="AR19" s="20"/>
      <c r="BE19" s="31"/>
      <c r="BS19" s="17" t="s">
        <v>40</v>
      </c>
    </row>
    <row r="20" spans="2:71" ht="18.45" customHeight="1">
      <c r="B20" s="21"/>
      <c r="C20" s="22"/>
      <c r="D20" s="22"/>
      <c r="E20" s="27" t="s">
        <v>41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42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4.4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ROUND(AG94,0)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47</v>
      </c>
      <c r="E29" s="46"/>
      <c r="F29" s="32" t="s">
        <v>48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ROUND(AZ94,0)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ROUND(AV94,0)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ROUND(BA94,0)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ROUND(AW94,0)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50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ROUND(BB94,0)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51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ROUND(BC94,0)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52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ROUND(BD94,0)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53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54</v>
      </c>
      <c r="U35" s="53"/>
      <c r="V35" s="53"/>
      <c r="W35" s="53"/>
      <c r="X35" s="55" t="s">
        <v>55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56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58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58</v>
      </c>
      <c r="AI60" s="41"/>
      <c r="AJ60" s="41"/>
      <c r="AK60" s="41"/>
      <c r="AL60" s="41"/>
      <c r="AM60" s="60" t="s">
        <v>59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60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61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58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58</v>
      </c>
      <c r="AI75" s="41"/>
      <c r="AJ75" s="41"/>
      <c r="AK75" s="41"/>
      <c r="AL75" s="41"/>
      <c r="AM75" s="60" t="s">
        <v>59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62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19-088-B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Úpravy zahrady MŠ Jubilejní Nový Jičín, na parc.č. 384/38, k.ú. NJ-DHP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>parc.č. 384/38, k.ú. NJ-DHP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16. 4. 2020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40.8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>Město Nový Jičín, Masarykovo nám.1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32</v>
      </c>
      <c r="AJ89" s="39"/>
      <c r="AK89" s="39"/>
      <c r="AL89" s="39"/>
      <c r="AM89" s="75" t="str">
        <f>IF(E17="","",E17)</f>
        <v>Ing.arch. Tomáš Kudělka, Kunín 104, 742 53</v>
      </c>
      <c r="AN89" s="66"/>
      <c r="AO89" s="66"/>
      <c r="AP89" s="66"/>
      <c r="AQ89" s="39"/>
      <c r="AR89" s="43"/>
      <c r="AS89" s="76" t="s">
        <v>63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6" customHeight="1">
      <c r="B90" s="38"/>
      <c r="C90" s="32" t="s">
        <v>30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38</v>
      </c>
      <c r="AJ90" s="39"/>
      <c r="AK90" s="39"/>
      <c r="AL90" s="39"/>
      <c r="AM90" s="75" t="str">
        <f>IF(E20="","",E20)</f>
        <v>M.Procházková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64</v>
      </c>
      <c r="D92" s="89"/>
      <c r="E92" s="89"/>
      <c r="F92" s="89"/>
      <c r="G92" s="89"/>
      <c r="H92" s="90"/>
      <c r="I92" s="91" t="s">
        <v>65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66</v>
      </c>
      <c r="AH92" s="89"/>
      <c r="AI92" s="89"/>
      <c r="AJ92" s="89"/>
      <c r="AK92" s="89"/>
      <c r="AL92" s="89"/>
      <c r="AM92" s="89"/>
      <c r="AN92" s="91" t="s">
        <v>67</v>
      </c>
      <c r="AO92" s="89"/>
      <c r="AP92" s="93"/>
      <c r="AQ92" s="94" t="s">
        <v>68</v>
      </c>
      <c r="AR92" s="43"/>
      <c r="AS92" s="95" t="s">
        <v>69</v>
      </c>
      <c r="AT92" s="96" t="s">
        <v>70</v>
      </c>
      <c r="AU92" s="96" t="s">
        <v>71</v>
      </c>
      <c r="AV92" s="96" t="s">
        <v>72</v>
      </c>
      <c r="AW92" s="96" t="s">
        <v>73</v>
      </c>
      <c r="AX92" s="96" t="s">
        <v>74</v>
      </c>
      <c r="AY92" s="96" t="s">
        <v>75</v>
      </c>
      <c r="AZ92" s="96" t="s">
        <v>76</v>
      </c>
      <c r="BA92" s="96" t="s">
        <v>77</v>
      </c>
      <c r="BB92" s="96" t="s">
        <v>78</v>
      </c>
      <c r="BC92" s="96" t="s">
        <v>79</v>
      </c>
      <c r="BD92" s="97" t="s">
        <v>80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81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ROUND(AG95+SUM(AG96:AG98),0)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ROUND(AS95+SUM(AS96:AS98),0)</f>
        <v>0</v>
      </c>
      <c r="AT94" s="109">
        <f>ROUND(SUM(AV94:AW94),2)</f>
        <v>0</v>
      </c>
      <c r="AU94" s="110">
        <f>ROUND(AU95+SUM(AU96:AU98),5)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ROUND(AZ95+SUM(AZ96:AZ98),0)</f>
        <v>0</v>
      </c>
      <c r="BA94" s="109">
        <f>ROUND(BA95+SUM(BA96:BA98),0)</f>
        <v>0</v>
      </c>
      <c r="BB94" s="109">
        <f>ROUND(BB95+SUM(BB96:BB98),0)</f>
        <v>0</v>
      </c>
      <c r="BC94" s="109">
        <f>ROUND(BC95+SUM(BC96:BC98),0)</f>
        <v>0</v>
      </c>
      <c r="BD94" s="111">
        <f>ROUND(BD95+SUM(BD96:BD98),0)</f>
        <v>0</v>
      </c>
      <c r="BS94" s="112" t="s">
        <v>82</v>
      </c>
      <c r="BT94" s="112" t="s">
        <v>83</v>
      </c>
      <c r="BV94" s="112" t="s">
        <v>84</v>
      </c>
      <c r="BW94" s="112" t="s">
        <v>5</v>
      </c>
      <c r="BX94" s="112" t="s">
        <v>85</v>
      </c>
      <c r="CL94" s="112" t="s">
        <v>1</v>
      </c>
    </row>
    <row r="95" spans="1:90" s="6" customFormat="1" ht="39.6" customHeight="1">
      <c r="A95" s="113" t="s">
        <v>86</v>
      </c>
      <c r="B95" s="114"/>
      <c r="C95" s="115"/>
      <c r="D95" s="116" t="s">
        <v>14</v>
      </c>
      <c r="E95" s="116"/>
      <c r="F95" s="116"/>
      <c r="G95" s="116"/>
      <c r="H95" s="116"/>
      <c r="I95" s="117"/>
      <c r="J95" s="116" t="s">
        <v>17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'19-088-B - Úpravy zahrady...'!J28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87</v>
      </c>
      <c r="AR95" s="120"/>
      <c r="AS95" s="121">
        <v>0</v>
      </c>
      <c r="AT95" s="122">
        <f>ROUND(SUM(AV95:AW95),2)</f>
        <v>0</v>
      </c>
      <c r="AU95" s="123">
        <f>'19-088-B - Úpravy zahrady...'!P113</f>
        <v>0</v>
      </c>
      <c r="AV95" s="122">
        <f>'19-088-B - Úpravy zahrady...'!J31</f>
        <v>0</v>
      </c>
      <c r="AW95" s="122">
        <f>'19-088-B - Úpravy zahrady...'!J32</f>
        <v>0</v>
      </c>
      <c r="AX95" s="122">
        <f>'19-088-B - Úpravy zahrady...'!J33</f>
        <v>0</v>
      </c>
      <c r="AY95" s="122">
        <f>'19-088-B - Úpravy zahrady...'!J34</f>
        <v>0</v>
      </c>
      <c r="AZ95" s="122">
        <f>'19-088-B - Úpravy zahrady...'!F31</f>
        <v>0</v>
      </c>
      <c r="BA95" s="122">
        <f>'19-088-B - Úpravy zahrady...'!F32</f>
        <v>0</v>
      </c>
      <c r="BB95" s="122">
        <f>'19-088-B - Úpravy zahrady...'!F33</f>
        <v>0</v>
      </c>
      <c r="BC95" s="122">
        <f>'19-088-B - Úpravy zahrady...'!F34</f>
        <v>0</v>
      </c>
      <c r="BD95" s="124">
        <f>'19-088-B - Úpravy zahrady...'!F35</f>
        <v>0</v>
      </c>
      <c r="BT95" s="125" t="s">
        <v>37</v>
      </c>
      <c r="BU95" s="125" t="s">
        <v>88</v>
      </c>
      <c r="BV95" s="125" t="s">
        <v>84</v>
      </c>
      <c r="BW95" s="125" t="s">
        <v>5</v>
      </c>
      <c r="BX95" s="125" t="s">
        <v>85</v>
      </c>
      <c r="CL95" s="125" t="s">
        <v>1</v>
      </c>
    </row>
    <row r="96" spans="1:91" s="6" customFormat="1" ht="26.4" customHeight="1">
      <c r="A96" s="113" t="s">
        <v>86</v>
      </c>
      <c r="B96" s="114"/>
      <c r="C96" s="115"/>
      <c r="D96" s="116" t="s">
        <v>89</v>
      </c>
      <c r="E96" s="116"/>
      <c r="F96" s="116"/>
      <c r="G96" s="116"/>
      <c r="H96" s="116"/>
      <c r="I96" s="117"/>
      <c r="J96" s="116" t="s">
        <v>90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'088-B-1 - SO 01 - Zahrada...'!J30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87</v>
      </c>
      <c r="AR96" s="120"/>
      <c r="AS96" s="121">
        <v>0</v>
      </c>
      <c r="AT96" s="122">
        <f>ROUND(SUM(AV96:AW96),2)</f>
        <v>0</v>
      </c>
      <c r="AU96" s="123">
        <f>'088-B-1 - SO 01 - Zahrada...'!P143</f>
        <v>0</v>
      </c>
      <c r="AV96" s="122">
        <f>'088-B-1 - SO 01 - Zahrada...'!J33</f>
        <v>0</v>
      </c>
      <c r="AW96" s="122">
        <f>'088-B-1 - SO 01 - Zahrada...'!J34</f>
        <v>0</v>
      </c>
      <c r="AX96" s="122">
        <f>'088-B-1 - SO 01 - Zahrada...'!J35</f>
        <v>0</v>
      </c>
      <c r="AY96" s="122">
        <f>'088-B-1 - SO 01 - Zahrada...'!J36</f>
        <v>0</v>
      </c>
      <c r="AZ96" s="122">
        <f>'088-B-1 - SO 01 - Zahrada...'!F33</f>
        <v>0</v>
      </c>
      <c r="BA96" s="122">
        <f>'088-B-1 - SO 01 - Zahrada...'!F34</f>
        <v>0</v>
      </c>
      <c r="BB96" s="122">
        <f>'088-B-1 - SO 01 - Zahrada...'!F35</f>
        <v>0</v>
      </c>
      <c r="BC96" s="122">
        <f>'088-B-1 - SO 01 - Zahrada...'!F36</f>
        <v>0</v>
      </c>
      <c r="BD96" s="124">
        <f>'088-B-1 - SO 01 - Zahrada...'!F37</f>
        <v>0</v>
      </c>
      <c r="BT96" s="125" t="s">
        <v>37</v>
      </c>
      <c r="BV96" s="125" t="s">
        <v>84</v>
      </c>
      <c r="BW96" s="125" t="s">
        <v>91</v>
      </c>
      <c r="BX96" s="125" t="s">
        <v>5</v>
      </c>
      <c r="CL96" s="125" t="s">
        <v>1</v>
      </c>
      <c r="CM96" s="125" t="s">
        <v>92</v>
      </c>
    </row>
    <row r="97" spans="1:91" s="6" customFormat="1" ht="26.4" customHeight="1">
      <c r="A97" s="113" t="s">
        <v>86</v>
      </c>
      <c r="B97" s="114"/>
      <c r="C97" s="115"/>
      <c r="D97" s="116" t="s">
        <v>93</v>
      </c>
      <c r="E97" s="116"/>
      <c r="F97" s="116"/>
      <c r="G97" s="116"/>
      <c r="H97" s="116"/>
      <c r="I97" s="117"/>
      <c r="J97" s="116" t="s">
        <v>94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'088-B-2 - SO 02 - Zpevněn...'!J30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87</v>
      </c>
      <c r="AR97" s="120"/>
      <c r="AS97" s="121">
        <v>0</v>
      </c>
      <c r="AT97" s="122">
        <f>ROUND(SUM(AV97:AW97),2)</f>
        <v>0</v>
      </c>
      <c r="AU97" s="123">
        <f>'088-B-2 - SO 02 - Zpevněn...'!P139</f>
        <v>0</v>
      </c>
      <c r="AV97" s="122">
        <f>'088-B-2 - SO 02 - Zpevněn...'!J33</f>
        <v>0</v>
      </c>
      <c r="AW97" s="122">
        <f>'088-B-2 - SO 02 - Zpevněn...'!J34</f>
        <v>0</v>
      </c>
      <c r="AX97" s="122">
        <f>'088-B-2 - SO 02 - Zpevněn...'!J35</f>
        <v>0</v>
      </c>
      <c r="AY97" s="122">
        <f>'088-B-2 - SO 02 - Zpevněn...'!J36</f>
        <v>0</v>
      </c>
      <c r="AZ97" s="122">
        <f>'088-B-2 - SO 02 - Zpevněn...'!F33</f>
        <v>0</v>
      </c>
      <c r="BA97" s="122">
        <f>'088-B-2 - SO 02 - Zpevněn...'!F34</f>
        <v>0</v>
      </c>
      <c r="BB97" s="122">
        <f>'088-B-2 - SO 02 - Zpevněn...'!F35</f>
        <v>0</v>
      </c>
      <c r="BC97" s="122">
        <f>'088-B-2 - SO 02 - Zpevněn...'!F36</f>
        <v>0</v>
      </c>
      <c r="BD97" s="124">
        <f>'088-B-2 - SO 02 - Zpevněn...'!F37</f>
        <v>0</v>
      </c>
      <c r="BT97" s="125" t="s">
        <v>37</v>
      </c>
      <c r="BV97" s="125" t="s">
        <v>84</v>
      </c>
      <c r="BW97" s="125" t="s">
        <v>95</v>
      </c>
      <c r="BX97" s="125" t="s">
        <v>5</v>
      </c>
      <c r="CL97" s="125" t="s">
        <v>1</v>
      </c>
      <c r="CM97" s="125" t="s">
        <v>92</v>
      </c>
    </row>
    <row r="98" spans="2:91" s="6" customFormat="1" ht="26.4" customHeight="1">
      <c r="B98" s="114"/>
      <c r="C98" s="115"/>
      <c r="D98" s="116" t="s">
        <v>96</v>
      </c>
      <c r="E98" s="116"/>
      <c r="F98" s="116"/>
      <c r="G98" s="116"/>
      <c r="H98" s="116"/>
      <c r="I98" s="117"/>
      <c r="J98" s="116" t="s">
        <v>97</v>
      </c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26">
        <f>ROUND(SUM(AG99:AG106),0)</f>
        <v>0</v>
      </c>
      <c r="AH98" s="117"/>
      <c r="AI98" s="117"/>
      <c r="AJ98" s="117"/>
      <c r="AK98" s="117"/>
      <c r="AL98" s="117"/>
      <c r="AM98" s="117"/>
      <c r="AN98" s="118">
        <f>SUM(AG98,AT98)</f>
        <v>0</v>
      </c>
      <c r="AO98" s="117"/>
      <c r="AP98" s="117"/>
      <c r="AQ98" s="119" t="s">
        <v>87</v>
      </c>
      <c r="AR98" s="120"/>
      <c r="AS98" s="121">
        <f>ROUND(SUM(AS99:AS106),0)</f>
        <v>0</v>
      </c>
      <c r="AT98" s="122">
        <f>ROUND(SUM(AV98:AW98),2)</f>
        <v>0</v>
      </c>
      <c r="AU98" s="123">
        <f>ROUND(SUM(AU99:AU106),5)</f>
        <v>0</v>
      </c>
      <c r="AV98" s="122">
        <f>ROUND(AZ98*L29,2)</f>
        <v>0</v>
      </c>
      <c r="AW98" s="122">
        <f>ROUND(BA98*L30,2)</f>
        <v>0</v>
      </c>
      <c r="AX98" s="122">
        <f>ROUND(BB98*L29,2)</f>
        <v>0</v>
      </c>
      <c r="AY98" s="122">
        <f>ROUND(BC98*L30,2)</f>
        <v>0</v>
      </c>
      <c r="AZ98" s="122">
        <f>ROUND(SUM(AZ99:AZ106),0)</f>
        <v>0</v>
      </c>
      <c r="BA98" s="122">
        <f>ROUND(SUM(BA99:BA106),0)</f>
        <v>0</v>
      </c>
      <c r="BB98" s="122">
        <f>ROUND(SUM(BB99:BB106),0)</f>
        <v>0</v>
      </c>
      <c r="BC98" s="122">
        <f>ROUND(SUM(BC99:BC106),0)</f>
        <v>0</v>
      </c>
      <c r="BD98" s="124">
        <f>ROUND(SUM(BD99:BD106),0)</f>
        <v>0</v>
      </c>
      <c r="BS98" s="125" t="s">
        <v>82</v>
      </c>
      <c r="BT98" s="125" t="s">
        <v>37</v>
      </c>
      <c r="BU98" s="125" t="s">
        <v>98</v>
      </c>
      <c r="BV98" s="125" t="s">
        <v>84</v>
      </c>
      <c r="BW98" s="125" t="s">
        <v>99</v>
      </c>
      <c r="BX98" s="125" t="s">
        <v>5</v>
      </c>
      <c r="CL98" s="125" t="s">
        <v>1</v>
      </c>
      <c r="CM98" s="125" t="s">
        <v>92</v>
      </c>
    </row>
    <row r="99" spans="1:90" s="3" customFormat="1" ht="24" customHeight="1">
      <c r="A99" s="113" t="s">
        <v>86</v>
      </c>
      <c r="B99" s="65"/>
      <c r="C99" s="127"/>
      <c r="D99" s="127"/>
      <c r="E99" s="128" t="s">
        <v>100</v>
      </c>
      <c r="F99" s="128"/>
      <c r="G99" s="128"/>
      <c r="H99" s="128"/>
      <c r="I99" s="128"/>
      <c r="J99" s="127"/>
      <c r="K99" s="128" t="s">
        <v>101</v>
      </c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9">
        <f>'088-A-3-A2 - SO 03-A2 Tra...'!J32</f>
        <v>0</v>
      </c>
      <c r="AH99" s="127"/>
      <c r="AI99" s="127"/>
      <c r="AJ99" s="127"/>
      <c r="AK99" s="127"/>
      <c r="AL99" s="127"/>
      <c r="AM99" s="127"/>
      <c r="AN99" s="129">
        <f>SUM(AG99,AT99)</f>
        <v>0</v>
      </c>
      <c r="AO99" s="127"/>
      <c r="AP99" s="127"/>
      <c r="AQ99" s="130" t="s">
        <v>102</v>
      </c>
      <c r="AR99" s="67"/>
      <c r="AS99" s="131">
        <v>0</v>
      </c>
      <c r="AT99" s="132">
        <f>ROUND(SUM(AV99:AW99),2)</f>
        <v>0</v>
      </c>
      <c r="AU99" s="133">
        <f>'088-A-3-A2 - SO 03-A2 Tra...'!P124</f>
        <v>0</v>
      </c>
      <c r="AV99" s="132">
        <f>'088-A-3-A2 - SO 03-A2 Tra...'!J35</f>
        <v>0</v>
      </c>
      <c r="AW99" s="132">
        <f>'088-A-3-A2 - SO 03-A2 Tra...'!J36</f>
        <v>0</v>
      </c>
      <c r="AX99" s="132">
        <f>'088-A-3-A2 - SO 03-A2 Tra...'!J37</f>
        <v>0</v>
      </c>
      <c r="AY99" s="132">
        <f>'088-A-3-A2 - SO 03-A2 Tra...'!J38</f>
        <v>0</v>
      </c>
      <c r="AZ99" s="132">
        <f>'088-A-3-A2 - SO 03-A2 Tra...'!F35</f>
        <v>0</v>
      </c>
      <c r="BA99" s="132">
        <f>'088-A-3-A2 - SO 03-A2 Tra...'!F36</f>
        <v>0</v>
      </c>
      <c r="BB99" s="132">
        <f>'088-A-3-A2 - SO 03-A2 Tra...'!F37</f>
        <v>0</v>
      </c>
      <c r="BC99" s="132">
        <f>'088-A-3-A2 - SO 03-A2 Tra...'!F38</f>
        <v>0</v>
      </c>
      <c r="BD99" s="134">
        <f>'088-A-3-A2 - SO 03-A2 Tra...'!F39</f>
        <v>0</v>
      </c>
      <c r="BT99" s="135" t="s">
        <v>92</v>
      </c>
      <c r="BV99" s="135" t="s">
        <v>84</v>
      </c>
      <c r="BW99" s="135" t="s">
        <v>103</v>
      </c>
      <c r="BX99" s="135" t="s">
        <v>99</v>
      </c>
      <c r="CL99" s="135" t="s">
        <v>1</v>
      </c>
    </row>
    <row r="100" spans="1:90" s="3" customFormat="1" ht="24" customHeight="1">
      <c r="A100" s="113" t="s">
        <v>86</v>
      </c>
      <c r="B100" s="65"/>
      <c r="C100" s="127"/>
      <c r="D100" s="127"/>
      <c r="E100" s="128" t="s">
        <v>104</v>
      </c>
      <c r="F100" s="128"/>
      <c r="G100" s="128"/>
      <c r="H100" s="128"/>
      <c r="I100" s="128"/>
      <c r="J100" s="127"/>
      <c r="K100" s="128" t="s">
        <v>105</v>
      </c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9">
        <f>'088-3-A4 - SO 03-A4 Založ...'!J32</f>
        <v>0</v>
      </c>
      <c r="AH100" s="127"/>
      <c r="AI100" s="127"/>
      <c r="AJ100" s="127"/>
      <c r="AK100" s="127"/>
      <c r="AL100" s="127"/>
      <c r="AM100" s="127"/>
      <c r="AN100" s="129">
        <f>SUM(AG100,AT100)</f>
        <v>0</v>
      </c>
      <c r="AO100" s="127"/>
      <c r="AP100" s="127"/>
      <c r="AQ100" s="130" t="s">
        <v>102</v>
      </c>
      <c r="AR100" s="67"/>
      <c r="AS100" s="131">
        <v>0</v>
      </c>
      <c r="AT100" s="132">
        <f>ROUND(SUM(AV100:AW100),2)</f>
        <v>0</v>
      </c>
      <c r="AU100" s="133">
        <f>'088-3-A4 - SO 03-A4 Založ...'!P122</f>
        <v>0</v>
      </c>
      <c r="AV100" s="132">
        <f>'088-3-A4 - SO 03-A4 Založ...'!J35</f>
        <v>0</v>
      </c>
      <c r="AW100" s="132">
        <f>'088-3-A4 - SO 03-A4 Založ...'!J36</f>
        <v>0</v>
      </c>
      <c r="AX100" s="132">
        <f>'088-3-A4 - SO 03-A4 Založ...'!J37</f>
        <v>0</v>
      </c>
      <c r="AY100" s="132">
        <f>'088-3-A4 - SO 03-A4 Založ...'!J38</f>
        <v>0</v>
      </c>
      <c r="AZ100" s="132">
        <f>'088-3-A4 - SO 03-A4 Založ...'!F35</f>
        <v>0</v>
      </c>
      <c r="BA100" s="132">
        <f>'088-3-A4 - SO 03-A4 Založ...'!F36</f>
        <v>0</v>
      </c>
      <c r="BB100" s="132">
        <f>'088-3-A4 - SO 03-A4 Založ...'!F37</f>
        <v>0</v>
      </c>
      <c r="BC100" s="132">
        <f>'088-3-A4 - SO 03-A4 Založ...'!F38</f>
        <v>0</v>
      </c>
      <c r="BD100" s="134">
        <f>'088-3-A4 - SO 03-A4 Založ...'!F39</f>
        <v>0</v>
      </c>
      <c r="BT100" s="135" t="s">
        <v>92</v>
      </c>
      <c r="BV100" s="135" t="s">
        <v>84</v>
      </c>
      <c r="BW100" s="135" t="s">
        <v>106</v>
      </c>
      <c r="BX100" s="135" t="s">
        <v>99</v>
      </c>
      <c r="CL100" s="135" t="s">
        <v>1</v>
      </c>
    </row>
    <row r="101" spans="1:90" s="3" customFormat="1" ht="24" customHeight="1">
      <c r="A101" s="113" t="s">
        <v>86</v>
      </c>
      <c r="B101" s="65"/>
      <c r="C101" s="127"/>
      <c r="D101" s="127"/>
      <c r="E101" s="128" t="s">
        <v>107</v>
      </c>
      <c r="F101" s="128"/>
      <c r="G101" s="128"/>
      <c r="H101" s="128"/>
      <c r="I101" s="128"/>
      <c r="J101" s="127"/>
      <c r="K101" s="128" t="s">
        <v>108</v>
      </c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9">
        <f>'088-3-A5 - SO 03-A5 Založ...'!J32</f>
        <v>0</v>
      </c>
      <c r="AH101" s="127"/>
      <c r="AI101" s="127"/>
      <c r="AJ101" s="127"/>
      <c r="AK101" s="127"/>
      <c r="AL101" s="127"/>
      <c r="AM101" s="127"/>
      <c r="AN101" s="129">
        <f>SUM(AG101,AT101)</f>
        <v>0</v>
      </c>
      <c r="AO101" s="127"/>
      <c r="AP101" s="127"/>
      <c r="AQ101" s="130" t="s">
        <v>102</v>
      </c>
      <c r="AR101" s="67"/>
      <c r="AS101" s="131">
        <v>0</v>
      </c>
      <c r="AT101" s="132">
        <f>ROUND(SUM(AV101:AW101),2)</f>
        <v>0</v>
      </c>
      <c r="AU101" s="133">
        <f>'088-3-A5 - SO 03-A5 Založ...'!P124</f>
        <v>0</v>
      </c>
      <c r="AV101" s="132">
        <f>'088-3-A5 - SO 03-A5 Založ...'!J35</f>
        <v>0</v>
      </c>
      <c r="AW101" s="132">
        <f>'088-3-A5 - SO 03-A5 Založ...'!J36</f>
        <v>0</v>
      </c>
      <c r="AX101" s="132">
        <f>'088-3-A5 - SO 03-A5 Založ...'!J37</f>
        <v>0</v>
      </c>
      <c r="AY101" s="132">
        <f>'088-3-A5 - SO 03-A5 Založ...'!J38</f>
        <v>0</v>
      </c>
      <c r="AZ101" s="132">
        <f>'088-3-A5 - SO 03-A5 Založ...'!F35</f>
        <v>0</v>
      </c>
      <c r="BA101" s="132">
        <f>'088-3-A5 - SO 03-A5 Založ...'!F36</f>
        <v>0</v>
      </c>
      <c r="BB101" s="132">
        <f>'088-3-A5 - SO 03-A5 Založ...'!F37</f>
        <v>0</v>
      </c>
      <c r="BC101" s="132">
        <f>'088-3-A5 - SO 03-A5 Založ...'!F38</f>
        <v>0</v>
      </c>
      <c r="BD101" s="134">
        <f>'088-3-A5 - SO 03-A5 Založ...'!F39</f>
        <v>0</v>
      </c>
      <c r="BT101" s="135" t="s">
        <v>92</v>
      </c>
      <c r="BV101" s="135" t="s">
        <v>84</v>
      </c>
      <c r="BW101" s="135" t="s">
        <v>109</v>
      </c>
      <c r="BX101" s="135" t="s">
        <v>99</v>
      </c>
      <c r="CL101" s="135" t="s">
        <v>1</v>
      </c>
    </row>
    <row r="102" spans="1:90" s="3" customFormat="1" ht="24" customHeight="1">
      <c r="A102" s="113" t="s">
        <v>86</v>
      </c>
      <c r="B102" s="65"/>
      <c r="C102" s="127"/>
      <c r="D102" s="127"/>
      <c r="E102" s="128" t="s">
        <v>110</v>
      </c>
      <c r="F102" s="128"/>
      <c r="G102" s="128"/>
      <c r="H102" s="128"/>
      <c r="I102" s="128"/>
      <c r="J102" s="127"/>
      <c r="K102" s="128" t="s">
        <v>111</v>
      </c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9">
        <f>'088-3-A6 - SO 03-A6 Výsad...'!J32</f>
        <v>0</v>
      </c>
      <c r="AH102" s="127"/>
      <c r="AI102" s="127"/>
      <c r="AJ102" s="127"/>
      <c r="AK102" s="127"/>
      <c r="AL102" s="127"/>
      <c r="AM102" s="127"/>
      <c r="AN102" s="129">
        <f>SUM(AG102,AT102)</f>
        <v>0</v>
      </c>
      <c r="AO102" s="127"/>
      <c r="AP102" s="127"/>
      <c r="AQ102" s="130" t="s">
        <v>102</v>
      </c>
      <c r="AR102" s="67"/>
      <c r="AS102" s="131">
        <v>0</v>
      </c>
      <c r="AT102" s="132">
        <f>ROUND(SUM(AV102:AW102),2)</f>
        <v>0</v>
      </c>
      <c r="AU102" s="133">
        <f>'088-3-A6 - SO 03-A6 Výsad...'!P124</f>
        <v>0</v>
      </c>
      <c r="AV102" s="132">
        <f>'088-3-A6 - SO 03-A6 Výsad...'!J35</f>
        <v>0</v>
      </c>
      <c r="AW102" s="132">
        <f>'088-3-A6 - SO 03-A6 Výsad...'!J36</f>
        <v>0</v>
      </c>
      <c r="AX102" s="132">
        <f>'088-3-A6 - SO 03-A6 Výsad...'!J37</f>
        <v>0</v>
      </c>
      <c r="AY102" s="132">
        <f>'088-3-A6 - SO 03-A6 Výsad...'!J38</f>
        <v>0</v>
      </c>
      <c r="AZ102" s="132">
        <f>'088-3-A6 - SO 03-A6 Výsad...'!F35</f>
        <v>0</v>
      </c>
      <c r="BA102" s="132">
        <f>'088-3-A6 - SO 03-A6 Výsad...'!F36</f>
        <v>0</v>
      </c>
      <c r="BB102" s="132">
        <f>'088-3-A6 - SO 03-A6 Výsad...'!F37</f>
        <v>0</v>
      </c>
      <c r="BC102" s="132">
        <f>'088-3-A6 - SO 03-A6 Výsad...'!F38</f>
        <v>0</v>
      </c>
      <c r="BD102" s="134">
        <f>'088-3-A6 - SO 03-A6 Výsad...'!F39</f>
        <v>0</v>
      </c>
      <c r="BT102" s="135" t="s">
        <v>92</v>
      </c>
      <c r="BV102" s="135" t="s">
        <v>84</v>
      </c>
      <c r="BW102" s="135" t="s">
        <v>112</v>
      </c>
      <c r="BX102" s="135" t="s">
        <v>99</v>
      </c>
      <c r="CL102" s="135" t="s">
        <v>1</v>
      </c>
    </row>
    <row r="103" spans="1:90" s="3" customFormat="1" ht="24" customHeight="1">
      <c r="A103" s="113" t="s">
        <v>86</v>
      </c>
      <c r="B103" s="65"/>
      <c r="C103" s="127"/>
      <c r="D103" s="127"/>
      <c r="E103" s="128" t="s">
        <v>113</v>
      </c>
      <c r="F103" s="128"/>
      <c r="G103" s="128"/>
      <c r="H103" s="128"/>
      <c r="I103" s="128"/>
      <c r="J103" s="127"/>
      <c r="K103" s="128" t="s">
        <v>114</v>
      </c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9">
        <f>'088-3-A7 - SO 03-A7 Výsad...'!J32</f>
        <v>0</v>
      </c>
      <c r="AH103" s="127"/>
      <c r="AI103" s="127"/>
      <c r="AJ103" s="127"/>
      <c r="AK103" s="127"/>
      <c r="AL103" s="127"/>
      <c r="AM103" s="127"/>
      <c r="AN103" s="129">
        <f>SUM(AG103,AT103)</f>
        <v>0</v>
      </c>
      <c r="AO103" s="127"/>
      <c r="AP103" s="127"/>
      <c r="AQ103" s="130" t="s">
        <v>102</v>
      </c>
      <c r="AR103" s="67"/>
      <c r="AS103" s="131">
        <v>0</v>
      </c>
      <c r="AT103" s="132">
        <f>ROUND(SUM(AV103:AW103),2)</f>
        <v>0</v>
      </c>
      <c r="AU103" s="133">
        <f>'088-3-A7 - SO 03-A7 Výsad...'!P124</f>
        <v>0</v>
      </c>
      <c r="AV103" s="132">
        <f>'088-3-A7 - SO 03-A7 Výsad...'!J35</f>
        <v>0</v>
      </c>
      <c r="AW103" s="132">
        <f>'088-3-A7 - SO 03-A7 Výsad...'!J36</f>
        <v>0</v>
      </c>
      <c r="AX103" s="132">
        <f>'088-3-A7 - SO 03-A7 Výsad...'!J37</f>
        <v>0</v>
      </c>
      <c r="AY103" s="132">
        <f>'088-3-A7 - SO 03-A7 Výsad...'!J38</f>
        <v>0</v>
      </c>
      <c r="AZ103" s="132">
        <f>'088-3-A7 - SO 03-A7 Výsad...'!F35</f>
        <v>0</v>
      </c>
      <c r="BA103" s="132">
        <f>'088-3-A7 - SO 03-A7 Výsad...'!F36</f>
        <v>0</v>
      </c>
      <c r="BB103" s="132">
        <f>'088-3-A7 - SO 03-A7 Výsad...'!F37</f>
        <v>0</v>
      </c>
      <c r="BC103" s="132">
        <f>'088-3-A7 - SO 03-A7 Výsad...'!F38</f>
        <v>0</v>
      </c>
      <c r="BD103" s="134">
        <f>'088-3-A7 - SO 03-A7 Výsad...'!F39</f>
        <v>0</v>
      </c>
      <c r="BT103" s="135" t="s">
        <v>92</v>
      </c>
      <c r="BV103" s="135" t="s">
        <v>84</v>
      </c>
      <c r="BW103" s="135" t="s">
        <v>115</v>
      </c>
      <c r="BX103" s="135" t="s">
        <v>99</v>
      </c>
      <c r="CL103" s="135" t="s">
        <v>1</v>
      </c>
    </row>
    <row r="104" spans="1:90" s="3" customFormat="1" ht="24" customHeight="1">
      <c r="A104" s="113" t="s">
        <v>86</v>
      </c>
      <c r="B104" s="65"/>
      <c r="C104" s="127"/>
      <c r="D104" s="127"/>
      <c r="E104" s="128" t="s">
        <v>116</v>
      </c>
      <c r="F104" s="128"/>
      <c r="G104" s="128"/>
      <c r="H104" s="128"/>
      <c r="I104" s="128"/>
      <c r="J104" s="127"/>
      <c r="K104" s="128" t="s">
        <v>117</v>
      </c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9">
        <f>'088-3-A8 - SO 03-A8 Výsad...'!J32</f>
        <v>0</v>
      </c>
      <c r="AH104" s="127"/>
      <c r="AI104" s="127"/>
      <c r="AJ104" s="127"/>
      <c r="AK104" s="127"/>
      <c r="AL104" s="127"/>
      <c r="AM104" s="127"/>
      <c r="AN104" s="129">
        <f>SUM(AG104,AT104)</f>
        <v>0</v>
      </c>
      <c r="AO104" s="127"/>
      <c r="AP104" s="127"/>
      <c r="AQ104" s="130" t="s">
        <v>102</v>
      </c>
      <c r="AR104" s="67"/>
      <c r="AS104" s="131">
        <v>0</v>
      </c>
      <c r="AT104" s="132">
        <f>ROUND(SUM(AV104:AW104),2)</f>
        <v>0</v>
      </c>
      <c r="AU104" s="133">
        <f>'088-3-A8 - SO 03-A8 Výsad...'!P124</f>
        <v>0</v>
      </c>
      <c r="AV104" s="132">
        <f>'088-3-A8 - SO 03-A8 Výsad...'!J35</f>
        <v>0</v>
      </c>
      <c r="AW104" s="132">
        <f>'088-3-A8 - SO 03-A8 Výsad...'!J36</f>
        <v>0</v>
      </c>
      <c r="AX104" s="132">
        <f>'088-3-A8 - SO 03-A8 Výsad...'!J37</f>
        <v>0</v>
      </c>
      <c r="AY104" s="132">
        <f>'088-3-A8 - SO 03-A8 Výsad...'!J38</f>
        <v>0</v>
      </c>
      <c r="AZ104" s="132">
        <f>'088-3-A8 - SO 03-A8 Výsad...'!F35</f>
        <v>0</v>
      </c>
      <c r="BA104" s="132">
        <f>'088-3-A8 - SO 03-A8 Výsad...'!F36</f>
        <v>0</v>
      </c>
      <c r="BB104" s="132">
        <f>'088-3-A8 - SO 03-A8 Výsad...'!F37</f>
        <v>0</v>
      </c>
      <c r="BC104" s="132">
        <f>'088-3-A8 - SO 03-A8 Výsad...'!F38</f>
        <v>0</v>
      </c>
      <c r="BD104" s="134">
        <f>'088-3-A8 - SO 03-A8 Výsad...'!F39</f>
        <v>0</v>
      </c>
      <c r="BT104" s="135" t="s">
        <v>92</v>
      </c>
      <c r="BV104" s="135" t="s">
        <v>84</v>
      </c>
      <c r="BW104" s="135" t="s">
        <v>118</v>
      </c>
      <c r="BX104" s="135" t="s">
        <v>99</v>
      </c>
      <c r="CL104" s="135" t="s">
        <v>1</v>
      </c>
    </row>
    <row r="105" spans="1:90" s="3" customFormat="1" ht="24" customHeight="1">
      <c r="A105" s="113" t="s">
        <v>86</v>
      </c>
      <c r="B105" s="65"/>
      <c r="C105" s="127"/>
      <c r="D105" s="127"/>
      <c r="E105" s="128" t="s">
        <v>119</v>
      </c>
      <c r="F105" s="128"/>
      <c r="G105" s="128"/>
      <c r="H105" s="128"/>
      <c r="I105" s="128"/>
      <c r="J105" s="127"/>
      <c r="K105" s="128" t="s">
        <v>120</v>
      </c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9">
        <f>'088-3-A9 - SO 03-A9 Výsad...'!J32</f>
        <v>0</v>
      </c>
      <c r="AH105" s="127"/>
      <c r="AI105" s="127"/>
      <c r="AJ105" s="127"/>
      <c r="AK105" s="127"/>
      <c r="AL105" s="127"/>
      <c r="AM105" s="127"/>
      <c r="AN105" s="129">
        <f>SUM(AG105,AT105)</f>
        <v>0</v>
      </c>
      <c r="AO105" s="127"/>
      <c r="AP105" s="127"/>
      <c r="AQ105" s="130" t="s">
        <v>102</v>
      </c>
      <c r="AR105" s="67"/>
      <c r="AS105" s="131">
        <v>0</v>
      </c>
      <c r="AT105" s="132">
        <f>ROUND(SUM(AV105:AW105),2)</f>
        <v>0</v>
      </c>
      <c r="AU105" s="133">
        <f>'088-3-A9 - SO 03-A9 Výsad...'!P124</f>
        <v>0</v>
      </c>
      <c r="AV105" s="132">
        <f>'088-3-A9 - SO 03-A9 Výsad...'!J35</f>
        <v>0</v>
      </c>
      <c r="AW105" s="132">
        <f>'088-3-A9 - SO 03-A9 Výsad...'!J36</f>
        <v>0</v>
      </c>
      <c r="AX105" s="132">
        <f>'088-3-A9 - SO 03-A9 Výsad...'!J37</f>
        <v>0</v>
      </c>
      <c r="AY105" s="132">
        <f>'088-3-A9 - SO 03-A9 Výsad...'!J38</f>
        <v>0</v>
      </c>
      <c r="AZ105" s="132">
        <f>'088-3-A9 - SO 03-A9 Výsad...'!F35</f>
        <v>0</v>
      </c>
      <c r="BA105" s="132">
        <f>'088-3-A9 - SO 03-A9 Výsad...'!F36</f>
        <v>0</v>
      </c>
      <c r="BB105" s="132">
        <f>'088-3-A9 - SO 03-A9 Výsad...'!F37</f>
        <v>0</v>
      </c>
      <c r="BC105" s="132">
        <f>'088-3-A9 - SO 03-A9 Výsad...'!F38</f>
        <v>0</v>
      </c>
      <c r="BD105" s="134">
        <f>'088-3-A9 - SO 03-A9 Výsad...'!F39</f>
        <v>0</v>
      </c>
      <c r="BT105" s="135" t="s">
        <v>92</v>
      </c>
      <c r="BV105" s="135" t="s">
        <v>84</v>
      </c>
      <c r="BW105" s="135" t="s">
        <v>121</v>
      </c>
      <c r="BX105" s="135" t="s">
        <v>99</v>
      </c>
      <c r="CL105" s="135" t="s">
        <v>1</v>
      </c>
    </row>
    <row r="106" spans="1:90" s="3" customFormat="1" ht="24" customHeight="1">
      <c r="A106" s="113" t="s">
        <v>86</v>
      </c>
      <c r="B106" s="65"/>
      <c r="C106" s="127"/>
      <c r="D106" s="127"/>
      <c r="E106" s="128" t="s">
        <v>122</v>
      </c>
      <c r="F106" s="128"/>
      <c r="G106" s="128"/>
      <c r="H106" s="128"/>
      <c r="I106" s="128"/>
      <c r="J106" s="127"/>
      <c r="K106" s="128" t="s">
        <v>123</v>
      </c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9">
        <f>'088-3-A10 - SO 03-A10 Vrb...'!J32</f>
        <v>0</v>
      </c>
      <c r="AH106" s="127"/>
      <c r="AI106" s="127"/>
      <c r="AJ106" s="127"/>
      <c r="AK106" s="127"/>
      <c r="AL106" s="127"/>
      <c r="AM106" s="127"/>
      <c r="AN106" s="129">
        <f>SUM(AG106,AT106)</f>
        <v>0</v>
      </c>
      <c r="AO106" s="127"/>
      <c r="AP106" s="127"/>
      <c r="AQ106" s="130" t="s">
        <v>102</v>
      </c>
      <c r="AR106" s="67"/>
      <c r="AS106" s="136">
        <v>0</v>
      </c>
      <c r="AT106" s="137">
        <f>ROUND(SUM(AV106:AW106),2)</f>
        <v>0</v>
      </c>
      <c r="AU106" s="138">
        <f>'088-3-A10 - SO 03-A10 Vrb...'!P122</f>
        <v>0</v>
      </c>
      <c r="AV106" s="137">
        <f>'088-3-A10 - SO 03-A10 Vrb...'!J35</f>
        <v>0</v>
      </c>
      <c r="AW106" s="137">
        <f>'088-3-A10 - SO 03-A10 Vrb...'!J36</f>
        <v>0</v>
      </c>
      <c r="AX106" s="137">
        <f>'088-3-A10 - SO 03-A10 Vrb...'!J37</f>
        <v>0</v>
      </c>
      <c r="AY106" s="137">
        <f>'088-3-A10 - SO 03-A10 Vrb...'!J38</f>
        <v>0</v>
      </c>
      <c r="AZ106" s="137">
        <f>'088-3-A10 - SO 03-A10 Vrb...'!F35</f>
        <v>0</v>
      </c>
      <c r="BA106" s="137">
        <f>'088-3-A10 - SO 03-A10 Vrb...'!F36</f>
        <v>0</v>
      </c>
      <c r="BB106" s="137">
        <f>'088-3-A10 - SO 03-A10 Vrb...'!F37</f>
        <v>0</v>
      </c>
      <c r="BC106" s="137">
        <f>'088-3-A10 - SO 03-A10 Vrb...'!F38</f>
        <v>0</v>
      </c>
      <c r="BD106" s="139">
        <f>'088-3-A10 - SO 03-A10 Vrb...'!F39</f>
        <v>0</v>
      </c>
      <c r="BT106" s="135" t="s">
        <v>92</v>
      </c>
      <c r="BV106" s="135" t="s">
        <v>84</v>
      </c>
      <c r="BW106" s="135" t="s">
        <v>124</v>
      </c>
      <c r="BX106" s="135" t="s">
        <v>99</v>
      </c>
      <c r="CL106" s="135" t="s">
        <v>1</v>
      </c>
    </row>
    <row r="107" spans="2:44" s="1" customFormat="1" ht="30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3"/>
    </row>
    <row r="108" spans="2:44" s="1" customFormat="1" ht="6.9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43"/>
    </row>
  </sheetData>
  <sheetProtection password="CC35" sheet="1" objects="1" scenarios="1" formatColumns="0" formatRows="0"/>
  <mergeCells count="8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E102:I102"/>
    <mergeCell ref="D95:H95"/>
    <mergeCell ref="D96:H96"/>
    <mergeCell ref="D97:H97"/>
    <mergeCell ref="D98:H98"/>
    <mergeCell ref="E99:I99"/>
    <mergeCell ref="E100:I100"/>
    <mergeCell ref="E101:I101"/>
    <mergeCell ref="E103:I103"/>
    <mergeCell ref="E104:I104"/>
    <mergeCell ref="E105:I105"/>
    <mergeCell ref="E106:I106"/>
    <mergeCell ref="AG104:AM104"/>
    <mergeCell ref="AG103:AM103"/>
    <mergeCell ref="AG105:AM105"/>
    <mergeCell ref="AG106:AM106"/>
    <mergeCell ref="C92:G92"/>
    <mergeCell ref="I92:AF92"/>
    <mergeCell ref="J95:AF95"/>
    <mergeCell ref="J96:AF96"/>
    <mergeCell ref="J97:AF97"/>
    <mergeCell ref="J98:AF98"/>
    <mergeCell ref="K99:AF99"/>
    <mergeCell ref="K100:AF100"/>
    <mergeCell ref="K101:AF101"/>
    <mergeCell ref="K102:AF102"/>
    <mergeCell ref="K103:AF103"/>
    <mergeCell ref="K104:AF104"/>
    <mergeCell ref="K105:AF105"/>
    <mergeCell ref="K106:AF106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</mergeCells>
  <hyperlinks>
    <hyperlink ref="A95" location="'19-088-B - Úpravy zahrady...'!C2" display="/"/>
    <hyperlink ref="A96" location="'088-B-1 - SO 01 - Zahrada...'!C2" display="/"/>
    <hyperlink ref="A97" location="'088-B-2 - SO 02 - Zpevněn...'!C2" display="/"/>
    <hyperlink ref="A99" location="'088-A-3-A2 - SO 03-A2 Tra...'!C2" display="/"/>
    <hyperlink ref="A100" location="'088-3-A4 - SO 03-A4 Založ...'!C2" display="/"/>
    <hyperlink ref="A101" location="'088-3-A5 - SO 03-A5 Založ...'!C2" display="/"/>
    <hyperlink ref="A102" location="'088-3-A6 - SO 03-A6 Výsad...'!C2" display="/"/>
    <hyperlink ref="A103" location="'088-3-A7 - SO 03-A7 Výsad...'!C2" display="/"/>
    <hyperlink ref="A104" location="'088-3-A8 - SO 03-A8 Výsad...'!C2" display="/"/>
    <hyperlink ref="A105" location="'088-3-A9 - SO 03-A9 Výsad...'!C2" display="/"/>
    <hyperlink ref="A106" location="'088-3-A10 - SO 03-A10 Vrb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5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0" customWidth="1"/>
    <col min="10" max="10" width="17.28125" style="0" customWidth="1"/>
    <col min="11" max="11" width="17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118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0"/>
      <c r="AT3" s="17" t="s">
        <v>92</v>
      </c>
    </row>
    <row r="4" spans="2:46" ht="24.95" customHeight="1">
      <c r="B4" s="20"/>
      <c r="D4" s="144" t="s">
        <v>125</v>
      </c>
      <c r="L4" s="20"/>
      <c r="M4" s="14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6" t="s">
        <v>16</v>
      </c>
      <c r="L6" s="20"/>
    </row>
    <row r="7" spans="2:12" ht="14.4" customHeight="1">
      <c r="B7" s="20"/>
      <c r="E7" s="222" t="str">
        <f>'Rekapitulace stavby'!K6</f>
        <v>Úpravy zahrady MŠ Jubilejní Nový Jičín, na parc.č. 384/38, k.ú. NJ-DHP</v>
      </c>
      <c r="F7" s="146"/>
      <c r="G7" s="146"/>
      <c r="H7" s="146"/>
      <c r="L7" s="20"/>
    </row>
    <row r="8" spans="2:12" ht="12" customHeight="1">
      <c r="B8" s="20"/>
      <c r="D8" s="146" t="s">
        <v>160</v>
      </c>
      <c r="L8" s="20"/>
    </row>
    <row r="9" spans="2:12" s="1" customFormat="1" ht="14.4" customHeight="1">
      <c r="B9" s="43"/>
      <c r="E9" s="222" t="s">
        <v>1725</v>
      </c>
      <c r="F9" s="1"/>
      <c r="G9" s="1"/>
      <c r="H9" s="1"/>
      <c r="I9" s="147"/>
      <c r="L9" s="43"/>
    </row>
    <row r="10" spans="2:12" s="1" customFormat="1" ht="12" customHeight="1">
      <c r="B10" s="43"/>
      <c r="D10" s="146" t="s">
        <v>1726</v>
      </c>
      <c r="I10" s="147"/>
      <c r="L10" s="43"/>
    </row>
    <row r="11" spans="2:12" s="1" customFormat="1" ht="36.95" customHeight="1">
      <c r="B11" s="43"/>
      <c r="E11" s="148" t="s">
        <v>1884</v>
      </c>
      <c r="F11" s="1"/>
      <c r="G11" s="1"/>
      <c r="H11" s="1"/>
      <c r="I11" s="147"/>
      <c r="L11" s="43"/>
    </row>
    <row r="12" spans="2:12" s="1" customFormat="1" ht="12">
      <c r="B12" s="43"/>
      <c r="I12" s="147"/>
      <c r="L12" s="43"/>
    </row>
    <row r="13" spans="2:12" s="1" customFormat="1" ht="12" customHeight="1">
      <c r="B13" s="43"/>
      <c r="D13" s="146" t="s">
        <v>18</v>
      </c>
      <c r="F13" s="135" t="s">
        <v>1</v>
      </c>
      <c r="I13" s="149" t="s">
        <v>19</v>
      </c>
      <c r="J13" s="135" t="s">
        <v>1</v>
      </c>
      <c r="L13" s="43"/>
    </row>
    <row r="14" spans="2:12" s="1" customFormat="1" ht="12" customHeight="1">
      <c r="B14" s="43"/>
      <c r="D14" s="146" t="s">
        <v>20</v>
      </c>
      <c r="F14" s="135" t="s">
        <v>21</v>
      </c>
      <c r="I14" s="149" t="s">
        <v>22</v>
      </c>
      <c r="J14" s="150" t="str">
        <f>'Rekapitulace stavby'!AN8</f>
        <v>16. 4. 2020</v>
      </c>
      <c r="L14" s="43"/>
    </row>
    <row r="15" spans="2:12" s="1" customFormat="1" ht="10.8" customHeight="1">
      <c r="B15" s="43"/>
      <c r="I15" s="147"/>
      <c r="L15" s="43"/>
    </row>
    <row r="16" spans="2:12" s="1" customFormat="1" ht="12" customHeight="1">
      <c r="B16" s="43"/>
      <c r="D16" s="146" t="s">
        <v>24</v>
      </c>
      <c r="I16" s="149" t="s">
        <v>25</v>
      </c>
      <c r="J16" s="135" t="s">
        <v>26</v>
      </c>
      <c r="L16" s="43"/>
    </row>
    <row r="17" spans="2:12" s="1" customFormat="1" ht="18" customHeight="1">
      <c r="B17" s="43"/>
      <c r="E17" s="135" t="s">
        <v>27</v>
      </c>
      <c r="I17" s="149" t="s">
        <v>28</v>
      </c>
      <c r="J17" s="135" t="s">
        <v>29</v>
      </c>
      <c r="L17" s="43"/>
    </row>
    <row r="18" spans="2:12" s="1" customFormat="1" ht="6.95" customHeight="1">
      <c r="B18" s="43"/>
      <c r="I18" s="147"/>
      <c r="L18" s="43"/>
    </row>
    <row r="19" spans="2:12" s="1" customFormat="1" ht="12" customHeight="1">
      <c r="B19" s="43"/>
      <c r="D19" s="146" t="s">
        <v>30</v>
      </c>
      <c r="I19" s="149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5"/>
      <c r="G20" s="135"/>
      <c r="H20" s="135"/>
      <c r="I20" s="149" t="s">
        <v>28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7"/>
      <c r="L21" s="43"/>
    </row>
    <row r="22" spans="2:12" s="1" customFormat="1" ht="12" customHeight="1">
      <c r="B22" s="43"/>
      <c r="D22" s="146" t="s">
        <v>32</v>
      </c>
      <c r="I22" s="149" t="s">
        <v>25</v>
      </c>
      <c r="J22" s="135" t="s">
        <v>1728</v>
      </c>
      <c r="L22" s="43"/>
    </row>
    <row r="23" spans="2:12" s="1" customFormat="1" ht="18" customHeight="1">
      <c r="B23" s="43"/>
      <c r="E23" s="135" t="s">
        <v>1729</v>
      </c>
      <c r="I23" s="149" t="s">
        <v>28</v>
      </c>
      <c r="J23" s="135" t="s">
        <v>1</v>
      </c>
      <c r="L23" s="43"/>
    </row>
    <row r="24" spans="2:12" s="1" customFormat="1" ht="6.95" customHeight="1">
      <c r="B24" s="43"/>
      <c r="I24" s="147"/>
      <c r="L24" s="43"/>
    </row>
    <row r="25" spans="2:12" s="1" customFormat="1" ht="12" customHeight="1">
      <c r="B25" s="43"/>
      <c r="D25" s="146" t="s">
        <v>38</v>
      </c>
      <c r="I25" s="149" t="s">
        <v>25</v>
      </c>
      <c r="J25" s="135" t="str">
        <f>IF('Rekapitulace stavby'!AN19="","",'Rekapitulace stavby'!AN19)</f>
        <v>60305827</v>
      </c>
      <c r="L25" s="43"/>
    </row>
    <row r="26" spans="2:12" s="1" customFormat="1" ht="18" customHeight="1">
      <c r="B26" s="43"/>
      <c r="E26" s="135" t="str">
        <f>IF('Rekapitulace stavby'!E20="","",'Rekapitulace stavby'!E20)</f>
        <v>M.Procházková</v>
      </c>
      <c r="I26" s="149" t="s">
        <v>28</v>
      </c>
      <c r="J26" s="135" t="str">
        <f>IF('Rekapitulace stavby'!AN20="","",'Rekapitulace stavby'!AN20)</f>
        <v/>
      </c>
      <c r="L26" s="43"/>
    </row>
    <row r="27" spans="2:12" s="1" customFormat="1" ht="6.95" customHeight="1">
      <c r="B27" s="43"/>
      <c r="I27" s="147"/>
      <c r="L27" s="43"/>
    </row>
    <row r="28" spans="2:12" s="1" customFormat="1" ht="12" customHeight="1">
      <c r="B28" s="43"/>
      <c r="D28" s="146" t="s">
        <v>42</v>
      </c>
      <c r="I28" s="147"/>
      <c r="L28" s="43"/>
    </row>
    <row r="29" spans="2:12" s="7" customFormat="1" ht="14.4" customHeight="1">
      <c r="B29" s="151"/>
      <c r="E29" s="152" t="s">
        <v>1</v>
      </c>
      <c r="F29" s="152"/>
      <c r="G29" s="152"/>
      <c r="H29" s="152"/>
      <c r="I29" s="153"/>
      <c r="L29" s="151"/>
    </row>
    <row r="30" spans="2:12" s="1" customFormat="1" ht="6.95" customHeight="1">
      <c r="B30" s="43"/>
      <c r="I30" s="147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54"/>
      <c r="J31" s="78"/>
      <c r="K31" s="78"/>
      <c r="L31" s="43"/>
    </row>
    <row r="32" spans="2:12" s="1" customFormat="1" ht="25.4" customHeight="1">
      <c r="B32" s="43"/>
      <c r="D32" s="155" t="s">
        <v>43</v>
      </c>
      <c r="I32" s="147"/>
      <c r="J32" s="156">
        <f>ROUND(J124,0)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54"/>
      <c r="J33" s="78"/>
      <c r="K33" s="78"/>
      <c r="L33" s="43"/>
    </row>
    <row r="34" spans="2:12" s="1" customFormat="1" ht="14.4" customHeight="1">
      <c r="B34" s="43"/>
      <c r="F34" s="157" t="s">
        <v>45</v>
      </c>
      <c r="I34" s="158" t="s">
        <v>44</v>
      </c>
      <c r="J34" s="157" t="s">
        <v>46</v>
      </c>
      <c r="L34" s="43"/>
    </row>
    <row r="35" spans="2:12" s="1" customFormat="1" ht="14.4" customHeight="1">
      <c r="B35" s="43"/>
      <c r="D35" s="159" t="s">
        <v>47</v>
      </c>
      <c r="E35" s="146" t="s">
        <v>48</v>
      </c>
      <c r="F35" s="160">
        <f>ROUND((SUM(BE124:BE174)),0)</f>
        <v>0</v>
      </c>
      <c r="I35" s="161">
        <v>0.21</v>
      </c>
      <c r="J35" s="160">
        <f>ROUND(((SUM(BE124:BE174))*I35),0)</f>
        <v>0</v>
      </c>
      <c r="L35" s="43"/>
    </row>
    <row r="36" spans="2:12" s="1" customFormat="1" ht="14.4" customHeight="1">
      <c r="B36" s="43"/>
      <c r="E36" s="146" t="s">
        <v>49</v>
      </c>
      <c r="F36" s="160">
        <f>ROUND((SUM(BF124:BF174)),0)</f>
        <v>0</v>
      </c>
      <c r="I36" s="161">
        <v>0.15</v>
      </c>
      <c r="J36" s="160">
        <f>ROUND(((SUM(BF124:BF174))*I36),0)</f>
        <v>0</v>
      </c>
      <c r="L36" s="43"/>
    </row>
    <row r="37" spans="2:12" s="1" customFormat="1" ht="14.4" customHeight="1" hidden="1">
      <c r="B37" s="43"/>
      <c r="E37" s="146" t="s">
        <v>50</v>
      </c>
      <c r="F37" s="160">
        <f>ROUND((SUM(BG124:BG174)),0)</f>
        <v>0</v>
      </c>
      <c r="I37" s="161">
        <v>0.21</v>
      </c>
      <c r="J37" s="160">
        <f>0</f>
        <v>0</v>
      </c>
      <c r="L37" s="43"/>
    </row>
    <row r="38" spans="2:12" s="1" customFormat="1" ht="14.4" customHeight="1" hidden="1">
      <c r="B38" s="43"/>
      <c r="E38" s="146" t="s">
        <v>51</v>
      </c>
      <c r="F38" s="160">
        <f>ROUND((SUM(BH124:BH174)),0)</f>
        <v>0</v>
      </c>
      <c r="I38" s="161">
        <v>0.15</v>
      </c>
      <c r="J38" s="160">
        <f>0</f>
        <v>0</v>
      </c>
      <c r="L38" s="43"/>
    </row>
    <row r="39" spans="2:12" s="1" customFormat="1" ht="14.4" customHeight="1" hidden="1">
      <c r="B39" s="43"/>
      <c r="E39" s="146" t="s">
        <v>52</v>
      </c>
      <c r="F39" s="160">
        <f>ROUND((SUM(BI124:BI174)),0)</f>
        <v>0</v>
      </c>
      <c r="I39" s="161">
        <v>0</v>
      </c>
      <c r="J39" s="160">
        <f>0</f>
        <v>0</v>
      </c>
      <c r="L39" s="43"/>
    </row>
    <row r="40" spans="2:12" s="1" customFormat="1" ht="6.95" customHeight="1">
      <c r="B40" s="43"/>
      <c r="I40" s="147"/>
      <c r="L40" s="43"/>
    </row>
    <row r="41" spans="2:12" s="1" customFormat="1" ht="25.4" customHeight="1">
      <c r="B41" s="43"/>
      <c r="C41" s="162"/>
      <c r="D41" s="163" t="s">
        <v>53</v>
      </c>
      <c r="E41" s="164"/>
      <c r="F41" s="164"/>
      <c r="G41" s="165" t="s">
        <v>54</v>
      </c>
      <c r="H41" s="166" t="s">
        <v>55</v>
      </c>
      <c r="I41" s="167"/>
      <c r="J41" s="168">
        <f>SUM(J32:J39)</f>
        <v>0</v>
      </c>
      <c r="K41" s="169"/>
      <c r="L41" s="43"/>
    </row>
    <row r="42" spans="2:12" s="1" customFormat="1" ht="14.4" customHeight="1">
      <c r="B42" s="43"/>
      <c r="I42" s="147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70" t="s">
        <v>56</v>
      </c>
      <c r="E50" s="171"/>
      <c r="F50" s="171"/>
      <c r="G50" s="170" t="s">
        <v>57</v>
      </c>
      <c r="H50" s="171"/>
      <c r="I50" s="172"/>
      <c r="J50" s="171"/>
      <c r="K50" s="171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73" t="s">
        <v>58</v>
      </c>
      <c r="E61" s="174"/>
      <c r="F61" s="175" t="s">
        <v>59</v>
      </c>
      <c r="G61" s="173" t="s">
        <v>58</v>
      </c>
      <c r="H61" s="174"/>
      <c r="I61" s="176"/>
      <c r="J61" s="177" t="s">
        <v>59</v>
      </c>
      <c r="K61" s="174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70" t="s">
        <v>60</v>
      </c>
      <c r="E65" s="171"/>
      <c r="F65" s="171"/>
      <c r="G65" s="170" t="s">
        <v>61</v>
      </c>
      <c r="H65" s="171"/>
      <c r="I65" s="172"/>
      <c r="J65" s="171"/>
      <c r="K65" s="171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73" t="s">
        <v>58</v>
      </c>
      <c r="E76" s="174"/>
      <c r="F76" s="175" t="s">
        <v>59</v>
      </c>
      <c r="G76" s="173" t="s">
        <v>58</v>
      </c>
      <c r="H76" s="174"/>
      <c r="I76" s="176"/>
      <c r="J76" s="177" t="s">
        <v>59</v>
      </c>
      <c r="K76" s="174"/>
      <c r="L76" s="43"/>
    </row>
    <row r="77" spans="2:12" s="1" customFormat="1" ht="14.4" customHeight="1"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43"/>
    </row>
    <row r="81" spans="2:12" s="1" customFormat="1" ht="6.95" customHeight="1"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43"/>
    </row>
    <row r="82" spans="2:12" s="1" customFormat="1" ht="24.95" customHeight="1">
      <c r="B82" s="38"/>
      <c r="C82" s="23" t="s">
        <v>126</v>
      </c>
      <c r="D82" s="39"/>
      <c r="E82" s="39"/>
      <c r="F82" s="39"/>
      <c r="G82" s="39"/>
      <c r="H82" s="39"/>
      <c r="I82" s="14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7"/>
      <c r="J84" s="39"/>
      <c r="K84" s="39"/>
      <c r="L84" s="43"/>
    </row>
    <row r="85" spans="2:12" s="1" customFormat="1" ht="14.4" customHeight="1">
      <c r="B85" s="38"/>
      <c r="C85" s="39"/>
      <c r="D85" s="39"/>
      <c r="E85" s="224" t="str">
        <f>E7</f>
        <v>Úpravy zahrady MŠ Jubilejní Nový Jičín, na parc.č. 384/38, k.ú. NJ-DHP</v>
      </c>
      <c r="F85" s="32"/>
      <c r="G85" s="32"/>
      <c r="H85" s="32"/>
      <c r="I85" s="147"/>
      <c r="J85" s="39"/>
      <c r="K85" s="39"/>
      <c r="L85" s="43"/>
    </row>
    <row r="86" spans="2:12" ht="12" customHeight="1">
      <c r="B86" s="21"/>
      <c r="C86" s="32" t="s">
        <v>160</v>
      </c>
      <c r="D86" s="22"/>
      <c r="E86" s="22"/>
      <c r="F86" s="22"/>
      <c r="G86" s="22"/>
      <c r="H86" s="22"/>
      <c r="I86" s="140"/>
      <c r="J86" s="22"/>
      <c r="K86" s="22"/>
      <c r="L86" s="20"/>
    </row>
    <row r="87" spans="2:12" s="1" customFormat="1" ht="14.4" customHeight="1">
      <c r="B87" s="38"/>
      <c r="C87" s="39"/>
      <c r="D87" s="39"/>
      <c r="E87" s="224" t="s">
        <v>1725</v>
      </c>
      <c r="F87" s="39"/>
      <c r="G87" s="39"/>
      <c r="H87" s="39"/>
      <c r="I87" s="147"/>
      <c r="J87" s="39"/>
      <c r="K87" s="39"/>
      <c r="L87" s="43"/>
    </row>
    <row r="88" spans="2:12" s="1" customFormat="1" ht="12" customHeight="1">
      <c r="B88" s="38"/>
      <c r="C88" s="32" t="s">
        <v>1726</v>
      </c>
      <c r="D88" s="39"/>
      <c r="E88" s="39"/>
      <c r="F88" s="39"/>
      <c r="G88" s="39"/>
      <c r="H88" s="39"/>
      <c r="I88" s="147"/>
      <c r="J88" s="39"/>
      <c r="K88" s="39"/>
      <c r="L88" s="43"/>
    </row>
    <row r="89" spans="2:12" s="1" customFormat="1" ht="14.4" customHeight="1">
      <c r="B89" s="38"/>
      <c r="C89" s="39"/>
      <c r="D89" s="39"/>
      <c r="E89" s="71" t="str">
        <f>E11</f>
        <v>088-3-A8 - SO 03-A8 Výsadba trvalek</v>
      </c>
      <c r="F89" s="39"/>
      <c r="G89" s="39"/>
      <c r="H89" s="39"/>
      <c r="I89" s="147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7"/>
      <c r="J90" s="39"/>
      <c r="K90" s="39"/>
      <c r="L90" s="43"/>
    </row>
    <row r="91" spans="2:12" s="1" customFormat="1" ht="12" customHeight="1">
      <c r="B91" s="38"/>
      <c r="C91" s="32" t="s">
        <v>20</v>
      </c>
      <c r="D91" s="39"/>
      <c r="E91" s="39"/>
      <c r="F91" s="27" t="str">
        <f>F14</f>
        <v>parc.č. 384/38, k.ú. NJ-DHP</v>
      </c>
      <c r="G91" s="39"/>
      <c r="H91" s="39"/>
      <c r="I91" s="149" t="s">
        <v>22</v>
      </c>
      <c r="J91" s="74" t="str">
        <f>IF(J14="","",J14)</f>
        <v>16. 4. 2020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47"/>
      <c r="J92" s="39"/>
      <c r="K92" s="39"/>
      <c r="L92" s="43"/>
    </row>
    <row r="93" spans="2:12" s="1" customFormat="1" ht="55.2" customHeight="1">
      <c r="B93" s="38"/>
      <c r="C93" s="32" t="s">
        <v>24</v>
      </c>
      <c r="D93" s="39"/>
      <c r="E93" s="39"/>
      <c r="F93" s="27" t="str">
        <f>E17</f>
        <v>Město Nový Jičín, Masarykovo nám.1</v>
      </c>
      <c r="G93" s="39"/>
      <c r="H93" s="39"/>
      <c r="I93" s="149" t="s">
        <v>32</v>
      </c>
      <c r="J93" s="36" t="str">
        <f>E23</f>
        <v>Ing.Olga Kubálková, Skalky 1108/6, 741 01, Nový Ji</v>
      </c>
      <c r="K93" s="39"/>
      <c r="L93" s="43"/>
    </row>
    <row r="94" spans="2:12" s="1" customFormat="1" ht="15.6" customHeight="1">
      <c r="B94" s="38"/>
      <c r="C94" s="32" t="s">
        <v>30</v>
      </c>
      <c r="D94" s="39"/>
      <c r="E94" s="39"/>
      <c r="F94" s="27" t="str">
        <f>IF(E20="","",E20)</f>
        <v>Vyplň údaj</v>
      </c>
      <c r="G94" s="39"/>
      <c r="H94" s="39"/>
      <c r="I94" s="149" t="s">
        <v>38</v>
      </c>
      <c r="J94" s="36" t="str">
        <f>E26</f>
        <v>M.Procházková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7"/>
      <c r="J95" s="39"/>
      <c r="K95" s="39"/>
      <c r="L95" s="43"/>
    </row>
    <row r="96" spans="2:12" s="1" customFormat="1" ht="29.25" customHeight="1">
      <c r="B96" s="38"/>
      <c r="C96" s="184" t="s">
        <v>127</v>
      </c>
      <c r="D96" s="185"/>
      <c r="E96" s="185"/>
      <c r="F96" s="185"/>
      <c r="G96" s="185"/>
      <c r="H96" s="185"/>
      <c r="I96" s="186"/>
      <c r="J96" s="187" t="s">
        <v>128</v>
      </c>
      <c r="K96" s="185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47"/>
      <c r="J97" s="39"/>
      <c r="K97" s="39"/>
      <c r="L97" s="43"/>
    </row>
    <row r="98" spans="2:47" s="1" customFormat="1" ht="22.8" customHeight="1">
      <c r="B98" s="38"/>
      <c r="C98" s="188" t="s">
        <v>129</v>
      </c>
      <c r="D98" s="39"/>
      <c r="E98" s="39"/>
      <c r="F98" s="39"/>
      <c r="G98" s="39"/>
      <c r="H98" s="39"/>
      <c r="I98" s="147"/>
      <c r="J98" s="105">
        <f>J124</f>
        <v>0</v>
      </c>
      <c r="K98" s="39"/>
      <c r="L98" s="43"/>
      <c r="AU98" s="17" t="s">
        <v>130</v>
      </c>
    </row>
    <row r="99" spans="2:12" s="8" customFormat="1" ht="24.95" customHeight="1">
      <c r="B99" s="189"/>
      <c r="C99" s="190"/>
      <c r="D99" s="191" t="s">
        <v>131</v>
      </c>
      <c r="E99" s="192"/>
      <c r="F99" s="192"/>
      <c r="G99" s="192"/>
      <c r="H99" s="192"/>
      <c r="I99" s="193"/>
      <c r="J99" s="194">
        <f>J125</f>
        <v>0</v>
      </c>
      <c r="K99" s="190"/>
      <c r="L99" s="195"/>
    </row>
    <row r="100" spans="2:12" s="11" customFormat="1" ht="19.9" customHeight="1">
      <c r="B100" s="225"/>
      <c r="C100" s="127"/>
      <c r="D100" s="226" t="s">
        <v>236</v>
      </c>
      <c r="E100" s="227"/>
      <c r="F100" s="227"/>
      <c r="G100" s="227"/>
      <c r="H100" s="227"/>
      <c r="I100" s="228"/>
      <c r="J100" s="229">
        <f>J126</f>
        <v>0</v>
      </c>
      <c r="K100" s="127"/>
      <c r="L100" s="230"/>
    </row>
    <row r="101" spans="2:12" s="11" customFormat="1" ht="14.85" customHeight="1">
      <c r="B101" s="225"/>
      <c r="C101" s="127"/>
      <c r="D101" s="226" t="s">
        <v>1849</v>
      </c>
      <c r="E101" s="227"/>
      <c r="F101" s="227"/>
      <c r="G101" s="227"/>
      <c r="H101" s="227"/>
      <c r="I101" s="228"/>
      <c r="J101" s="229">
        <f>J127</f>
        <v>0</v>
      </c>
      <c r="K101" s="127"/>
      <c r="L101" s="230"/>
    </row>
    <row r="102" spans="2:12" s="11" customFormat="1" ht="19.9" customHeight="1">
      <c r="B102" s="225"/>
      <c r="C102" s="127"/>
      <c r="D102" s="226" t="s">
        <v>249</v>
      </c>
      <c r="E102" s="227"/>
      <c r="F102" s="227"/>
      <c r="G102" s="227"/>
      <c r="H102" s="227"/>
      <c r="I102" s="228"/>
      <c r="J102" s="229">
        <f>J173</f>
        <v>0</v>
      </c>
      <c r="K102" s="127"/>
      <c r="L102" s="230"/>
    </row>
    <row r="103" spans="2:12" s="1" customFormat="1" ht="21.8" customHeight="1">
      <c r="B103" s="38"/>
      <c r="C103" s="39"/>
      <c r="D103" s="39"/>
      <c r="E103" s="39"/>
      <c r="F103" s="39"/>
      <c r="G103" s="39"/>
      <c r="H103" s="39"/>
      <c r="I103" s="147"/>
      <c r="J103" s="39"/>
      <c r="K103" s="39"/>
      <c r="L103" s="43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80"/>
      <c r="J104" s="62"/>
      <c r="K104" s="62"/>
      <c r="L104" s="43"/>
    </row>
    <row r="108" spans="2:12" s="1" customFormat="1" ht="6.95" customHeight="1">
      <c r="B108" s="63"/>
      <c r="C108" s="64"/>
      <c r="D108" s="64"/>
      <c r="E108" s="64"/>
      <c r="F108" s="64"/>
      <c r="G108" s="64"/>
      <c r="H108" s="64"/>
      <c r="I108" s="183"/>
      <c r="J108" s="64"/>
      <c r="K108" s="64"/>
      <c r="L108" s="43"/>
    </row>
    <row r="109" spans="2:12" s="1" customFormat="1" ht="24.95" customHeight="1">
      <c r="B109" s="38"/>
      <c r="C109" s="23" t="s">
        <v>132</v>
      </c>
      <c r="D109" s="39"/>
      <c r="E109" s="39"/>
      <c r="F109" s="39"/>
      <c r="G109" s="39"/>
      <c r="H109" s="39"/>
      <c r="I109" s="147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47"/>
      <c r="J110" s="39"/>
      <c r="K110" s="39"/>
      <c r="L110" s="43"/>
    </row>
    <row r="111" spans="2:12" s="1" customFormat="1" ht="12" customHeight="1">
      <c r="B111" s="38"/>
      <c r="C111" s="32" t="s">
        <v>16</v>
      </c>
      <c r="D111" s="39"/>
      <c r="E111" s="39"/>
      <c r="F111" s="39"/>
      <c r="G111" s="39"/>
      <c r="H111" s="39"/>
      <c r="I111" s="147"/>
      <c r="J111" s="39"/>
      <c r="K111" s="39"/>
      <c r="L111" s="43"/>
    </row>
    <row r="112" spans="2:12" s="1" customFormat="1" ht="14.4" customHeight="1">
      <c r="B112" s="38"/>
      <c r="C112" s="39"/>
      <c r="D112" s="39"/>
      <c r="E112" s="224" t="str">
        <f>E7</f>
        <v>Úpravy zahrady MŠ Jubilejní Nový Jičín, na parc.č. 384/38, k.ú. NJ-DHP</v>
      </c>
      <c r="F112" s="32"/>
      <c r="G112" s="32"/>
      <c r="H112" s="32"/>
      <c r="I112" s="147"/>
      <c r="J112" s="39"/>
      <c r="K112" s="39"/>
      <c r="L112" s="43"/>
    </row>
    <row r="113" spans="2:12" ht="12" customHeight="1">
      <c r="B113" s="21"/>
      <c r="C113" s="32" t="s">
        <v>160</v>
      </c>
      <c r="D113" s="22"/>
      <c r="E113" s="22"/>
      <c r="F113" s="22"/>
      <c r="G113" s="22"/>
      <c r="H113" s="22"/>
      <c r="I113" s="140"/>
      <c r="J113" s="22"/>
      <c r="K113" s="22"/>
      <c r="L113" s="20"/>
    </row>
    <row r="114" spans="2:12" s="1" customFormat="1" ht="14.4" customHeight="1">
      <c r="B114" s="38"/>
      <c r="C114" s="39"/>
      <c r="D114" s="39"/>
      <c r="E114" s="224" t="s">
        <v>1725</v>
      </c>
      <c r="F114" s="39"/>
      <c r="G114" s="39"/>
      <c r="H114" s="39"/>
      <c r="I114" s="147"/>
      <c r="J114" s="39"/>
      <c r="K114" s="39"/>
      <c r="L114" s="43"/>
    </row>
    <row r="115" spans="2:12" s="1" customFormat="1" ht="12" customHeight="1">
      <c r="B115" s="38"/>
      <c r="C115" s="32" t="s">
        <v>1726</v>
      </c>
      <c r="D115" s="39"/>
      <c r="E115" s="39"/>
      <c r="F115" s="39"/>
      <c r="G115" s="39"/>
      <c r="H115" s="39"/>
      <c r="I115" s="147"/>
      <c r="J115" s="39"/>
      <c r="K115" s="39"/>
      <c r="L115" s="43"/>
    </row>
    <row r="116" spans="2:12" s="1" customFormat="1" ht="14.4" customHeight="1">
      <c r="B116" s="38"/>
      <c r="C116" s="39"/>
      <c r="D116" s="39"/>
      <c r="E116" s="71" t="str">
        <f>E11</f>
        <v>088-3-A8 - SO 03-A8 Výsadba trvalek</v>
      </c>
      <c r="F116" s="39"/>
      <c r="G116" s="39"/>
      <c r="H116" s="39"/>
      <c r="I116" s="147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47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F14</f>
        <v>parc.č. 384/38, k.ú. NJ-DHP</v>
      </c>
      <c r="G118" s="39"/>
      <c r="H118" s="39"/>
      <c r="I118" s="149" t="s">
        <v>22</v>
      </c>
      <c r="J118" s="74" t="str">
        <f>IF(J14="","",J14)</f>
        <v>16. 4. 2020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47"/>
      <c r="J119" s="39"/>
      <c r="K119" s="39"/>
      <c r="L119" s="43"/>
    </row>
    <row r="120" spans="2:12" s="1" customFormat="1" ht="55.2" customHeight="1">
      <c r="B120" s="38"/>
      <c r="C120" s="32" t="s">
        <v>24</v>
      </c>
      <c r="D120" s="39"/>
      <c r="E120" s="39"/>
      <c r="F120" s="27" t="str">
        <f>E17</f>
        <v>Město Nový Jičín, Masarykovo nám.1</v>
      </c>
      <c r="G120" s="39"/>
      <c r="H120" s="39"/>
      <c r="I120" s="149" t="s">
        <v>32</v>
      </c>
      <c r="J120" s="36" t="str">
        <f>E23</f>
        <v>Ing.Olga Kubálková, Skalky 1108/6, 741 01, Nový Ji</v>
      </c>
      <c r="K120" s="39"/>
      <c r="L120" s="43"/>
    </row>
    <row r="121" spans="2:12" s="1" customFormat="1" ht="15.6" customHeight="1">
      <c r="B121" s="38"/>
      <c r="C121" s="32" t="s">
        <v>30</v>
      </c>
      <c r="D121" s="39"/>
      <c r="E121" s="39"/>
      <c r="F121" s="27" t="str">
        <f>IF(E20="","",E20)</f>
        <v>Vyplň údaj</v>
      </c>
      <c r="G121" s="39"/>
      <c r="H121" s="39"/>
      <c r="I121" s="149" t="s">
        <v>38</v>
      </c>
      <c r="J121" s="36" t="str">
        <f>E26</f>
        <v>M.Procházková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47"/>
      <c r="J122" s="39"/>
      <c r="K122" s="39"/>
      <c r="L122" s="43"/>
    </row>
    <row r="123" spans="2:20" s="9" customFormat="1" ht="29.25" customHeight="1">
      <c r="B123" s="196"/>
      <c r="C123" s="197" t="s">
        <v>133</v>
      </c>
      <c r="D123" s="198" t="s">
        <v>68</v>
      </c>
      <c r="E123" s="198" t="s">
        <v>64</v>
      </c>
      <c r="F123" s="198" t="s">
        <v>65</v>
      </c>
      <c r="G123" s="198" t="s">
        <v>134</v>
      </c>
      <c r="H123" s="198" t="s">
        <v>135</v>
      </c>
      <c r="I123" s="199" t="s">
        <v>136</v>
      </c>
      <c r="J123" s="200" t="s">
        <v>128</v>
      </c>
      <c r="K123" s="201" t="s">
        <v>137</v>
      </c>
      <c r="L123" s="202"/>
      <c r="M123" s="95" t="s">
        <v>1</v>
      </c>
      <c r="N123" s="96" t="s">
        <v>47</v>
      </c>
      <c r="O123" s="96" t="s">
        <v>138</v>
      </c>
      <c r="P123" s="96" t="s">
        <v>139</v>
      </c>
      <c r="Q123" s="96" t="s">
        <v>140</v>
      </c>
      <c r="R123" s="96" t="s">
        <v>141</v>
      </c>
      <c r="S123" s="96" t="s">
        <v>142</v>
      </c>
      <c r="T123" s="97" t="s">
        <v>143</v>
      </c>
    </row>
    <row r="124" spans="2:63" s="1" customFormat="1" ht="22.8" customHeight="1">
      <c r="B124" s="38"/>
      <c r="C124" s="102" t="s">
        <v>144</v>
      </c>
      <c r="D124" s="39"/>
      <c r="E124" s="39"/>
      <c r="F124" s="39"/>
      <c r="G124" s="39"/>
      <c r="H124" s="39"/>
      <c r="I124" s="147"/>
      <c r="J124" s="203">
        <f>BK124</f>
        <v>0</v>
      </c>
      <c r="K124" s="39"/>
      <c r="L124" s="43"/>
      <c r="M124" s="98"/>
      <c r="N124" s="99"/>
      <c r="O124" s="99"/>
      <c r="P124" s="204">
        <f>P125</f>
        <v>0</v>
      </c>
      <c r="Q124" s="99"/>
      <c r="R124" s="204">
        <f>R125</f>
        <v>0</v>
      </c>
      <c r="S124" s="99"/>
      <c r="T124" s="205">
        <f>T125</f>
        <v>0</v>
      </c>
      <c r="AT124" s="17" t="s">
        <v>82</v>
      </c>
      <c r="AU124" s="17" t="s">
        <v>130</v>
      </c>
      <c r="BK124" s="206">
        <f>BK125</f>
        <v>0</v>
      </c>
    </row>
    <row r="125" spans="2:63" s="10" customFormat="1" ht="25.9" customHeight="1">
      <c r="B125" s="207"/>
      <c r="C125" s="208"/>
      <c r="D125" s="209" t="s">
        <v>82</v>
      </c>
      <c r="E125" s="210" t="s">
        <v>145</v>
      </c>
      <c r="F125" s="210" t="s">
        <v>146</v>
      </c>
      <c r="G125" s="208"/>
      <c r="H125" s="208"/>
      <c r="I125" s="211"/>
      <c r="J125" s="212">
        <f>BK125</f>
        <v>0</v>
      </c>
      <c r="K125" s="208"/>
      <c r="L125" s="213"/>
      <c r="M125" s="231"/>
      <c r="N125" s="232"/>
      <c r="O125" s="232"/>
      <c r="P125" s="233">
        <f>P126+P173</f>
        <v>0</v>
      </c>
      <c r="Q125" s="232"/>
      <c r="R125" s="233">
        <f>R126+R173</f>
        <v>0</v>
      </c>
      <c r="S125" s="232"/>
      <c r="T125" s="234">
        <f>T126+T173</f>
        <v>0</v>
      </c>
      <c r="AR125" s="218" t="s">
        <v>37</v>
      </c>
      <c r="AT125" s="219" t="s">
        <v>82</v>
      </c>
      <c r="AU125" s="219" t="s">
        <v>83</v>
      </c>
      <c r="AY125" s="218" t="s">
        <v>147</v>
      </c>
      <c r="BK125" s="220">
        <f>BK126+BK173</f>
        <v>0</v>
      </c>
    </row>
    <row r="126" spans="2:63" s="10" customFormat="1" ht="22.8" customHeight="1">
      <c r="B126" s="207"/>
      <c r="C126" s="208"/>
      <c r="D126" s="209" t="s">
        <v>82</v>
      </c>
      <c r="E126" s="235" t="s">
        <v>37</v>
      </c>
      <c r="F126" s="235" t="s">
        <v>262</v>
      </c>
      <c r="G126" s="208"/>
      <c r="H126" s="208"/>
      <c r="I126" s="211"/>
      <c r="J126" s="236">
        <f>BK126</f>
        <v>0</v>
      </c>
      <c r="K126" s="208"/>
      <c r="L126" s="213"/>
      <c r="M126" s="231"/>
      <c r="N126" s="232"/>
      <c r="O126" s="232"/>
      <c r="P126" s="233">
        <f>P127</f>
        <v>0</v>
      </c>
      <c r="Q126" s="232"/>
      <c r="R126" s="233">
        <f>R127</f>
        <v>0</v>
      </c>
      <c r="S126" s="232"/>
      <c r="T126" s="234">
        <f>T127</f>
        <v>0</v>
      </c>
      <c r="AR126" s="218" t="s">
        <v>37</v>
      </c>
      <c r="AT126" s="219" t="s">
        <v>82</v>
      </c>
      <c r="AU126" s="219" t="s">
        <v>37</v>
      </c>
      <c r="AY126" s="218" t="s">
        <v>147</v>
      </c>
      <c r="BK126" s="220">
        <f>BK127</f>
        <v>0</v>
      </c>
    </row>
    <row r="127" spans="2:63" s="10" customFormat="1" ht="20.85" customHeight="1">
      <c r="B127" s="207"/>
      <c r="C127" s="208"/>
      <c r="D127" s="209" t="s">
        <v>82</v>
      </c>
      <c r="E127" s="235" t="s">
        <v>374</v>
      </c>
      <c r="F127" s="235" t="s">
        <v>1852</v>
      </c>
      <c r="G127" s="208"/>
      <c r="H127" s="208"/>
      <c r="I127" s="211"/>
      <c r="J127" s="236">
        <f>BK127</f>
        <v>0</v>
      </c>
      <c r="K127" s="208"/>
      <c r="L127" s="213"/>
      <c r="M127" s="231"/>
      <c r="N127" s="232"/>
      <c r="O127" s="232"/>
      <c r="P127" s="233">
        <f>SUM(P128:P172)</f>
        <v>0</v>
      </c>
      <c r="Q127" s="232"/>
      <c r="R127" s="233">
        <f>SUM(R128:R172)</f>
        <v>0</v>
      </c>
      <c r="S127" s="232"/>
      <c r="T127" s="234">
        <f>SUM(T128:T172)</f>
        <v>0</v>
      </c>
      <c r="AR127" s="218" t="s">
        <v>37</v>
      </c>
      <c r="AT127" s="219" t="s">
        <v>82</v>
      </c>
      <c r="AU127" s="219" t="s">
        <v>92</v>
      </c>
      <c r="AY127" s="218" t="s">
        <v>147</v>
      </c>
      <c r="BK127" s="220">
        <f>SUM(BK128:BK172)</f>
        <v>0</v>
      </c>
    </row>
    <row r="128" spans="2:65" s="1" customFormat="1" ht="32.4" customHeight="1">
      <c r="B128" s="38"/>
      <c r="C128" s="237" t="s">
        <v>37</v>
      </c>
      <c r="D128" s="237" t="s">
        <v>263</v>
      </c>
      <c r="E128" s="238" t="s">
        <v>1885</v>
      </c>
      <c r="F128" s="239" t="s">
        <v>1886</v>
      </c>
      <c r="G128" s="240" t="s">
        <v>516</v>
      </c>
      <c r="H128" s="241">
        <v>314</v>
      </c>
      <c r="I128" s="242"/>
      <c r="J128" s="243">
        <f>ROUND(I128*H128,1)</f>
        <v>0</v>
      </c>
      <c r="K128" s="239" t="s">
        <v>1</v>
      </c>
      <c r="L128" s="43"/>
      <c r="M128" s="244" t="s">
        <v>1</v>
      </c>
      <c r="N128" s="245" t="s">
        <v>48</v>
      </c>
      <c r="O128" s="86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48" t="s">
        <v>268</v>
      </c>
      <c r="AT128" s="248" t="s">
        <v>263</v>
      </c>
      <c r="AU128" s="248" t="s">
        <v>278</v>
      </c>
      <c r="AY128" s="17" t="s">
        <v>147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37</v>
      </c>
      <c r="BK128" s="249">
        <f>ROUND(I128*H128,1)</f>
        <v>0</v>
      </c>
      <c r="BL128" s="17" t="s">
        <v>268</v>
      </c>
      <c r="BM128" s="248" t="s">
        <v>92</v>
      </c>
    </row>
    <row r="129" spans="2:65" s="1" customFormat="1" ht="21.6" customHeight="1">
      <c r="B129" s="38"/>
      <c r="C129" s="237" t="s">
        <v>92</v>
      </c>
      <c r="D129" s="237" t="s">
        <v>263</v>
      </c>
      <c r="E129" s="238" t="s">
        <v>1887</v>
      </c>
      <c r="F129" s="239" t="s">
        <v>1888</v>
      </c>
      <c r="G129" s="240" t="s">
        <v>516</v>
      </c>
      <c r="H129" s="241">
        <v>314</v>
      </c>
      <c r="I129" s="242"/>
      <c r="J129" s="243">
        <f>ROUND(I129*H129,1)</f>
        <v>0</v>
      </c>
      <c r="K129" s="239" t="s">
        <v>1</v>
      </c>
      <c r="L129" s="43"/>
      <c r="M129" s="244" t="s">
        <v>1</v>
      </c>
      <c r="N129" s="245" t="s">
        <v>48</v>
      </c>
      <c r="O129" s="86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AR129" s="248" t="s">
        <v>268</v>
      </c>
      <c r="AT129" s="248" t="s">
        <v>263</v>
      </c>
      <c r="AU129" s="248" t="s">
        <v>278</v>
      </c>
      <c r="AY129" s="17" t="s">
        <v>147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37</v>
      </c>
      <c r="BK129" s="249">
        <f>ROUND(I129*H129,1)</f>
        <v>0</v>
      </c>
      <c r="BL129" s="17" t="s">
        <v>268</v>
      </c>
      <c r="BM129" s="248" t="s">
        <v>268</v>
      </c>
    </row>
    <row r="130" spans="2:65" s="1" customFormat="1" ht="14.4" customHeight="1">
      <c r="B130" s="38"/>
      <c r="C130" s="294" t="s">
        <v>278</v>
      </c>
      <c r="D130" s="294" t="s">
        <v>473</v>
      </c>
      <c r="E130" s="295" t="s">
        <v>1889</v>
      </c>
      <c r="F130" s="296" t="s">
        <v>1890</v>
      </c>
      <c r="G130" s="297" t="s">
        <v>516</v>
      </c>
      <c r="H130" s="298">
        <v>3</v>
      </c>
      <c r="I130" s="299"/>
      <c r="J130" s="300">
        <f>ROUND(I130*H130,1)</f>
        <v>0</v>
      </c>
      <c r="K130" s="296" t="s">
        <v>1</v>
      </c>
      <c r="L130" s="301"/>
      <c r="M130" s="302" t="s">
        <v>1</v>
      </c>
      <c r="N130" s="303" t="s">
        <v>48</v>
      </c>
      <c r="O130" s="86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AR130" s="248" t="s">
        <v>303</v>
      </c>
      <c r="AT130" s="248" t="s">
        <v>473</v>
      </c>
      <c r="AU130" s="248" t="s">
        <v>278</v>
      </c>
      <c r="AY130" s="17" t="s">
        <v>147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37</v>
      </c>
      <c r="BK130" s="249">
        <f>ROUND(I130*H130,1)</f>
        <v>0</v>
      </c>
      <c r="BL130" s="17" t="s">
        <v>268</v>
      </c>
      <c r="BM130" s="248" t="s">
        <v>292</v>
      </c>
    </row>
    <row r="131" spans="2:65" s="1" customFormat="1" ht="14.4" customHeight="1">
      <c r="B131" s="38"/>
      <c r="C131" s="294" t="s">
        <v>268</v>
      </c>
      <c r="D131" s="294" t="s">
        <v>473</v>
      </c>
      <c r="E131" s="295" t="s">
        <v>1891</v>
      </c>
      <c r="F131" s="296" t="s">
        <v>1892</v>
      </c>
      <c r="G131" s="297" t="s">
        <v>516</v>
      </c>
      <c r="H131" s="298">
        <v>3</v>
      </c>
      <c r="I131" s="299"/>
      <c r="J131" s="300">
        <f>ROUND(I131*H131,1)</f>
        <v>0</v>
      </c>
      <c r="K131" s="296" t="s">
        <v>1</v>
      </c>
      <c r="L131" s="301"/>
      <c r="M131" s="302" t="s">
        <v>1</v>
      </c>
      <c r="N131" s="303" t="s">
        <v>48</v>
      </c>
      <c r="O131" s="86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AR131" s="248" t="s">
        <v>303</v>
      </c>
      <c r="AT131" s="248" t="s">
        <v>473</v>
      </c>
      <c r="AU131" s="248" t="s">
        <v>278</v>
      </c>
      <c r="AY131" s="17" t="s">
        <v>147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37</v>
      </c>
      <c r="BK131" s="249">
        <f>ROUND(I131*H131,1)</f>
        <v>0</v>
      </c>
      <c r="BL131" s="17" t="s">
        <v>268</v>
      </c>
      <c r="BM131" s="248" t="s">
        <v>303</v>
      </c>
    </row>
    <row r="132" spans="2:65" s="1" customFormat="1" ht="14.4" customHeight="1">
      <c r="B132" s="38"/>
      <c r="C132" s="294" t="s">
        <v>287</v>
      </c>
      <c r="D132" s="294" t="s">
        <v>473</v>
      </c>
      <c r="E132" s="295" t="s">
        <v>1893</v>
      </c>
      <c r="F132" s="296" t="s">
        <v>1894</v>
      </c>
      <c r="G132" s="297" t="s">
        <v>516</v>
      </c>
      <c r="H132" s="298">
        <v>20</v>
      </c>
      <c r="I132" s="299"/>
      <c r="J132" s="300">
        <f>ROUND(I132*H132,1)</f>
        <v>0</v>
      </c>
      <c r="K132" s="296" t="s">
        <v>1</v>
      </c>
      <c r="L132" s="301"/>
      <c r="M132" s="302" t="s">
        <v>1</v>
      </c>
      <c r="N132" s="303" t="s">
        <v>48</v>
      </c>
      <c r="O132" s="86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AR132" s="248" t="s">
        <v>303</v>
      </c>
      <c r="AT132" s="248" t="s">
        <v>473</v>
      </c>
      <c r="AU132" s="248" t="s">
        <v>278</v>
      </c>
      <c r="AY132" s="17" t="s">
        <v>147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37</v>
      </c>
      <c r="BK132" s="249">
        <f>ROUND(I132*H132,1)</f>
        <v>0</v>
      </c>
      <c r="BL132" s="17" t="s">
        <v>268</v>
      </c>
      <c r="BM132" s="248" t="s">
        <v>325</v>
      </c>
    </row>
    <row r="133" spans="2:65" s="1" customFormat="1" ht="14.4" customHeight="1">
      <c r="B133" s="38"/>
      <c r="C133" s="294" t="s">
        <v>292</v>
      </c>
      <c r="D133" s="294" t="s">
        <v>473</v>
      </c>
      <c r="E133" s="295" t="s">
        <v>1895</v>
      </c>
      <c r="F133" s="296" t="s">
        <v>1896</v>
      </c>
      <c r="G133" s="297" t="s">
        <v>516</v>
      </c>
      <c r="H133" s="298">
        <v>10</v>
      </c>
      <c r="I133" s="299"/>
      <c r="J133" s="300">
        <f>ROUND(I133*H133,1)</f>
        <v>0</v>
      </c>
      <c r="K133" s="296" t="s">
        <v>1</v>
      </c>
      <c r="L133" s="301"/>
      <c r="M133" s="302" t="s">
        <v>1</v>
      </c>
      <c r="N133" s="303" t="s">
        <v>48</v>
      </c>
      <c r="O133" s="86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48" t="s">
        <v>303</v>
      </c>
      <c r="AT133" s="248" t="s">
        <v>473</v>
      </c>
      <c r="AU133" s="248" t="s">
        <v>278</v>
      </c>
      <c r="AY133" s="17" t="s">
        <v>147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37</v>
      </c>
      <c r="BK133" s="249">
        <f>ROUND(I133*H133,1)</f>
        <v>0</v>
      </c>
      <c r="BL133" s="17" t="s">
        <v>268</v>
      </c>
      <c r="BM133" s="248" t="s">
        <v>340</v>
      </c>
    </row>
    <row r="134" spans="2:65" s="1" customFormat="1" ht="14.4" customHeight="1">
      <c r="B134" s="38"/>
      <c r="C134" s="294" t="s">
        <v>297</v>
      </c>
      <c r="D134" s="294" t="s">
        <v>473</v>
      </c>
      <c r="E134" s="295" t="s">
        <v>1897</v>
      </c>
      <c r="F134" s="296" t="s">
        <v>1898</v>
      </c>
      <c r="G134" s="297" t="s">
        <v>516</v>
      </c>
      <c r="H134" s="298">
        <v>3</v>
      </c>
      <c r="I134" s="299"/>
      <c r="J134" s="300">
        <f>ROUND(I134*H134,1)</f>
        <v>0</v>
      </c>
      <c r="K134" s="296" t="s">
        <v>1</v>
      </c>
      <c r="L134" s="301"/>
      <c r="M134" s="302" t="s">
        <v>1</v>
      </c>
      <c r="N134" s="303" t="s">
        <v>48</v>
      </c>
      <c r="O134" s="86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AR134" s="248" t="s">
        <v>303</v>
      </c>
      <c r="AT134" s="248" t="s">
        <v>473</v>
      </c>
      <c r="AU134" s="248" t="s">
        <v>278</v>
      </c>
      <c r="AY134" s="17" t="s">
        <v>147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37</v>
      </c>
      <c r="BK134" s="249">
        <f>ROUND(I134*H134,1)</f>
        <v>0</v>
      </c>
      <c r="BL134" s="17" t="s">
        <v>268</v>
      </c>
      <c r="BM134" s="248" t="s">
        <v>352</v>
      </c>
    </row>
    <row r="135" spans="2:65" s="1" customFormat="1" ht="14.4" customHeight="1">
      <c r="B135" s="38"/>
      <c r="C135" s="294" t="s">
        <v>303</v>
      </c>
      <c r="D135" s="294" t="s">
        <v>473</v>
      </c>
      <c r="E135" s="295" t="s">
        <v>1899</v>
      </c>
      <c r="F135" s="296" t="s">
        <v>1900</v>
      </c>
      <c r="G135" s="297" t="s">
        <v>516</v>
      </c>
      <c r="H135" s="298">
        <v>5</v>
      </c>
      <c r="I135" s="299"/>
      <c r="J135" s="300">
        <f>ROUND(I135*H135,1)</f>
        <v>0</v>
      </c>
      <c r="K135" s="296" t="s">
        <v>1</v>
      </c>
      <c r="L135" s="301"/>
      <c r="M135" s="302" t="s">
        <v>1</v>
      </c>
      <c r="N135" s="303" t="s">
        <v>48</v>
      </c>
      <c r="O135" s="86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AR135" s="248" t="s">
        <v>303</v>
      </c>
      <c r="AT135" s="248" t="s">
        <v>473</v>
      </c>
      <c r="AU135" s="248" t="s">
        <v>278</v>
      </c>
      <c r="AY135" s="17" t="s">
        <v>147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37</v>
      </c>
      <c r="BK135" s="249">
        <f>ROUND(I135*H135,1)</f>
        <v>0</v>
      </c>
      <c r="BL135" s="17" t="s">
        <v>268</v>
      </c>
      <c r="BM135" s="248" t="s">
        <v>363</v>
      </c>
    </row>
    <row r="136" spans="2:65" s="1" customFormat="1" ht="14.4" customHeight="1">
      <c r="B136" s="38"/>
      <c r="C136" s="294" t="s">
        <v>211</v>
      </c>
      <c r="D136" s="294" t="s">
        <v>473</v>
      </c>
      <c r="E136" s="295" t="s">
        <v>1901</v>
      </c>
      <c r="F136" s="296" t="s">
        <v>1902</v>
      </c>
      <c r="G136" s="297" t="s">
        <v>516</v>
      </c>
      <c r="H136" s="298">
        <v>5</v>
      </c>
      <c r="I136" s="299"/>
      <c r="J136" s="300">
        <f>ROUND(I136*H136,1)</f>
        <v>0</v>
      </c>
      <c r="K136" s="296" t="s">
        <v>1</v>
      </c>
      <c r="L136" s="301"/>
      <c r="M136" s="302" t="s">
        <v>1</v>
      </c>
      <c r="N136" s="303" t="s">
        <v>48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303</v>
      </c>
      <c r="AT136" s="248" t="s">
        <v>473</v>
      </c>
      <c r="AU136" s="248" t="s">
        <v>278</v>
      </c>
      <c r="AY136" s="17" t="s">
        <v>147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37</v>
      </c>
      <c r="BK136" s="249">
        <f>ROUND(I136*H136,1)</f>
        <v>0</v>
      </c>
      <c r="BL136" s="17" t="s">
        <v>268</v>
      </c>
      <c r="BM136" s="248" t="s">
        <v>374</v>
      </c>
    </row>
    <row r="137" spans="2:65" s="1" customFormat="1" ht="21.6" customHeight="1">
      <c r="B137" s="38"/>
      <c r="C137" s="294" t="s">
        <v>325</v>
      </c>
      <c r="D137" s="294" t="s">
        <v>473</v>
      </c>
      <c r="E137" s="295" t="s">
        <v>1903</v>
      </c>
      <c r="F137" s="296" t="s">
        <v>1904</v>
      </c>
      <c r="G137" s="297" t="s">
        <v>516</v>
      </c>
      <c r="H137" s="298">
        <v>10</v>
      </c>
      <c r="I137" s="299"/>
      <c r="J137" s="300">
        <f>ROUND(I137*H137,1)</f>
        <v>0</v>
      </c>
      <c r="K137" s="296" t="s">
        <v>1</v>
      </c>
      <c r="L137" s="301"/>
      <c r="M137" s="302" t="s">
        <v>1</v>
      </c>
      <c r="N137" s="303" t="s">
        <v>48</v>
      </c>
      <c r="O137" s="86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AR137" s="248" t="s">
        <v>303</v>
      </c>
      <c r="AT137" s="248" t="s">
        <v>473</v>
      </c>
      <c r="AU137" s="248" t="s">
        <v>278</v>
      </c>
      <c r="AY137" s="17" t="s">
        <v>147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37</v>
      </c>
      <c r="BK137" s="249">
        <f>ROUND(I137*H137,1)</f>
        <v>0</v>
      </c>
      <c r="BL137" s="17" t="s">
        <v>268</v>
      </c>
      <c r="BM137" s="248" t="s">
        <v>397</v>
      </c>
    </row>
    <row r="138" spans="2:65" s="1" customFormat="1" ht="14.4" customHeight="1">
      <c r="B138" s="38"/>
      <c r="C138" s="294" t="s">
        <v>336</v>
      </c>
      <c r="D138" s="294" t="s">
        <v>473</v>
      </c>
      <c r="E138" s="295" t="s">
        <v>1905</v>
      </c>
      <c r="F138" s="296" t="s">
        <v>1906</v>
      </c>
      <c r="G138" s="297" t="s">
        <v>516</v>
      </c>
      <c r="H138" s="298">
        <v>10</v>
      </c>
      <c r="I138" s="299"/>
      <c r="J138" s="300">
        <f>ROUND(I138*H138,1)</f>
        <v>0</v>
      </c>
      <c r="K138" s="296" t="s">
        <v>1</v>
      </c>
      <c r="L138" s="301"/>
      <c r="M138" s="302" t="s">
        <v>1</v>
      </c>
      <c r="N138" s="303" t="s">
        <v>48</v>
      </c>
      <c r="O138" s="86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48" t="s">
        <v>303</v>
      </c>
      <c r="AT138" s="248" t="s">
        <v>473</v>
      </c>
      <c r="AU138" s="248" t="s">
        <v>278</v>
      </c>
      <c r="AY138" s="17" t="s">
        <v>147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37</v>
      </c>
      <c r="BK138" s="249">
        <f>ROUND(I138*H138,1)</f>
        <v>0</v>
      </c>
      <c r="BL138" s="17" t="s">
        <v>268</v>
      </c>
      <c r="BM138" s="248" t="s">
        <v>405</v>
      </c>
    </row>
    <row r="139" spans="2:65" s="1" customFormat="1" ht="14.4" customHeight="1">
      <c r="B139" s="38"/>
      <c r="C139" s="294" t="s">
        <v>340</v>
      </c>
      <c r="D139" s="294" t="s">
        <v>473</v>
      </c>
      <c r="E139" s="295" t="s">
        <v>1907</v>
      </c>
      <c r="F139" s="296" t="s">
        <v>1908</v>
      </c>
      <c r="G139" s="297" t="s">
        <v>516</v>
      </c>
      <c r="H139" s="298">
        <v>5</v>
      </c>
      <c r="I139" s="299"/>
      <c r="J139" s="300">
        <f>ROUND(I139*H139,1)</f>
        <v>0</v>
      </c>
      <c r="K139" s="296" t="s">
        <v>1</v>
      </c>
      <c r="L139" s="301"/>
      <c r="M139" s="302" t="s">
        <v>1</v>
      </c>
      <c r="N139" s="303" t="s">
        <v>48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303</v>
      </c>
      <c r="AT139" s="248" t="s">
        <v>473</v>
      </c>
      <c r="AU139" s="248" t="s">
        <v>278</v>
      </c>
      <c r="AY139" s="17" t="s">
        <v>147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37</v>
      </c>
      <c r="BK139" s="249">
        <f>ROUND(I139*H139,1)</f>
        <v>0</v>
      </c>
      <c r="BL139" s="17" t="s">
        <v>268</v>
      </c>
      <c r="BM139" s="248" t="s">
        <v>418</v>
      </c>
    </row>
    <row r="140" spans="2:65" s="1" customFormat="1" ht="14.4" customHeight="1">
      <c r="B140" s="38"/>
      <c r="C140" s="294" t="s">
        <v>348</v>
      </c>
      <c r="D140" s="294" t="s">
        <v>473</v>
      </c>
      <c r="E140" s="295" t="s">
        <v>1909</v>
      </c>
      <c r="F140" s="296" t="s">
        <v>1910</v>
      </c>
      <c r="G140" s="297" t="s">
        <v>516</v>
      </c>
      <c r="H140" s="298">
        <v>10</v>
      </c>
      <c r="I140" s="299"/>
      <c r="J140" s="300">
        <f>ROUND(I140*H140,1)</f>
        <v>0</v>
      </c>
      <c r="K140" s="296" t="s">
        <v>1</v>
      </c>
      <c r="L140" s="301"/>
      <c r="M140" s="302" t="s">
        <v>1</v>
      </c>
      <c r="N140" s="303" t="s">
        <v>48</v>
      </c>
      <c r="O140" s="86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48" t="s">
        <v>303</v>
      </c>
      <c r="AT140" s="248" t="s">
        <v>473</v>
      </c>
      <c r="AU140" s="248" t="s">
        <v>278</v>
      </c>
      <c r="AY140" s="17" t="s">
        <v>147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37</v>
      </c>
      <c r="BK140" s="249">
        <f>ROUND(I140*H140,1)</f>
        <v>0</v>
      </c>
      <c r="BL140" s="17" t="s">
        <v>268</v>
      </c>
      <c r="BM140" s="248" t="s">
        <v>436</v>
      </c>
    </row>
    <row r="141" spans="2:65" s="1" customFormat="1" ht="14.4" customHeight="1">
      <c r="B141" s="38"/>
      <c r="C141" s="294" t="s">
        <v>352</v>
      </c>
      <c r="D141" s="294" t="s">
        <v>473</v>
      </c>
      <c r="E141" s="295" t="s">
        <v>1911</v>
      </c>
      <c r="F141" s="296" t="s">
        <v>1912</v>
      </c>
      <c r="G141" s="297" t="s">
        <v>516</v>
      </c>
      <c r="H141" s="298">
        <v>5</v>
      </c>
      <c r="I141" s="299"/>
      <c r="J141" s="300">
        <f>ROUND(I141*H141,1)</f>
        <v>0</v>
      </c>
      <c r="K141" s="296" t="s">
        <v>1</v>
      </c>
      <c r="L141" s="301"/>
      <c r="M141" s="302" t="s">
        <v>1</v>
      </c>
      <c r="N141" s="303" t="s">
        <v>48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303</v>
      </c>
      <c r="AT141" s="248" t="s">
        <v>473</v>
      </c>
      <c r="AU141" s="248" t="s">
        <v>278</v>
      </c>
      <c r="AY141" s="17" t="s">
        <v>147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37</v>
      </c>
      <c r="BK141" s="249">
        <f>ROUND(I141*H141,1)</f>
        <v>0</v>
      </c>
      <c r="BL141" s="17" t="s">
        <v>268</v>
      </c>
      <c r="BM141" s="248" t="s">
        <v>446</v>
      </c>
    </row>
    <row r="142" spans="2:65" s="1" customFormat="1" ht="14.4" customHeight="1">
      <c r="B142" s="38"/>
      <c r="C142" s="294" t="s">
        <v>8</v>
      </c>
      <c r="D142" s="294" t="s">
        <v>473</v>
      </c>
      <c r="E142" s="295" t="s">
        <v>1913</v>
      </c>
      <c r="F142" s="296" t="s">
        <v>1914</v>
      </c>
      <c r="G142" s="297" t="s">
        <v>516</v>
      </c>
      <c r="H142" s="298">
        <v>0</v>
      </c>
      <c r="I142" s="299"/>
      <c r="J142" s="300">
        <f>ROUND(I142*H142,1)</f>
        <v>0</v>
      </c>
      <c r="K142" s="296" t="s">
        <v>1</v>
      </c>
      <c r="L142" s="301"/>
      <c r="M142" s="302" t="s">
        <v>1</v>
      </c>
      <c r="N142" s="303" t="s">
        <v>48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303</v>
      </c>
      <c r="AT142" s="248" t="s">
        <v>473</v>
      </c>
      <c r="AU142" s="248" t="s">
        <v>278</v>
      </c>
      <c r="AY142" s="17" t="s">
        <v>147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37</v>
      </c>
      <c r="BK142" s="249">
        <f>ROUND(I142*H142,1)</f>
        <v>0</v>
      </c>
      <c r="BL142" s="17" t="s">
        <v>268</v>
      </c>
      <c r="BM142" s="248" t="s">
        <v>460</v>
      </c>
    </row>
    <row r="143" spans="2:65" s="1" customFormat="1" ht="14.4" customHeight="1">
      <c r="B143" s="38"/>
      <c r="C143" s="294" t="s">
        <v>363</v>
      </c>
      <c r="D143" s="294" t="s">
        <v>473</v>
      </c>
      <c r="E143" s="295" t="s">
        <v>1915</v>
      </c>
      <c r="F143" s="296" t="s">
        <v>1916</v>
      </c>
      <c r="G143" s="297" t="s">
        <v>516</v>
      </c>
      <c r="H143" s="298">
        <v>7</v>
      </c>
      <c r="I143" s="299"/>
      <c r="J143" s="300">
        <f>ROUND(I143*H143,1)</f>
        <v>0</v>
      </c>
      <c r="K143" s="296" t="s">
        <v>1</v>
      </c>
      <c r="L143" s="301"/>
      <c r="M143" s="302" t="s">
        <v>1</v>
      </c>
      <c r="N143" s="303" t="s">
        <v>48</v>
      </c>
      <c r="O143" s="86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AR143" s="248" t="s">
        <v>303</v>
      </c>
      <c r="AT143" s="248" t="s">
        <v>473</v>
      </c>
      <c r="AU143" s="248" t="s">
        <v>278</v>
      </c>
      <c r="AY143" s="17" t="s">
        <v>147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37</v>
      </c>
      <c r="BK143" s="249">
        <f>ROUND(I143*H143,1)</f>
        <v>0</v>
      </c>
      <c r="BL143" s="17" t="s">
        <v>268</v>
      </c>
      <c r="BM143" s="248" t="s">
        <v>472</v>
      </c>
    </row>
    <row r="144" spans="2:65" s="1" customFormat="1" ht="14.4" customHeight="1">
      <c r="B144" s="38"/>
      <c r="C144" s="294" t="s">
        <v>368</v>
      </c>
      <c r="D144" s="294" t="s">
        <v>473</v>
      </c>
      <c r="E144" s="295" t="s">
        <v>1917</v>
      </c>
      <c r="F144" s="296" t="s">
        <v>1918</v>
      </c>
      <c r="G144" s="297" t="s">
        <v>516</v>
      </c>
      <c r="H144" s="298">
        <v>7</v>
      </c>
      <c r="I144" s="299"/>
      <c r="J144" s="300">
        <f>ROUND(I144*H144,1)</f>
        <v>0</v>
      </c>
      <c r="K144" s="296" t="s">
        <v>1</v>
      </c>
      <c r="L144" s="301"/>
      <c r="M144" s="302" t="s">
        <v>1</v>
      </c>
      <c r="N144" s="303" t="s">
        <v>48</v>
      </c>
      <c r="O144" s="86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48" t="s">
        <v>303</v>
      </c>
      <c r="AT144" s="248" t="s">
        <v>473</v>
      </c>
      <c r="AU144" s="248" t="s">
        <v>278</v>
      </c>
      <c r="AY144" s="17" t="s">
        <v>147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37</v>
      </c>
      <c r="BK144" s="249">
        <f>ROUND(I144*H144,1)</f>
        <v>0</v>
      </c>
      <c r="BL144" s="17" t="s">
        <v>268</v>
      </c>
      <c r="BM144" s="248" t="s">
        <v>493</v>
      </c>
    </row>
    <row r="145" spans="2:65" s="1" customFormat="1" ht="14.4" customHeight="1">
      <c r="B145" s="38"/>
      <c r="C145" s="294" t="s">
        <v>374</v>
      </c>
      <c r="D145" s="294" t="s">
        <v>473</v>
      </c>
      <c r="E145" s="295" t="s">
        <v>1919</v>
      </c>
      <c r="F145" s="296" t="s">
        <v>1920</v>
      </c>
      <c r="G145" s="297" t="s">
        <v>516</v>
      </c>
      <c r="H145" s="298">
        <v>3</v>
      </c>
      <c r="I145" s="299"/>
      <c r="J145" s="300">
        <f>ROUND(I145*H145,1)</f>
        <v>0</v>
      </c>
      <c r="K145" s="296" t="s">
        <v>1</v>
      </c>
      <c r="L145" s="301"/>
      <c r="M145" s="302" t="s">
        <v>1</v>
      </c>
      <c r="N145" s="303" t="s">
        <v>48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8" t="s">
        <v>303</v>
      </c>
      <c r="AT145" s="248" t="s">
        <v>473</v>
      </c>
      <c r="AU145" s="248" t="s">
        <v>278</v>
      </c>
      <c r="AY145" s="17" t="s">
        <v>147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37</v>
      </c>
      <c r="BK145" s="249">
        <f>ROUND(I145*H145,1)</f>
        <v>0</v>
      </c>
      <c r="BL145" s="17" t="s">
        <v>268</v>
      </c>
      <c r="BM145" s="248" t="s">
        <v>504</v>
      </c>
    </row>
    <row r="146" spans="2:65" s="1" customFormat="1" ht="21.6" customHeight="1">
      <c r="B146" s="38"/>
      <c r="C146" s="294" t="s">
        <v>380</v>
      </c>
      <c r="D146" s="294" t="s">
        <v>473</v>
      </c>
      <c r="E146" s="295" t="s">
        <v>1921</v>
      </c>
      <c r="F146" s="296" t="s">
        <v>1922</v>
      </c>
      <c r="G146" s="297" t="s">
        <v>516</v>
      </c>
      <c r="H146" s="298">
        <v>9</v>
      </c>
      <c r="I146" s="299"/>
      <c r="J146" s="300">
        <f>ROUND(I146*H146,1)</f>
        <v>0</v>
      </c>
      <c r="K146" s="296" t="s">
        <v>1</v>
      </c>
      <c r="L146" s="301"/>
      <c r="M146" s="302" t="s">
        <v>1</v>
      </c>
      <c r="N146" s="303" t="s">
        <v>48</v>
      </c>
      <c r="O146" s="86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AR146" s="248" t="s">
        <v>303</v>
      </c>
      <c r="AT146" s="248" t="s">
        <v>473</v>
      </c>
      <c r="AU146" s="248" t="s">
        <v>278</v>
      </c>
      <c r="AY146" s="17" t="s">
        <v>147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37</v>
      </c>
      <c r="BK146" s="249">
        <f>ROUND(I146*H146,1)</f>
        <v>0</v>
      </c>
      <c r="BL146" s="17" t="s">
        <v>268</v>
      </c>
      <c r="BM146" s="248" t="s">
        <v>513</v>
      </c>
    </row>
    <row r="147" spans="2:65" s="1" customFormat="1" ht="14.4" customHeight="1">
      <c r="B147" s="38"/>
      <c r="C147" s="294" t="s">
        <v>397</v>
      </c>
      <c r="D147" s="294" t="s">
        <v>473</v>
      </c>
      <c r="E147" s="295" t="s">
        <v>1923</v>
      </c>
      <c r="F147" s="296" t="s">
        <v>1924</v>
      </c>
      <c r="G147" s="297" t="s">
        <v>516</v>
      </c>
      <c r="H147" s="298">
        <v>9</v>
      </c>
      <c r="I147" s="299"/>
      <c r="J147" s="300">
        <f>ROUND(I147*H147,1)</f>
        <v>0</v>
      </c>
      <c r="K147" s="296" t="s">
        <v>1</v>
      </c>
      <c r="L147" s="301"/>
      <c r="M147" s="302" t="s">
        <v>1</v>
      </c>
      <c r="N147" s="303" t="s">
        <v>48</v>
      </c>
      <c r="O147" s="86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48" t="s">
        <v>303</v>
      </c>
      <c r="AT147" s="248" t="s">
        <v>473</v>
      </c>
      <c r="AU147" s="248" t="s">
        <v>278</v>
      </c>
      <c r="AY147" s="17" t="s">
        <v>147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37</v>
      </c>
      <c r="BK147" s="249">
        <f>ROUND(I147*H147,1)</f>
        <v>0</v>
      </c>
      <c r="BL147" s="17" t="s">
        <v>268</v>
      </c>
      <c r="BM147" s="248" t="s">
        <v>523</v>
      </c>
    </row>
    <row r="148" spans="2:65" s="1" customFormat="1" ht="14.4" customHeight="1">
      <c r="B148" s="38"/>
      <c r="C148" s="294" t="s">
        <v>7</v>
      </c>
      <c r="D148" s="294" t="s">
        <v>473</v>
      </c>
      <c r="E148" s="295" t="s">
        <v>1925</v>
      </c>
      <c r="F148" s="296" t="s">
        <v>1926</v>
      </c>
      <c r="G148" s="297" t="s">
        <v>516</v>
      </c>
      <c r="H148" s="298">
        <v>5</v>
      </c>
      <c r="I148" s="299"/>
      <c r="J148" s="300">
        <f>ROUND(I148*H148,1)</f>
        <v>0</v>
      </c>
      <c r="K148" s="296" t="s">
        <v>1</v>
      </c>
      <c r="L148" s="301"/>
      <c r="M148" s="302" t="s">
        <v>1</v>
      </c>
      <c r="N148" s="303" t="s">
        <v>48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303</v>
      </c>
      <c r="AT148" s="248" t="s">
        <v>473</v>
      </c>
      <c r="AU148" s="248" t="s">
        <v>278</v>
      </c>
      <c r="AY148" s="17" t="s">
        <v>147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37</v>
      </c>
      <c r="BK148" s="249">
        <f>ROUND(I148*H148,1)</f>
        <v>0</v>
      </c>
      <c r="BL148" s="17" t="s">
        <v>268</v>
      </c>
      <c r="BM148" s="248" t="s">
        <v>536</v>
      </c>
    </row>
    <row r="149" spans="2:65" s="1" customFormat="1" ht="14.4" customHeight="1">
      <c r="B149" s="38"/>
      <c r="C149" s="294" t="s">
        <v>405</v>
      </c>
      <c r="D149" s="294" t="s">
        <v>473</v>
      </c>
      <c r="E149" s="295" t="s">
        <v>1927</v>
      </c>
      <c r="F149" s="296" t="s">
        <v>1928</v>
      </c>
      <c r="G149" s="297" t="s">
        <v>516</v>
      </c>
      <c r="H149" s="298">
        <v>5</v>
      </c>
      <c r="I149" s="299"/>
      <c r="J149" s="300">
        <f>ROUND(I149*H149,1)</f>
        <v>0</v>
      </c>
      <c r="K149" s="296" t="s">
        <v>1</v>
      </c>
      <c r="L149" s="301"/>
      <c r="M149" s="302" t="s">
        <v>1</v>
      </c>
      <c r="N149" s="303" t="s">
        <v>48</v>
      </c>
      <c r="O149" s="86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48" t="s">
        <v>303</v>
      </c>
      <c r="AT149" s="248" t="s">
        <v>473</v>
      </c>
      <c r="AU149" s="248" t="s">
        <v>278</v>
      </c>
      <c r="AY149" s="17" t="s">
        <v>147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37</v>
      </c>
      <c r="BK149" s="249">
        <f>ROUND(I149*H149,1)</f>
        <v>0</v>
      </c>
      <c r="BL149" s="17" t="s">
        <v>268</v>
      </c>
      <c r="BM149" s="248" t="s">
        <v>548</v>
      </c>
    </row>
    <row r="150" spans="2:65" s="1" customFormat="1" ht="21.6" customHeight="1">
      <c r="B150" s="38"/>
      <c r="C150" s="294" t="s">
        <v>410</v>
      </c>
      <c r="D150" s="294" t="s">
        <v>473</v>
      </c>
      <c r="E150" s="295" t="s">
        <v>1929</v>
      </c>
      <c r="F150" s="296" t="s">
        <v>1930</v>
      </c>
      <c r="G150" s="297" t="s">
        <v>516</v>
      </c>
      <c r="H150" s="298">
        <v>9</v>
      </c>
      <c r="I150" s="299"/>
      <c r="J150" s="300">
        <f>ROUND(I150*H150,1)</f>
        <v>0</v>
      </c>
      <c r="K150" s="296" t="s">
        <v>1</v>
      </c>
      <c r="L150" s="301"/>
      <c r="M150" s="302" t="s">
        <v>1</v>
      </c>
      <c r="N150" s="303" t="s">
        <v>48</v>
      </c>
      <c r="O150" s="86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48" t="s">
        <v>303</v>
      </c>
      <c r="AT150" s="248" t="s">
        <v>473</v>
      </c>
      <c r="AU150" s="248" t="s">
        <v>278</v>
      </c>
      <c r="AY150" s="17" t="s">
        <v>147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37</v>
      </c>
      <c r="BK150" s="249">
        <f>ROUND(I150*H150,1)</f>
        <v>0</v>
      </c>
      <c r="BL150" s="17" t="s">
        <v>268</v>
      </c>
      <c r="BM150" s="248" t="s">
        <v>557</v>
      </c>
    </row>
    <row r="151" spans="2:65" s="1" customFormat="1" ht="14.4" customHeight="1">
      <c r="B151" s="38"/>
      <c r="C151" s="294" t="s">
        <v>418</v>
      </c>
      <c r="D151" s="294" t="s">
        <v>473</v>
      </c>
      <c r="E151" s="295" t="s">
        <v>1931</v>
      </c>
      <c r="F151" s="296" t="s">
        <v>1932</v>
      </c>
      <c r="G151" s="297" t="s">
        <v>516</v>
      </c>
      <c r="H151" s="298">
        <v>9</v>
      </c>
      <c r="I151" s="299"/>
      <c r="J151" s="300">
        <f>ROUND(I151*H151,1)</f>
        <v>0</v>
      </c>
      <c r="K151" s="296" t="s">
        <v>1</v>
      </c>
      <c r="L151" s="301"/>
      <c r="M151" s="302" t="s">
        <v>1</v>
      </c>
      <c r="N151" s="303" t="s">
        <v>48</v>
      </c>
      <c r="O151" s="86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AR151" s="248" t="s">
        <v>303</v>
      </c>
      <c r="AT151" s="248" t="s">
        <v>473</v>
      </c>
      <c r="AU151" s="248" t="s">
        <v>278</v>
      </c>
      <c r="AY151" s="17" t="s">
        <v>147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37</v>
      </c>
      <c r="BK151" s="249">
        <f>ROUND(I151*H151,1)</f>
        <v>0</v>
      </c>
      <c r="BL151" s="17" t="s">
        <v>268</v>
      </c>
      <c r="BM151" s="248" t="s">
        <v>565</v>
      </c>
    </row>
    <row r="152" spans="2:65" s="1" customFormat="1" ht="14.4" customHeight="1">
      <c r="B152" s="38"/>
      <c r="C152" s="294" t="s">
        <v>425</v>
      </c>
      <c r="D152" s="294" t="s">
        <v>473</v>
      </c>
      <c r="E152" s="295" t="s">
        <v>1933</v>
      </c>
      <c r="F152" s="296" t="s">
        <v>1934</v>
      </c>
      <c r="G152" s="297" t="s">
        <v>516</v>
      </c>
      <c r="H152" s="298">
        <v>9</v>
      </c>
      <c r="I152" s="299"/>
      <c r="J152" s="300">
        <f>ROUND(I152*H152,1)</f>
        <v>0</v>
      </c>
      <c r="K152" s="296" t="s">
        <v>1</v>
      </c>
      <c r="L152" s="301"/>
      <c r="M152" s="302" t="s">
        <v>1</v>
      </c>
      <c r="N152" s="303" t="s">
        <v>48</v>
      </c>
      <c r="O152" s="86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AR152" s="248" t="s">
        <v>303</v>
      </c>
      <c r="AT152" s="248" t="s">
        <v>473</v>
      </c>
      <c r="AU152" s="248" t="s">
        <v>278</v>
      </c>
      <c r="AY152" s="17" t="s">
        <v>147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37</v>
      </c>
      <c r="BK152" s="249">
        <f>ROUND(I152*H152,1)</f>
        <v>0</v>
      </c>
      <c r="BL152" s="17" t="s">
        <v>268</v>
      </c>
      <c r="BM152" s="248" t="s">
        <v>575</v>
      </c>
    </row>
    <row r="153" spans="2:65" s="1" customFormat="1" ht="14.4" customHeight="1">
      <c r="B153" s="38"/>
      <c r="C153" s="294" t="s">
        <v>436</v>
      </c>
      <c r="D153" s="294" t="s">
        <v>473</v>
      </c>
      <c r="E153" s="295" t="s">
        <v>1935</v>
      </c>
      <c r="F153" s="296" t="s">
        <v>1936</v>
      </c>
      <c r="G153" s="297" t="s">
        <v>516</v>
      </c>
      <c r="H153" s="298">
        <v>9</v>
      </c>
      <c r="I153" s="299"/>
      <c r="J153" s="300">
        <f>ROUND(I153*H153,1)</f>
        <v>0</v>
      </c>
      <c r="K153" s="296" t="s">
        <v>1</v>
      </c>
      <c r="L153" s="301"/>
      <c r="M153" s="302" t="s">
        <v>1</v>
      </c>
      <c r="N153" s="303" t="s">
        <v>48</v>
      </c>
      <c r="O153" s="86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48" t="s">
        <v>303</v>
      </c>
      <c r="AT153" s="248" t="s">
        <v>473</v>
      </c>
      <c r="AU153" s="248" t="s">
        <v>278</v>
      </c>
      <c r="AY153" s="17" t="s">
        <v>147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37</v>
      </c>
      <c r="BK153" s="249">
        <f>ROUND(I153*H153,1)</f>
        <v>0</v>
      </c>
      <c r="BL153" s="17" t="s">
        <v>268</v>
      </c>
      <c r="BM153" s="248" t="s">
        <v>586</v>
      </c>
    </row>
    <row r="154" spans="2:65" s="1" customFormat="1" ht="14.4" customHeight="1">
      <c r="B154" s="38"/>
      <c r="C154" s="294" t="s">
        <v>442</v>
      </c>
      <c r="D154" s="294" t="s">
        <v>473</v>
      </c>
      <c r="E154" s="295" t="s">
        <v>1937</v>
      </c>
      <c r="F154" s="296" t="s">
        <v>1938</v>
      </c>
      <c r="G154" s="297" t="s">
        <v>516</v>
      </c>
      <c r="H154" s="298">
        <v>7</v>
      </c>
      <c r="I154" s="299"/>
      <c r="J154" s="300">
        <f>ROUND(I154*H154,1)</f>
        <v>0</v>
      </c>
      <c r="K154" s="296" t="s">
        <v>1</v>
      </c>
      <c r="L154" s="301"/>
      <c r="M154" s="302" t="s">
        <v>1</v>
      </c>
      <c r="N154" s="303" t="s">
        <v>48</v>
      </c>
      <c r="O154" s="86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48" t="s">
        <v>303</v>
      </c>
      <c r="AT154" s="248" t="s">
        <v>473</v>
      </c>
      <c r="AU154" s="248" t="s">
        <v>278</v>
      </c>
      <c r="AY154" s="17" t="s">
        <v>147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37</v>
      </c>
      <c r="BK154" s="249">
        <f>ROUND(I154*H154,1)</f>
        <v>0</v>
      </c>
      <c r="BL154" s="17" t="s">
        <v>268</v>
      </c>
      <c r="BM154" s="248" t="s">
        <v>596</v>
      </c>
    </row>
    <row r="155" spans="2:65" s="1" customFormat="1" ht="14.4" customHeight="1">
      <c r="B155" s="38"/>
      <c r="C155" s="294" t="s">
        <v>446</v>
      </c>
      <c r="D155" s="294" t="s">
        <v>473</v>
      </c>
      <c r="E155" s="295" t="s">
        <v>1939</v>
      </c>
      <c r="F155" s="296" t="s">
        <v>1940</v>
      </c>
      <c r="G155" s="297" t="s">
        <v>516</v>
      </c>
      <c r="H155" s="298">
        <v>9</v>
      </c>
      <c r="I155" s="299"/>
      <c r="J155" s="300">
        <f>ROUND(I155*H155,1)</f>
        <v>0</v>
      </c>
      <c r="K155" s="296" t="s">
        <v>1</v>
      </c>
      <c r="L155" s="301"/>
      <c r="M155" s="302" t="s">
        <v>1</v>
      </c>
      <c r="N155" s="303" t="s">
        <v>48</v>
      </c>
      <c r="O155" s="86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AR155" s="248" t="s">
        <v>303</v>
      </c>
      <c r="AT155" s="248" t="s">
        <v>473</v>
      </c>
      <c r="AU155" s="248" t="s">
        <v>278</v>
      </c>
      <c r="AY155" s="17" t="s">
        <v>147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37</v>
      </c>
      <c r="BK155" s="249">
        <f>ROUND(I155*H155,1)</f>
        <v>0</v>
      </c>
      <c r="BL155" s="17" t="s">
        <v>268</v>
      </c>
      <c r="BM155" s="248" t="s">
        <v>606</v>
      </c>
    </row>
    <row r="156" spans="2:65" s="1" customFormat="1" ht="14.4" customHeight="1">
      <c r="B156" s="38"/>
      <c r="C156" s="294" t="s">
        <v>453</v>
      </c>
      <c r="D156" s="294" t="s">
        <v>473</v>
      </c>
      <c r="E156" s="295" t="s">
        <v>1941</v>
      </c>
      <c r="F156" s="296" t="s">
        <v>1942</v>
      </c>
      <c r="G156" s="297" t="s">
        <v>516</v>
      </c>
      <c r="H156" s="298">
        <v>10</v>
      </c>
      <c r="I156" s="299"/>
      <c r="J156" s="300">
        <f>ROUND(I156*H156,1)</f>
        <v>0</v>
      </c>
      <c r="K156" s="296" t="s">
        <v>1</v>
      </c>
      <c r="L156" s="301"/>
      <c r="M156" s="302" t="s">
        <v>1</v>
      </c>
      <c r="N156" s="303" t="s">
        <v>48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8" t="s">
        <v>303</v>
      </c>
      <c r="AT156" s="248" t="s">
        <v>473</v>
      </c>
      <c r="AU156" s="248" t="s">
        <v>278</v>
      </c>
      <c r="AY156" s="17" t="s">
        <v>147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37</v>
      </c>
      <c r="BK156" s="249">
        <f>ROUND(I156*H156,1)</f>
        <v>0</v>
      </c>
      <c r="BL156" s="17" t="s">
        <v>268</v>
      </c>
      <c r="BM156" s="248" t="s">
        <v>617</v>
      </c>
    </row>
    <row r="157" spans="2:65" s="1" customFormat="1" ht="14.4" customHeight="1">
      <c r="B157" s="38"/>
      <c r="C157" s="294" t="s">
        <v>460</v>
      </c>
      <c r="D157" s="294" t="s">
        <v>473</v>
      </c>
      <c r="E157" s="295" t="s">
        <v>1943</v>
      </c>
      <c r="F157" s="296" t="s">
        <v>1944</v>
      </c>
      <c r="G157" s="297" t="s">
        <v>516</v>
      </c>
      <c r="H157" s="298">
        <v>9</v>
      </c>
      <c r="I157" s="299"/>
      <c r="J157" s="300">
        <f>ROUND(I157*H157,1)</f>
        <v>0</v>
      </c>
      <c r="K157" s="296" t="s">
        <v>1</v>
      </c>
      <c r="L157" s="301"/>
      <c r="M157" s="302" t="s">
        <v>1</v>
      </c>
      <c r="N157" s="303" t="s">
        <v>48</v>
      </c>
      <c r="O157" s="86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AR157" s="248" t="s">
        <v>303</v>
      </c>
      <c r="AT157" s="248" t="s">
        <v>473</v>
      </c>
      <c r="AU157" s="248" t="s">
        <v>278</v>
      </c>
      <c r="AY157" s="17" t="s">
        <v>147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37</v>
      </c>
      <c r="BK157" s="249">
        <f>ROUND(I157*H157,1)</f>
        <v>0</v>
      </c>
      <c r="BL157" s="17" t="s">
        <v>268</v>
      </c>
      <c r="BM157" s="248" t="s">
        <v>628</v>
      </c>
    </row>
    <row r="158" spans="2:65" s="1" customFormat="1" ht="14.4" customHeight="1">
      <c r="B158" s="38"/>
      <c r="C158" s="294" t="s">
        <v>467</v>
      </c>
      <c r="D158" s="294" t="s">
        <v>473</v>
      </c>
      <c r="E158" s="295" t="s">
        <v>1945</v>
      </c>
      <c r="F158" s="296" t="s">
        <v>1946</v>
      </c>
      <c r="G158" s="297" t="s">
        <v>516</v>
      </c>
      <c r="H158" s="298">
        <v>9</v>
      </c>
      <c r="I158" s="299"/>
      <c r="J158" s="300">
        <f>ROUND(I158*H158,1)</f>
        <v>0</v>
      </c>
      <c r="K158" s="296" t="s">
        <v>1</v>
      </c>
      <c r="L158" s="301"/>
      <c r="M158" s="302" t="s">
        <v>1</v>
      </c>
      <c r="N158" s="303" t="s">
        <v>48</v>
      </c>
      <c r="O158" s="86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48" t="s">
        <v>303</v>
      </c>
      <c r="AT158" s="248" t="s">
        <v>473</v>
      </c>
      <c r="AU158" s="248" t="s">
        <v>278</v>
      </c>
      <c r="AY158" s="17" t="s">
        <v>147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37</v>
      </c>
      <c r="BK158" s="249">
        <f>ROUND(I158*H158,1)</f>
        <v>0</v>
      </c>
      <c r="BL158" s="17" t="s">
        <v>268</v>
      </c>
      <c r="BM158" s="248" t="s">
        <v>637</v>
      </c>
    </row>
    <row r="159" spans="2:65" s="1" customFormat="1" ht="21.6" customHeight="1">
      <c r="B159" s="38"/>
      <c r="C159" s="294" t="s">
        <v>472</v>
      </c>
      <c r="D159" s="294" t="s">
        <v>473</v>
      </c>
      <c r="E159" s="295" t="s">
        <v>1947</v>
      </c>
      <c r="F159" s="296" t="s">
        <v>1948</v>
      </c>
      <c r="G159" s="297" t="s">
        <v>516</v>
      </c>
      <c r="H159" s="298">
        <v>5</v>
      </c>
      <c r="I159" s="299"/>
      <c r="J159" s="300">
        <f>ROUND(I159*H159,1)</f>
        <v>0</v>
      </c>
      <c r="K159" s="296" t="s">
        <v>1</v>
      </c>
      <c r="L159" s="301"/>
      <c r="M159" s="302" t="s">
        <v>1</v>
      </c>
      <c r="N159" s="303" t="s">
        <v>48</v>
      </c>
      <c r="O159" s="86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48" t="s">
        <v>303</v>
      </c>
      <c r="AT159" s="248" t="s">
        <v>473</v>
      </c>
      <c r="AU159" s="248" t="s">
        <v>278</v>
      </c>
      <c r="AY159" s="17" t="s">
        <v>147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37</v>
      </c>
      <c r="BK159" s="249">
        <f>ROUND(I159*H159,1)</f>
        <v>0</v>
      </c>
      <c r="BL159" s="17" t="s">
        <v>268</v>
      </c>
      <c r="BM159" s="248" t="s">
        <v>648</v>
      </c>
    </row>
    <row r="160" spans="2:65" s="1" customFormat="1" ht="14.4" customHeight="1">
      <c r="B160" s="38"/>
      <c r="C160" s="294" t="s">
        <v>482</v>
      </c>
      <c r="D160" s="294" t="s">
        <v>473</v>
      </c>
      <c r="E160" s="295" t="s">
        <v>1949</v>
      </c>
      <c r="F160" s="296" t="s">
        <v>1950</v>
      </c>
      <c r="G160" s="297" t="s">
        <v>516</v>
      </c>
      <c r="H160" s="298">
        <v>20</v>
      </c>
      <c r="I160" s="299"/>
      <c r="J160" s="300">
        <f>ROUND(I160*H160,1)</f>
        <v>0</v>
      </c>
      <c r="K160" s="296" t="s">
        <v>1</v>
      </c>
      <c r="L160" s="301"/>
      <c r="M160" s="302" t="s">
        <v>1</v>
      </c>
      <c r="N160" s="303" t="s">
        <v>48</v>
      </c>
      <c r="O160" s="86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AR160" s="248" t="s">
        <v>303</v>
      </c>
      <c r="AT160" s="248" t="s">
        <v>473</v>
      </c>
      <c r="AU160" s="248" t="s">
        <v>278</v>
      </c>
      <c r="AY160" s="17" t="s">
        <v>147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37</v>
      </c>
      <c r="BK160" s="249">
        <f>ROUND(I160*H160,1)</f>
        <v>0</v>
      </c>
      <c r="BL160" s="17" t="s">
        <v>268</v>
      </c>
      <c r="BM160" s="248" t="s">
        <v>663</v>
      </c>
    </row>
    <row r="161" spans="2:65" s="1" customFormat="1" ht="14.4" customHeight="1">
      <c r="B161" s="38"/>
      <c r="C161" s="294" t="s">
        <v>493</v>
      </c>
      <c r="D161" s="294" t="s">
        <v>473</v>
      </c>
      <c r="E161" s="295" t="s">
        <v>1951</v>
      </c>
      <c r="F161" s="296" t="s">
        <v>1952</v>
      </c>
      <c r="G161" s="297" t="s">
        <v>516</v>
      </c>
      <c r="H161" s="298">
        <v>9</v>
      </c>
      <c r="I161" s="299"/>
      <c r="J161" s="300">
        <f>ROUND(I161*H161,1)</f>
        <v>0</v>
      </c>
      <c r="K161" s="296" t="s">
        <v>1</v>
      </c>
      <c r="L161" s="301"/>
      <c r="M161" s="302" t="s">
        <v>1</v>
      </c>
      <c r="N161" s="303" t="s">
        <v>48</v>
      </c>
      <c r="O161" s="86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48" t="s">
        <v>303</v>
      </c>
      <c r="AT161" s="248" t="s">
        <v>473</v>
      </c>
      <c r="AU161" s="248" t="s">
        <v>278</v>
      </c>
      <c r="AY161" s="17" t="s">
        <v>147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37</v>
      </c>
      <c r="BK161" s="249">
        <f>ROUND(I161*H161,1)</f>
        <v>0</v>
      </c>
      <c r="BL161" s="17" t="s">
        <v>268</v>
      </c>
      <c r="BM161" s="248" t="s">
        <v>674</v>
      </c>
    </row>
    <row r="162" spans="2:65" s="1" customFormat="1" ht="14.4" customHeight="1">
      <c r="B162" s="38"/>
      <c r="C162" s="294" t="s">
        <v>499</v>
      </c>
      <c r="D162" s="294" t="s">
        <v>473</v>
      </c>
      <c r="E162" s="295" t="s">
        <v>1953</v>
      </c>
      <c r="F162" s="296" t="s">
        <v>1954</v>
      </c>
      <c r="G162" s="297" t="s">
        <v>1</v>
      </c>
      <c r="H162" s="298">
        <v>0</v>
      </c>
      <c r="I162" s="299"/>
      <c r="J162" s="300">
        <f>ROUND(I162*H162,1)</f>
        <v>0</v>
      </c>
      <c r="K162" s="296" t="s">
        <v>1</v>
      </c>
      <c r="L162" s="301"/>
      <c r="M162" s="302" t="s">
        <v>1</v>
      </c>
      <c r="N162" s="303" t="s">
        <v>48</v>
      </c>
      <c r="O162" s="86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AR162" s="248" t="s">
        <v>303</v>
      </c>
      <c r="AT162" s="248" t="s">
        <v>473</v>
      </c>
      <c r="AU162" s="248" t="s">
        <v>278</v>
      </c>
      <c r="AY162" s="17" t="s">
        <v>147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37</v>
      </c>
      <c r="BK162" s="249">
        <f>ROUND(I162*H162,1)</f>
        <v>0</v>
      </c>
      <c r="BL162" s="17" t="s">
        <v>268</v>
      </c>
      <c r="BM162" s="248" t="s">
        <v>688</v>
      </c>
    </row>
    <row r="163" spans="2:65" s="1" customFormat="1" ht="14.4" customHeight="1">
      <c r="B163" s="38"/>
      <c r="C163" s="294" t="s">
        <v>504</v>
      </c>
      <c r="D163" s="294" t="s">
        <v>473</v>
      </c>
      <c r="E163" s="295" t="s">
        <v>1955</v>
      </c>
      <c r="F163" s="296" t="s">
        <v>1956</v>
      </c>
      <c r="G163" s="297" t="s">
        <v>516</v>
      </c>
      <c r="H163" s="298">
        <v>7</v>
      </c>
      <c r="I163" s="299"/>
      <c r="J163" s="300">
        <f>ROUND(I163*H163,1)</f>
        <v>0</v>
      </c>
      <c r="K163" s="296" t="s">
        <v>1</v>
      </c>
      <c r="L163" s="301"/>
      <c r="M163" s="302" t="s">
        <v>1</v>
      </c>
      <c r="N163" s="303" t="s">
        <v>48</v>
      </c>
      <c r="O163" s="86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AR163" s="248" t="s">
        <v>303</v>
      </c>
      <c r="AT163" s="248" t="s">
        <v>473</v>
      </c>
      <c r="AU163" s="248" t="s">
        <v>278</v>
      </c>
      <c r="AY163" s="17" t="s">
        <v>147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37</v>
      </c>
      <c r="BK163" s="249">
        <f>ROUND(I163*H163,1)</f>
        <v>0</v>
      </c>
      <c r="BL163" s="17" t="s">
        <v>268</v>
      </c>
      <c r="BM163" s="248" t="s">
        <v>699</v>
      </c>
    </row>
    <row r="164" spans="2:65" s="1" customFormat="1" ht="14.4" customHeight="1">
      <c r="B164" s="38"/>
      <c r="C164" s="294" t="s">
        <v>508</v>
      </c>
      <c r="D164" s="294" t="s">
        <v>473</v>
      </c>
      <c r="E164" s="295" t="s">
        <v>1957</v>
      </c>
      <c r="F164" s="296" t="s">
        <v>1958</v>
      </c>
      <c r="G164" s="297" t="s">
        <v>516</v>
      </c>
      <c r="H164" s="298">
        <v>9</v>
      </c>
      <c r="I164" s="299"/>
      <c r="J164" s="300">
        <f>ROUND(I164*H164,1)</f>
        <v>0</v>
      </c>
      <c r="K164" s="296" t="s">
        <v>1</v>
      </c>
      <c r="L164" s="301"/>
      <c r="M164" s="302" t="s">
        <v>1</v>
      </c>
      <c r="N164" s="303" t="s">
        <v>48</v>
      </c>
      <c r="O164" s="86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48" t="s">
        <v>303</v>
      </c>
      <c r="AT164" s="248" t="s">
        <v>473</v>
      </c>
      <c r="AU164" s="248" t="s">
        <v>278</v>
      </c>
      <c r="AY164" s="17" t="s">
        <v>147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37</v>
      </c>
      <c r="BK164" s="249">
        <f>ROUND(I164*H164,1)</f>
        <v>0</v>
      </c>
      <c r="BL164" s="17" t="s">
        <v>268</v>
      </c>
      <c r="BM164" s="248" t="s">
        <v>711</v>
      </c>
    </row>
    <row r="165" spans="2:65" s="1" customFormat="1" ht="14.4" customHeight="1">
      <c r="B165" s="38"/>
      <c r="C165" s="294" t="s">
        <v>513</v>
      </c>
      <c r="D165" s="294" t="s">
        <v>473</v>
      </c>
      <c r="E165" s="295" t="s">
        <v>1959</v>
      </c>
      <c r="F165" s="296" t="s">
        <v>1960</v>
      </c>
      <c r="G165" s="297" t="s">
        <v>1</v>
      </c>
      <c r="H165" s="298">
        <v>0</v>
      </c>
      <c r="I165" s="299"/>
      <c r="J165" s="300">
        <f>ROUND(I165*H165,1)</f>
        <v>0</v>
      </c>
      <c r="K165" s="296" t="s">
        <v>1</v>
      </c>
      <c r="L165" s="301"/>
      <c r="M165" s="302" t="s">
        <v>1</v>
      </c>
      <c r="N165" s="303" t="s">
        <v>48</v>
      </c>
      <c r="O165" s="86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48" t="s">
        <v>303</v>
      </c>
      <c r="AT165" s="248" t="s">
        <v>473</v>
      </c>
      <c r="AU165" s="248" t="s">
        <v>278</v>
      </c>
      <c r="AY165" s="17" t="s">
        <v>147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37</v>
      </c>
      <c r="BK165" s="249">
        <f>ROUND(I165*H165,1)</f>
        <v>0</v>
      </c>
      <c r="BL165" s="17" t="s">
        <v>268</v>
      </c>
      <c r="BM165" s="248" t="s">
        <v>722</v>
      </c>
    </row>
    <row r="166" spans="2:65" s="1" customFormat="1" ht="14.4" customHeight="1">
      <c r="B166" s="38"/>
      <c r="C166" s="294" t="s">
        <v>227</v>
      </c>
      <c r="D166" s="294" t="s">
        <v>473</v>
      </c>
      <c r="E166" s="295" t="s">
        <v>1961</v>
      </c>
      <c r="F166" s="296" t="s">
        <v>1962</v>
      </c>
      <c r="G166" s="297" t="s">
        <v>516</v>
      </c>
      <c r="H166" s="298">
        <v>30</v>
      </c>
      <c r="I166" s="299"/>
      <c r="J166" s="300">
        <f>ROUND(I166*H166,1)</f>
        <v>0</v>
      </c>
      <c r="K166" s="296" t="s">
        <v>1</v>
      </c>
      <c r="L166" s="301"/>
      <c r="M166" s="302" t="s">
        <v>1</v>
      </c>
      <c r="N166" s="303" t="s">
        <v>48</v>
      </c>
      <c r="O166" s="86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AR166" s="248" t="s">
        <v>303</v>
      </c>
      <c r="AT166" s="248" t="s">
        <v>473</v>
      </c>
      <c r="AU166" s="248" t="s">
        <v>278</v>
      </c>
      <c r="AY166" s="17" t="s">
        <v>147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37</v>
      </c>
      <c r="BK166" s="249">
        <f>ROUND(I166*H166,1)</f>
        <v>0</v>
      </c>
      <c r="BL166" s="17" t="s">
        <v>268</v>
      </c>
      <c r="BM166" s="248" t="s">
        <v>734</v>
      </c>
    </row>
    <row r="167" spans="2:65" s="1" customFormat="1" ht="21.6" customHeight="1">
      <c r="B167" s="38"/>
      <c r="C167" s="294" t="s">
        <v>523</v>
      </c>
      <c r="D167" s="294" t="s">
        <v>473</v>
      </c>
      <c r="E167" s="295" t="s">
        <v>1963</v>
      </c>
      <c r="F167" s="296" t="s">
        <v>1964</v>
      </c>
      <c r="G167" s="297" t="s">
        <v>516</v>
      </c>
      <c r="H167" s="298">
        <v>20</v>
      </c>
      <c r="I167" s="299"/>
      <c r="J167" s="300">
        <f>ROUND(I167*H167,1)</f>
        <v>0</v>
      </c>
      <c r="K167" s="296" t="s">
        <v>1</v>
      </c>
      <c r="L167" s="301"/>
      <c r="M167" s="302" t="s">
        <v>1</v>
      </c>
      <c r="N167" s="303" t="s">
        <v>48</v>
      </c>
      <c r="O167" s="86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AR167" s="248" t="s">
        <v>303</v>
      </c>
      <c r="AT167" s="248" t="s">
        <v>473</v>
      </c>
      <c r="AU167" s="248" t="s">
        <v>278</v>
      </c>
      <c r="AY167" s="17" t="s">
        <v>147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37</v>
      </c>
      <c r="BK167" s="249">
        <f>ROUND(I167*H167,1)</f>
        <v>0</v>
      </c>
      <c r="BL167" s="17" t="s">
        <v>268</v>
      </c>
      <c r="BM167" s="248" t="s">
        <v>743</v>
      </c>
    </row>
    <row r="168" spans="2:65" s="1" customFormat="1" ht="21.6" customHeight="1">
      <c r="B168" s="38"/>
      <c r="C168" s="237" t="s">
        <v>529</v>
      </c>
      <c r="D168" s="237" t="s">
        <v>263</v>
      </c>
      <c r="E168" s="238" t="s">
        <v>1965</v>
      </c>
      <c r="F168" s="239" t="s">
        <v>1966</v>
      </c>
      <c r="G168" s="240" t="s">
        <v>300</v>
      </c>
      <c r="H168" s="241">
        <v>0.016</v>
      </c>
      <c r="I168" s="242"/>
      <c r="J168" s="243">
        <f>ROUND(I168*H168,1)</f>
        <v>0</v>
      </c>
      <c r="K168" s="239" t="s">
        <v>1</v>
      </c>
      <c r="L168" s="43"/>
      <c r="M168" s="244" t="s">
        <v>1</v>
      </c>
      <c r="N168" s="245" t="s">
        <v>48</v>
      </c>
      <c r="O168" s="86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8" t="s">
        <v>268</v>
      </c>
      <c r="AT168" s="248" t="s">
        <v>263</v>
      </c>
      <c r="AU168" s="248" t="s">
        <v>278</v>
      </c>
      <c r="AY168" s="17" t="s">
        <v>147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37</v>
      </c>
      <c r="BK168" s="249">
        <f>ROUND(I168*H168,1)</f>
        <v>0</v>
      </c>
      <c r="BL168" s="17" t="s">
        <v>268</v>
      </c>
      <c r="BM168" s="248" t="s">
        <v>755</v>
      </c>
    </row>
    <row r="169" spans="2:65" s="1" customFormat="1" ht="14.4" customHeight="1">
      <c r="B169" s="38"/>
      <c r="C169" s="237" t="s">
        <v>536</v>
      </c>
      <c r="D169" s="237" t="s">
        <v>263</v>
      </c>
      <c r="E169" s="238" t="s">
        <v>1967</v>
      </c>
      <c r="F169" s="239" t="s">
        <v>1968</v>
      </c>
      <c r="G169" s="240" t="s">
        <v>300</v>
      </c>
      <c r="H169" s="241">
        <v>0.016</v>
      </c>
      <c r="I169" s="242"/>
      <c r="J169" s="243">
        <f>ROUND(I169*H169,1)</f>
        <v>0</v>
      </c>
      <c r="K169" s="239" t="s">
        <v>1</v>
      </c>
      <c r="L169" s="43"/>
      <c r="M169" s="244" t="s">
        <v>1</v>
      </c>
      <c r="N169" s="245" t="s">
        <v>48</v>
      </c>
      <c r="O169" s="86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AR169" s="248" t="s">
        <v>268</v>
      </c>
      <c r="AT169" s="248" t="s">
        <v>263</v>
      </c>
      <c r="AU169" s="248" t="s">
        <v>278</v>
      </c>
      <c r="AY169" s="17" t="s">
        <v>147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37</v>
      </c>
      <c r="BK169" s="249">
        <f>ROUND(I169*H169,1)</f>
        <v>0</v>
      </c>
      <c r="BL169" s="17" t="s">
        <v>268</v>
      </c>
      <c r="BM169" s="248" t="s">
        <v>780</v>
      </c>
    </row>
    <row r="170" spans="2:65" s="1" customFormat="1" ht="21.6" customHeight="1">
      <c r="B170" s="38"/>
      <c r="C170" s="237" t="s">
        <v>543</v>
      </c>
      <c r="D170" s="237" t="s">
        <v>263</v>
      </c>
      <c r="E170" s="238" t="s">
        <v>1842</v>
      </c>
      <c r="F170" s="239" t="s">
        <v>1843</v>
      </c>
      <c r="G170" s="240" t="s">
        <v>300</v>
      </c>
      <c r="H170" s="241">
        <v>0.016</v>
      </c>
      <c r="I170" s="242"/>
      <c r="J170" s="243">
        <f>ROUND(I170*H170,1)</f>
        <v>0</v>
      </c>
      <c r="K170" s="239" t="s">
        <v>1</v>
      </c>
      <c r="L170" s="43"/>
      <c r="M170" s="244" t="s">
        <v>1</v>
      </c>
      <c r="N170" s="245" t="s">
        <v>48</v>
      </c>
      <c r="O170" s="86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AR170" s="248" t="s">
        <v>268</v>
      </c>
      <c r="AT170" s="248" t="s">
        <v>263</v>
      </c>
      <c r="AU170" s="248" t="s">
        <v>278</v>
      </c>
      <c r="AY170" s="17" t="s">
        <v>147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37</v>
      </c>
      <c r="BK170" s="249">
        <f>ROUND(I170*H170,1)</f>
        <v>0</v>
      </c>
      <c r="BL170" s="17" t="s">
        <v>268</v>
      </c>
      <c r="BM170" s="248" t="s">
        <v>789</v>
      </c>
    </row>
    <row r="171" spans="2:51" s="12" customFormat="1" ht="12">
      <c r="B171" s="250"/>
      <c r="C171" s="251"/>
      <c r="D171" s="252" t="s">
        <v>270</v>
      </c>
      <c r="E171" s="253" t="s">
        <v>1</v>
      </c>
      <c r="F171" s="254" t="s">
        <v>1969</v>
      </c>
      <c r="G171" s="251"/>
      <c r="H171" s="255">
        <v>0.016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AT171" s="261" t="s">
        <v>270</v>
      </c>
      <c r="AU171" s="261" t="s">
        <v>278</v>
      </c>
      <c r="AV171" s="12" t="s">
        <v>92</v>
      </c>
      <c r="AW171" s="12" t="s">
        <v>36</v>
      </c>
      <c r="AX171" s="12" t="s">
        <v>83</v>
      </c>
      <c r="AY171" s="261" t="s">
        <v>147</v>
      </c>
    </row>
    <row r="172" spans="2:51" s="13" customFormat="1" ht="12">
      <c r="B172" s="262"/>
      <c r="C172" s="263"/>
      <c r="D172" s="252" t="s">
        <v>270</v>
      </c>
      <c r="E172" s="264" t="s">
        <v>1</v>
      </c>
      <c r="F172" s="265" t="s">
        <v>272</v>
      </c>
      <c r="G172" s="263"/>
      <c r="H172" s="266">
        <v>0.016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AT172" s="272" t="s">
        <v>270</v>
      </c>
      <c r="AU172" s="272" t="s">
        <v>278</v>
      </c>
      <c r="AV172" s="13" t="s">
        <v>268</v>
      </c>
      <c r="AW172" s="13" t="s">
        <v>36</v>
      </c>
      <c r="AX172" s="13" t="s">
        <v>37</v>
      </c>
      <c r="AY172" s="272" t="s">
        <v>147</v>
      </c>
    </row>
    <row r="173" spans="2:63" s="10" customFormat="1" ht="22.8" customHeight="1">
      <c r="B173" s="207"/>
      <c r="C173" s="208"/>
      <c r="D173" s="209" t="s">
        <v>82</v>
      </c>
      <c r="E173" s="235" t="s">
        <v>1043</v>
      </c>
      <c r="F173" s="235" t="s">
        <v>1044</v>
      </c>
      <c r="G173" s="208"/>
      <c r="H173" s="208"/>
      <c r="I173" s="211"/>
      <c r="J173" s="236">
        <f>BK173</f>
        <v>0</v>
      </c>
      <c r="K173" s="208"/>
      <c r="L173" s="213"/>
      <c r="M173" s="231"/>
      <c r="N173" s="232"/>
      <c r="O173" s="232"/>
      <c r="P173" s="233">
        <f>P174</f>
        <v>0</v>
      </c>
      <c r="Q173" s="232"/>
      <c r="R173" s="233">
        <f>R174</f>
        <v>0</v>
      </c>
      <c r="S173" s="232"/>
      <c r="T173" s="234">
        <f>T174</f>
        <v>0</v>
      </c>
      <c r="AR173" s="218" t="s">
        <v>37</v>
      </c>
      <c r="AT173" s="219" t="s">
        <v>82</v>
      </c>
      <c r="AU173" s="219" t="s">
        <v>37</v>
      </c>
      <c r="AY173" s="218" t="s">
        <v>147</v>
      </c>
      <c r="BK173" s="220">
        <f>BK174</f>
        <v>0</v>
      </c>
    </row>
    <row r="174" spans="2:65" s="1" customFormat="1" ht="21.6" customHeight="1">
      <c r="B174" s="38"/>
      <c r="C174" s="237" t="s">
        <v>548</v>
      </c>
      <c r="D174" s="237" t="s">
        <v>263</v>
      </c>
      <c r="E174" s="238" t="s">
        <v>1787</v>
      </c>
      <c r="F174" s="239" t="s">
        <v>1788</v>
      </c>
      <c r="G174" s="240" t="s">
        <v>377</v>
      </c>
      <c r="H174" s="241">
        <v>1.5</v>
      </c>
      <c r="I174" s="242"/>
      <c r="J174" s="243">
        <f>ROUND(I174*H174,1)</f>
        <v>0</v>
      </c>
      <c r="K174" s="239" t="s">
        <v>1</v>
      </c>
      <c r="L174" s="43"/>
      <c r="M174" s="307" t="s">
        <v>1</v>
      </c>
      <c r="N174" s="308" t="s">
        <v>48</v>
      </c>
      <c r="O174" s="309"/>
      <c r="P174" s="310">
        <f>O174*H174</f>
        <v>0</v>
      </c>
      <c r="Q174" s="310">
        <v>0</v>
      </c>
      <c r="R174" s="310">
        <f>Q174*H174</f>
        <v>0</v>
      </c>
      <c r="S174" s="310">
        <v>0</v>
      </c>
      <c r="T174" s="311">
        <f>S174*H174</f>
        <v>0</v>
      </c>
      <c r="AR174" s="248" t="s">
        <v>268</v>
      </c>
      <c r="AT174" s="248" t="s">
        <v>263</v>
      </c>
      <c r="AU174" s="248" t="s">
        <v>92</v>
      </c>
      <c r="AY174" s="17" t="s">
        <v>147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37</v>
      </c>
      <c r="BK174" s="249">
        <f>ROUND(I174*H174,1)</f>
        <v>0</v>
      </c>
      <c r="BL174" s="17" t="s">
        <v>268</v>
      </c>
      <c r="BM174" s="248" t="s">
        <v>804</v>
      </c>
    </row>
    <row r="175" spans="2:12" s="1" customFormat="1" ht="6.95" customHeight="1">
      <c r="B175" s="61"/>
      <c r="C175" s="62"/>
      <c r="D175" s="62"/>
      <c r="E175" s="62"/>
      <c r="F175" s="62"/>
      <c r="G175" s="62"/>
      <c r="H175" s="62"/>
      <c r="I175" s="180"/>
      <c r="J175" s="62"/>
      <c r="K175" s="62"/>
      <c r="L175" s="43"/>
    </row>
  </sheetData>
  <sheetProtection password="CC35" sheet="1" objects="1" scenarios="1" formatColumns="0" formatRows="0" autoFilter="0"/>
  <autoFilter ref="C123:K1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0" customWidth="1"/>
    <col min="10" max="10" width="17.28125" style="0" customWidth="1"/>
    <col min="11" max="11" width="17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121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0"/>
      <c r="AT3" s="17" t="s">
        <v>92</v>
      </c>
    </row>
    <row r="4" spans="2:46" ht="24.95" customHeight="1">
      <c r="B4" s="20"/>
      <c r="D4" s="144" t="s">
        <v>125</v>
      </c>
      <c r="L4" s="20"/>
      <c r="M4" s="14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6" t="s">
        <v>16</v>
      </c>
      <c r="L6" s="20"/>
    </row>
    <row r="7" spans="2:12" ht="14.4" customHeight="1">
      <c r="B7" s="20"/>
      <c r="E7" s="222" t="str">
        <f>'Rekapitulace stavby'!K6</f>
        <v>Úpravy zahrady MŠ Jubilejní Nový Jičín, na parc.č. 384/38, k.ú. NJ-DHP</v>
      </c>
      <c r="F7" s="146"/>
      <c r="G7" s="146"/>
      <c r="H7" s="146"/>
      <c r="L7" s="20"/>
    </row>
    <row r="8" spans="2:12" ht="12" customHeight="1">
      <c r="B8" s="20"/>
      <c r="D8" s="146" t="s">
        <v>160</v>
      </c>
      <c r="L8" s="20"/>
    </row>
    <row r="9" spans="2:12" s="1" customFormat="1" ht="14.4" customHeight="1">
      <c r="B9" s="43"/>
      <c r="E9" s="222" t="s">
        <v>1725</v>
      </c>
      <c r="F9" s="1"/>
      <c r="G9" s="1"/>
      <c r="H9" s="1"/>
      <c r="I9" s="147"/>
      <c r="L9" s="43"/>
    </row>
    <row r="10" spans="2:12" s="1" customFormat="1" ht="12" customHeight="1">
      <c r="B10" s="43"/>
      <c r="D10" s="146" t="s">
        <v>1726</v>
      </c>
      <c r="I10" s="147"/>
      <c r="L10" s="43"/>
    </row>
    <row r="11" spans="2:12" s="1" customFormat="1" ht="36.95" customHeight="1">
      <c r="B11" s="43"/>
      <c r="E11" s="148" t="s">
        <v>1970</v>
      </c>
      <c r="F11" s="1"/>
      <c r="G11" s="1"/>
      <c r="H11" s="1"/>
      <c r="I11" s="147"/>
      <c r="L11" s="43"/>
    </row>
    <row r="12" spans="2:12" s="1" customFormat="1" ht="12">
      <c r="B12" s="43"/>
      <c r="I12" s="147"/>
      <c r="L12" s="43"/>
    </row>
    <row r="13" spans="2:12" s="1" customFormat="1" ht="12" customHeight="1">
      <c r="B13" s="43"/>
      <c r="D13" s="146" t="s">
        <v>18</v>
      </c>
      <c r="F13" s="135" t="s">
        <v>1</v>
      </c>
      <c r="I13" s="149" t="s">
        <v>19</v>
      </c>
      <c r="J13" s="135" t="s">
        <v>1</v>
      </c>
      <c r="L13" s="43"/>
    </row>
    <row r="14" spans="2:12" s="1" customFormat="1" ht="12" customHeight="1">
      <c r="B14" s="43"/>
      <c r="D14" s="146" t="s">
        <v>20</v>
      </c>
      <c r="F14" s="135" t="s">
        <v>1971</v>
      </c>
      <c r="I14" s="149" t="s">
        <v>22</v>
      </c>
      <c r="J14" s="150" t="str">
        <f>'Rekapitulace stavby'!AN8</f>
        <v>16. 4. 2020</v>
      </c>
      <c r="L14" s="43"/>
    </row>
    <row r="15" spans="2:12" s="1" customFormat="1" ht="10.8" customHeight="1">
      <c r="B15" s="43"/>
      <c r="I15" s="147"/>
      <c r="L15" s="43"/>
    </row>
    <row r="16" spans="2:12" s="1" customFormat="1" ht="12" customHeight="1">
      <c r="B16" s="43"/>
      <c r="D16" s="146" t="s">
        <v>24</v>
      </c>
      <c r="I16" s="149" t="s">
        <v>25</v>
      </c>
      <c r="J16" s="135" t="s">
        <v>26</v>
      </c>
      <c r="L16" s="43"/>
    </row>
    <row r="17" spans="2:12" s="1" customFormat="1" ht="18" customHeight="1">
      <c r="B17" s="43"/>
      <c r="E17" s="135" t="s">
        <v>27</v>
      </c>
      <c r="I17" s="149" t="s">
        <v>28</v>
      </c>
      <c r="J17" s="135" t="s">
        <v>29</v>
      </c>
      <c r="L17" s="43"/>
    </row>
    <row r="18" spans="2:12" s="1" customFormat="1" ht="6.95" customHeight="1">
      <c r="B18" s="43"/>
      <c r="I18" s="147"/>
      <c r="L18" s="43"/>
    </row>
    <row r="19" spans="2:12" s="1" customFormat="1" ht="12" customHeight="1">
      <c r="B19" s="43"/>
      <c r="D19" s="146" t="s">
        <v>30</v>
      </c>
      <c r="I19" s="149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5"/>
      <c r="G20" s="135"/>
      <c r="H20" s="135"/>
      <c r="I20" s="149" t="s">
        <v>28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7"/>
      <c r="L21" s="43"/>
    </row>
    <row r="22" spans="2:12" s="1" customFormat="1" ht="12" customHeight="1">
      <c r="B22" s="43"/>
      <c r="D22" s="146" t="s">
        <v>32</v>
      </c>
      <c r="I22" s="149" t="s">
        <v>25</v>
      </c>
      <c r="J22" s="135" t="s">
        <v>1728</v>
      </c>
      <c r="L22" s="43"/>
    </row>
    <row r="23" spans="2:12" s="1" customFormat="1" ht="18" customHeight="1">
      <c r="B23" s="43"/>
      <c r="E23" s="135" t="s">
        <v>1729</v>
      </c>
      <c r="I23" s="149" t="s">
        <v>28</v>
      </c>
      <c r="J23" s="135" t="s">
        <v>1</v>
      </c>
      <c r="L23" s="43"/>
    </row>
    <row r="24" spans="2:12" s="1" customFormat="1" ht="6.95" customHeight="1">
      <c r="B24" s="43"/>
      <c r="I24" s="147"/>
      <c r="L24" s="43"/>
    </row>
    <row r="25" spans="2:12" s="1" customFormat="1" ht="12" customHeight="1">
      <c r="B25" s="43"/>
      <c r="D25" s="146" t="s">
        <v>38</v>
      </c>
      <c r="I25" s="149" t="s">
        <v>25</v>
      </c>
      <c r="J25" s="135" t="str">
        <f>IF('Rekapitulace stavby'!AN19="","",'Rekapitulace stavby'!AN19)</f>
        <v>60305827</v>
      </c>
      <c r="L25" s="43"/>
    </row>
    <row r="26" spans="2:12" s="1" customFormat="1" ht="18" customHeight="1">
      <c r="B26" s="43"/>
      <c r="E26" s="135" t="str">
        <f>IF('Rekapitulace stavby'!E20="","",'Rekapitulace stavby'!E20)</f>
        <v>M.Procházková</v>
      </c>
      <c r="I26" s="149" t="s">
        <v>28</v>
      </c>
      <c r="J26" s="135" t="str">
        <f>IF('Rekapitulace stavby'!AN20="","",'Rekapitulace stavby'!AN20)</f>
        <v/>
      </c>
      <c r="L26" s="43"/>
    </row>
    <row r="27" spans="2:12" s="1" customFormat="1" ht="6.95" customHeight="1">
      <c r="B27" s="43"/>
      <c r="I27" s="147"/>
      <c r="L27" s="43"/>
    </row>
    <row r="28" spans="2:12" s="1" customFormat="1" ht="12" customHeight="1">
      <c r="B28" s="43"/>
      <c r="D28" s="146" t="s">
        <v>42</v>
      </c>
      <c r="I28" s="147"/>
      <c r="L28" s="43"/>
    </row>
    <row r="29" spans="2:12" s="7" customFormat="1" ht="14.4" customHeight="1">
      <c r="B29" s="151"/>
      <c r="E29" s="152" t="s">
        <v>1</v>
      </c>
      <c r="F29" s="152"/>
      <c r="G29" s="152"/>
      <c r="H29" s="152"/>
      <c r="I29" s="153"/>
      <c r="L29" s="151"/>
    </row>
    <row r="30" spans="2:12" s="1" customFormat="1" ht="6.95" customHeight="1">
      <c r="B30" s="43"/>
      <c r="I30" s="147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54"/>
      <c r="J31" s="78"/>
      <c r="K31" s="78"/>
      <c r="L31" s="43"/>
    </row>
    <row r="32" spans="2:12" s="1" customFormat="1" ht="25.4" customHeight="1">
      <c r="B32" s="43"/>
      <c r="D32" s="155" t="s">
        <v>43</v>
      </c>
      <c r="I32" s="147"/>
      <c r="J32" s="156">
        <f>ROUND(J124,0)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54"/>
      <c r="J33" s="78"/>
      <c r="K33" s="78"/>
      <c r="L33" s="43"/>
    </row>
    <row r="34" spans="2:12" s="1" customFormat="1" ht="14.4" customHeight="1">
      <c r="B34" s="43"/>
      <c r="F34" s="157" t="s">
        <v>45</v>
      </c>
      <c r="I34" s="158" t="s">
        <v>44</v>
      </c>
      <c r="J34" s="157" t="s">
        <v>46</v>
      </c>
      <c r="L34" s="43"/>
    </row>
    <row r="35" spans="2:12" s="1" customFormat="1" ht="14.4" customHeight="1">
      <c r="B35" s="43"/>
      <c r="D35" s="159" t="s">
        <v>47</v>
      </c>
      <c r="E35" s="146" t="s">
        <v>48</v>
      </c>
      <c r="F35" s="160">
        <f>ROUND((SUM(BE124:BE150)),0)</f>
        <v>0</v>
      </c>
      <c r="I35" s="161">
        <v>0.21</v>
      </c>
      <c r="J35" s="160">
        <f>ROUND(((SUM(BE124:BE150))*I35),0)</f>
        <v>0</v>
      </c>
      <c r="L35" s="43"/>
    </row>
    <row r="36" spans="2:12" s="1" customFormat="1" ht="14.4" customHeight="1">
      <c r="B36" s="43"/>
      <c r="E36" s="146" t="s">
        <v>49</v>
      </c>
      <c r="F36" s="160">
        <f>ROUND((SUM(BF124:BF150)),0)</f>
        <v>0</v>
      </c>
      <c r="I36" s="161">
        <v>0.15</v>
      </c>
      <c r="J36" s="160">
        <f>ROUND(((SUM(BF124:BF150))*I36),0)</f>
        <v>0</v>
      </c>
      <c r="L36" s="43"/>
    </row>
    <row r="37" spans="2:12" s="1" customFormat="1" ht="14.4" customHeight="1" hidden="1">
      <c r="B37" s="43"/>
      <c r="E37" s="146" t="s">
        <v>50</v>
      </c>
      <c r="F37" s="160">
        <f>ROUND((SUM(BG124:BG150)),0)</f>
        <v>0</v>
      </c>
      <c r="I37" s="161">
        <v>0.21</v>
      </c>
      <c r="J37" s="160">
        <f>0</f>
        <v>0</v>
      </c>
      <c r="L37" s="43"/>
    </row>
    <row r="38" spans="2:12" s="1" customFormat="1" ht="14.4" customHeight="1" hidden="1">
      <c r="B38" s="43"/>
      <c r="E38" s="146" t="s">
        <v>51</v>
      </c>
      <c r="F38" s="160">
        <f>ROUND((SUM(BH124:BH150)),0)</f>
        <v>0</v>
      </c>
      <c r="I38" s="161">
        <v>0.15</v>
      </c>
      <c r="J38" s="160">
        <f>0</f>
        <v>0</v>
      </c>
      <c r="L38" s="43"/>
    </row>
    <row r="39" spans="2:12" s="1" customFormat="1" ht="14.4" customHeight="1" hidden="1">
      <c r="B39" s="43"/>
      <c r="E39" s="146" t="s">
        <v>52</v>
      </c>
      <c r="F39" s="160">
        <f>ROUND((SUM(BI124:BI150)),0)</f>
        <v>0</v>
      </c>
      <c r="I39" s="161">
        <v>0</v>
      </c>
      <c r="J39" s="160">
        <f>0</f>
        <v>0</v>
      </c>
      <c r="L39" s="43"/>
    </row>
    <row r="40" spans="2:12" s="1" customFormat="1" ht="6.95" customHeight="1">
      <c r="B40" s="43"/>
      <c r="I40" s="147"/>
      <c r="L40" s="43"/>
    </row>
    <row r="41" spans="2:12" s="1" customFormat="1" ht="25.4" customHeight="1">
      <c r="B41" s="43"/>
      <c r="C41" s="162"/>
      <c r="D41" s="163" t="s">
        <v>53</v>
      </c>
      <c r="E41" s="164"/>
      <c r="F41" s="164"/>
      <c r="G41" s="165" t="s">
        <v>54</v>
      </c>
      <c r="H41" s="166" t="s">
        <v>55</v>
      </c>
      <c r="I41" s="167"/>
      <c r="J41" s="168">
        <f>SUM(J32:J39)</f>
        <v>0</v>
      </c>
      <c r="K41" s="169"/>
      <c r="L41" s="43"/>
    </row>
    <row r="42" spans="2:12" s="1" customFormat="1" ht="14.4" customHeight="1">
      <c r="B42" s="43"/>
      <c r="I42" s="147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70" t="s">
        <v>56</v>
      </c>
      <c r="E50" s="171"/>
      <c r="F50" s="171"/>
      <c r="G50" s="170" t="s">
        <v>57</v>
      </c>
      <c r="H50" s="171"/>
      <c r="I50" s="172"/>
      <c r="J50" s="171"/>
      <c r="K50" s="171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73" t="s">
        <v>58</v>
      </c>
      <c r="E61" s="174"/>
      <c r="F61" s="175" t="s">
        <v>59</v>
      </c>
      <c r="G61" s="173" t="s">
        <v>58</v>
      </c>
      <c r="H61" s="174"/>
      <c r="I61" s="176"/>
      <c r="J61" s="177" t="s">
        <v>59</v>
      </c>
      <c r="K61" s="174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70" t="s">
        <v>60</v>
      </c>
      <c r="E65" s="171"/>
      <c r="F65" s="171"/>
      <c r="G65" s="170" t="s">
        <v>61</v>
      </c>
      <c r="H65" s="171"/>
      <c r="I65" s="172"/>
      <c r="J65" s="171"/>
      <c r="K65" s="171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73" t="s">
        <v>58</v>
      </c>
      <c r="E76" s="174"/>
      <c r="F76" s="175" t="s">
        <v>59</v>
      </c>
      <c r="G76" s="173" t="s">
        <v>58</v>
      </c>
      <c r="H76" s="174"/>
      <c r="I76" s="176"/>
      <c r="J76" s="177" t="s">
        <v>59</v>
      </c>
      <c r="K76" s="174"/>
      <c r="L76" s="43"/>
    </row>
    <row r="77" spans="2:12" s="1" customFormat="1" ht="14.4" customHeight="1"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43"/>
    </row>
    <row r="81" spans="2:12" s="1" customFormat="1" ht="6.95" customHeight="1"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43"/>
    </row>
    <row r="82" spans="2:12" s="1" customFormat="1" ht="24.95" customHeight="1">
      <c r="B82" s="38"/>
      <c r="C82" s="23" t="s">
        <v>126</v>
      </c>
      <c r="D82" s="39"/>
      <c r="E82" s="39"/>
      <c r="F82" s="39"/>
      <c r="G82" s="39"/>
      <c r="H82" s="39"/>
      <c r="I82" s="14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7"/>
      <c r="J84" s="39"/>
      <c r="K84" s="39"/>
      <c r="L84" s="43"/>
    </row>
    <row r="85" spans="2:12" s="1" customFormat="1" ht="14.4" customHeight="1">
      <c r="B85" s="38"/>
      <c r="C85" s="39"/>
      <c r="D85" s="39"/>
      <c r="E85" s="224" t="str">
        <f>E7</f>
        <v>Úpravy zahrady MŠ Jubilejní Nový Jičín, na parc.č. 384/38, k.ú. NJ-DHP</v>
      </c>
      <c r="F85" s="32"/>
      <c r="G85" s="32"/>
      <c r="H85" s="32"/>
      <c r="I85" s="147"/>
      <c r="J85" s="39"/>
      <c r="K85" s="39"/>
      <c r="L85" s="43"/>
    </row>
    <row r="86" spans="2:12" ht="12" customHeight="1">
      <c r="B86" s="21"/>
      <c r="C86" s="32" t="s">
        <v>160</v>
      </c>
      <c r="D86" s="22"/>
      <c r="E86" s="22"/>
      <c r="F86" s="22"/>
      <c r="G86" s="22"/>
      <c r="H86" s="22"/>
      <c r="I86" s="140"/>
      <c r="J86" s="22"/>
      <c r="K86" s="22"/>
      <c r="L86" s="20"/>
    </row>
    <row r="87" spans="2:12" s="1" customFormat="1" ht="14.4" customHeight="1">
      <c r="B87" s="38"/>
      <c r="C87" s="39"/>
      <c r="D87" s="39"/>
      <c r="E87" s="224" t="s">
        <v>1725</v>
      </c>
      <c r="F87" s="39"/>
      <c r="G87" s="39"/>
      <c r="H87" s="39"/>
      <c r="I87" s="147"/>
      <c r="J87" s="39"/>
      <c r="K87" s="39"/>
      <c r="L87" s="43"/>
    </row>
    <row r="88" spans="2:12" s="1" customFormat="1" ht="12" customHeight="1">
      <c r="B88" s="38"/>
      <c r="C88" s="32" t="s">
        <v>1726</v>
      </c>
      <c r="D88" s="39"/>
      <c r="E88" s="39"/>
      <c r="F88" s="39"/>
      <c r="G88" s="39"/>
      <c r="H88" s="39"/>
      <c r="I88" s="147"/>
      <c r="J88" s="39"/>
      <c r="K88" s="39"/>
      <c r="L88" s="43"/>
    </row>
    <row r="89" spans="2:12" s="1" customFormat="1" ht="14.4" customHeight="1">
      <c r="B89" s="38"/>
      <c r="C89" s="39"/>
      <c r="D89" s="39"/>
      <c r="E89" s="71" t="str">
        <f>E11</f>
        <v>088-3-A9 - SO 03-A9 Výsadba stromů</v>
      </c>
      <c r="F89" s="39"/>
      <c r="G89" s="39"/>
      <c r="H89" s="39"/>
      <c r="I89" s="147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7"/>
      <c r="J90" s="39"/>
      <c r="K90" s="39"/>
      <c r="L90" s="43"/>
    </row>
    <row r="91" spans="2:12" s="1" customFormat="1" ht="12" customHeight="1">
      <c r="B91" s="38"/>
      <c r="C91" s="32" t="s">
        <v>20</v>
      </c>
      <c r="D91" s="39"/>
      <c r="E91" s="39"/>
      <c r="F91" s="27" t="str">
        <f>F14</f>
        <v>15452310</v>
      </c>
      <c r="G91" s="39"/>
      <c r="H91" s="39"/>
      <c r="I91" s="149" t="s">
        <v>22</v>
      </c>
      <c r="J91" s="74" t="str">
        <f>IF(J14="","",J14)</f>
        <v>16. 4. 2020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47"/>
      <c r="J92" s="39"/>
      <c r="K92" s="39"/>
      <c r="L92" s="43"/>
    </row>
    <row r="93" spans="2:12" s="1" customFormat="1" ht="55.2" customHeight="1">
      <c r="B93" s="38"/>
      <c r="C93" s="32" t="s">
        <v>24</v>
      </c>
      <c r="D93" s="39"/>
      <c r="E93" s="39"/>
      <c r="F93" s="27" t="str">
        <f>E17</f>
        <v>Město Nový Jičín, Masarykovo nám.1</v>
      </c>
      <c r="G93" s="39"/>
      <c r="H93" s="39"/>
      <c r="I93" s="149" t="s">
        <v>32</v>
      </c>
      <c r="J93" s="36" t="str">
        <f>E23</f>
        <v>Ing.Olga Kubálková, Skalky 1108/6, 741 01, Nový Ji</v>
      </c>
      <c r="K93" s="39"/>
      <c r="L93" s="43"/>
    </row>
    <row r="94" spans="2:12" s="1" customFormat="1" ht="15.6" customHeight="1">
      <c r="B94" s="38"/>
      <c r="C94" s="32" t="s">
        <v>30</v>
      </c>
      <c r="D94" s="39"/>
      <c r="E94" s="39"/>
      <c r="F94" s="27" t="str">
        <f>IF(E20="","",E20)</f>
        <v>Vyplň údaj</v>
      </c>
      <c r="G94" s="39"/>
      <c r="H94" s="39"/>
      <c r="I94" s="149" t="s">
        <v>38</v>
      </c>
      <c r="J94" s="36" t="str">
        <f>E26</f>
        <v>M.Procházková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7"/>
      <c r="J95" s="39"/>
      <c r="K95" s="39"/>
      <c r="L95" s="43"/>
    </row>
    <row r="96" spans="2:12" s="1" customFormat="1" ht="29.25" customHeight="1">
      <c r="B96" s="38"/>
      <c r="C96" s="184" t="s">
        <v>127</v>
      </c>
      <c r="D96" s="185"/>
      <c r="E96" s="185"/>
      <c r="F96" s="185"/>
      <c r="G96" s="185"/>
      <c r="H96" s="185"/>
      <c r="I96" s="186"/>
      <c r="J96" s="187" t="s">
        <v>128</v>
      </c>
      <c r="K96" s="185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47"/>
      <c r="J97" s="39"/>
      <c r="K97" s="39"/>
      <c r="L97" s="43"/>
    </row>
    <row r="98" spans="2:47" s="1" customFormat="1" ht="22.8" customHeight="1">
      <c r="B98" s="38"/>
      <c r="C98" s="188" t="s">
        <v>129</v>
      </c>
      <c r="D98" s="39"/>
      <c r="E98" s="39"/>
      <c r="F98" s="39"/>
      <c r="G98" s="39"/>
      <c r="H98" s="39"/>
      <c r="I98" s="147"/>
      <c r="J98" s="105">
        <f>J124</f>
        <v>0</v>
      </c>
      <c r="K98" s="39"/>
      <c r="L98" s="43"/>
      <c r="AU98" s="17" t="s">
        <v>130</v>
      </c>
    </row>
    <row r="99" spans="2:12" s="8" customFormat="1" ht="24.95" customHeight="1">
      <c r="B99" s="189"/>
      <c r="C99" s="190"/>
      <c r="D99" s="191" t="s">
        <v>1730</v>
      </c>
      <c r="E99" s="192"/>
      <c r="F99" s="192"/>
      <c r="G99" s="192"/>
      <c r="H99" s="192"/>
      <c r="I99" s="193"/>
      <c r="J99" s="194">
        <f>J125</f>
        <v>0</v>
      </c>
      <c r="K99" s="190"/>
      <c r="L99" s="195"/>
    </row>
    <row r="100" spans="2:12" s="11" customFormat="1" ht="19.9" customHeight="1">
      <c r="B100" s="225"/>
      <c r="C100" s="127"/>
      <c r="D100" s="226" t="s">
        <v>236</v>
      </c>
      <c r="E100" s="227"/>
      <c r="F100" s="227"/>
      <c r="G100" s="227"/>
      <c r="H100" s="227"/>
      <c r="I100" s="228"/>
      <c r="J100" s="229">
        <f>J126</f>
        <v>0</v>
      </c>
      <c r="K100" s="127"/>
      <c r="L100" s="230"/>
    </row>
    <row r="101" spans="2:12" s="11" customFormat="1" ht="19.9" customHeight="1">
      <c r="B101" s="225"/>
      <c r="C101" s="127"/>
      <c r="D101" s="226" t="s">
        <v>1828</v>
      </c>
      <c r="E101" s="227"/>
      <c r="F101" s="227"/>
      <c r="G101" s="227"/>
      <c r="H101" s="227"/>
      <c r="I101" s="228"/>
      <c r="J101" s="229">
        <f>J148</f>
        <v>0</v>
      </c>
      <c r="K101" s="127"/>
      <c r="L101" s="230"/>
    </row>
    <row r="102" spans="2:12" s="11" customFormat="1" ht="14.85" customHeight="1">
      <c r="B102" s="225"/>
      <c r="C102" s="127"/>
      <c r="D102" s="226" t="s">
        <v>1829</v>
      </c>
      <c r="E102" s="227"/>
      <c r="F102" s="227"/>
      <c r="G102" s="227"/>
      <c r="H102" s="227"/>
      <c r="I102" s="228"/>
      <c r="J102" s="229">
        <f>J149</f>
        <v>0</v>
      </c>
      <c r="K102" s="127"/>
      <c r="L102" s="230"/>
    </row>
    <row r="103" spans="2:12" s="1" customFormat="1" ht="21.8" customHeight="1">
      <c r="B103" s="38"/>
      <c r="C103" s="39"/>
      <c r="D103" s="39"/>
      <c r="E103" s="39"/>
      <c r="F103" s="39"/>
      <c r="G103" s="39"/>
      <c r="H103" s="39"/>
      <c r="I103" s="147"/>
      <c r="J103" s="39"/>
      <c r="K103" s="39"/>
      <c r="L103" s="43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80"/>
      <c r="J104" s="62"/>
      <c r="K104" s="62"/>
      <c r="L104" s="43"/>
    </row>
    <row r="108" spans="2:12" s="1" customFormat="1" ht="6.95" customHeight="1">
      <c r="B108" s="63"/>
      <c r="C108" s="64"/>
      <c r="D108" s="64"/>
      <c r="E108" s="64"/>
      <c r="F108" s="64"/>
      <c r="G108" s="64"/>
      <c r="H108" s="64"/>
      <c r="I108" s="183"/>
      <c r="J108" s="64"/>
      <c r="K108" s="64"/>
      <c r="L108" s="43"/>
    </row>
    <row r="109" spans="2:12" s="1" customFormat="1" ht="24.95" customHeight="1">
      <c r="B109" s="38"/>
      <c r="C109" s="23" t="s">
        <v>132</v>
      </c>
      <c r="D109" s="39"/>
      <c r="E109" s="39"/>
      <c r="F109" s="39"/>
      <c r="G109" s="39"/>
      <c r="H109" s="39"/>
      <c r="I109" s="147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47"/>
      <c r="J110" s="39"/>
      <c r="K110" s="39"/>
      <c r="L110" s="43"/>
    </row>
    <row r="111" spans="2:12" s="1" customFormat="1" ht="12" customHeight="1">
      <c r="B111" s="38"/>
      <c r="C111" s="32" t="s">
        <v>16</v>
      </c>
      <c r="D111" s="39"/>
      <c r="E111" s="39"/>
      <c r="F111" s="39"/>
      <c r="G111" s="39"/>
      <c r="H111" s="39"/>
      <c r="I111" s="147"/>
      <c r="J111" s="39"/>
      <c r="K111" s="39"/>
      <c r="L111" s="43"/>
    </row>
    <row r="112" spans="2:12" s="1" customFormat="1" ht="14.4" customHeight="1">
      <c r="B112" s="38"/>
      <c r="C112" s="39"/>
      <c r="D112" s="39"/>
      <c r="E112" s="224" t="str">
        <f>E7</f>
        <v>Úpravy zahrady MŠ Jubilejní Nový Jičín, na parc.č. 384/38, k.ú. NJ-DHP</v>
      </c>
      <c r="F112" s="32"/>
      <c r="G112" s="32"/>
      <c r="H112" s="32"/>
      <c r="I112" s="147"/>
      <c r="J112" s="39"/>
      <c r="K112" s="39"/>
      <c r="L112" s="43"/>
    </row>
    <row r="113" spans="2:12" ht="12" customHeight="1">
      <c r="B113" s="21"/>
      <c r="C113" s="32" t="s">
        <v>160</v>
      </c>
      <c r="D113" s="22"/>
      <c r="E113" s="22"/>
      <c r="F113" s="22"/>
      <c r="G113" s="22"/>
      <c r="H113" s="22"/>
      <c r="I113" s="140"/>
      <c r="J113" s="22"/>
      <c r="K113" s="22"/>
      <c r="L113" s="20"/>
    </row>
    <row r="114" spans="2:12" s="1" customFormat="1" ht="14.4" customHeight="1">
      <c r="B114" s="38"/>
      <c r="C114" s="39"/>
      <c r="D114" s="39"/>
      <c r="E114" s="224" t="s">
        <v>1725</v>
      </c>
      <c r="F114" s="39"/>
      <c r="G114" s="39"/>
      <c r="H114" s="39"/>
      <c r="I114" s="147"/>
      <c r="J114" s="39"/>
      <c r="K114" s="39"/>
      <c r="L114" s="43"/>
    </row>
    <row r="115" spans="2:12" s="1" customFormat="1" ht="12" customHeight="1">
      <c r="B115" s="38"/>
      <c r="C115" s="32" t="s">
        <v>1726</v>
      </c>
      <c r="D115" s="39"/>
      <c r="E115" s="39"/>
      <c r="F115" s="39"/>
      <c r="G115" s="39"/>
      <c r="H115" s="39"/>
      <c r="I115" s="147"/>
      <c r="J115" s="39"/>
      <c r="K115" s="39"/>
      <c r="L115" s="43"/>
    </row>
    <row r="116" spans="2:12" s="1" customFormat="1" ht="14.4" customHeight="1">
      <c r="B116" s="38"/>
      <c r="C116" s="39"/>
      <c r="D116" s="39"/>
      <c r="E116" s="71" t="str">
        <f>E11</f>
        <v>088-3-A9 - SO 03-A9 Výsadba stromů</v>
      </c>
      <c r="F116" s="39"/>
      <c r="G116" s="39"/>
      <c r="H116" s="39"/>
      <c r="I116" s="147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47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F14</f>
        <v>15452310</v>
      </c>
      <c r="G118" s="39"/>
      <c r="H118" s="39"/>
      <c r="I118" s="149" t="s">
        <v>22</v>
      </c>
      <c r="J118" s="74" t="str">
        <f>IF(J14="","",J14)</f>
        <v>16. 4. 2020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47"/>
      <c r="J119" s="39"/>
      <c r="K119" s="39"/>
      <c r="L119" s="43"/>
    </row>
    <row r="120" spans="2:12" s="1" customFormat="1" ht="55.2" customHeight="1">
      <c r="B120" s="38"/>
      <c r="C120" s="32" t="s">
        <v>24</v>
      </c>
      <c r="D120" s="39"/>
      <c r="E120" s="39"/>
      <c r="F120" s="27" t="str">
        <f>E17</f>
        <v>Město Nový Jičín, Masarykovo nám.1</v>
      </c>
      <c r="G120" s="39"/>
      <c r="H120" s="39"/>
      <c r="I120" s="149" t="s">
        <v>32</v>
      </c>
      <c r="J120" s="36" t="str">
        <f>E23</f>
        <v>Ing.Olga Kubálková, Skalky 1108/6, 741 01, Nový Ji</v>
      </c>
      <c r="K120" s="39"/>
      <c r="L120" s="43"/>
    </row>
    <row r="121" spans="2:12" s="1" customFormat="1" ht="15.6" customHeight="1">
      <c r="B121" s="38"/>
      <c r="C121" s="32" t="s">
        <v>30</v>
      </c>
      <c r="D121" s="39"/>
      <c r="E121" s="39"/>
      <c r="F121" s="27" t="str">
        <f>IF(E20="","",E20)</f>
        <v>Vyplň údaj</v>
      </c>
      <c r="G121" s="39"/>
      <c r="H121" s="39"/>
      <c r="I121" s="149" t="s">
        <v>38</v>
      </c>
      <c r="J121" s="36" t="str">
        <f>E26</f>
        <v>M.Procházková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47"/>
      <c r="J122" s="39"/>
      <c r="K122" s="39"/>
      <c r="L122" s="43"/>
    </row>
    <row r="123" spans="2:20" s="9" customFormat="1" ht="29.25" customHeight="1">
      <c r="B123" s="196"/>
      <c r="C123" s="197" t="s">
        <v>133</v>
      </c>
      <c r="D123" s="198" t="s">
        <v>68</v>
      </c>
      <c r="E123" s="198" t="s">
        <v>64</v>
      </c>
      <c r="F123" s="198" t="s">
        <v>65</v>
      </c>
      <c r="G123" s="198" t="s">
        <v>134</v>
      </c>
      <c r="H123" s="198" t="s">
        <v>135</v>
      </c>
      <c r="I123" s="199" t="s">
        <v>136</v>
      </c>
      <c r="J123" s="200" t="s">
        <v>128</v>
      </c>
      <c r="K123" s="201" t="s">
        <v>137</v>
      </c>
      <c r="L123" s="202"/>
      <c r="M123" s="95" t="s">
        <v>1</v>
      </c>
      <c r="N123" s="96" t="s">
        <v>47</v>
      </c>
      <c r="O123" s="96" t="s">
        <v>138</v>
      </c>
      <c r="P123" s="96" t="s">
        <v>139</v>
      </c>
      <c r="Q123" s="96" t="s">
        <v>140</v>
      </c>
      <c r="R123" s="96" t="s">
        <v>141</v>
      </c>
      <c r="S123" s="96" t="s">
        <v>142</v>
      </c>
      <c r="T123" s="97" t="s">
        <v>143</v>
      </c>
    </row>
    <row r="124" spans="2:63" s="1" customFormat="1" ht="22.8" customHeight="1">
      <c r="B124" s="38"/>
      <c r="C124" s="102" t="s">
        <v>144</v>
      </c>
      <c r="D124" s="39"/>
      <c r="E124" s="39"/>
      <c r="F124" s="39"/>
      <c r="G124" s="39"/>
      <c r="H124" s="39"/>
      <c r="I124" s="147"/>
      <c r="J124" s="203">
        <f>BK124</f>
        <v>0</v>
      </c>
      <c r="K124" s="39"/>
      <c r="L124" s="43"/>
      <c r="M124" s="98"/>
      <c r="N124" s="99"/>
      <c r="O124" s="99"/>
      <c r="P124" s="204">
        <f>P125</f>
        <v>0</v>
      </c>
      <c r="Q124" s="99"/>
      <c r="R124" s="204">
        <f>R125</f>
        <v>0.326106</v>
      </c>
      <c r="S124" s="99"/>
      <c r="T124" s="205">
        <f>T125</f>
        <v>0</v>
      </c>
      <c r="AT124" s="17" t="s">
        <v>82</v>
      </c>
      <c r="AU124" s="17" t="s">
        <v>130</v>
      </c>
      <c r="BK124" s="206">
        <f>BK125</f>
        <v>0</v>
      </c>
    </row>
    <row r="125" spans="2:63" s="10" customFormat="1" ht="25.9" customHeight="1">
      <c r="B125" s="207"/>
      <c r="C125" s="208"/>
      <c r="D125" s="209" t="s">
        <v>82</v>
      </c>
      <c r="E125" s="210" t="s">
        <v>145</v>
      </c>
      <c r="F125" s="210" t="s">
        <v>145</v>
      </c>
      <c r="G125" s="208"/>
      <c r="H125" s="208"/>
      <c r="I125" s="211"/>
      <c r="J125" s="212">
        <f>BK125</f>
        <v>0</v>
      </c>
      <c r="K125" s="208"/>
      <c r="L125" s="213"/>
      <c r="M125" s="231"/>
      <c r="N125" s="232"/>
      <c r="O125" s="232"/>
      <c r="P125" s="233">
        <f>P126+P148</f>
        <v>0</v>
      </c>
      <c r="Q125" s="232"/>
      <c r="R125" s="233">
        <f>R126+R148</f>
        <v>0.326106</v>
      </c>
      <c r="S125" s="232"/>
      <c r="T125" s="234">
        <f>T126+T148</f>
        <v>0</v>
      </c>
      <c r="AR125" s="218" t="s">
        <v>37</v>
      </c>
      <c r="AT125" s="219" t="s">
        <v>82</v>
      </c>
      <c r="AU125" s="219" t="s">
        <v>83</v>
      </c>
      <c r="AY125" s="218" t="s">
        <v>147</v>
      </c>
      <c r="BK125" s="220">
        <f>BK126+BK148</f>
        <v>0</v>
      </c>
    </row>
    <row r="126" spans="2:63" s="10" customFormat="1" ht="22.8" customHeight="1">
      <c r="B126" s="207"/>
      <c r="C126" s="208"/>
      <c r="D126" s="209" t="s">
        <v>82</v>
      </c>
      <c r="E126" s="235" t="s">
        <v>37</v>
      </c>
      <c r="F126" s="235" t="s">
        <v>262</v>
      </c>
      <c r="G126" s="208"/>
      <c r="H126" s="208"/>
      <c r="I126" s="211"/>
      <c r="J126" s="236">
        <f>BK126</f>
        <v>0</v>
      </c>
      <c r="K126" s="208"/>
      <c r="L126" s="213"/>
      <c r="M126" s="231"/>
      <c r="N126" s="232"/>
      <c r="O126" s="232"/>
      <c r="P126" s="233">
        <f>SUM(P127:P147)</f>
        <v>0</v>
      </c>
      <c r="Q126" s="232"/>
      <c r="R126" s="233">
        <f>SUM(R127:R147)</f>
        <v>0.326106</v>
      </c>
      <c r="S126" s="232"/>
      <c r="T126" s="234">
        <f>SUM(T127:T147)</f>
        <v>0</v>
      </c>
      <c r="AR126" s="218" t="s">
        <v>37</v>
      </c>
      <c r="AT126" s="219" t="s">
        <v>82</v>
      </c>
      <c r="AU126" s="219" t="s">
        <v>37</v>
      </c>
      <c r="AY126" s="218" t="s">
        <v>147</v>
      </c>
      <c r="BK126" s="220">
        <f>SUM(BK127:BK147)</f>
        <v>0</v>
      </c>
    </row>
    <row r="127" spans="2:65" s="1" customFormat="1" ht="21.6" customHeight="1">
      <c r="B127" s="38"/>
      <c r="C127" s="237" t="s">
        <v>37</v>
      </c>
      <c r="D127" s="237" t="s">
        <v>263</v>
      </c>
      <c r="E127" s="238" t="s">
        <v>375</v>
      </c>
      <c r="F127" s="239" t="s">
        <v>1851</v>
      </c>
      <c r="G127" s="240" t="s">
        <v>377</v>
      </c>
      <c r="H127" s="241">
        <v>0.915</v>
      </c>
      <c r="I127" s="242"/>
      <c r="J127" s="243">
        <f>ROUND(I127*H127,1)</f>
        <v>0</v>
      </c>
      <c r="K127" s="239" t="s">
        <v>1</v>
      </c>
      <c r="L127" s="43"/>
      <c r="M127" s="244" t="s">
        <v>1</v>
      </c>
      <c r="N127" s="245" t="s">
        <v>48</v>
      </c>
      <c r="O127" s="86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AR127" s="248" t="s">
        <v>268</v>
      </c>
      <c r="AT127" s="248" t="s">
        <v>263</v>
      </c>
      <c r="AU127" s="248" t="s">
        <v>92</v>
      </c>
      <c r="AY127" s="17" t="s">
        <v>147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37</v>
      </c>
      <c r="BK127" s="249">
        <f>ROUND(I127*H127,1)</f>
        <v>0</v>
      </c>
      <c r="BL127" s="17" t="s">
        <v>268</v>
      </c>
      <c r="BM127" s="248" t="s">
        <v>92</v>
      </c>
    </row>
    <row r="128" spans="2:65" s="1" customFormat="1" ht="32.4" customHeight="1">
      <c r="B128" s="38"/>
      <c r="C128" s="237" t="s">
        <v>92</v>
      </c>
      <c r="D128" s="237" t="s">
        <v>263</v>
      </c>
      <c r="E128" s="238" t="s">
        <v>1972</v>
      </c>
      <c r="F128" s="239" t="s">
        <v>1973</v>
      </c>
      <c r="G128" s="240" t="s">
        <v>516</v>
      </c>
      <c r="H128" s="241">
        <v>3</v>
      </c>
      <c r="I128" s="242"/>
      <c r="J128" s="243">
        <f>ROUND(I128*H128,1)</f>
        <v>0</v>
      </c>
      <c r="K128" s="239" t="s">
        <v>1</v>
      </c>
      <c r="L128" s="43"/>
      <c r="M128" s="244" t="s">
        <v>1</v>
      </c>
      <c r="N128" s="245" t="s">
        <v>48</v>
      </c>
      <c r="O128" s="86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48" t="s">
        <v>268</v>
      </c>
      <c r="AT128" s="248" t="s">
        <v>263</v>
      </c>
      <c r="AU128" s="248" t="s">
        <v>92</v>
      </c>
      <c r="AY128" s="17" t="s">
        <v>147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37</v>
      </c>
      <c r="BK128" s="249">
        <f>ROUND(I128*H128,1)</f>
        <v>0</v>
      </c>
      <c r="BL128" s="17" t="s">
        <v>268</v>
      </c>
      <c r="BM128" s="248" t="s">
        <v>268</v>
      </c>
    </row>
    <row r="129" spans="2:65" s="1" customFormat="1" ht="14.4" customHeight="1">
      <c r="B129" s="38"/>
      <c r="C129" s="294" t="s">
        <v>278</v>
      </c>
      <c r="D129" s="294" t="s">
        <v>473</v>
      </c>
      <c r="E129" s="295" t="s">
        <v>1855</v>
      </c>
      <c r="F129" s="296" t="s">
        <v>1856</v>
      </c>
      <c r="G129" s="297" t="s">
        <v>300</v>
      </c>
      <c r="H129" s="298">
        <v>0.695</v>
      </c>
      <c r="I129" s="299"/>
      <c r="J129" s="300">
        <f>ROUND(I129*H129,1)</f>
        <v>0</v>
      </c>
      <c r="K129" s="296" t="s">
        <v>1</v>
      </c>
      <c r="L129" s="301"/>
      <c r="M129" s="302" t="s">
        <v>1</v>
      </c>
      <c r="N129" s="303" t="s">
        <v>48</v>
      </c>
      <c r="O129" s="86"/>
      <c r="P129" s="246">
        <f>O129*H129</f>
        <v>0</v>
      </c>
      <c r="Q129" s="246">
        <v>0.21</v>
      </c>
      <c r="R129" s="246">
        <f>Q129*H129</f>
        <v>0.14595</v>
      </c>
      <c r="S129" s="246">
        <v>0</v>
      </c>
      <c r="T129" s="247">
        <f>S129*H129</f>
        <v>0</v>
      </c>
      <c r="AR129" s="248" t="s">
        <v>303</v>
      </c>
      <c r="AT129" s="248" t="s">
        <v>473</v>
      </c>
      <c r="AU129" s="248" t="s">
        <v>92</v>
      </c>
      <c r="AY129" s="17" t="s">
        <v>147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37</v>
      </c>
      <c r="BK129" s="249">
        <f>ROUND(I129*H129,1)</f>
        <v>0</v>
      </c>
      <c r="BL129" s="17" t="s">
        <v>268</v>
      </c>
      <c r="BM129" s="248" t="s">
        <v>292</v>
      </c>
    </row>
    <row r="130" spans="2:51" s="14" customFormat="1" ht="12">
      <c r="B130" s="273"/>
      <c r="C130" s="274"/>
      <c r="D130" s="252" t="s">
        <v>270</v>
      </c>
      <c r="E130" s="275" t="s">
        <v>1</v>
      </c>
      <c r="F130" s="276" t="s">
        <v>1974</v>
      </c>
      <c r="G130" s="274"/>
      <c r="H130" s="275" t="s">
        <v>1</v>
      </c>
      <c r="I130" s="277"/>
      <c r="J130" s="274"/>
      <c r="K130" s="274"/>
      <c r="L130" s="278"/>
      <c r="M130" s="279"/>
      <c r="N130" s="280"/>
      <c r="O130" s="280"/>
      <c r="P130" s="280"/>
      <c r="Q130" s="280"/>
      <c r="R130" s="280"/>
      <c r="S130" s="280"/>
      <c r="T130" s="281"/>
      <c r="AT130" s="282" t="s">
        <v>270</v>
      </c>
      <c r="AU130" s="282" t="s">
        <v>92</v>
      </c>
      <c r="AV130" s="14" t="s">
        <v>37</v>
      </c>
      <c r="AW130" s="14" t="s">
        <v>36</v>
      </c>
      <c r="AX130" s="14" t="s">
        <v>83</v>
      </c>
      <c r="AY130" s="282" t="s">
        <v>147</v>
      </c>
    </row>
    <row r="131" spans="2:51" s="12" customFormat="1" ht="12">
      <c r="B131" s="250"/>
      <c r="C131" s="251"/>
      <c r="D131" s="252" t="s">
        <v>270</v>
      </c>
      <c r="E131" s="253" t="s">
        <v>1</v>
      </c>
      <c r="F131" s="254" t="s">
        <v>1975</v>
      </c>
      <c r="G131" s="251"/>
      <c r="H131" s="255">
        <v>0.695</v>
      </c>
      <c r="I131" s="256"/>
      <c r="J131" s="251"/>
      <c r="K131" s="251"/>
      <c r="L131" s="257"/>
      <c r="M131" s="258"/>
      <c r="N131" s="259"/>
      <c r="O131" s="259"/>
      <c r="P131" s="259"/>
      <c r="Q131" s="259"/>
      <c r="R131" s="259"/>
      <c r="S131" s="259"/>
      <c r="T131" s="260"/>
      <c r="AT131" s="261" t="s">
        <v>270</v>
      </c>
      <c r="AU131" s="261" t="s">
        <v>92</v>
      </c>
      <c r="AV131" s="12" t="s">
        <v>92</v>
      </c>
      <c r="AW131" s="12" t="s">
        <v>36</v>
      </c>
      <c r="AX131" s="12" t="s">
        <v>83</v>
      </c>
      <c r="AY131" s="261" t="s">
        <v>147</v>
      </c>
    </row>
    <row r="132" spans="2:51" s="13" customFormat="1" ht="12">
      <c r="B132" s="262"/>
      <c r="C132" s="263"/>
      <c r="D132" s="252" t="s">
        <v>270</v>
      </c>
      <c r="E132" s="264" t="s">
        <v>1</v>
      </c>
      <c r="F132" s="265" t="s">
        <v>272</v>
      </c>
      <c r="G132" s="263"/>
      <c r="H132" s="266">
        <v>0.695</v>
      </c>
      <c r="I132" s="267"/>
      <c r="J132" s="263"/>
      <c r="K132" s="263"/>
      <c r="L132" s="268"/>
      <c r="M132" s="269"/>
      <c r="N132" s="270"/>
      <c r="O132" s="270"/>
      <c r="P132" s="270"/>
      <c r="Q132" s="270"/>
      <c r="R132" s="270"/>
      <c r="S132" s="270"/>
      <c r="T132" s="271"/>
      <c r="AT132" s="272" t="s">
        <v>270</v>
      </c>
      <c r="AU132" s="272" t="s">
        <v>92</v>
      </c>
      <c r="AV132" s="13" t="s">
        <v>268</v>
      </c>
      <c r="AW132" s="13" t="s">
        <v>36</v>
      </c>
      <c r="AX132" s="13" t="s">
        <v>37</v>
      </c>
      <c r="AY132" s="272" t="s">
        <v>147</v>
      </c>
    </row>
    <row r="133" spans="2:65" s="1" customFormat="1" ht="21.6" customHeight="1">
      <c r="B133" s="38"/>
      <c r="C133" s="237" t="s">
        <v>268</v>
      </c>
      <c r="D133" s="237" t="s">
        <v>263</v>
      </c>
      <c r="E133" s="238" t="s">
        <v>1976</v>
      </c>
      <c r="F133" s="239" t="s">
        <v>1977</v>
      </c>
      <c r="G133" s="240" t="s">
        <v>516</v>
      </c>
      <c r="H133" s="241">
        <v>3</v>
      </c>
      <c r="I133" s="242"/>
      <c r="J133" s="243">
        <f>ROUND(I133*H133,1)</f>
        <v>0</v>
      </c>
      <c r="K133" s="239" t="s">
        <v>1</v>
      </c>
      <c r="L133" s="43"/>
      <c r="M133" s="244" t="s">
        <v>1</v>
      </c>
      <c r="N133" s="245" t="s">
        <v>48</v>
      </c>
      <c r="O133" s="86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48" t="s">
        <v>268</v>
      </c>
      <c r="AT133" s="248" t="s">
        <v>263</v>
      </c>
      <c r="AU133" s="248" t="s">
        <v>92</v>
      </c>
      <c r="AY133" s="17" t="s">
        <v>147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37</v>
      </c>
      <c r="BK133" s="249">
        <f>ROUND(I133*H133,1)</f>
        <v>0</v>
      </c>
      <c r="BL133" s="17" t="s">
        <v>268</v>
      </c>
      <c r="BM133" s="248" t="s">
        <v>303</v>
      </c>
    </row>
    <row r="134" spans="2:65" s="1" customFormat="1" ht="21.6" customHeight="1">
      <c r="B134" s="38"/>
      <c r="C134" s="294" t="s">
        <v>287</v>
      </c>
      <c r="D134" s="294" t="s">
        <v>473</v>
      </c>
      <c r="E134" s="295" t="s">
        <v>1978</v>
      </c>
      <c r="F134" s="296" t="s">
        <v>1979</v>
      </c>
      <c r="G134" s="297" t="s">
        <v>516</v>
      </c>
      <c r="H134" s="298">
        <v>3</v>
      </c>
      <c r="I134" s="299"/>
      <c r="J134" s="300">
        <f>ROUND(I134*H134,1)</f>
        <v>0</v>
      </c>
      <c r="K134" s="296" t="s">
        <v>1</v>
      </c>
      <c r="L134" s="301"/>
      <c r="M134" s="302" t="s">
        <v>1</v>
      </c>
      <c r="N134" s="303" t="s">
        <v>48</v>
      </c>
      <c r="O134" s="86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AR134" s="248" t="s">
        <v>303</v>
      </c>
      <c r="AT134" s="248" t="s">
        <v>473</v>
      </c>
      <c r="AU134" s="248" t="s">
        <v>92</v>
      </c>
      <c r="AY134" s="17" t="s">
        <v>147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37</v>
      </c>
      <c r="BK134" s="249">
        <f>ROUND(I134*H134,1)</f>
        <v>0</v>
      </c>
      <c r="BL134" s="17" t="s">
        <v>268</v>
      </c>
      <c r="BM134" s="248" t="s">
        <v>325</v>
      </c>
    </row>
    <row r="135" spans="2:65" s="1" customFormat="1" ht="32.4" customHeight="1">
      <c r="B135" s="38"/>
      <c r="C135" s="237" t="s">
        <v>292</v>
      </c>
      <c r="D135" s="237" t="s">
        <v>263</v>
      </c>
      <c r="E135" s="238" t="s">
        <v>1980</v>
      </c>
      <c r="F135" s="239" t="s">
        <v>1981</v>
      </c>
      <c r="G135" s="240" t="s">
        <v>516</v>
      </c>
      <c r="H135" s="241">
        <v>3</v>
      </c>
      <c r="I135" s="242"/>
      <c r="J135" s="243">
        <f>ROUND(I135*H135,1)</f>
        <v>0</v>
      </c>
      <c r="K135" s="239" t="s">
        <v>1</v>
      </c>
      <c r="L135" s="43"/>
      <c r="M135" s="244" t="s">
        <v>1</v>
      </c>
      <c r="N135" s="245" t="s">
        <v>48</v>
      </c>
      <c r="O135" s="86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AR135" s="248" t="s">
        <v>268</v>
      </c>
      <c r="AT135" s="248" t="s">
        <v>263</v>
      </c>
      <c r="AU135" s="248" t="s">
        <v>92</v>
      </c>
      <c r="AY135" s="17" t="s">
        <v>147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37</v>
      </c>
      <c r="BK135" s="249">
        <f>ROUND(I135*H135,1)</f>
        <v>0</v>
      </c>
      <c r="BL135" s="17" t="s">
        <v>268</v>
      </c>
      <c r="BM135" s="248" t="s">
        <v>340</v>
      </c>
    </row>
    <row r="136" spans="2:65" s="1" customFormat="1" ht="21.6" customHeight="1">
      <c r="B136" s="38"/>
      <c r="C136" s="237" t="s">
        <v>297</v>
      </c>
      <c r="D136" s="237" t="s">
        <v>263</v>
      </c>
      <c r="E136" s="238" t="s">
        <v>1982</v>
      </c>
      <c r="F136" s="239" t="s">
        <v>1983</v>
      </c>
      <c r="G136" s="240" t="s">
        <v>516</v>
      </c>
      <c r="H136" s="241">
        <v>3</v>
      </c>
      <c r="I136" s="242"/>
      <c r="J136" s="243">
        <f>ROUND(I136*H136,1)</f>
        <v>0</v>
      </c>
      <c r="K136" s="239" t="s">
        <v>1</v>
      </c>
      <c r="L136" s="43"/>
      <c r="M136" s="244" t="s">
        <v>1</v>
      </c>
      <c r="N136" s="245" t="s">
        <v>48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268</v>
      </c>
      <c r="AT136" s="248" t="s">
        <v>263</v>
      </c>
      <c r="AU136" s="248" t="s">
        <v>92</v>
      </c>
      <c r="AY136" s="17" t="s">
        <v>147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37</v>
      </c>
      <c r="BK136" s="249">
        <f>ROUND(I136*H136,1)</f>
        <v>0</v>
      </c>
      <c r="BL136" s="17" t="s">
        <v>268</v>
      </c>
      <c r="BM136" s="248" t="s">
        <v>352</v>
      </c>
    </row>
    <row r="137" spans="2:65" s="1" customFormat="1" ht="21.6" customHeight="1">
      <c r="B137" s="38"/>
      <c r="C137" s="237" t="s">
        <v>303</v>
      </c>
      <c r="D137" s="237" t="s">
        <v>263</v>
      </c>
      <c r="E137" s="238" t="s">
        <v>1984</v>
      </c>
      <c r="F137" s="239" t="s">
        <v>1985</v>
      </c>
      <c r="G137" s="240" t="s">
        <v>516</v>
      </c>
      <c r="H137" s="241">
        <v>3</v>
      </c>
      <c r="I137" s="242"/>
      <c r="J137" s="243">
        <f>ROUND(I137*H137,1)</f>
        <v>0</v>
      </c>
      <c r="K137" s="239" t="s">
        <v>1</v>
      </c>
      <c r="L137" s="43"/>
      <c r="M137" s="244" t="s">
        <v>1</v>
      </c>
      <c r="N137" s="245" t="s">
        <v>48</v>
      </c>
      <c r="O137" s="86"/>
      <c r="P137" s="246">
        <f>O137*H137</f>
        <v>0</v>
      </c>
      <c r="Q137" s="246">
        <v>5.2E-05</v>
      </c>
      <c r="R137" s="246">
        <f>Q137*H137</f>
        <v>0.000156</v>
      </c>
      <c r="S137" s="246">
        <v>0</v>
      </c>
      <c r="T137" s="247">
        <f>S137*H137</f>
        <v>0</v>
      </c>
      <c r="AR137" s="248" t="s">
        <v>268</v>
      </c>
      <c r="AT137" s="248" t="s">
        <v>263</v>
      </c>
      <c r="AU137" s="248" t="s">
        <v>92</v>
      </c>
      <c r="AY137" s="17" t="s">
        <v>147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37</v>
      </c>
      <c r="BK137" s="249">
        <f>ROUND(I137*H137,1)</f>
        <v>0</v>
      </c>
      <c r="BL137" s="17" t="s">
        <v>268</v>
      </c>
      <c r="BM137" s="248" t="s">
        <v>363</v>
      </c>
    </row>
    <row r="138" spans="2:65" s="1" customFormat="1" ht="14.4" customHeight="1">
      <c r="B138" s="38"/>
      <c r="C138" s="294" t="s">
        <v>211</v>
      </c>
      <c r="D138" s="294" t="s">
        <v>473</v>
      </c>
      <c r="E138" s="295" t="s">
        <v>1986</v>
      </c>
      <c r="F138" s="296" t="s">
        <v>1987</v>
      </c>
      <c r="G138" s="297" t="s">
        <v>1988</v>
      </c>
      <c r="H138" s="298">
        <v>3</v>
      </c>
      <c r="I138" s="299"/>
      <c r="J138" s="300">
        <f>ROUND(I138*H138,1)</f>
        <v>0</v>
      </c>
      <c r="K138" s="296" t="s">
        <v>1</v>
      </c>
      <c r="L138" s="301"/>
      <c r="M138" s="302" t="s">
        <v>1</v>
      </c>
      <c r="N138" s="303" t="s">
        <v>48</v>
      </c>
      <c r="O138" s="86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48" t="s">
        <v>303</v>
      </c>
      <c r="AT138" s="248" t="s">
        <v>473</v>
      </c>
      <c r="AU138" s="248" t="s">
        <v>92</v>
      </c>
      <c r="AY138" s="17" t="s">
        <v>147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37</v>
      </c>
      <c r="BK138" s="249">
        <f>ROUND(I138*H138,1)</f>
        <v>0</v>
      </c>
      <c r="BL138" s="17" t="s">
        <v>268</v>
      </c>
      <c r="BM138" s="248" t="s">
        <v>374</v>
      </c>
    </row>
    <row r="139" spans="2:65" s="1" customFormat="1" ht="21.6" customHeight="1">
      <c r="B139" s="38"/>
      <c r="C139" s="294" t="s">
        <v>325</v>
      </c>
      <c r="D139" s="294" t="s">
        <v>473</v>
      </c>
      <c r="E139" s="295" t="s">
        <v>1989</v>
      </c>
      <c r="F139" s="296" t="s">
        <v>1990</v>
      </c>
      <c r="G139" s="297" t="s">
        <v>421</v>
      </c>
      <c r="H139" s="298">
        <v>3</v>
      </c>
      <c r="I139" s="299"/>
      <c r="J139" s="300">
        <f>ROUND(I139*H139,1)</f>
        <v>0</v>
      </c>
      <c r="K139" s="296" t="s">
        <v>1</v>
      </c>
      <c r="L139" s="301"/>
      <c r="M139" s="302" t="s">
        <v>1</v>
      </c>
      <c r="N139" s="303" t="s">
        <v>48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303</v>
      </c>
      <c r="AT139" s="248" t="s">
        <v>473</v>
      </c>
      <c r="AU139" s="248" t="s">
        <v>92</v>
      </c>
      <c r="AY139" s="17" t="s">
        <v>147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37</v>
      </c>
      <c r="BK139" s="249">
        <f>ROUND(I139*H139,1)</f>
        <v>0</v>
      </c>
      <c r="BL139" s="17" t="s">
        <v>268</v>
      </c>
      <c r="BM139" s="248" t="s">
        <v>397</v>
      </c>
    </row>
    <row r="140" spans="2:65" s="1" customFormat="1" ht="21.6" customHeight="1">
      <c r="B140" s="38"/>
      <c r="C140" s="237" t="s">
        <v>336</v>
      </c>
      <c r="D140" s="237" t="s">
        <v>263</v>
      </c>
      <c r="E140" s="238" t="s">
        <v>1991</v>
      </c>
      <c r="F140" s="239" t="s">
        <v>1992</v>
      </c>
      <c r="G140" s="240" t="s">
        <v>516</v>
      </c>
      <c r="H140" s="241">
        <v>3</v>
      </c>
      <c r="I140" s="242"/>
      <c r="J140" s="243">
        <f>ROUND(I140*H140,1)</f>
        <v>0</v>
      </c>
      <c r="K140" s="239" t="s">
        <v>1</v>
      </c>
      <c r="L140" s="43"/>
      <c r="M140" s="244" t="s">
        <v>1</v>
      </c>
      <c r="N140" s="245" t="s">
        <v>48</v>
      </c>
      <c r="O140" s="86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48" t="s">
        <v>268</v>
      </c>
      <c r="AT140" s="248" t="s">
        <v>263</v>
      </c>
      <c r="AU140" s="248" t="s">
        <v>92</v>
      </c>
      <c r="AY140" s="17" t="s">
        <v>147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37</v>
      </c>
      <c r="BK140" s="249">
        <f>ROUND(I140*H140,1)</f>
        <v>0</v>
      </c>
      <c r="BL140" s="17" t="s">
        <v>268</v>
      </c>
      <c r="BM140" s="248" t="s">
        <v>405</v>
      </c>
    </row>
    <row r="141" spans="2:65" s="1" customFormat="1" ht="14.4" customHeight="1">
      <c r="B141" s="38"/>
      <c r="C141" s="294" t="s">
        <v>340</v>
      </c>
      <c r="D141" s="294" t="s">
        <v>473</v>
      </c>
      <c r="E141" s="295" t="s">
        <v>1804</v>
      </c>
      <c r="F141" s="296" t="s">
        <v>1805</v>
      </c>
      <c r="G141" s="297" t="s">
        <v>300</v>
      </c>
      <c r="H141" s="298">
        <v>0.15</v>
      </c>
      <c r="I141" s="299"/>
      <c r="J141" s="300">
        <f>ROUND(I141*H141,1)</f>
        <v>0</v>
      </c>
      <c r="K141" s="296" t="s">
        <v>1</v>
      </c>
      <c r="L141" s="301"/>
      <c r="M141" s="302" t="s">
        <v>1</v>
      </c>
      <c r="N141" s="303" t="s">
        <v>48</v>
      </c>
      <c r="O141" s="86"/>
      <c r="P141" s="246">
        <f>O141*H141</f>
        <v>0</v>
      </c>
      <c r="Q141" s="246">
        <v>0.2</v>
      </c>
      <c r="R141" s="246">
        <f>Q141*H141</f>
        <v>0.03</v>
      </c>
      <c r="S141" s="246">
        <v>0</v>
      </c>
      <c r="T141" s="247">
        <f>S141*H141</f>
        <v>0</v>
      </c>
      <c r="AR141" s="248" t="s">
        <v>303</v>
      </c>
      <c r="AT141" s="248" t="s">
        <v>473</v>
      </c>
      <c r="AU141" s="248" t="s">
        <v>92</v>
      </c>
      <c r="AY141" s="17" t="s">
        <v>147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37</v>
      </c>
      <c r="BK141" s="249">
        <f>ROUND(I141*H141,1)</f>
        <v>0</v>
      </c>
      <c r="BL141" s="17" t="s">
        <v>268</v>
      </c>
      <c r="BM141" s="248" t="s">
        <v>418</v>
      </c>
    </row>
    <row r="142" spans="2:65" s="1" customFormat="1" ht="21.6" customHeight="1">
      <c r="B142" s="38"/>
      <c r="C142" s="237" t="s">
        <v>348</v>
      </c>
      <c r="D142" s="237" t="s">
        <v>263</v>
      </c>
      <c r="E142" s="238" t="s">
        <v>1881</v>
      </c>
      <c r="F142" s="239" t="s">
        <v>1882</v>
      </c>
      <c r="G142" s="240" t="s">
        <v>377</v>
      </c>
      <c r="H142" s="241">
        <v>0.001</v>
      </c>
      <c r="I142" s="242"/>
      <c r="J142" s="243">
        <f>ROUND(I142*H142,1)</f>
        <v>0</v>
      </c>
      <c r="K142" s="239" t="s">
        <v>1</v>
      </c>
      <c r="L142" s="43"/>
      <c r="M142" s="244" t="s">
        <v>1</v>
      </c>
      <c r="N142" s="245" t="s">
        <v>48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268</v>
      </c>
      <c r="AT142" s="248" t="s">
        <v>263</v>
      </c>
      <c r="AU142" s="248" t="s">
        <v>92</v>
      </c>
      <c r="AY142" s="17" t="s">
        <v>147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37</v>
      </c>
      <c r="BK142" s="249">
        <f>ROUND(I142*H142,1)</f>
        <v>0</v>
      </c>
      <c r="BL142" s="17" t="s">
        <v>268</v>
      </c>
      <c r="BM142" s="248" t="s">
        <v>436</v>
      </c>
    </row>
    <row r="143" spans="2:51" s="12" customFormat="1" ht="12">
      <c r="B143" s="250"/>
      <c r="C143" s="251"/>
      <c r="D143" s="252" t="s">
        <v>270</v>
      </c>
      <c r="E143" s="253" t="s">
        <v>1</v>
      </c>
      <c r="F143" s="254" t="s">
        <v>1993</v>
      </c>
      <c r="G143" s="251"/>
      <c r="H143" s="255">
        <v>0.001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AT143" s="261" t="s">
        <v>270</v>
      </c>
      <c r="AU143" s="261" t="s">
        <v>92</v>
      </c>
      <c r="AV143" s="12" t="s">
        <v>92</v>
      </c>
      <c r="AW143" s="12" t="s">
        <v>36</v>
      </c>
      <c r="AX143" s="12" t="s">
        <v>37</v>
      </c>
      <c r="AY143" s="261" t="s">
        <v>147</v>
      </c>
    </row>
    <row r="144" spans="2:65" s="1" customFormat="1" ht="21.6" customHeight="1">
      <c r="B144" s="38"/>
      <c r="C144" s="294" t="s">
        <v>352</v>
      </c>
      <c r="D144" s="294" t="s">
        <v>473</v>
      </c>
      <c r="E144" s="295" t="s">
        <v>1994</v>
      </c>
      <c r="F144" s="296" t="s">
        <v>1995</v>
      </c>
      <c r="G144" s="297" t="s">
        <v>1405</v>
      </c>
      <c r="H144" s="298">
        <v>0.2</v>
      </c>
      <c r="I144" s="299"/>
      <c r="J144" s="300">
        <f>ROUND(I144*H144,1)</f>
        <v>0</v>
      </c>
      <c r="K144" s="296" t="s">
        <v>1</v>
      </c>
      <c r="L144" s="301"/>
      <c r="M144" s="302" t="s">
        <v>1</v>
      </c>
      <c r="N144" s="303" t="s">
        <v>48</v>
      </c>
      <c r="O144" s="86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48" t="s">
        <v>303</v>
      </c>
      <c r="AT144" s="248" t="s">
        <v>473</v>
      </c>
      <c r="AU144" s="248" t="s">
        <v>92</v>
      </c>
      <c r="AY144" s="17" t="s">
        <v>147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37</v>
      </c>
      <c r="BK144" s="249">
        <f>ROUND(I144*H144,1)</f>
        <v>0</v>
      </c>
      <c r="BL144" s="17" t="s">
        <v>268</v>
      </c>
      <c r="BM144" s="248" t="s">
        <v>446</v>
      </c>
    </row>
    <row r="145" spans="2:65" s="1" customFormat="1" ht="14.4" customHeight="1">
      <c r="B145" s="38"/>
      <c r="C145" s="237" t="s">
        <v>8</v>
      </c>
      <c r="D145" s="237" t="s">
        <v>263</v>
      </c>
      <c r="E145" s="238" t="s">
        <v>1838</v>
      </c>
      <c r="F145" s="239" t="s">
        <v>1839</v>
      </c>
      <c r="G145" s="240" t="s">
        <v>300</v>
      </c>
      <c r="H145" s="241">
        <v>0.15</v>
      </c>
      <c r="I145" s="242"/>
      <c r="J145" s="243">
        <f>ROUND(I145*H145,1)</f>
        <v>0</v>
      </c>
      <c r="K145" s="239" t="s">
        <v>1</v>
      </c>
      <c r="L145" s="43"/>
      <c r="M145" s="244" t="s">
        <v>1</v>
      </c>
      <c r="N145" s="245" t="s">
        <v>48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8" t="s">
        <v>268</v>
      </c>
      <c r="AT145" s="248" t="s">
        <v>263</v>
      </c>
      <c r="AU145" s="248" t="s">
        <v>92</v>
      </c>
      <c r="AY145" s="17" t="s">
        <v>147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37</v>
      </c>
      <c r="BK145" s="249">
        <f>ROUND(I145*H145,1)</f>
        <v>0</v>
      </c>
      <c r="BL145" s="17" t="s">
        <v>268</v>
      </c>
      <c r="BM145" s="248" t="s">
        <v>460</v>
      </c>
    </row>
    <row r="146" spans="2:65" s="1" customFormat="1" ht="14.4" customHeight="1">
      <c r="B146" s="38"/>
      <c r="C146" s="294" t="s">
        <v>363</v>
      </c>
      <c r="D146" s="294" t="s">
        <v>473</v>
      </c>
      <c r="E146" s="295" t="s">
        <v>1840</v>
      </c>
      <c r="F146" s="296" t="s">
        <v>1883</v>
      </c>
      <c r="G146" s="297" t="s">
        <v>300</v>
      </c>
      <c r="H146" s="298">
        <v>0.15</v>
      </c>
      <c r="I146" s="299"/>
      <c r="J146" s="300">
        <f>ROUND(I146*H146,1)</f>
        <v>0</v>
      </c>
      <c r="K146" s="296" t="s">
        <v>1</v>
      </c>
      <c r="L146" s="301"/>
      <c r="M146" s="302" t="s">
        <v>1</v>
      </c>
      <c r="N146" s="303" t="s">
        <v>48</v>
      </c>
      <c r="O146" s="86"/>
      <c r="P146" s="246">
        <f>O146*H146</f>
        <v>0</v>
      </c>
      <c r="Q146" s="246">
        <v>1</v>
      </c>
      <c r="R146" s="246">
        <f>Q146*H146</f>
        <v>0.15</v>
      </c>
      <c r="S146" s="246">
        <v>0</v>
      </c>
      <c r="T146" s="247">
        <f>S146*H146</f>
        <v>0</v>
      </c>
      <c r="AR146" s="248" t="s">
        <v>303</v>
      </c>
      <c r="AT146" s="248" t="s">
        <v>473</v>
      </c>
      <c r="AU146" s="248" t="s">
        <v>92</v>
      </c>
      <c r="AY146" s="17" t="s">
        <v>147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37</v>
      </c>
      <c r="BK146" s="249">
        <f>ROUND(I146*H146,1)</f>
        <v>0</v>
      </c>
      <c r="BL146" s="17" t="s">
        <v>268</v>
      </c>
      <c r="BM146" s="248" t="s">
        <v>472</v>
      </c>
    </row>
    <row r="147" spans="2:65" s="1" customFormat="1" ht="21.6" customHeight="1">
      <c r="B147" s="38"/>
      <c r="C147" s="237" t="s">
        <v>368</v>
      </c>
      <c r="D147" s="237" t="s">
        <v>263</v>
      </c>
      <c r="E147" s="238" t="s">
        <v>1965</v>
      </c>
      <c r="F147" s="239" t="s">
        <v>1966</v>
      </c>
      <c r="G147" s="240" t="s">
        <v>300</v>
      </c>
      <c r="H147" s="241">
        <v>0.15</v>
      </c>
      <c r="I147" s="242"/>
      <c r="J147" s="243">
        <f>ROUND(I147*H147,1)</f>
        <v>0</v>
      </c>
      <c r="K147" s="239" t="s">
        <v>1</v>
      </c>
      <c r="L147" s="43"/>
      <c r="M147" s="244" t="s">
        <v>1</v>
      </c>
      <c r="N147" s="245" t="s">
        <v>48</v>
      </c>
      <c r="O147" s="86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48" t="s">
        <v>268</v>
      </c>
      <c r="AT147" s="248" t="s">
        <v>263</v>
      </c>
      <c r="AU147" s="248" t="s">
        <v>92</v>
      </c>
      <c r="AY147" s="17" t="s">
        <v>147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37</v>
      </c>
      <c r="BK147" s="249">
        <f>ROUND(I147*H147,1)</f>
        <v>0</v>
      </c>
      <c r="BL147" s="17" t="s">
        <v>268</v>
      </c>
      <c r="BM147" s="248" t="s">
        <v>493</v>
      </c>
    </row>
    <row r="148" spans="2:63" s="10" customFormat="1" ht="22.8" customHeight="1">
      <c r="B148" s="207"/>
      <c r="C148" s="208"/>
      <c r="D148" s="209" t="s">
        <v>82</v>
      </c>
      <c r="E148" s="235" t="s">
        <v>211</v>
      </c>
      <c r="F148" s="235" t="s">
        <v>1846</v>
      </c>
      <c r="G148" s="208"/>
      <c r="H148" s="208"/>
      <c r="I148" s="211"/>
      <c r="J148" s="236">
        <f>BK148</f>
        <v>0</v>
      </c>
      <c r="K148" s="208"/>
      <c r="L148" s="213"/>
      <c r="M148" s="231"/>
      <c r="N148" s="232"/>
      <c r="O148" s="232"/>
      <c r="P148" s="233">
        <f>P149</f>
        <v>0</v>
      </c>
      <c r="Q148" s="232"/>
      <c r="R148" s="233">
        <f>R149</f>
        <v>0</v>
      </c>
      <c r="S148" s="232"/>
      <c r="T148" s="234">
        <f>T149</f>
        <v>0</v>
      </c>
      <c r="AR148" s="218" t="s">
        <v>37</v>
      </c>
      <c r="AT148" s="219" t="s">
        <v>82</v>
      </c>
      <c r="AU148" s="219" t="s">
        <v>37</v>
      </c>
      <c r="AY148" s="218" t="s">
        <v>147</v>
      </c>
      <c r="BK148" s="220">
        <f>BK149</f>
        <v>0</v>
      </c>
    </row>
    <row r="149" spans="2:63" s="10" customFormat="1" ht="20.85" customHeight="1">
      <c r="B149" s="207"/>
      <c r="C149" s="208"/>
      <c r="D149" s="209" t="s">
        <v>82</v>
      </c>
      <c r="E149" s="235" t="s">
        <v>880</v>
      </c>
      <c r="F149" s="235" t="s">
        <v>1044</v>
      </c>
      <c r="G149" s="208"/>
      <c r="H149" s="208"/>
      <c r="I149" s="211"/>
      <c r="J149" s="236">
        <f>BK149</f>
        <v>0</v>
      </c>
      <c r="K149" s="208"/>
      <c r="L149" s="213"/>
      <c r="M149" s="231"/>
      <c r="N149" s="232"/>
      <c r="O149" s="232"/>
      <c r="P149" s="233">
        <f>P150</f>
        <v>0</v>
      </c>
      <c r="Q149" s="232"/>
      <c r="R149" s="233">
        <f>R150</f>
        <v>0</v>
      </c>
      <c r="S149" s="232"/>
      <c r="T149" s="234">
        <f>T150</f>
        <v>0</v>
      </c>
      <c r="AR149" s="218" t="s">
        <v>37</v>
      </c>
      <c r="AT149" s="219" t="s">
        <v>82</v>
      </c>
      <c r="AU149" s="219" t="s">
        <v>92</v>
      </c>
      <c r="AY149" s="218" t="s">
        <v>147</v>
      </c>
      <c r="BK149" s="220">
        <f>BK150</f>
        <v>0</v>
      </c>
    </row>
    <row r="150" spans="2:65" s="1" customFormat="1" ht="21.6" customHeight="1">
      <c r="B150" s="38"/>
      <c r="C150" s="237" t="s">
        <v>374</v>
      </c>
      <c r="D150" s="237" t="s">
        <v>263</v>
      </c>
      <c r="E150" s="238" t="s">
        <v>1787</v>
      </c>
      <c r="F150" s="239" t="s">
        <v>1788</v>
      </c>
      <c r="G150" s="240" t="s">
        <v>377</v>
      </c>
      <c r="H150" s="241">
        <v>0.915</v>
      </c>
      <c r="I150" s="242"/>
      <c r="J150" s="243">
        <f>ROUND(I150*H150,1)</f>
        <v>0</v>
      </c>
      <c r="K150" s="239" t="s">
        <v>1</v>
      </c>
      <c r="L150" s="43"/>
      <c r="M150" s="307" t="s">
        <v>1</v>
      </c>
      <c r="N150" s="308" t="s">
        <v>48</v>
      </c>
      <c r="O150" s="309"/>
      <c r="P150" s="310">
        <f>O150*H150</f>
        <v>0</v>
      </c>
      <c r="Q150" s="310">
        <v>0</v>
      </c>
      <c r="R150" s="310">
        <f>Q150*H150</f>
        <v>0</v>
      </c>
      <c r="S150" s="310">
        <v>0</v>
      </c>
      <c r="T150" s="311">
        <f>S150*H150</f>
        <v>0</v>
      </c>
      <c r="AR150" s="248" t="s">
        <v>268</v>
      </c>
      <c r="AT150" s="248" t="s">
        <v>263</v>
      </c>
      <c r="AU150" s="248" t="s">
        <v>278</v>
      </c>
      <c r="AY150" s="17" t="s">
        <v>147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37</v>
      </c>
      <c r="BK150" s="249">
        <f>ROUND(I150*H150,1)</f>
        <v>0</v>
      </c>
      <c r="BL150" s="17" t="s">
        <v>268</v>
      </c>
      <c r="BM150" s="248" t="s">
        <v>504</v>
      </c>
    </row>
    <row r="151" spans="2:12" s="1" customFormat="1" ht="6.95" customHeight="1">
      <c r="B151" s="61"/>
      <c r="C151" s="62"/>
      <c r="D151" s="62"/>
      <c r="E151" s="62"/>
      <c r="F151" s="62"/>
      <c r="G151" s="62"/>
      <c r="H151" s="62"/>
      <c r="I151" s="180"/>
      <c r="J151" s="62"/>
      <c r="K151" s="62"/>
      <c r="L151" s="43"/>
    </row>
  </sheetData>
  <sheetProtection password="CC35" sheet="1" objects="1" scenarios="1" formatColumns="0" formatRows="0" autoFilter="0"/>
  <autoFilter ref="C123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0" customWidth="1"/>
    <col min="10" max="10" width="17.28125" style="0" customWidth="1"/>
    <col min="11" max="11" width="17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124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0"/>
      <c r="AT3" s="17" t="s">
        <v>92</v>
      </c>
    </row>
    <row r="4" spans="2:46" ht="24.95" customHeight="1">
      <c r="B4" s="20"/>
      <c r="D4" s="144" t="s">
        <v>125</v>
      </c>
      <c r="L4" s="20"/>
      <c r="M4" s="14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6" t="s">
        <v>16</v>
      </c>
      <c r="L6" s="20"/>
    </row>
    <row r="7" spans="2:12" ht="14.4" customHeight="1">
      <c r="B7" s="20"/>
      <c r="E7" s="222" t="str">
        <f>'Rekapitulace stavby'!K6</f>
        <v>Úpravy zahrady MŠ Jubilejní Nový Jičín, na parc.č. 384/38, k.ú. NJ-DHP</v>
      </c>
      <c r="F7" s="146"/>
      <c r="G7" s="146"/>
      <c r="H7" s="146"/>
      <c r="L7" s="20"/>
    </row>
    <row r="8" spans="2:12" ht="12" customHeight="1">
      <c r="B8" s="20"/>
      <c r="D8" s="146" t="s">
        <v>160</v>
      </c>
      <c r="L8" s="20"/>
    </row>
    <row r="9" spans="2:12" s="1" customFormat="1" ht="14.4" customHeight="1">
      <c r="B9" s="43"/>
      <c r="E9" s="222" t="s">
        <v>1725</v>
      </c>
      <c r="F9" s="1"/>
      <c r="G9" s="1"/>
      <c r="H9" s="1"/>
      <c r="I9" s="147"/>
      <c r="L9" s="43"/>
    </row>
    <row r="10" spans="2:12" s="1" customFormat="1" ht="12" customHeight="1">
      <c r="B10" s="43"/>
      <c r="D10" s="146" t="s">
        <v>1726</v>
      </c>
      <c r="I10" s="147"/>
      <c r="L10" s="43"/>
    </row>
    <row r="11" spans="2:12" s="1" customFormat="1" ht="36.95" customHeight="1">
      <c r="B11" s="43"/>
      <c r="E11" s="148" t="s">
        <v>1996</v>
      </c>
      <c r="F11" s="1"/>
      <c r="G11" s="1"/>
      <c r="H11" s="1"/>
      <c r="I11" s="147"/>
      <c r="L11" s="43"/>
    </row>
    <row r="12" spans="2:12" s="1" customFormat="1" ht="12">
      <c r="B12" s="43"/>
      <c r="I12" s="147"/>
      <c r="L12" s="43"/>
    </row>
    <row r="13" spans="2:12" s="1" customFormat="1" ht="12" customHeight="1">
      <c r="B13" s="43"/>
      <c r="D13" s="146" t="s">
        <v>18</v>
      </c>
      <c r="F13" s="135" t="s">
        <v>1</v>
      </c>
      <c r="I13" s="149" t="s">
        <v>19</v>
      </c>
      <c r="J13" s="135" t="s">
        <v>1</v>
      </c>
      <c r="L13" s="43"/>
    </row>
    <row r="14" spans="2:12" s="1" customFormat="1" ht="12" customHeight="1">
      <c r="B14" s="43"/>
      <c r="D14" s="146" t="s">
        <v>20</v>
      </c>
      <c r="F14" s="135" t="s">
        <v>1971</v>
      </c>
      <c r="I14" s="149" t="s">
        <v>22</v>
      </c>
      <c r="J14" s="150" t="str">
        <f>'Rekapitulace stavby'!AN8</f>
        <v>16. 4. 2020</v>
      </c>
      <c r="L14" s="43"/>
    </row>
    <row r="15" spans="2:12" s="1" customFormat="1" ht="10.8" customHeight="1">
      <c r="B15" s="43"/>
      <c r="I15" s="147"/>
      <c r="L15" s="43"/>
    </row>
    <row r="16" spans="2:12" s="1" customFormat="1" ht="12" customHeight="1">
      <c r="B16" s="43"/>
      <c r="D16" s="146" t="s">
        <v>24</v>
      </c>
      <c r="I16" s="149" t="s">
        <v>25</v>
      </c>
      <c r="J16" s="135" t="s">
        <v>26</v>
      </c>
      <c r="L16" s="43"/>
    </row>
    <row r="17" spans="2:12" s="1" customFormat="1" ht="18" customHeight="1">
      <c r="B17" s="43"/>
      <c r="E17" s="135" t="s">
        <v>27</v>
      </c>
      <c r="I17" s="149" t="s">
        <v>28</v>
      </c>
      <c r="J17" s="135" t="s">
        <v>29</v>
      </c>
      <c r="L17" s="43"/>
    </row>
    <row r="18" spans="2:12" s="1" customFormat="1" ht="6.95" customHeight="1">
      <c r="B18" s="43"/>
      <c r="I18" s="147"/>
      <c r="L18" s="43"/>
    </row>
    <row r="19" spans="2:12" s="1" customFormat="1" ht="12" customHeight="1">
      <c r="B19" s="43"/>
      <c r="D19" s="146" t="s">
        <v>30</v>
      </c>
      <c r="I19" s="149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5"/>
      <c r="G20" s="135"/>
      <c r="H20" s="135"/>
      <c r="I20" s="149" t="s">
        <v>28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7"/>
      <c r="L21" s="43"/>
    </row>
    <row r="22" spans="2:12" s="1" customFormat="1" ht="12" customHeight="1">
      <c r="B22" s="43"/>
      <c r="D22" s="146" t="s">
        <v>32</v>
      </c>
      <c r="I22" s="149" t="s">
        <v>25</v>
      </c>
      <c r="J22" s="135" t="s">
        <v>1728</v>
      </c>
      <c r="L22" s="43"/>
    </row>
    <row r="23" spans="2:12" s="1" customFormat="1" ht="18" customHeight="1">
      <c r="B23" s="43"/>
      <c r="E23" s="135" t="s">
        <v>1729</v>
      </c>
      <c r="I23" s="149" t="s">
        <v>28</v>
      </c>
      <c r="J23" s="135" t="s">
        <v>1</v>
      </c>
      <c r="L23" s="43"/>
    </row>
    <row r="24" spans="2:12" s="1" customFormat="1" ht="6.95" customHeight="1">
      <c r="B24" s="43"/>
      <c r="I24" s="147"/>
      <c r="L24" s="43"/>
    </row>
    <row r="25" spans="2:12" s="1" customFormat="1" ht="12" customHeight="1">
      <c r="B25" s="43"/>
      <c r="D25" s="146" t="s">
        <v>38</v>
      </c>
      <c r="I25" s="149" t="s">
        <v>25</v>
      </c>
      <c r="J25" s="135" t="str">
        <f>IF('Rekapitulace stavby'!AN19="","",'Rekapitulace stavby'!AN19)</f>
        <v>60305827</v>
      </c>
      <c r="L25" s="43"/>
    </row>
    <row r="26" spans="2:12" s="1" customFormat="1" ht="18" customHeight="1">
      <c r="B26" s="43"/>
      <c r="E26" s="135" t="str">
        <f>IF('Rekapitulace stavby'!E20="","",'Rekapitulace stavby'!E20)</f>
        <v>M.Procházková</v>
      </c>
      <c r="I26" s="149" t="s">
        <v>28</v>
      </c>
      <c r="J26" s="135" t="str">
        <f>IF('Rekapitulace stavby'!AN20="","",'Rekapitulace stavby'!AN20)</f>
        <v/>
      </c>
      <c r="L26" s="43"/>
    </row>
    <row r="27" spans="2:12" s="1" customFormat="1" ht="6.95" customHeight="1">
      <c r="B27" s="43"/>
      <c r="I27" s="147"/>
      <c r="L27" s="43"/>
    </row>
    <row r="28" spans="2:12" s="1" customFormat="1" ht="12" customHeight="1">
      <c r="B28" s="43"/>
      <c r="D28" s="146" t="s">
        <v>42</v>
      </c>
      <c r="I28" s="147"/>
      <c r="L28" s="43"/>
    </row>
    <row r="29" spans="2:12" s="7" customFormat="1" ht="14.4" customHeight="1">
      <c r="B29" s="151"/>
      <c r="E29" s="152" t="s">
        <v>1</v>
      </c>
      <c r="F29" s="152"/>
      <c r="G29" s="152"/>
      <c r="H29" s="152"/>
      <c r="I29" s="153"/>
      <c r="L29" s="151"/>
    </row>
    <row r="30" spans="2:12" s="1" customFormat="1" ht="6.95" customHeight="1">
      <c r="B30" s="43"/>
      <c r="I30" s="147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54"/>
      <c r="J31" s="78"/>
      <c r="K31" s="78"/>
      <c r="L31" s="43"/>
    </row>
    <row r="32" spans="2:12" s="1" customFormat="1" ht="25.4" customHeight="1">
      <c r="B32" s="43"/>
      <c r="D32" s="155" t="s">
        <v>43</v>
      </c>
      <c r="I32" s="147"/>
      <c r="J32" s="156">
        <f>ROUND(J122,0)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54"/>
      <c r="J33" s="78"/>
      <c r="K33" s="78"/>
      <c r="L33" s="43"/>
    </row>
    <row r="34" spans="2:12" s="1" customFormat="1" ht="14.4" customHeight="1">
      <c r="B34" s="43"/>
      <c r="F34" s="157" t="s">
        <v>45</v>
      </c>
      <c r="I34" s="158" t="s">
        <v>44</v>
      </c>
      <c r="J34" s="157" t="s">
        <v>46</v>
      </c>
      <c r="L34" s="43"/>
    </row>
    <row r="35" spans="2:12" s="1" customFormat="1" ht="14.4" customHeight="1">
      <c r="B35" s="43"/>
      <c r="D35" s="159" t="s">
        <v>47</v>
      </c>
      <c r="E35" s="146" t="s">
        <v>48</v>
      </c>
      <c r="F35" s="160">
        <f>ROUND((SUM(BE122:BE129)),0)</f>
        <v>0</v>
      </c>
      <c r="I35" s="161">
        <v>0.21</v>
      </c>
      <c r="J35" s="160">
        <f>ROUND(((SUM(BE122:BE129))*I35),0)</f>
        <v>0</v>
      </c>
      <c r="L35" s="43"/>
    </row>
    <row r="36" spans="2:12" s="1" customFormat="1" ht="14.4" customHeight="1">
      <c r="B36" s="43"/>
      <c r="E36" s="146" t="s">
        <v>49</v>
      </c>
      <c r="F36" s="160">
        <f>ROUND((SUM(BF122:BF129)),0)</f>
        <v>0</v>
      </c>
      <c r="I36" s="161">
        <v>0.15</v>
      </c>
      <c r="J36" s="160">
        <f>ROUND(((SUM(BF122:BF129))*I36),0)</f>
        <v>0</v>
      </c>
      <c r="L36" s="43"/>
    </row>
    <row r="37" spans="2:12" s="1" customFormat="1" ht="14.4" customHeight="1" hidden="1">
      <c r="B37" s="43"/>
      <c r="E37" s="146" t="s">
        <v>50</v>
      </c>
      <c r="F37" s="160">
        <f>ROUND((SUM(BG122:BG129)),0)</f>
        <v>0</v>
      </c>
      <c r="I37" s="161">
        <v>0.21</v>
      </c>
      <c r="J37" s="160">
        <f>0</f>
        <v>0</v>
      </c>
      <c r="L37" s="43"/>
    </row>
    <row r="38" spans="2:12" s="1" customFormat="1" ht="14.4" customHeight="1" hidden="1">
      <c r="B38" s="43"/>
      <c r="E38" s="146" t="s">
        <v>51</v>
      </c>
      <c r="F38" s="160">
        <f>ROUND((SUM(BH122:BH129)),0)</f>
        <v>0</v>
      </c>
      <c r="I38" s="161">
        <v>0.15</v>
      </c>
      <c r="J38" s="160">
        <f>0</f>
        <v>0</v>
      </c>
      <c r="L38" s="43"/>
    </row>
    <row r="39" spans="2:12" s="1" customFormat="1" ht="14.4" customHeight="1" hidden="1">
      <c r="B39" s="43"/>
      <c r="E39" s="146" t="s">
        <v>52</v>
      </c>
      <c r="F39" s="160">
        <f>ROUND((SUM(BI122:BI129)),0)</f>
        <v>0</v>
      </c>
      <c r="I39" s="161">
        <v>0</v>
      </c>
      <c r="J39" s="160">
        <f>0</f>
        <v>0</v>
      </c>
      <c r="L39" s="43"/>
    </row>
    <row r="40" spans="2:12" s="1" customFormat="1" ht="6.95" customHeight="1">
      <c r="B40" s="43"/>
      <c r="I40" s="147"/>
      <c r="L40" s="43"/>
    </row>
    <row r="41" spans="2:12" s="1" customFormat="1" ht="25.4" customHeight="1">
      <c r="B41" s="43"/>
      <c r="C41" s="162"/>
      <c r="D41" s="163" t="s">
        <v>53</v>
      </c>
      <c r="E41" s="164"/>
      <c r="F41" s="164"/>
      <c r="G41" s="165" t="s">
        <v>54</v>
      </c>
      <c r="H41" s="166" t="s">
        <v>55</v>
      </c>
      <c r="I41" s="167"/>
      <c r="J41" s="168">
        <f>SUM(J32:J39)</f>
        <v>0</v>
      </c>
      <c r="K41" s="169"/>
      <c r="L41" s="43"/>
    </row>
    <row r="42" spans="2:12" s="1" customFormat="1" ht="14.4" customHeight="1">
      <c r="B42" s="43"/>
      <c r="I42" s="147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70" t="s">
        <v>56</v>
      </c>
      <c r="E50" s="171"/>
      <c r="F50" s="171"/>
      <c r="G50" s="170" t="s">
        <v>57</v>
      </c>
      <c r="H50" s="171"/>
      <c r="I50" s="172"/>
      <c r="J50" s="171"/>
      <c r="K50" s="171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73" t="s">
        <v>58</v>
      </c>
      <c r="E61" s="174"/>
      <c r="F61" s="175" t="s">
        <v>59</v>
      </c>
      <c r="G61" s="173" t="s">
        <v>58</v>
      </c>
      <c r="H61" s="174"/>
      <c r="I61" s="176"/>
      <c r="J61" s="177" t="s">
        <v>59</v>
      </c>
      <c r="K61" s="174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70" t="s">
        <v>60</v>
      </c>
      <c r="E65" s="171"/>
      <c r="F65" s="171"/>
      <c r="G65" s="170" t="s">
        <v>61</v>
      </c>
      <c r="H65" s="171"/>
      <c r="I65" s="172"/>
      <c r="J65" s="171"/>
      <c r="K65" s="171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73" t="s">
        <v>58</v>
      </c>
      <c r="E76" s="174"/>
      <c r="F76" s="175" t="s">
        <v>59</v>
      </c>
      <c r="G76" s="173" t="s">
        <v>58</v>
      </c>
      <c r="H76" s="174"/>
      <c r="I76" s="176"/>
      <c r="J76" s="177" t="s">
        <v>59</v>
      </c>
      <c r="K76" s="174"/>
      <c r="L76" s="43"/>
    </row>
    <row r="77" spans="2:12" s="1" customFormat="1" ht="14.4" customHeight="1"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43"/>
    </row>
    <row r="81" spans="2:12" s="1" customFormat="1" ht="6.95" customHeight="1"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43"/>
    </row>
    <row r="82" spans="2:12" s="1" customFormat="1" ht="24.95" customHeight="1">
      <c r="B82" s="38"/>
      <c r="C82" s="23" t="s">
        <v>126</v>
      </c>
      <c r="D82" s="39"/>
      <c r="E82" s="39"/>
      <c r="F82" s="39"/>
      <c r="G82" s="39"/>
      <c r="H82" s="39"/>
      <c r="I82" s="14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7"/>
      <c r="J84" s="39"/>
      <c r="K84" s="39"/>
      <c r="L84" s="43"/>
    </row>
    <row r="85" spans="2:12" s="1" customFormat="1" ht="14.4" customHeight="1">
      <c r="B85" s="38"/>
      <c r="C85" s="39"/>
      <c r="D85" s="39"/>
      <c r="E85" s="224" t="str">
        <f>E7</f>
        <v>Úpravy zahrady MŠ Jubilejní Nový Jičín, na parc.č. 384/38, k.ú. NJ-DHP</v>
      </c>
      <c r="F85" s="32"/>
      <c r="G85" s="32"/>
      <c r="H85" s="32"/>
      <c r="I85" s="147"/>
      <c r="J85" s="39"/>
      <c r="K85" s="39"/>
      <c r="L85" s="43"/>
    </row>
    <row r="86" spans="2:12" ht="12" customHeight="1">
      <c r="B86" s="21"/>
      <c r="C86" s="32" t="s">
        <v>160</v>
      </c>
      <c r="D86" s="22"/>
      <c r="E86" s="22"/>
      <c r="F86" s="22"/>
      <c r="G86" s="22"/>
      <c r="H86" s="22"/>
      <c r="I86" s="140"/>
      <c r="J86" s="22"/>
      <c r="K86" s="22"/>
      <c r="L86" s="20"/>
    </row>
    <row r="87" spans="2:12" s="1" customFormat="1" ht="14.4" customHeight="1">
      <c r="B87" s="38"/>
      <c r="C87" s="39"/>
      <c r="D87" s="39"/>
      <c r="E87" s="224" t="s">
        <v>1725</v>
      </c>
      <c r="F87" s="39"/>
      <c r="G87" s="39"/>
      <c r="H87" s="39"/>
      <c r="I87" s="147"/>
      <c r="J87" s="39"/>
      <c r="K87" s="39"/>
      <c r="L87" s="43"/>
    </row>
    <row r="88" spans="2:12" s="1" customFormat="1" ht="12" customHeight="1">
      <c r="B88" s="38"/>
      <c r="C88" s="32" t="s">
        <v>1726</v>
      </c>
      <c r="D88" s="39"/>
      <c r="E88" s="39"/>
      <c r="F88" s="39"/>
      <c r="G88" s="39"/>
      <c r="H88" s="39"/>
      <c r="I88" s="147"/>
      <c r="J88" s="39"/>
      <c r="K88" s="39"/>
      <c r="L88" s="43"/>
    </row>
    <row r="89" spans="2:12" s="1" customFormat="1" ht="14.4" customHeight="1">
      <c r="B89" s="38"/>
      <c r="C89" s="39"/>
      <c r="D89" s="39"/>
      <c r="E89" s="71" t="str">
        <f>E11</f>
        <v>088-3-A10 - SO 03-A10 Vrbové proutí + vyvýšený záhon</v>
      </c>
      <c r="F89" s="39"/>
      <c r="G89" s="39"/>
      <c r="H89" s="39"/>
      <c r="I89" s="147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7"/>
      <c r="J90" s="39"/>
      <c r="K90" s="39"/>
      <c r="L90" s="43"/>
    </row>
    <row r="91" spans="2:12" s="1" customFormat="1" ht="12" customHeight="1">
      <c r="B91" s="38"/>
      <c r="C91" s="32" t="s">
        <v>20</v>
      </c>
      <c r="D91" s="39"/>
      <c r="E91" s="39"/>
      <c r="F91" s="27" t="str">
        <f>F14</f>
        <v>15452310</v>
      </c>
      <c r="G91" s="39"/>
      <c r="H91" s="39"/>
      <c r="I91" s="149" t="s">
        <v>22</v>
      </c>
      <c r="J91" s="74" t="str">
        <f>IF(J14="","",J14)</f>
        <v>16. 4. 2020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47"/>
      <c r="J92" s="39"/>
      <c r="K92" s="39"/>
      <c r="L92" s="43"/>
    </row>
    <row r="93" spans="2:12" s="1" customFormat="1" ht="55.2" customHeight="1">
      <c r="B93" s="38"/>
      <c r="C93" s="32" t="s">
        <v>24</v>
      </c>
      <c r="D93" s="39"/>
      <c r="E93" s="39"/>
      <c r="F93" s="27" t="str">
        <f>E17</f>
        <v>Město Nový Jičín, Masarykovo nám.1</v>
      </c>
      <c r="G93" s="39"/>
      <c r="H93" s="39"/>
      <c r="I93" s="149" t="s">
        <v>32</v>
      </c>
      <c r="J93" s="36" t="str">
        <f>E23</f>
        <v>Ing.Olga Kubálková, Skalky 1108/6, 741 01, Nový Ji</v>
      </c>
      <c r="K93" s="39"/>
      <c r="L93" s="43"/>
    </row>
    <row r="94" spans="2:12" s="1" customFormat="1" ht="15.6" customHeight="1">
      <c r="B94" s="38"/>
      <c r="C94" s="32" t="s">
        <v>30</v>
      </c>
      <c r="D94" s="39"/>
      <c r="E94" s="39"/>
      <c r="F94" s="27" t="str">
        <f>IF(E20="","",E20)</f>
        <v>Vyplň údaj</v>
      </c>
      <c r="G94" s="39"/>
      <c r="H94" s="39"/>
      <c r="I94" s="149" t="s">
        <v>38</v>
      </c>
      <c r="J94" s="36" t="str">
        <f>E26</f>
        <v>M.Procházková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7"/>
      <c r="J95" s="39"/>
      <c r="K95" s="39"/>
      <c r="L95" s="43"/>
    </row>
    <row r="96" spans="2:12" s="1" customFormat="1" ht="29.25" customHeight="1">
      <c r="B96" s="38"/>
      <c r="C96" s="184" t="s">
        <v>127</v>
      </c>
      <c r="D96" s="185"/>
      <c r="E96" s="185"/>
      <c r="F96" s="185"/>
      <c r="G96" s="185"/>
      <c r="H96" s="185"/>
      <c r="I96" s="186"/>
      <c r="J96" s="187" t="s">
        <v>128</v>
      </c>
      <c r="K96" s="185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47"/>
      <c r="J97" s="39"/>
      <c r="K97" s="39"/>
      <c r="L97" s="43"/>
    </row>
    <row r="98" spans="2:47" s="1" customFormat="1" ht="22.8" customHeight="1">
      <c r="B98" s="38"/>
      <c r="C98" s="188" t="s">
        <v>129</v>
      </c>
      <c r="D98" s="39"/>
      <c r="E98" s="39"/>
      <c r="F98" s="39"/>
      <c r="G98" s="39"/>
      <c r="H98" s="39"/>
      <c r="I98" s="147"/>
      <c r="J98" s="105">
        <f>J122</f>
        <v>0</v>
      </c>
      <c r="K98" s="39"/>
      <c r="L98" s="43"/>
      <c r="AU98" s="17" t="s">
        <v>130</v>
      </c>
    </row>
    <row r="99" spans="2:12" s="8" customFormat="1" ht="24.95" customHeight="1">
      <c r="B99" s="189"/>
      <c r="C99" s="190"/>
      <c r="D99" s="191" t="s">
        <v>131</v>
      </c>
      <c r="E99" s="192"/>
      <c r="F99" s="192"/>
      <c r="G99" s="192"/>
      <c r="H99" s="192"/>
      <c r="I99" s="193"/>
      <c r="J99" s="194">
        <f>J123</f>
        <v>0</v>
      </c>
      <c r="K99" s="190"/>
      <c r="L99" s="195"/>
    </row>
    <row r="100" spans="2:12" s="11" customFormat="1" ht="19.9" customHeight="1">
      <c r="B100" s="225"/>
      <c r="C100" s="127"/>
      <c r="D100" s="226" t="s">
        <v>236</v>
      </c>
      <c r="E100" s="227"/>
      <c r="F100" s="227"/>
      <c r="G100" s="227"/>
      <c r="H100" s="227"/>
      <c r="I100" s="228"/>
      <c r="J100" s="229">
        <f>J124</f>
        <v>0</v>
      </c>
      <c r="K100" s="127"/>
      <c r="L100" s="230"/>
    </row>
    <row r="101" spans="2:12" s="1" customFormat="1" ht="21.8" customHeight="1">
      <c r="B101" s="38"/>
      <c r="C101" s="39"/>
      <c r="D101" s="39"/>
      <c r="E101" s="39"/>
      <c r="F101" s="39"/>
      <c r="G101" s="39"/>
      <c r="H101" s="39"/>
      <c r="I101" s="147"/>
      <c r="J101" s="39"/>
      <c r="K101" s="39"/>
      <c r="L101" s="43"/>
    </row>
    <row r="102" spans="2:12" s="1" customFormat="1" ht="6.95" customHeight="1">
      <c r="B102" s="61"/>
      <c r="C102" s="62"/>
      <c r="D102" s="62"/>
      <c r="E102" s="62"/>
      <c r="F102" s="62"/>
      <c r="G102" s="62"/>
      <c r="H102" s="62"/>
      <c r="I102" s="180"/>
      <c r="J102" s="62"/>
      <c r="K102" s="62"/>
      <c r="L102" s="43"/>
    </row>
    <row r="106" spans="2:12" s="1" customFormat="1" ht="6.95" customHeight="1">
      <c r="B106" s="63"/>
      <c r="C106" s="64"/>
      <c r="D106" s="64"/>
      <c r="E106" s="64"/>
      <c r="F106" s="64"/>
      <c r="G106" s="64"/>
      <c r="H106" s="64"/>
      <c r="I106" s="183"/>
      <c r="J106" s="64"/>
      <c r="K106" s="64"/>
      <c r="L106" s="43"/>
    </row>
    <row r="107" spans="2:12" s="1" customFormat="1" ht="24.95" customHeight="1">
      <c r="B107" s="38"/>
      <c r="C107" s="23" t="s">
        <v>132</v>
      </c>
      <c r="D107" s="39"/>
      <c r="E107" s="39"/>
      <c r="F107" s="39"/>
      <c r="G107" s="39"/>
      <c r="H107" s="39"/>
      <c r="I107" s="147"/>
      <c r="J107" s="39"/>
      <c r="K107" s="39"/>
      <c r="L107" s="43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47"/>
      <c r="J108" s="39"/>
      <c r="K108" s="39"/>
      <c r="L108" s="43"/>
    </row>
    <row r="109" spans="2:12" s="1" customFormat="1" ht="12" customHeight="1">
      <c r="B109" s="38"/>
      <c r="C109" s="32" t="s">
        <v>16</v>
      </c>
      <c r="D109" s="39"/>
      <c r="E109" s="39"/>
      <c r="F109" s="39"/>
      <c r="G109" s="39"/>
      <c r="H109" s="39"/>
      <c r="I109" s="147"/>
      <c r="J109" s="39"/>
      <c r="K109" s="39"/>
      <c r="L109" s="43"/>
    </row>
    <row r="110" spans="2:12" s="1" customFormat="1" ht="14.4" customHeight="1">
      <c r="B110" s="38"/>
      <c r="C110" s="39"/>
      <c r="D110" s="39"/>
      <c r="E110" s="224" t="str">
        <f>E7</f>
        <v>Úpravy zahrady MŠ Jubilejní Nový Jičín, na parc.č. 384/38, k.ú. NJ-DHP</v>
      </c>
      <c r="F110" s="32"/>
      <c r="G110" s="32"/>
      <c r="H110" s="32"/>
      <c r="I110" s="147"/>
      <c r="J110" s="39"/>
      <c r="K110" s="39"/>
      <c r="L110" s="43"/>
    </row>
    <row r="111" spans="2:12" ht="12" customHeight="1">
      <c r="B111" s="21"/>
      <c r="C111" s="32" t="s">
        <v>160</v>
      </c>
      <c r="D111" s="22"/>
      <c r="E111" s="22"/>
      <c r="F111" s="22"/>
      <c r="G111" s="22"/>
      <c r="H111" s="22"/>
      <c r="I111" s="140"/>
      <c r="J111" s="22"/>
      <c r="K111" s="22"/>
      <c r="L111" s="20"/>
    </row>
    <row r="112" spans="2:12" s="1" customFormat="1" ht="14.4" customHeight="1">
      <c r="B112" s="38"/>
      <c r="C112" s="39"/>
      <c r="D112" s="39"/>
      <c r="E112" s="224" t="s">
        <v>1725</v>
      </c>
      <c r="F112" s="39"/>
      <c r="G112" s="39"/>
      <c r="H112" s="39"/>
      <c r="I112" s="147"/>
      <c r="J112" s="39"/>
      <c r="K112" s="39"/>
      <c r="L112" s="43"/>
    </row>
    <row r="113" spans="2:12" s="1" customFormat="1" ht="12" customHeight="1">
      <c r="B113" s="38"/>
      <c r="C113" s="32" t="s">
        <v>1726</v>
      </c>
      <c r="D113" s="39"/>
      <c r="E113" s="39"/>
      <c r="F113" s="39"/>
      <c r="G113" s="39"/>
      <c r="H113" s="39"/>
      <c r="I113" s="147"/>
      <c r="J113" s="39"/>
      <c r="K113" s="39"/>
      <c r="L113" s="43"/>
    </row>
    <row r="114" spans="2:12" s="1" customFormat="1" ht="14.4" customHeight="1">
      <c r="B114" s="38"/>
      <c r="C114" s="39"/>
      <c r="D114" s="39"/>
      <c r="E114" s="71" t="str">
        <f>E11</f>
        <v>088-3-A10 - SO 03-A10 Vrbové proutí + vyvýšený záhon</v>
      </c>
      <c r="F114" s="39"/>
      <c r="G114" s="39"/>
      <c r="H114" s="39"/>
      <c r="I114" s="147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47"/>
      <c r="J115" s="39"/>
      <c r="K115" s="39"/>
      <c r="L115" s="43"/>
    </row>
    <row r="116" spans="2:12" s="1" customFormat="1" ht="12" customHeight="1">
      <c r="B116" s="38"/>
      <c r="C116" s="32" t="s">
        <v>20</v>
      </c>
      <c r="D116" s="39"/>
      <c r="E116" s="39"/>
      <c r="F116" s="27" t="str">
        <f>F14</f>
        <v>15452310</v>
      </c>
      <c r="G116" s="39"/>
      <c r="H116" s="39"/>
      <c r="I116" s="149" t="s">
        <v>22</v>
      </c>
      <c r="J116" s="74" t="str">
        <f>IF(J14="","",J14)</f>
        <v>16. 4. 2020</v>
      </c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47"/>
      <c r="J117" s="39"/>
      <c r="K117" s="39"/>
      <c r="L117" s="43"/>
    </row>
    <row r="118" spans="2:12" s="1" customFormat="1" ht="55.2" customHeight="1">
      <c r="B118" s="38"/>
      <c r="C118" s="32" t="s">
        <v>24</v>
      </c>
      <c r="D118" s="39"/>
      <c r="E118" s="39"/>
      <c r="F118" s="27" t="str">
        <f>E17</f>
        <v>Město Nový Jičín, Masarykovo nám.1</v>
      </c>
      <c r="G118" s="39"/>
      <c r="H118" s="39"/>
      <c r="I118" s="149" t="s">
        <v>32</v>
      </c>
      <c r="J118" s="36" t="str">
        <f>E23</f>
        <v>Ing.Olga Kubálková, Skalky 1108/6, 741 01, Nový Ji</v>
      </c>
      <c r="K118" s="39"/>
      <c r="L118" s="43"/>
    </row>
    <row r="119" spans="2:12" s="1" customFormat="1" ht="15.6" customHeight="1">
      <c r="B119" s="38"/>
      <c r="C119" s="32" t="s">
        <v>30</v>
      </c>
      <c r="D119" s="39"/>
      <c r="E119" s="39"/>
      <c r="F119" s="27" t="str">
        <f>IF(E20="","",E20)</f>
        <v>Vyplň údaj</v>
      </c>
      <c r="G119" s="39"/>
      <c r="H119" s="39"/>
      <c r="I119" s="149" t="s">
        <v>38</v>
      </c>
      <c r="J119" s="36" t="str">
        <f>E26</f>
        <v>M.Procházková</v>
      </c>
      <c r="K119" s="39"/>
      <c r="L119" s="43"/>
    </row>
    <row r="120" spans="2:12" s="1" customFormat="1" ht="10.3" customHeight="1">
      <c r="B120" s="38"/>
      <c r="C120" s="39"/>
      <c r="D120" s="39"/>
      <c r="E120" s="39"/>
      <c r="F120" s="39"/>
      <c r="G120" s="39"/>
      <c r="H120" s="39"/>
      <c r="I120" s="147"/>
      <c r="J120" s="39"/>
      <c r="K120" s="39"/>
      <c r="L120" s="43"/>
    </row>
    <row r="121" spans="2:20" s="9" customFormat="1" ht="29.25" customHeight="1">
      <c r="B121" s="196"/>
      <c r="C121" s="197" t="s">
        <v>133</v>
      </c>
      <c r="D121" s="198" t="s">
        <v>68</v>
      </c>
      <c r="E121" s="198" t="s">
        <v>64</v>
      </c>
      <c r="F121" s="198" t="s">
        <v>65</v>
      </c>
      <c r="G121" s="198" t="s">
        <v>134</v>
      </c>
      <c r="H121" s="198" t="s">
        <v>135</v>
      </c>
      <c r="I121" s="199" t="s">
        <v>136</v>
      </c>
      <c r="J121" s="200" t="s">
        <v>128</v>
      </c>
      <c r="K121" s="201" t="s">
        <v>137</v>
      </c>
      <c r="L121" s="202"/>
      <c r="M121" s="95" t="s">
        <v>1</v>
      </c>
      <c r="N121" s="96" t="s">
        <v>47</v>
      </c>
      <c r="O121" s="96" t="s">
        <v>138</v>
      </c>
      <c r="P121" s="96" t="s">
        <v>139</v>
      </c>
      <c r="Q121" s="96" t="s">
        <v>140</v>
      </c>
      <c r="R121" s="96" t="s">
        <v>141</v>
      </c>
      <c r="S121" s="96" t="s">
        <v>142</v>
      </c>
      <c r="T121" s="97" t="s">
        <v>143</v>
      </c>
    </row>
    <row r="122" spans="2:63" s="1" customFormat="1" ht="22.8" customHeight="1">
      <c r="B122" s="38"/>
      <c r="C122" s="102" t="s">
        <v>144</v>
      </c>
      <c r="D122" s="39"/>
      <c r="E122" s="39"/>
      <c r="F122" s="39"/>
      <c r="G122" s="39"/>
      <c r="H122" s="39"/>
      <c r="I122" s="147"/>
      <c r="J122" s="203">
        <f>BK122</f>
        <v>0</v>
      </c>
      <c r="K122" s="39"/>
      <c r="L122" s="43"/>
      <c r="M122" s="98"/>
      <c r="N122" s="99"/>
      <c r="O122" s="99"/>
      <c r="P122" s="204">
        <f>P123</f>
        <v>0</v>
      </c>
      <c r="Q122" s="99"/>
      <c r="R122" s="204">
        <f>R123</f>
        <v>0</v>
      </c>
      <c r="S122" s="99"/>
      <c r="T122" s="205">
        <f>T123</f>
        <v>0</v>
      </c>
      <c r="AT122" s="17" t="s">
        <v>82</v>
      </c>
      <c r="AU122" s="17" t="s">
        <v>130</v>
      </c>
      <c r="BK122" s="206">
        <f>BK123</f>
        <v>0</v>
      </c>
    </row>
    <row r="123" spans="2:63" s="10" customFormat="1" ht="25.9" customHeight="1">
      <c r="B123" s="207"/>
      <c r="C123" s="208"/>
      <c r="D123" s="209" t="s">
        <v>82</v>
      </c>
      <c r="E123" s="210" t="s">
        <v>145</v>
      </c>
      <c r="F123" s="210" t="s">
        <v>146</v>
      </c>
      <c r="G123" s="208"/>
      <c r="H123" s="208"/>
      <c r="I123" s="211"/>
      <c r="J123" s="212">
        <f>BK123</f>
        <v>0</v>
      </c>
      <c r="K123" s="208"/>
      <c r="L123" s="213"/>
      <c r="M123" s="231"/>
      <c r="N123" s="232"/>
      <c r="O123" s="232"/>
      <c r="P123" s="233">
        <f>P124</f>
        <v>0</v>
      </c>
      <c r="Q123" s="232"/>
      <c r="R123" s="233">
        <f>R124</f>
        <v>0</v>
      </c>
      <c r="S123" s="232"/>
      <c r="T123" s="234">
        <f>T124</f>
        <v>0</v>
      </c>
      <c r="AR123" s="218" t="s">
        <v>37</v>
      </c>
      <c r="AT123" s="219" t="s">
        <v>82</v>
      </c>
      <c r="AU123" s="219" t="s">
        <v>83</v>
      </c>
      <c r="AY123" s="218" t="s">
        <v>147</v>
      </c>
      <c r="BK123" s="220">
        <f>BK124</f>
        <v>0</v>
      </c>
    </row>
    <row r="124" spans="2:63" s="10" customFormat="1" ht="22.8" customHeight="1">
      <c r="B124" s="207"/>
      <c r="C124" s="208"/>
      <c r="D124" s="209" t="s">
        <v>82</v>
      </c>
      <c r="E124" s="235" t="s">
        <v>37</v>
      </c>
      <c r="F124" s="235" t="s">
        <v>262</v>
      </c>
      <c r="G124" s="208"/>
      <c r="H124" s="208"/>
      <c r="I124" s="211"/>
      <c r="J124" s="236">
        <f>BK124</f>
        <v>0</v>
      </c>
      <c r="K124" s="208"/>
      <c r="L124" s="213"/>
      <c r="M124" s="231"/>
      <c r="N124" s="232"/>
      <c r="O124" s="232"/>
      <c r="P124" s="233">
        <f>SUM(P125:P129)</f>
        <v>0</v>
      </c>
      <c r="Q124" s="232"/>
      <c r="R124" s="233">
        <f>SUM(R125:R129)</f>
        <v>0</v>
      </c>
      <c r="S124" s="232"/>
      <c r="T124" s="234">
        <f>SUM(T125:T129)</f>
        <v>0</v>
      </c>
      <c r="AR124" s="218" t="s">
        <v>37</v>
      </c>
      <c r="AT124" s="219" t="s">
        <v>82</v>
      </c>
      <c r="AU124" s="219" t="s">
        <v>37</v>
      </c>
      <c r="AY124" s="218" t="s">
        <v>147</v>
      </c>
      <c r="BK124" s="220">
        <f>SUM(BK125:BK129)</f>
        <v>0</v>
      </c>
    </row>
    <row r="125" spans="2:65" s="1" customFormat="1" ht="21.6" customHeight="1">
      <c r="B125" s="38"/>
      <c r="C125" s="294" t="s">
        <v>37</v>
      </c>
      <c r="D125" s="294" t="s">
        <v>473</v>
      </c>
      <c r="E125" s="295" t="s">
        <v>1997</v>
      </c>
      <c r="F125" s="296" t="s">
        <v>1998</v>
      </c>
      <c r="G125" s="297" t="s">
        <v>300</v>
      </c>
      <c r="H125" s="298">
        <v>1.685</v>
      </c>
      <c r="I125" s="299"/>
      <c r="J125" s="300">
        <f>ROUND(I125*H125,1)</f>
        <v>0</v>
      </c>
      <c r="K125" s="296" t="s">
        <v>1</v>
      </c>
      <c r="L125" s="301"/>
      <c r="M125" s="302" t="s">
        <v>1</v>
      </c>
      <c r="N125" s="303" t="s">
        <v>48</v>
      </c>
      <c r="O125" s="86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AR125" s="248" t="s">
        <v>303</v>
      </c>
      <c r="AT125" s="248" t="s">
        <v>473</v>
      </c>
      <c r="AU125" s="248" t="s">
        <v>92</v>
      </c>
      <c r="AY125" s="17" t="s">
        <v>147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37</v>
      </c>
      <c r="BK125" s="249">
        <f>ROUND(I125*H125,1)</f>
        <v>0</v>
      </c>
      <c r="BL125" s="17" t="s">
        <v>268</v>
      </c>
      <c r="BM125" s="248" t="s">
        <v>92</v>
      </c>
    </row>
    <row r="126" spans="2:51" s="12" customFormat="1" ht="12">
      <c r="B126" s="250"/>
      <c r="C126" s="251"/>
      <c r="D126" s="252" t="s">
        <v>270</v>
      </c>
      <c r="E126" s="253" t="s">
        <v>1</v>
      </c>
      <c r="F126" s="254" t="s">
        <v>1999</v>
      </c>
      <c r="G126" s="251"/>
      <c r="H126" s="255">
        <v>1.685</v>
      </c>
      <c r="I126" s="256"/>
      <c r="J126" s="251"/>
      <c r="K126" s="251"/>
      <c r="L126" s="257"/>
      <c r="M126" s="258"/>
      <c r="N126" s="259"/>
      <c r="O126" s="259"/>
      <c r="P126" s="259"/>
      <c r="Q126" s="259"/>
      <c r="R126" s="259"/>
      <c r="S126" s="259"/>
      <c r="T126" s="260"/>
      <c r="AT126" s="261" t="s">
        <v>270</v>
      </c>
      <c r="AU126" s="261" t="s">
        <v>92</v>
      </c>
      <c r="AV126" s="12" t="s">
        <v>92</v>
      </c>
      <c r="AW126" s="12" t="s">
        <v>36</v>
      </c>
      <c r="AX126" s="12" t="s">
        <v>83</v>
      </c>
      <c r="AY126" s="261" t="s">
        <v>147</v>
      </c>
    </row>
    <row r="127" spans="2:51" s="14" customFormat="1" ht="12">
      <c r="B127" s="273"/>
      <c r="C127" s="274"/>
      <c r="D127" s="252" t="s">
        <v>270</v>
      </c>
      <c r="E127" s="275" t="s">
        <v>1</v>
      </c>
      <c r="F127" s="276" t="s">
        <v>2000</v>
      </c>
      <c r="G127" s="274"/>
      <c r="H127" s="275" t="s">
        <v>1</v>
      </c>
      <c r="I127" s="277"/>
      <c r="J127" s="274"/>
      <c r="K127" s="274"/>
      <c r="L127" s="278"/>
      <c r="M127" s="279"/>
      <c r="N127" s="280"/>
      <c r="O127" s="280"/>
      <c r="P127" s="280"/>
      <c r="Q127" s="280"/>
      <c r="R127" s="280"/>
      <c r="S127" s="280"/>
      <c r="T127" s="281"/>
      <c r="AT127" s="282" t="s">
        <v>270</v>
      </c>
      <c r="AU127" s="282" t="s">
        <v>92</v>
      </c>
      <c r="AV127" s="14" t="s">
        <v>37</v>
      </c>
      <c r="AW127" s="14" t="s">
        <v>36</v>
      </c>
      <c r="AX127" s="14" t="s">
        <v>83</v>
      </c>
      <c r="AY127" s="282" t="s">
        <v>147</v>
      </c>
    </row>
    <row r="128" spans="2:51" s="13" customFormat="1" ht="12">
      <c r="B128" s="262"/>
      <c r="C128" s="263"/>
      <c r="D128" s="252" t="s">
        <v>270</v>
      </c>
      <c r="E128" s="264" t="s">
        <v>1</v>
      </c>
      <c r="F128" s="265" t="s">
        <v>272</v>
      </c>
      <c r="G128" s="263"/>
      <c r="H128" s="266">
        <v>1.685</v>
      </c>
      <c r="I128" s="267"/>
      <c r="J128" s="263"/>
      <c r="K128" s="263"/>
      <c r="L128" s="268"/>
      <c r="M128" s="269"/>
      <c r="N128" s="270"/>
      <c r="O128" s="270"/>
      <c r="P128" s="270"/>
      <c r="Q128" s="270"/>
      <c r="R128" s="270"/>
      <c r="S128" s="270"/>
      <c r="T128" s="271"/>
      <c r="AT128" s="272" t="s">
        <v>270</v>
      </c>
      <c r="AU128" s="272" t="s">
        <v>92</v>
      </c>
      <c r="AV128" s="13" t="s">
        <v>268</v>
      </c>
      <c r="AW128" s="13" t="s">
        <v>36</v>
      </c>
      <c r="AX128" s="13" t="s">
        <v>37</v>
      </c>
      <c r="AY128" s="272" t="s">
        <v>147</v>
      </c>
    </row>
    <row r="129" spans="2:65" s="1" customFormat="1" ht="14.4" customHeight="1">
      <c r="B129" s="38"/>
      <c r="C129" s="237" t="s">
        <v>92</v>
      </c>
      <c r="D129" s="237" t="s">
        <v>263</v>
      </c>
      <c r="E129" s="238" t="s">
        <v>2001</v>
      </c>
      <c r="F129" s="239" t="s">
        <v>2002</v>
      </c>
      <c r="G129" s="240" t="s">
        <v>421</v>
      </c>
      <c r="H129" s="241">
        <v>6</v>
      </c>
      <c r="I129" s="242"/>
      <c r="J129" s="243">
        <f>ROUND(I129*H129,1)</f>
        <v>0</v>
      </c>
      <c r="K129" s="239" t="s">
        <v>1</v>
      </c>
      <c r="L129" s="43"/>
      <c r="M129" s="307" t="s">
        <v>1</v>
      </c>
      <c r="N129" s="308" t="s">
        <v>48</v>
      </c>
      <c r="O129" s="309"/>
      <c r="P129" s="310">
        <f>O129*H129</f>
        <v>0</v>
      </c>
      <c r="Q129" s="310">
        <v>0</v>
      </c>
      <c r="R129" s="310">
        <f>Q129*H129</f>
        <v>0</v>
      </c>
      <c r="S129" s="310">
        <v>0</v>
      </c>
      <c r="T129" s="311">
        <f>S129*H129</f>
        <v>0</v>
      </c>
      <c r="AR129" s="248" t="s">
        <v>268</v>
      </c>
      <c r="AT129" s="248" t="s">
        <v>263</v>
      </c>
      <c r="AU129" s="248" t="s">
        <v>92</v>
      </c>
      <c r="AY129" s="17" t="s">
        <v>147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37</v>
      </c>
      <c r="BK129" s="249">
        <f>ROUND(I129*H129,1)</f>
        <v>0</v>
      </c>
      <c r="BL129" s="17" t="s">
        <v>268</v>
      </c>
      <c r="BM129" s="248" t="s">
        <v>268</v>
      </c>
    </row>
    <row r="130" spans="2:12" s="1" customFormat="1" ht="6.95" customHeight="1">
      <c r="B130" s="61"/>
      <c r="C130" s="62"/>
      <c r="D130" s="62"/>
      <c r="E130" s="62"/>
      <c r="F130" s="62"/>
      <c r="G130" s="62"/>
      <c r="H130" s="62"/>
      <c r="I130" s="180"/>
      <c r="J130" s="62"/>
      <c r="K130" s="62"/>
      <c r="L130" s="43"/>
    </row>
  </sheetData>
  <sheetProtection password="CC35" sheet="1" objects="1" scenarios="1" formatColumns="0" formatRows="0" autoFilter="0"/>
  <autoFilter ref="C121:K1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K115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0" customWidth="1"/>
    <col min="10" max="10" width="17.28125" style="0" customWidth="1"/>
    <col min="11" max="11" width="17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5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0"/>
      <c r="AT3" s="17" t="s">
        <v>92</v>
      </c>
    </row>
    <row r="4" spans="2:46" ht="24.95" customHeight="1">
      <c r="B4" s="20"/>
      <c r="D4" s="144" t="s">
        <v>125</v>
      </c>
      <c r="L4" s="20"/>
      <c r="M4" s="145" t="s">
        <v>10</v>
      </c>
      <c r="AT4" s="17" t="s">
        <v>4</v>
      </c>
    </row>
    <row r="5" spans="2:12" ht="6.95" customHeight="1">
      <c r="B5" s="20"/>
      <c r="L5" s="20"/>
    </row>
    <row r="6" spans="2:12" s="1" customFormat="1" ht="12" customHeight="1">
      <c r="B6" s="43"/>
      <c r="D6" s="146" t="s">
        <v>16</v>
      </c>
      <c r="I6" s="147"/>
      <c r="L6" s="43"/>
    </row>
    <row r="7" spans="2:12" s="1" customFormat="1" ht="36.95" customHeight="1">
      <c r="B7" s="43"/>
      <c r="E7" s="148" t="s">
        <v>17</v>
      </c>
      <c r="F7" s="1"/>
      <c r="G7" s="1"/>
      <c r="H7" s="1"/>
      <c r="I7" s="147"/>
      <c r="L7" s="43"/>
    </row>
    <row r="8" spans="2:12" s="1" customFormat="1" ht="12">
      <c r="B8" s="43"/>
      <c r="I8" s="147"/>
      <c r="L8" s="43"/>
    </row>
    <row r="9" spans="2:12" s="1" customFormat="1" ht="12" customHeight="1">
      <c r="B9" s="43"/>
      <c r="D9" s="146" t="s">
        <v>18</v>
      </c>
      <c r="F9" s="135" t="s">
        <v>1</v>
      </c>
      <c r="I9" s="149" t="s">
        <v>19</v>
      </c>
      <c r="J9" s="135" t="s">
        <v>1</v>
      </c>
      <c r="L9" s="43"/>
    </row>
    <row r="10" spans="2:12" s="1" customFormat="1" ht="12" customHeight="1">
      <c r="B10" s="43"/>
      <c r="D10" s="146" t="s">
        <v>20</v>
      </c>
      <c r="F10" s="135" t="s">
        <v>21</v>
      </c>
      <c r="I10" s="149" t="s">
        <v>22</v>
      </c>
      <c r="J10" s="150" t="str">
        <f>'Rekapitulace stavby'!AN8</f>
        <v>16. 4. 2020</v>
      </c>
      <c r="L10" s="43"/>
    </row>
    <row r="11" spans="2:12" s="1" customFormat="1" ht="10.8" customHeight="1">
      <c r="B11" s="43"/>
      <c r="I11" s="147"/>
      <c r="L11" s="43"/>
    </row>
    <row r="12" spans="2:12" s="1" customFormat="1" ht="12" customHeight="1">
      <c r="B12" s="43"/>
      <c r="D12" s="146" t="s">
        <v>24</v>
      </c>
      <c r="I12" s="149" t="s">
        <v>25</v>
      </c>
      <c r="J12" s="135" t="s">
        <v>26</v>
      </c>
      <c r="L12" s="43"/>
    </row>
    <row r="13" spans="2:12" s="1" customFormat="1" ht="18" customHeight="1">
      <c r="B13" s="43"/>
      <c r="E13" s="135" t="s">
        <v>27</v>
      </c>
      <c r="I13" s="149" t="s">
        <v>28</v>
      </c>
      <c r="J13" s="135" t="s">
        <v>29</v>
      </c>
      <c r="L13" s="43"/>
    </row>
    <row r="14" spans="2:12" s="1" customFormat="1" ht="6.95" customHeight="1">
      <c r="B14" s="43"/>
      <c r="I14" s="147"/>
      <c r="L14" s="43"/>
    </row>
    <row r="15" spans="2:12" s="1" customFormat="1" ht="12" customHeight="1">
      <c r="B15" s="43"/>
      <c r="D15" s="146" t="s">
        <v>30</v>
      </c>
      <c r="I15" s="149" t="s">
        <v>25</v>
      </c>
      <c r="J15" s="33" t="str">
        <f>'Rekapitulace stavby'!AN13</f>
        <v>Vyplň údaj</v>
      </c>
      <c r="L15" s="43"/>
    </row>
    <row r="16" spans="2:12" s="1" customFormat="1" ht="18" customHeight="1">
      <c r="B16" s="43"/>
      <c r="E16" s="33" t="str">
        <f>'Rekapitulace stavby'!E14</f>
        <v>Vyplň údaj</v>
      </c>
      <c r="F16" s="135"/>
      <c r="G16" s="135"/>
      <c r="H16" s="135"/>
      <c r="I16" s="149" t="s">
        <v>28</v>
      </c>
      <c r="J16" s="33" t="str">
        <f>'Rekapitulace stavby'!AN14</f>
        <v>Vyplň údaj</v>
      </c>
      <c r="L16" s="43"/>
    </row>
    <row r="17" spans="2:12" s="1" customFormat="1" ht="6.95" customHeight="1">
      <c r="B17" s="43"/>
      <c r="I17" s="147"/>
      <c r="L17" s="43"/>
    </row>
    <row r="18" spans="2:12" s="1" customFormat="1" ht="12" customHeight="1">
      <c r="B18" s="43"/>
      <c r="D18" s="146" t="s">
        <v>32</v>
      </c>
      <c r="I18" s="149" t="s">
        <v>25</v>
      </c>
      <c r="J18" s="135" t="s">
        <v>33</v>
      </c>
      <c r="L18" s="43"/>
    </row>
    <row r="19" spans="2:12" s="1" customFormat="1" ht="18" customHeight="1">
      <c r="B19" s="43"/>
      <c r="E19" s="135" t="s">
        <v>34</v>
      </c>
      <c r="I19" s="149" t="s">
        <v>28</v>
      </c>
      <c r="J19" s="135" t="s">
        <v>35</v>
      </c>
      <c r="L19" s="43"/>
    </row>
    <row r="20" spans="2:12" s="1" customFormat="1" ht="6.95" customHeight="1">
      <c r="B20" s="43"/>
      <c r="I20" s="147"/>
      <c r="L20" s="43"/>
    </row>
    <row r="21" spans="2:12" s="1" customFormat="1" ht="12" customHeight="1">
      <c r="B21" s="43"/>
      <c r="D21" s="146" t="s">
        <v>38</v>
      </c>
      <c r="I21" s="149" t="s">
        <v>25</v>
      </c>
      <c r="J21" s="135" t="s">
        <v>39</v>
      </c>
      <c r="L21" s="43"/>
    </row>
    <row r="22" spans="2:12" s="1" customFormat="1" ht="18" customHeight="1">
      <c r="B22" s="43"/>
      <c r="E22" s="135" t="s">
        <v>41</v>
      </c>
      <c r="I22" s="149" t="s">
        <v>28</v>
      </c>
      <c r="J22" s="135" t="s">
        <v>1</v>
      </c>
      <c r="L22" s="43"/>
    </row>
    <row r="23" spans="2:12" s="1" customFormat="1" ht="6.95" customHeight="1">
      <c r="B23" s="43"/>
      <c r="I23" s="147"/>
      <c r="L23" s="43"/>
    </row>
    <row r="24" spans="2:12" s="1" customFormat="1" ht="12" customHeight="1">
      <c r="B24" s="43"/>
      <c r="D24" s="146" t="s">
        <v>42</v>
      </c>
      <c r="I24" s="147"/>
      <c r="L24" s="43"/>
    </row>
    <row r="25" spans="2:12" s="7" customFormat="1" ht="14.4" customHeight="1">
      <c r="B25" s="151"/>
      <c r="E25" s="152" t="s">
        <v>1</v>
      </c>
      <c r="F25" s="152"/>
      <c r="G25" s="152"/>
      <c r="H25" s="152"/>
      <c r="I25" s="153"/>
      <c r="L25" s="151"/>
    </row>
    <row r="26" spans="2:12" s="1" customFormat="1" ht="6.95" customHeight="1">
      <c r="B26" s="43"/>
      <c r="I26" s="147"/>
      <c r="L26" s="43"/>
    </row>
    <row r="27" spans="2:12" s="1" customFormat="1" ht="6.95" customHeight="1">
      <c r="B27" s="43"/>
      <c r="D27" s="78"/>
      <c r="E27" s="78"/>
      <c r="F27" s="78"/>
      <c r="G27" s="78"/>
      <c r="H27" s="78"/>
      <c r="I27" s="154"/>
      <c r="J27" s="78"/>
      <c r="K27" s="78"/>
      <c r="L27" s="43"/>
    </row>
    <row r="28" spans="2:12" s="1" customFormat="1" ht="25.4" customHeight="1">
      <c r="B28" s="43"/>
      <c r="D28" s="155" t="s">
        <v>43</v>
      </c>
      <c r="I28" s="147"/>
      <c r="J28" s="156">
        <f>ROUND(J113,0)</f>
        <v>0</v>
      </c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54"/>
      <c r="J29" s="78"/>
      <c r="K29" s="78"/>
      <c r="L29" s="43"/>
    </row>
    <row r="30" spans="2:12" s="1" customFormat="1" ht="14.4" customHeight="1">
      <c r="B30" s="43"/>
      <c r="F30" s="157" t="s">
        <v>45</v>
      </c>
      <c r="I30" s="158" t="s">
        <v>44</v>
      </c>
      <c r="J30" s="157" t="s">
        <v>46</v>
      </c>
      <c r="L30" s="43"/>
    </row>
    <row r="31" spans="2:12" s="1" customFormat="1" ht="14.4" customHeight="1">
      <c r="B31" s="43"/>
      <c r="D31" s="159" t="s">
        <v>47</v>
      </c>
      <c r="E31" s="146" t="s">
        <v>48</v>
      </c>
      <c r="F31" s="160">
        <f>ROUND((SUM(BE113:BE114)),0)</f>
        <v>0</v>
      </c>
      <c r="I31" s="161">
        <v>0.21</v>
      </c>
      <c r="J31" s="160">
        <f>ROUND(((SUM(BE113:BE114))*I31),0)</f>
        <v>0</v>
      </c>
      <c r="L31" s="43"/>
    </row>
    <row r="32" spans="2:12" s="1" customFormat="1" ht="14.4" customHeight="1">
      <c r="B32" s="43"/>
      <c r="E32" s="146" t="s">
        <v>49</v>
      </c>
      <c r="F32" s="160">
        <f>ROUND((SUM(BF113:BF114)),0)</f>
        <v>0</v>
      </c>
      <c r="I32" s="161">
        <v>0.15</v>
      </c>
      <c r="J32" s="160">
        <f>ROUND(((SUM(BF113:BF114))*I32),0)</f>
        <v>0</v>
      </c>
      <c r="L32" s="43"/>
    </row>
    <row r="33" spans="2:12" s="1" customFormat="1" ht="14.4" customHeight="1" hidden="1">
      <c r="B33" s="43"/>
      <c r="E33" s="146" t="s">
        <v>50</v>
      </c>
      <c r="F33" s="160">
        <f>ROUND((SUM(BG113:BG114)),0)</f>
        <v>0</v>
      </c>
      <c r="I33" s="161">
        <v>0.21</v>
      </c>
      <c r="J33" s="160">
        <f>0</f>
        <v>0</v>
      </c>
      <c r="L33" s="43"/>
    </row>
    <row r="34" spans="2:12" s="1" customFormat="1" ht="14.4" customHeight="1" hidden="1">
      <c r="B34" s="43"/>
      <c r="E34" s="146" t="s">
        <v>51</v>
      </c>
      <c r="F34" s="160">
        <f>ROUND((SUM(BH113:BH114)),0)</f>
        <v>0</v>
      </c>
      <c r="I34" s="161">
        <v>0.15</v>
      </c>
      <c r="J34" s="160">
        <f>0</f>
        <v>0</v>
      </c>
      <c r="L34" s="43"/>
    </row>
    <row r="35" spans="2:12" s="1" customFormat="1" ht="14.4" customHeight="1" hidden="1">
      <c r="B35" s="43"/>
      <c r="E35" s="146" t="s">
        <v>52</v>
      </c>
      <c r="F35" s="160">
        <f>ROUND((SUM(BI113:BI114)),0)</f>
        <v>0</v>
      </c>
      <c r="I35" s="161">
        <v>0</v>
      </c>
      <c r="J35" s="160">
        <f>0</f>
        <v>0</v>
      </c>
      <c r="L35" s="43"/>
    </row>
    <row r="36" spans="2:12" s="1" customFormat="1" ht="6.95" customHeight="1">
      <c r="B36" s="43"/>
      <c r="I36" s="147"/>
      <c r="L36" s="43"/>
    </row>
    <row r="37" spans="2:12" s="1" customFormat="1" ht="25.4" customHeight="1">
      <c r="B37" s="43"/>
      <c r="C37" s="162"/>
      <c r="D37" s="163" t="s">
        <v>53</v>
      </c>
      <c r="E37" s="164"/>
      <c r="F37" s="164"/>
      <c r="G37" s="165" t="s">
        <v>54</v>
      </c>
      <c r="H37" s="166" t="s">
        <v>55</v>
      </c>
      <c r="I37" s="167"/>
      <c r="J37" s="168">
        <f>SUM(J28:J35)</f>
        <v>0</v>
      </c>
      <c r="K37" s="169"/>
      <c r="L37" s="43"/>
    </row>
    <row r="38" spans="2:12" s="1" customFormat="1" ht="14.4" customHeight="1">
      <c r="B38" s="43"/>
      <c r="I38" s="147"/>
      <c r="L38" s="43"/>
    </row>
    <row r="39" spans="2:12" ht="14.4" customHeight="1">
      <c r="B39" s="20"/>
      <c r="L39" s="20"/>
    </row>
    <row r="40" spans="2:12" ht="14.4" customHeight="1">
      <c r="B40" s="20"/>
      <c r="L40" s="20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70" t="s">
        <v>56</v>
      </c>
      <c r="E50" s="171"/>
      <c r="F50" s="171"/>
      <c r="G50" s="170" t="s">
        <v>57</v>
      </c>
      <c r="H50" s="171"/>
      <c r="I50" s="172"/>
      <c r="J50" s="171"/>
      <c r="K50" s="171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73" t="s">
        <v>58</v>
      </c>
      <c r="E61" s="174"/>
      <c r="F61" s="175" t="s">
        <v>59</v>
      </c>
      <c r="G61" s="173" t="s">
        <v>58</v>
      </c>
      <c r="H61" s="174"/>
      <c r="I61" s="176"/>
      <c r="J61" s="177" t="s">
        <v>59</v>
      </c>
      <c r="K61" s="174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70" t="s">
        <v>60</v>
      </c>
      <c r="E65" s="171"/>
      <c r="F65" s="171"/>
      <c r="G65" s="170" t="s">
        <v>61</v>
      </c>
      <c r="H65" s="171"/>
      <c r="I65" s="172"/>
      <c r="J65" s="171"/>
      <c r="K65" s="171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73" t="s">
        <v>58</v>
      </c>
      <c r="E76" s="174"/>
      <c r="F76" s="175" t="s">
        <v>59</v>
      </c>
      <c r="G76" s="173" t="s">
        <v>58</v>
      </c>
      <c r="H76" s="174"/>
      <c r="I76" s="176"/>
      <c r="J76" s="177" t="s">
        <v>59</v>
      </c>
      <c r="K76" s="174"/>
      <c r="L76" s="43"/>
    </row>
    <row r="77" spans="2:12" s="1" customFormat="1" ht="14.4" customHeight="1"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43"/>
    </row>
    <row r="81" spans="2:12" s="1" customFormat="1" ht="6.95" customHeight="1"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43"/>
    </row>
    <row r="82" spans="2:12" s="1" customFormat="1" ht="24.95" customHeight="1">
      <c r="B82" s="38"/>
      <c r="C82" s="23" t="s">
        <v>126</v>
      </c>
      <c r="D82" s="39"/>
      <c r="E82" s="39"/>
      <c r="F82" s="39"/>
      <c r="G82" s="39"/>
      <c r="H82" s="39"/>
      <c r="I82" s="14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7"/>
      <c r="J84" s="39"/>
      <c r="K84" s="39"/>
      <c r="L84" s="43"/>
    </row>
    <row r="85" spans="2:12" s="1" customFormat="1" ht="14.4" customHeight="1">
      <c r="B85" s="38"/>
      <c r="C85" s="39"/>
      <c r="D85" s="39"/>
      <c r="E85" s="71" t="str">
        <f>E7</f>
        <v>Úpravy zahrady MŠ Jubilejní Nový Jičín, na parc.č. 384/38, k.ú. NJ-DHP</v>
      </c>
      <c r="F85" s="39"/>
      <c r="G85" s="39"/>
      <c r="H85" s="39"/>
      <c r="I85" s="147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7"/>
      <c r="J86" s="39"/>
      <c r="K86" s="39"/>
      <c r="L86" s="43"/>
    </row>
    <row r="87" spans="2:12" s="1" customFormat="1" ht="12" customHeight="1">
      <c r="B87" s="38"/>
      <c r="C87" s="32" t="s">
        <v>20</v>
      </c>
      <c r="D87" s="39"/>
      <c r="E87" s="39"/>
      <c r="F87" s="27" t="str">
        <f>F10</f>
        <v>parc.č. 384/38, k.ú. NJ-DHP</v>
      </c>
      <c r="G87" s="39"/>
      <c r="H87" s="39"/>
      <c r="I87" s="149" t="s">
        <v>22</v>
      </c>
      <c r="J87" s="74" t="str">
        <f>IF(J10="","",J10)</f>
        <v>16. 4. 2020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7"/>
      <c r="J88" s="39"/>
      <c r="K88" s="39"/>
      <c r="L88" s="43"/>
    </row>
    <row r="89" spans="2:12" s="1" customFormat="1" ht="55.2" customHeight="1">
      <c r="B89" s="38"/>
      <c r="C89" s="32" t="s">
        <v>24</v>
      </c>
      <c r="D89" s="39"/>
      <c r="E89" s="39"/>
      <c r="F89" s="27" t="str">
        <f>E13</f>
        <v>Město Nový Jičín, Masarykovo nám.1</v>
      </c>
      <c r="G89" s="39"/>
      <c r="H89" s="39"/>
      <c r="I89" s="149" t="s">
        <v>32</v>
      </c>
      <c r="J89" s="36" t="str">
        <f>E19</f>
        <v>Ing.arch. Tomáš Kudělka, Kunín 104, 742 53</v>
      </c>
      <c r="K89" s="39"/>
      <c r="L89" s="43"/>
    </row>
    <row r="90" spans="2:12" s="1" customFormat="1" ht="15.6" customHeight="1">
      <c r="B90" s="38"/>
      <c r="C90" s="32" t="s">
        <v>30</v>
      </c>
      <c r="D90" s="39"/>
      <c r="E90" s="39"/>
      <c r="F90" s="27" t="str">
        <f>IF(E16="","",E16)</f>
        <v>Vyplň údaj</v>
      </c>
      <c r="G90" s="39"/>
      <c r="H90" s="39"/>
      <c r="I90" s="149" t="s">
        <v>38</v>
      </c>
      <c r="J90" s="36" t="str">
        <f>E22</f>
        <v>M.Procházková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7"/>
      <c r="J91" s="39"/>
      <c r="K91" s="39"/>
      <c r="L91" s="43"/>
    </row>
    <row r="92" spans="2:12" s="1" customFormat="1" ht="29.25" customHeight="1">
      <c r="B92" s="38"/>
      <c r="C92" s="184" t="s">
        <v>127</v>
      </c>
      <c r="D92" s="185"/>
      <c r="E92" s="185"/>
      <c r="F92" s="185"/>
      <c r="G92" s="185"/>
      <c r="H92" s="185"/>
      <c r="I92" s="186"/>
      <c r="J92" s="187" t="s">
        <v>128</v>
      </c>
      <c r="K92" s="185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7"/>
      <c r="J93" s="39"/>
      <c r="K93" s="39"/>
      <c r="L93" s="43"/>
    </row>
    <row r="94" spans="2:47" s="1" customFormat="1" ht="22.8" customHeight="1">
      <c r="B94" s="38"/>
      <c r="C94" s="188" t="s">
        <v>129</v>
      </c>
      <c r="D94" s="39"/>
      <c r="E94" s="39"/>
      <c r="F94" s="39"/>
      <c r="G94" s="39"/>
      <c r="H94" s="39"/>
      <c r="I94" s="147"/>
      <c r="J94" s="105">
        <f>J113</f>
        <v>0</v>
      </c>
      <c r="K94" s="39"/>
      <c r="L94" s="43"/>
      <c r="AU94" s="17" t="s">
        <v>130</v>
      </c>
    </row>
    <row r="95" spans="2:12" s="8" customFormat="1" ht="24.95" customHeight="1">
      <c r="B95" s="189"/>
      <c r="C95" s="190"/>
      <c r="D95" s="191" t="s">
        <v>131</v>
      </c>
      <c r="E95" s="192"/>
      <c r="F95" s="192"/>
      <c r="G95" s="192"/>
      <c r="H95" s="192"/>
      <c r="I95" s="193"/>
      <c r="J95" s="194">
        <f>J114</f>
        <v>0</v>
      </c>
      <c r="K95" s="190"/>
      <c r="L95" s="195"/>
    </row>
    <row r="96" spans="2:12" s="1" customFormat="1" ht="21.8" customHeight="1">
      <c r="B96" s="38"/>
      <c r="C96" s="39"/>
      <c r="D96" s="39"/>
      <c r="E96" s="39"/>
      <c r="F96" s="39"/>
      <c r="G96" s="39"/>
      <c r="H96" s="39"/>
      <c r="I96" s="147"/>
      <c r="J96" s="39"/>
      <c r="K96" s="39"/>
      <c r="L96" s="43"/>
    </row>
    <row r="97" spans="2:12" s="1" customFormat="1" ht="6.95" customHeight="1">
      <c r="B97" s="61"/>
      <c r="C97" s="62"/>
      <c r="D97" s="62"/>
      <c r="E97" s="62"/>
      <c r="F97" s="62"/>
      <c r="G97" s="62"/>
      <c r="H97" s="62"/>
      <c r="I97" s="180"/>
      <c r="J97" s="62"/>
      <c r="K97" s="62"/>
      <c r="L97" s="43"/>
    </row>
    <row r="101" spans="2:12" s="1" customFormat="1" ht="6.95" customHeight="1">
      <c r="B101" s="63"/>
      <c r="C101" s="64"/>
      <c r="D101" s="64"/>
      <c r="E101" s="64"/>
      <c r="F101" s="64"/>
      <c r="G101" s="64"/>
      <c r="H101" s="64"/>
      <c r="I101" s="183"/>
      <c r="J101" s="64"/>
      <c r="K101" s="64"/>
      <c r="L101" s="43"/>
    </row>
    <row r="102" spans="2:12" s="1" customFormat="1" ht="24.95" customHeight="1">
      <c r="B102" s="38"/>
      <c r="C102" s="23" t="s">
        <v>132</v>
      </c>
      <c r="D102" s="39"/>
      <c r="E102" s="39"/>
      <c r="F102" s="39"/>
      <c r="G102" s="39"/>
      <c r="H102" s="39"/>
      <c r="I102" s="147"/>
      <c r="J102" s="39"/>
      <c r="K102" s="39"/>
      <c r="L102" s="43"/>
    </row>
    <row r="103" spans="2:12" s="1" customFormat="1" ht="6.95" customHeight="1">
      <c r="B103" s="38"/>
      <c r="C103" s="39"/>
      <c r="D103" s="39"/>
      <c r="E103" s="39"/>
      <c r="F103" s="39"/>
      <c r="G103" s="39"/>
      <c r="H103" s="39"/>
      <c r="I103" s="147"/>
      <c r="J103" s="39"/>
      <c r="K103" s="39"/>
      <c r="L103" s="43"/>
    </row>
    <row r="104" spans="2:12" s="1" customFormat="1" ht="12" customHeight="1">
      <c r="B104" s="38"/>
      <c r="C104" s="32" t="s">
        <v>16</v>
      </c>
      <c r="D104" s="39"/>
      <c r="E104" s="39"/>
      <c r="F104" s="39"/>
      <c r="G104" s="39"/>
      <c r="H104" s="39"/>
      <c r="I104" s="147"/>
      <c r="J104" s="39"/>
      <c r="K104" s="39"/>
      <c r="L104" s="43"/>
    </row>
    <row r="105" spans="2:12" s="1" customFormat="1" ht="14.4" customHeight="1">
      <c r="B105" s="38"/>
      <c r="C105" s="39"/>
      <c r="D105" s="39"/>
      <c r="E105" s="71" t="str">
        <f>E7</f>
        <v>Úpravy zahrady MŠ Jubilejní Nový Jičín, na parc.č. 384/38, k.ú. NJ-DHP</v>
      </c>
      <c r="F105" s="39"/>
      <c r="G105" s="39"/>
      <c r="H105" s="39"/>
      <c r="I105" s="147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47"/>
      <c r="J106" s="39"/>
      <c r="K106" s="39"/>
      <c r="L106" s="43"/>
    </row>
    <row r="107" spans="2:12" s="1" customFormat="1" ht="12" customHeight="1">
      <c r="B107" s="38"/>
      <c r="C107" s="32" t="s">
        <v>20</v>
      </c>
      <c r="D107" s="39"/>
      <c r="E107" s="39"/>
      <c r="F107" s="27" t="str">
        <f>F10</f>
        <v>parc.č. 384/38, k.ú. NJ-DHP</v>
      </c>
      <c r="G107" s="39"/>
      <c r="H107" s="39"/>
      <c r="I107" s="149" t="s">
        <v>22</v>
      </c>
      <c r="J107" s="74" t="str">
        <f>IF(J10="","",J10)</f>
        <v>16. 4. 2020</v>
      </c>
      <c r="K107" s="39"/>
      <c r="L107" s="43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47"/>
      <c r="J108" s="39"/>
      <c r="K108" s="39"/>
      <c r="L108" s="43"/>
    </row>
    <row r="109" spans="2:12" s="1" customFormat="1" ht="55.2" customHeight="1">
      <c r="B109" s="38"/>
      <c r="C109" s="32" t="s">
        <v>24</v>
      </c>
      <c r="D109" s="39"/>
      <c r="E109" s="39"/>
      <c r="F109" s="27" t="str">
        <f>E13</f>
        <v>Město Nový Jičín, Masarykovo nám.1</v>
      </c>
      <c r="G109" s="39"/>
      <c r="H109" s="39"/>
      <c r="I109" s="149" t="s">
        <v>32</v>
      </c>
      <c r="J109" s="36" t="str">
        <f>E19</f>
        <v>Ing.arch. Tomáš Kudělka, Kunín 104, 742 53</v>
      </c>
      <c r="K109" s="39"/>
      <c r="L109" s="43"/>
    </row>
    <row r="110" spans="2:12" s="1" customFormat="1" ht="15.6" customHeight="1">
      <c r="B110" s="38"/>
      <c r="C110" s="32" t="s">
        <v>30</v>
      </c>
      <c r="D110" s="39"/>
      <c r="E110" s="39"/>
      <c r="F110" s="27" t="str">
        <f>IF(E16="","",E16)</f>
        <v>Vyplň údaj</v>
      </c>
      <c r="G110" s="39"/>
      <c r="H110" s="39"/>
      <c r="I110" s="149" t="s">
        <v>38</v>
      </c>
      <c r="J110" s="36" t="str">
        <f>E22</f>
        <v>M.Procházková</v>
      </c>
      <c r="K110" s="39"/>
      <c r="L110" s="43"/>
    </row>
    <row r="111" spans="2:12" s="1" customFormat="1" ht="10.3" customHeight="1">
      <c r="B111" s="38"/>
      <c r="C111" s="39"/>
      <c r="D111" s="39"/>
      <c r="E111" s="39"/>
      <c r="F111" s="39"/>
      <c r="G111" s="39"/>
      <c r="H111" s="39"/>
      <c r="I111" s="147"/>
      <c r="J111" s="39"/>
      <c r="K111" s="39"/>
      <c r="L111" s="43"/>
    </row>
    <row r="112" spans="2:20" s="9" customFormat="1" ht="29.25" customHeight="1">
      <c r="B112" s="196"/>
      <c r="C112" s="197" t="s">
        <v>133</v>
      </c>
      <c r="D112" s="198" t="s">
        <v>68</v>
      </c>
      <c r="E112" s="198" t="s">
        <v>64</v>
      </c>
      <c r="F112" s="198" t="s">
        <v>65</v>
      </c>
      <c r="G112" s="198" t="s">
        <v>134</v>
      </c>
      <c r="H112" s="198" t="s">
        <v>135</v>
      </c>
      <c r="I112" s="199" t="s">
        <v>136</v>
      </c>
      <c r="J112" s="200" t="s">
        <v>128</v>
      </c>
      <c r="K112" s="201" t="s">
        <v>137</v>
      </c>
      <c r="L112" s="202"/>
      <c r="M112" s="95" t="s">
        <v>1</v>
      </c>
      <c r="N112" s="96" t="s">
        <v>47</v>
      </c>
      <c r="O112" s="96" t="s">
        <v>138</v>
      </c>
      <c r="P112" s="96" t="s">
        <v>139</v>
      </c>
      <c r="Q112" s="96" t="s">
        <v>140</v>
      </c>
      <c r="R112" s="96" t="s">
        <v>141</v>
      </c>
      <c r="S112" s="96" t="s">
        <v>142</v>
      </c>
      <c r="T112" s="97" t="s">
        <v>143</v>
      </c>
    </row>
    <row r="113" spans="2:63" s="1" customFormat="1" ht="22.8" customHeight="1">
      <c r="B113" s="38"/>
      <c r="C113" s="102" t="s">
        <v>144</v>
      </c>
      <c r="D113" s="39"/>
      <c r="E113" s="39"/>
      <c r="F113" s="39"/>
      <c r="G113" s="39"/>
      <c r="H113" s="39"/>
      <c r="I113" s="147"/>
      <c r="J113" s="203">
        <f>BK113</f>
        <v>0</v>
      </c>
      <c r="K113" s="39"/>
      <c r="L113" s="43"/>
      <c r="M113" s="98"/>
      <c r="N113" s="99"/>
      <c r="O113" s="99"/>
      <c r="P113" s="204">
        <f>P114</f>
        <v>0</v>
      </c>
      <c r="Q113" s="99"/>
      <c r="R113" s="204">
        <f>R114</f>
        <v>0</v>
      </c>
      <c r="S113" s="99"/>
      <c r="T113" s="205">
        <f>T114</f>
        <v>0</v>
      </c>
      <c r="AT113" s="17" t="s">
        <v>82</v>
      </c>
      <c r="AU113" s="17" t="s">
        <v>130</v>
      </c>
      <c r="BK113" s="206">
        <f>BK114</f>
        <v>0</v>
      </c>
    </row>
    <row r="114" spans="2:63" s="10" customFormat="1" ht="25.9" customHeight="1">
      <c r="B114" s="207"/>
      <c r="C114" s="208"/>
      <c r="D114" s="209" t="s">
        <v>82</v>
      </c>
      <c r="E114" s="210" t="s">
        <v>145</v>
      </c>
      <c r="F114" s="210" t="s">
        <v>146</v>
      </c>
      <c r="G114" s="208"/>
      <c r="H114" s="208"/>
      <c r="I114" s="211"/>
      <c r="J114" s="212">
        <f>BK114</f>
        <v>0</v>
      </c>
      <c r="K114" s="208"/>
      <c r="L114" s="213"/>
      <c r="M114" s="214"/>
      <c r="N114" s="215"/>
      <c r="O114" s="215"/>
      <c r="P114" s="216">
        <v>0</v>
      </c>
      <c r="Q114" s="215"/>
      <c r="R114" s="216">
        <v>0</v>
      </c>
      <c r="S114" s="215"/>
      <c r="T114" s="217">
        <v>0</v>
      </c>
      <c r="AR114" s="218" t="s">
        <v>37</v>
      </c>
      <c r="AT114" s="219" t="s">
        <v>82</v>
      </c>
      <c r="AU114" s="219" t="s">
        <v>83</v>
      </c>
      <c r="AY114" s="218" t="s">
        <v>147</v>
      </c>
      <c r="BK114" s="220">
        <v>0</v>
      </c>
    </row>
    <row r="115" spans="2:12" s="1" customFormat="1" ht="6.95" customHeight="1">
      <c r="B115" s="61"/>
      <c r="C115" s="62"/>
      <c r="D115" s="62"/>
      <c r="E115" s="62"/>
      <c r="F115" s="62"/>
      <c r="G115" s="62"/>
      <c r="H115" s="62"/>
      <c r="I115" s="180"/>
      <c r="J115" s="62"/>
      <c r="K115" s="62"/>
      <c r="L115" s="43"/>
    </row>
  </sheetData>
  <sheetProtection password="CC35" sheet="1" objects="1" scenarios="1" formatColumns="0" formatRows="0" autoFilter="0"/>
  <autoFilter ref="C112:K114"/>
  <mergeCells count="6">
    <mergeCell ref="E7:H7"/>
    <mergeCell ref="E16:H16"/>
    <mergeCell ref="E25:H25"/>
    <mergeCell ref="E85:H85"/>
    <mergeCell ref="E105:H10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695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0" customWidth="1"/>
    <col min="10" max="10" width="17.28125" style="0" customWidth="1"/>
    <col min="11" max="11" width="17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56" ht="36.95" customHeight="1">
      <c r="AT2" s="17" t="s">
        <v>91</v>
      </c>
      <c r="AZ2" s="221" t="s">
        <v>148</v>
      </c>
      <c r="BA2" s="221" t="s">
        <v>1</v>
      </c>
      <c r="BB2" s="221" t="s">
        <v>1</v>
      </c>
      <c r="BC2" s="221" t="s">
        <v>149</v>
      </c>
      <c r="BD2" s="221" t="s">
        <v>92</v>
      </c>
    </row>
    <row r="3" spans="2:5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0"/>
      <c r="AT3" s="17" t="s">
        <v>92</v>
      </c>
      <c r="AZ3" s="221" t="s">
        <v>150</v>
      </c>
      <c r="BA3" s="221" t="s">
        <v>1</v>
      </c>
      <c r="BB3" s="221" t="s">
        <v>1</v>
      </c>
      <c r="BC3" s="221" t="s">
        <v>151</v>
      </c>
      <c r="BD3" s="221" t="s">
        <v>92</v>
      </c>
    </row>
    <row r="4" spans="2:56" ht="24.95" customHeight="1">
      <c r="B4" s="20"/>
      <c r="D4" s="144" t="s">
        <v>125</v>
      </c>
      <c r="L4" s="20"/>
      <c r="M4" s="145" t="s">
        <v>10</v>
      </c>
      <c r="AT4" s="17" t="s">
        <v>4</v>
      </c>
      <c r="AZ4" s="221" t="s">
        <v>152</v>
      </c>
      <c r="BA4" s="221" t="s">
        <v>1</v>
      </c>
      <c r="BB4" s="221" t="s">
        <v>1</v>
      </c>
      <c r="BC4" s="221" t="s">
        <v>153</v>
      </c>
      <c r="BD4" s="221" t="s">
        <v>92</v>
      </c>
    </row>
    <row r="5" spans="2:56" ht="6.95" customHeight="1">
      <c r="B5" s="20"/>
      <c r="L5" s="20"/>
      <c r="AZ5" s="221" t="s">
        <v>154</v>
      </c>
      <c r="BA5" s="221" t="s">
        <v>1</v>
      </c>
      <c r="BB5" s="221" t="s">
        <v>1</v>
      </c>
      <c r="BC5" s="221" t="s">
        <v>155</v>
      </c>
      <c r="BD5" s="221" t="s">
        <v>92</v>
      </c>
    </row>
    <row r="6" spans="2:56" ht="12" customHeight="1">
      <c r="B6" s="20"/>
      <c r="D6" s="146" t="s">
        <v>16</v>
      </c>
      <c r="L6" s="20"/>
      <c r="AZ6" s="221" t="s">
        <v>156</v>
      </c>
      <c r="BA6" s="221" t="s">
        <v>1</v>
      </c>
      <c r="BB6" s="221" t="s">
        <v>1</v>
      </c>
      <c r="BC6" s="221" t="s">
        <v>157</v>
      </c>
      <c r="BD6" s="221" t="s">
        <v>92</v>
      </c>
    </row>
    <row r="7" spans="2:56" ht="14.4" customHeight="1">
      <c r="B7" s="20"/>
      <c r="E7" s="222" t="str">
        <f>'Rekapitulace stavby'!K6</f>
        <v>Úpravy zahrady MŠ Jubilejní Nový Jičín, na parc.č. 384/38, k.ú. NJ-DHP</v>
      </c>
      <c r="F7" s="146"/>
      <c r="G7" s="146"/>
      <c r="H7" s="146"/>
      <c r="L7" s="20"/>
      <c r="AZ7" s="221" t="s">
        <v>158</v>
      </c>
      <c r="BA7" s="221" t="s">
        <v>1</v>
      </c>
      <c r="BB7" s="221" t="s">
        <v>1</v>
      </c>
      <c r="BC7" s="221" t="s">
        <v>159</v>
      </c>
      <c r="BD7" s="221" t="s">
        <v>92</v>
      </c>
    </row>
    <row r="8" spans="2:56" s="1" customFormat="1" ht="12" customHeight="1">
      <c r="B8" s="43"/>
      <c r="D8" s="146" t="s">
        <v>160</v>
      </c>
      <c r="I8" s="147"/>
      <c r="L8" s="43"/>
      <c r="AZ8" s="221" t="s">
        <v>161</v>
      </c>
      <c r="BA8" s="221" t="s">
        <v>1</v>
      </c>
      <c r="BB8" s="221" t="s">
        <v>1</v>
      </c>
      <c r="BC8" s="221" t="s">
        <v>162</v>
      </c>
      <c r="BD8" s="221" t="s">
        <v>92</v>
      </c>
    </row>
    <row r="9" spans="2:56" s="1" customFormat="1" ht="36.95" customHeight="1">
      <c r="B9" s="43"/>
      <c r="E9" s="148" t="s">
        <v>163</v>
      </c>
      <c r="F9" s="1"/>
      <c r="G9" s="1"/>
      <c r="H9" s="1"/>
      <c r="I9" s="147"/>
      <c r="L9" s="43"/>
      <c r="AZ9" s="221" t="s">
        <v>164</v>
      </c>
      <c r="BA9" s="221" t="s">
        <v>1</v>
      </c>
      <c r="BB9" s="221" t="s">
        <v>1</v>
      </c>
      <c r="BC9" s="221" t="s">
        <v>165</v>
      </c>
      <c r="BD9" s="221" t="s">
        <v>92</v>
      </c>
    </row>
    <row r="10" spans="2:56" s="1" customFormat="1" ht="12">
      <c r="B10" s="43"/>
      <c r="I10" s="147"/>
      <c r="L10" s="43"/>
      <c r="AZ10" s="221" t="s">
        <v>166</v>
      </c>
      <c r="BA10" s="221" t="s">
        <v>1</v>
      </c>
      <c r="BB10" s="221" t="s">
        <v>1</v>
      </c>
      <c r="BC10" s="221" t="s">
        <v>167</v>
      </c>
      <c r="BD10" s="221" t="s">
        <v>92</v>
      </c>
    </row>
    <row r="11" spans="2:56" s="1" customFormat="1" ht="12" customHeight="1">
      <c r="B11" s="43"/>
      <c r="D11" s="146" t="s">
        <v>18</v>
      </c>
      <c r="F11" s="135" t="s">
        <v>1</v>
      </c>
      <c r="I11" s="149" t="s">
        <v>19</v>
      </c>
      <c r="J11" s="135" t="s">
        <v>1</v>
      </c>
      <c r="L11" s="43"/>
      <c r="AZ11" s="221" t="s">
        <v>168</v>
      </c>
      <c r="BA11" s="221" t="s">
        <v>1</v>
      </c>
      <c r="BB11" s="221" t="s">
        <v>1</v>
      </c>
      <c r="BC11" s="221" t="s">
        <v>169</v>
      </c>
      <c r="BD11" s="221" t="s">
        <v>92</v>
      </c>
    </row>
    <row r="12" spans="2:56" s="1" customFormat="1" ht="12" customHeight="1">
      <c r="B12" s="43"/>
      <c r="D12" s="146" t="s">
        <v>20</v>
      </c>
      <c r="F12" s="135" t="s">
        <v>21</v>
      </c>
      <c r="I12" s="149" t="s">
        <v>22</v>
      </c>
      <c r="J12" s="150" t="str">
        <f>'Rekapitulace stavby'!AN8</f>
        <v>16. 4. 2020</v>
      </c>
      <c r="L12" s="43"/>
      <c r="AZ12" s="221" t="s">
        <v>170</v>
      </c>
      <c r="BA12" s="221" t="s">
        <v>1</v>
      </c>
      <c r="BB12" s="221" t="s">
        <v>1</v>
      </c>
      <c r="BC12" s="221" t="s">
        <v>171</v>
      </c>
      <c r="BD12" s="221" t="s">
        <v>92</v>
      </c>
    </row>
    <row r="13" spans="2:56" s="1" customFormat="1" ht="10.8" customHeight="1">
      <c r="B13" s="43"/>
      <c r="I13" s="147"/>
      <c r="L13" s="43"/>
      <c r="AZ13" s="221" t="s">
        <v>172</v>
      </c>
      <c r="BA13" s="221" t="s">
        <v>1</v>
      </c>
      <c r="BB13" s="221" t="s">
        <v>1</v>
      </c>
      <c r="BC13" s="221" t="s">
        <v>173</v>
      </c>
      <c r="BD13" s="221" t="s">
        <v>92</v>
      </c>
    </row>
    <row r="14" spans="2:56" s="1" customFormat="1" ht="12" customHeight="1">
      <c r="B14" s="43"/>
      <c r="D14" s="146" t="s">
        <v>24</v>
      </c>
      <c r="I14" s="149" t="s">
        <v>25</v>
      </c>
      <c r="J14" s="135" t="s">
        <v>26</v>
      </c>
      <c r="L14" s="43"/>
      <c r="AZ14" s="221" t="s">
        <v>174</v>
      </c>
      <c r="BA14" s="221" t="s">
        <v>1</v>
      </c>
      <c r="BB14" s="221" t="s">
        <v>1</v>
      </c>
      <c r="BC14" s="221" t="s">
        <v>175</v>
      </c>
      <c r="BD14" s="221" t="s">
        <v>92</v>
      </c>
    </row>
    <row r="15" spans="2:56" s="1" customFormat="1" ht="18" customHeight="1">
      <c r="B15" s="43"/>
      <c r="E15" s="135" t="s">
        <v>27</v>
      </c>
      <c r="I15" s="149" t="s">
        <v>28</v>
      </c>
      <c r="J15" s="135" t="s">
        <v>29</v>
      </c>
      <c r="L15" s="43"/>
      <c r="AZ15" s="221" t="s">
        <v>176</v>
      </c>
      <c r="BA15" s="221" t="s">
        <v>1</v>
      </c>
      <c r="BB15" s="221" t="s">
        <v>1</v>
      </c>
      <c r="BC15" s="221" t="s">
        <v>177</v>
      </c>
      <c r="BD15" s="221" t="s">
        <v>92</v>
      </c>
    </row>
    <row r="16" spans="2:56" s="1" customFormat="1" ht="6.95" customHeight="1">
      <c r="B16" s="43"/>
      <c r="I16" s="147"/>
      <c r="L16" s="43"/>
      <c r="AZ16" s="221" t="s">
        <v>178</v>
      </c>
      <c r="BA16" s="221" t="s">
        <v>1</v>
      </c>
      <c r="BB16" s="221" t="s">
        <v>1</v>
      </c>
      <c r="BC16" s="221" t="s">
        <v>179</v>
      </c>
      <c r="BD16" s="221" t="s">
        <v>92</v>
      </c>
    </row>
    <row r="17" spans="2:56" s="1" customFormat="1" ht="12" customHeight="1">
      <c r="B17" s="43"/>
      <c r="D17" s="146" t="s">
        <v>30</v>
      </c>
      <c r="I17" s="149" t="s">
        <v>25</v>
      </c>
      <c r="J17" s="33" t="str">
        <f>'Rekapitulace stavby'!AN13</f>
        <v>Vyplň údaj</v>
      </c>
      <c r="L17" s="43"/>
      <c r="AZ17" s="221" t="s">
        <v>180</v>
      </c>
      <c r="BA17" s="221" t="s">
        <v>1</v>
      </c>
      <c r="BB17" s="221" t="s">
        <v>1</v>
      </c>
      <c r="BC17" s="221" t="s">
        <v>181</v>
      </c>
      <c r="BD17" s="221" t="s">
        <v>92</v>
      </c>
    </row>
    <row r="18" spans="2:56" s="1" customFormat="1" ht="18" customHeight="1">
      <c r="B18" s="43"/>
      <c r="E18" s="33" t="str">
        <f>'Rekapitulace stavby'!E14</f>
        <v>Vyplň údaj</v>
      </c>
      <c r="F18" s="135"/>
      <c r="G18" s="135"/>
      <c r="H18" s="135"/>
      <c r="I18" s="149" t="s">
        <v>28</v>
      </c>
      <c r="J18" s="33" t="str">
        <f>'Rekapitulace stavby'!AN14</f>
        <v>Vyplň údaj</v>
      </c>
      <c r="L18" s="43"/>
      <c r="AZ18" s="221" t="s">
        <v>182</v>
      </c>
      <c r="BA18" s="221" t="s">
        <v>1</v>
      </c>
      <c r="BB18" s="221" t="s">
        <v>1</v>
      </c>
      <c r="BC18" s="221" t="s">
        <v>183</v>
      </c>
      <c r="BD18" s="221" t="s">
        <v>92</v>
      </c>
    </row>
    <row r="19" spans="2:56" s="1" customFormat="1" ht="6.95" customHeight="1">
      <c r="B19" s="43"/>
      <c r="I19" s="147"/>
      <c r="L19" s="43"/>
      <c r="AZ19" s="221" t="s">
        <v>184</v>
      </c>
      <c r="BA19" s="221" t="s">
        <v>1</v>
      </c>
      <c r="BB19" s="221" t="s">
        <v>1</v>
      </c>
      <c r="BC19" s="221" t="s">
        <v>185</v>
      </c>
      <c r="BD19" s="221" t="s">
        <v>92</v>
      </c>
    </row>
    <row r="20" spans="2:56" s="1" customFormat="1" ht="12" customHeight="1">
      <c r="B20" s="43"/>
      <c r="D20" s="146" t="s">
        <v>32</v>
      </c>
      <c r="I20" s="149" t="s">
        <v>25</v>
      </c>
      <c r="J20" s="135" t="s">
        <v>33</v>
      </c>
      <c r="L20" s="43"/>
      <c r="AZ20" s="221" t="s">
        <v>186</v>
      </c>
      <c r="BA20" s="221" t="s">
        <v>1</v>
      </c>
      <c r="BB20" s="221" t="s">
        <v>1</v>
      </c>
      <c r="BC20" s="221" t="s">
        <v>187</v>
      </c>
      <c r="BD20" s="221" t="s">
        <v>92</v>
      </c>
    </row>
    <row r="21" spans="2:56" s="1" customFormat="1" ht="18" customHeight="1">
      <c r="B21" s="43"/>
      <c r="E21" s="135" t="s">
        <v>34</v>
      </c>
      <c r="I21" s="149" t="s">
        <v>28</v>
      </c>
      <c r="J21" s="135" t="s">
        <v>35</v>
      </c>
      <c r="L21" s="43"/>
      <c r="AZ21" s="221" t="s">
        <v>188</v>
      </c>
      <c r="BA21" s="221" t="s">
        <v>1</v>
      </c>
      <c r="BB21" s="221" t="s">
        <v>1</v>
      </c>
      <c r="BC21" s="221" t="s">
        <v>189</v>
      </c>
      <c r="BD21" s="221" t="s">
        <v>92</v>
      </c>
    </row>
    <row r="22" spans="2:56" s="1" customFormat="1" ht="6.95" customHeight="1">
      <c r="B22" s="43"/>
      <c r="I22" s="147"/>
      <c r="L22" s="43"/>
      <c r="AZ22" s="221" t="s">
        <v>190</v>
      </c>
      <c r="BA22" s="221" t="s">
        <v>1</v>
      </c>
      <c r="BB22" s="221" t="s">
        <v>1</v>
      </c>
      <c r="BC22" s="221" t="s">
        <v>191</v>
      </c>
      <c r="BD22" s="221" t="s">
        <v>92</v>
      </c>
    </row>
    <row r="23" spans="2:56" s="1" customFormat="1" ht="12" customHeight="1">
      <c r="B23" s="43"/>
      <c r="D23" s="146" t="s">
        <v>38</v>
      </c>
      <c r="I23" s="149" t="s">
        <v>25</v>
      </c>
      <c r="J23" s="135" t="s">
        <v>39</v>
      </c>
      <c r="L23" s="43"/>
      <c r="AZ23" s="221" t="s">
        <v>192</v>
      </c>
      <c r="BA23" s="221" t="s">
        <v>1</v>
      </c>
      <c r="BB23" s="221" t="s">
        <v>1</v>
      </c>
      <c r="BC23" s="221" t="s">
        <v>193</v>
      </c>
      <c r="BD23" s="221" t="s">
        <v>92</v>
      </c>
    </row>
    <row r="24" spans="2:56" s="1" customFormat="1" ht="18" customHeight="1">
      <c r="B24" s="43"/>
      <c r="E24" s="135" t="s">
        <v>41</v>
      </c>
      <c r="I24" s="149" t="s">
        <v>28</v>
      </c>
      <c r="J24" s="135" t="s">
        <v>1</v>
      </c>
      <c r="L24" s="43"/>
      <c r="AZ24" s="221" t="s">
        <v>194</v>
      </c>
      <c r="BA24" s="221" t="s">
        <v>1</v>
      </c>
      <c r="BB24" s="221" t="s">
        <v>1</v>
      </c>
      <c r="BC24" s="221" t="s">
        <v>195</v>
      </c>
      <c r="BD24" s="221" t="s">
        <v>92</v>
      </c>
    </row>
    <row r="25" spans="2:56" s="1" customFormat="1" ht="6.95" customHeight="1">
      <c r="B25" s="43"/>
      <c r="I25" s="147"/>
      <c r="L25" s="43"/>
      <c r="AZ25" s="221" t="s">
        <v>196</v>
      </c>
      <c r="BA25" s="221" t="s">
        <v>1</v>
      </c>
      <c r="BB25" s="221" t="s">
        <v>1</v>
      </c>
      <c r="BC25" s="221" t="s">
        <v>197</v>
      </c>
      <c r="BD25" s="221" t="s">
        <v>92</v>
      </c>
    </row>
    <row r="26" spans="2:56" s="1" customFormat="1" ht="12" customHeight="1">
      <c r="B26" s="43"/>
      <c r="D26" s="146" t="s">
        <v>42</v>
      </c>
      <c r="I26" s="147"/>
      <c r="L26" s="43"/>
      <c r="AZ26" s="221" t="s">
        <v>198</v>
      </c>
      <c r="BA26" s="221" t="s">
        <v>1</v>
      </c>
      <c r="BB26" s="221" t="s">
        <v>1</v>
      </c>
      <c r="BC26" s="221" t="s">
        <v>199</v>
      </c>
      <c r="BD26" s="221" t="s">
        <v>92</v>
      </c>
    </row>
    <row r="27" spans="2:56" s="7" customFormat="1" ht="14.4" customHeight="1">
      <c r="B27" s="151"/>
      <c r="E27" s="152" t="s">
        <v>1</v>
      </c>
      <c r="F27" s="152"/>
      <c r="G27" s="152"/>
      <c r="H27" s="152"/>
      <c r="I27" s="153"/>
      <c r="L27" s="151"/>
      <c r="AZ27" s="223" t="s">
        <v>200</v>
      </c>
      <c r="BA27" s="223" t="s">
        <v>1</v>
      </c>
      <c r="BB27" s="223" t="s">
        <v>1</v>
      </c>
      <c r="BC27" s="223" t="s">
        <v>201</v>
      </c>
      <c r="BD27" s="223" t="s">
        <v>92</v>
      </c>
    </row>
    <row r="28" spans="2:56" s="1" customFormat="1" ht="6.95" customHeight="1">
      <c r="B28" s="43"/>
      <c r="I28" s="147"/>
      <c r="L28" s="43"/>
      <c r="AZ28" s="221" t="s">
        <v>202</v>
      </c>
      <c r="BA28" s="221" t="s">
        <v>1</v>
      </c>
      <c r="BB28" s="221" t="s">
        <v>1</v>
      </c>
      <c r="BC28" s="221" t="s">
        <v>203</v>
      </c>
      <c r="BD28" s="221" t="s">
        <v>92</v>
      </c>
    </row>
    <row r="29" spans="2:56" s="1" customFormat="1" ht="6.95" customHeight="1">
      <c r="B29" s="43"/>
      <c r="D29" s="78"/>
      <c r="E29" s="78"/>
      <c r="F29" s="78"/>
      <c r="G29" s="78"/>
      <c r="H29" s="78"/>
      <c r="I29" s="154"/>
      <c r="J29" s="78"/>
      <c r="K29" s="78"/>
      <c r="L29" s="43"/>
      <c r="AZ29" s="221" t="s">
        <v>204</v>
      </c>
      <c r="BA29" s="221" t="s">
        <v>1</v>
      </c>
      <c r="BB29" s="221" t="s">
        <v>1</v>
      </c>
      <c r="BC29" s="221" t="s">
        <v>205</v>
      </c>
      <c r="BD29" s="221" t="s">
        <v>92</v>
      </c>
    </row>
    <row r="30" spans="2:56" s="1" customFormat="1" ht="25.4" customHeight="1">
      <c r="B30" s="43"/>
      <c r="D30" s="155" t="s">
        <v>43</v>
      </c>
      <c r="I30" s="147"/>
      <c r="J30" s="156">
        <f>ROUND(J143,0)</f>
        <v>0</v>
      </c>
      <c r="L30" s="43"/>
      <c r="AZ30" s="221" t="s">
        <v>206</v>
      </c>
      <c r="BA30" s="221" t="s">
        <v>1</v>
      </c>
      <c r="BB30" s="221" t="s">
        <v>1</v>
      </c>
      <c r="BC30" s="221" t="s">
        <v>207</v>
      </c>
      <c r="BD30" s="221" t="s">
        <v>92</v>
      </c>
    </row>
    <row r="31" spans="2:56" s="1" customFormat="1" ht="6.95" customHeight="1">
      <c r="B31" s="43"/>
      <c r="D31" s="78"/>
      <c r="E31" s="78"/>
      <c r="F31" s="78"/>
      <c r="G31" s="78"/>
      <c r="H31" s="78"/>
      <c r="I31" s="154"/>
      <c r="J31" s="78"/>
      <c r="K31" s="78"/>
      <c r="L31" s="43"/>
      <c r="AZ31" s="221" t="s">
        <v>208</v>
      </c>
      <c r="BA31" s="221" t="s">
        <v>1</v>
      </c>
      <c r="BB31" s="221" t="s">
        <v>1</v>
      </c>
      <c r="BC31" s="221" t="s">
        <v>209</v>
      </c>
      <c r="BD31" s="221" t="s">
        <v>92</v>
      </c>
    </row>
    <row r="32" spans="2:56" s="1" customFormat="1" ht="14.4" customHeight="1">
      <c r="B32" s="43"/>
      <c r="F32" s="157" t="s">
        <v>45</v>
      </c>
      <c r="I32" s="158" t="s">
        <v>44</v>
      </c>
      <c r="J32" s="157" t="s">
        <v>46</v>
      </c>
      <c r="L32" s="43"/>
      <c r="AZ32" s="221" t="s">
        <v>210</v>
      </c>
      <c r="BA32" s="221" t="s">
        <v>1</v>
      </c>
      <c r="BB32" s="221" t="s">
        <v>1</v>
      </c>
      <c r="BC32" s="221" t="s">
        <v>211</v>
      </c>
      <c r="BD32" s="221" t="s">
        <v>92</v>
      </c>
    </row>
    <row r="33" spans="2:56" s="1" customFormat="1" ht="14.4" customHeight="1">
      <c r="B33" s="43"/>
      <c r="D33" s="159" t="s">
        <v>47</v>
      </c>
      <c r="E33" s="146" t="s">
        <v>48</v>
      </c>
      <c r="F33" s="160">
        <f>ROUND((SUM(BE143:BE694)),0)</f>
        <v>0</v>
      </c>
      <c r="I33" s="161">
        <v>0.21</v>
      </c>
      <c r="J33" s="160">
        <f>ROUND(((SUM(BE143:BE694))*I33),0)</f>
        <v>0</v>
      </c>
      <c r="L33" s="43"/>
      <c r="AZ33" s="221" t="s">
        <v>212</v>
      </c>
      <c r="BA33" s="221" t="s">
        <v>1</v>
      </c>
      <c r="BB33" s="221" t="s">
        <v>1</v>
      </c>
      <c r="BC33" s="221" t="s">
        <v>213</v>
      </c>
      <c r="BD33" s="221" t="s">
        <v>92</v>
      </c>
    </row>
    <row r="34" spans="2:56" s="1" customFormat="1" ht="14.4" customHeight="1">
      <c r="B34" s="43"/>
      <c r="E34" s="146" t="s">
        <v>49</v>
      </c>
      <c r="F34" s="160">
        <f>ROUND((SUM(BF143:BF694)),0)</f>
        <v>0</v>
      </c>
      <c r="I34" s="161">
        <v>0.15</v>
      </c>
      <c r="J34" s="160">
        <f>ROUND(((SUM(BF143:BF694))*I34),0)</f>
        <v>0</v>
      </c>
      <c r="L34" s="43"/>
      <c r="AZ34" s="221" t="s">
        <v>214</v>
      </c>
      <c r="BA34" s="221" t="s">
        <v>1</v>
      </c>
      <c r="BB34" s="221" t="s">
        <v>1</v>
      </c>
      <c r="BC34" s="221" t="s">
        <v>215</v>
      </c>
      <c r="BD34" s="221" t="s">
        <v>92</v>
      </c>
    </row>
    <row r="35" spans="2:56" s="1" customFormat="1" ht="14.4" customHeight="1" hidden="1">
      <c r="B35" s="43"/>
      <c r="E35" s="146" t="s">
        <v>50</v>
      </c>
      <c r="F35" s="160">
        <f>ROUND((SUM(BG143:BG694)),0)</f>
        <v>0</v>
      </c>
      <c r="I35" s="161">
        <v>0.21</v>
      </c>
      <c r="J35" s="160">
        <f>0</f>
        <v>0</v>
      </c>
      <c r="L35" s="43"/>
      <c r="AZ35" s="221" t="s">
        <v>216</v>
      </c>
      <c r="BA35" s="221" t="s">
        <v>1</v>
      </c>
      <c r="BB35" s="221" t="s">
        <v>1</v>
      </c>
      <c r="BC35" s="221" t="s">
        <v>217</v>
      </c>
      <c r="BD35" s="221" t="s">
        <v>92</v>
      </c>
    </row>
    <row r="36" spans="2:56" s="1" customFormat="1" ht="14.4" customHeight="1" hidden="1">
      <c r="B36" s="43"/>
      <c r="E36" s="146" t="s">
        <v>51</v>
      </c>
      <c r="F36" s="160">
        <f>ROUND((SUM(BH143:BH694)),0)</f>
        <v>0</v>
      </c>
      <c r="I36" s="161">
        <v>0.15</v>
      </c>
      <c r="J36" s="160">
        <f>0</f>
        <v>0</v>
      </c>
      <c r="L36" s="43"/>
      <c r="AZ36" s="221" t="s">
        <v>218</v>
      </c>
      <c r="BA36" s="221" t="s">
        <v>1</v>
      </c>
      <c r="BB36" s="221" t="s">
        <v>1</v>
      </c>
      <c r="BC36" s="221" t="s">
        <v>219</v>
      </c>
      <c r="BD36" s="221" t="s">
        <v>92</v>
      </c>
    </row>
    <row r="37" spans="2:56" s="1" customFormat="1" ht="14.4" customHeight="1" hidden="1">
      <c r="B37" s="43"/>
      <c r="E37" s="146" t="s">
        <v>52</v>
      </c>
      <c r="F37" s="160">
        <f>ROUND((SUM(BI143:BI694)),0)</f>
        <v>0</v>
      </c>
      <c r="I37" s="161">
        <v>0</v>
      </c>
      <c r="J37" s="160">
        <f>0</f>
        <v>0</v>
      </c>
      <c r="L37" s="43"/>
      <c r="AZ37" s="221" t="s">
        <v>220</v>
      </c>
      <c r="BA37" s="221" t="s">
        <v>1</v>
      </c>
      <c r="BB37" s="221" t="s">
        <v>1</v>
      </c>
      <c r="BC37" s="221" t="s">
        <v>221</v>
      </c>
      <c r="BD37" s="221" t="s">
        <v>92</v>
      </c>
    </row>
    <row r="38" spans="2:56" s="1" customFormat="1" ht="6.95" customHeight="1">
      <c r="B38" s="43"/>
      <c r="I38" s="147"/>
      <c r="L38" s="43"/>
      <c r="AZ38" s="221" t="s">
        <v>222</v>
      </c>
      <c r="BA38" s="221" t="s">
        <v>1</v>
      </c>
      <c r="BB38" s="221" t="s">
        <v>1</v>
      </c>
      <c r="BC38" s="221" t="s">
        <v>223</v>
      </c>
      <c r="BD38" s="221" t="s">
        <v>92</v>
      </c>
    </row>
    <row r="39" spans="2:56" s="1" customFormat="1" ht="25.4" customHeight="1">
      <c r="B39" s="43"/>
      <c r="C39" s="162"/>
      <c r="D39" s="163" t="s">
        <v>53</v>
      </c>
      <c r="E39" s="164"/>
      <c r="F39" s="164"/>
      <c r="G39" s="165" t="s">
        <v>54</v>
      </c>
      <c r="H39" s="166" t="s">
        <v>55</v>
      </c>
      <c r="I39" s="167"/>
      <c r="J39" s="168">
        <f>SUM(J30:J37)</f>
        <v>0</v>
      </c>
      <c r="K39" s="169"/>
      <c r="L39" s="43"/>
      <c r="AZ39" s="221" t="s">
        <v>224</v>
      </c>
      <c r="BA39" s="221" t="s">
        <v>1</v>
      </c>
      <c r="BB39" s="221" t="s">
        <v>1</v>
      </c>
      <c r="BC39" s="221" t="s">
        <v>225</v>
      </c>
      <c r="BD39" s="221" t="s">
        <v>92</v>
      </c>
    </row>
    <row r="40" spans="2:56" s="1" customFormat="1" ht="14.4" customHeight="1">
      <c r="B40" s="43"/>
      <c r="I40" s="147"/>
      <c r="L40" s="43"/>
      <c r="AZ40" s="221" t="s">
        <v>226</v>
      </c>
      <c r="BA40" s="221" t="s">
        <v>1</v>
      </c>
      <c r="BB40" s="221" t="s">
        <v>1</v>
      </c>
      <c r="BC40" s="221" t="s">
        <v>227</v>
      </c>
      <c r="BD40" s="221" t="s">
        <v>92</v>
      </c>
    </row>
    <row r="41" spans="2:56" ht="14.4" customHeight="1">
      <c r="B41" s="20"/>
      <c r="L41" s="20"/>
      <c r="AZ41" s="221" t="s">
        <v>228</v>
      </c>
      <c r="BA41" s="221" t="s">
        <v>1</v>
      </c>
      <c r="BB41" s="221" t="s">
        <v>1</v>
      </c>
      <c r="BC41" s="221" t="s">
        <v>229</v>
      </c>
      <c r="BD41" s="221" t="s">
        <v>92</v>
      </c>
    </row>
    <row r="42" spans="2:56" ht="14.4" customHeight="1">
      <c r="B42" s="20"/>
      <c r="L42" s="20"/>
      <c r="AZ42" s="221" t="s">
        <v>230</v>
      </c>
      <c r="BA42" s="221" t="s">
        <v>1</v>
      </c>
      <c r="BB42" s="221" t="s">
        <v>1</v>
      </c>
      <c r="BC42" s="221" t="s">
        <v>231</v>
      </c>
      <c r="BD42" s="221" t="s">
        <v>92</v>
      </c>
    </row>
    <row r="43" spans="2:56" ht="14.4" customHeight="1">
      <c r="B43" s="20"/>
      <c r="L43" s="20"/>
      <c r="AZ43" s="221" t="s">
        <v>232</v>
      </c>
      <c r="BA43" s="221" t="s">
        <v>1</v>
      </c>
      <c r="BB43" s="221" t="s">
        <v>1</v>
      </c>
      <c r="BC43" s="221" t="s">
        <v>233</v>
      </c>
      <c r="BD43" s="221" t="s">
        <v>92</v>
      </c>
    </row>
    <row r="44" spans="2:56" ht="14.4" customHeight="1">
      <c r="B44" s="20"/>
      <c r="L44" s="20"/>
      <c r="AZ44" s="221" t="s">
        <v>234</v>
      </c>
      <c r="BA44" s="221" t="s">
        <v>1</v>
      </c>
      <c r="BB44" s="221" t="s">
        <v>1</v>
      </c>
      <c r="BC44" s="221" t="s">
        <v>235</v>
      </c>
      <c r="BD44" s="221" t="s">
        <v>92</v>
      </c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70" t="s">
        <v>56</v>
      </c>
      <c r="E50" s="171"/>
      <c r="F50" s="171"/>
      <c r="G50" s="170" t="s">
        <v>57</v>
      </c>
      <c r="H50" s="171"/>
      <c r="I50" s="172"/>
      <c r="J50" s="171"/>
      <c r="K50" s="171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73" t="s">
        <v>58</v>
      </c>
      <c r="E61" s="174"/>
      <c r="F61" s="175" t="s">
        <v>59</v>
      </c>
      <c r="G61" s="173" t="s">
        <v>58</v>
      </c>
      <c r="H61" s="174"/>
      <c r="I61" s="176"/>
      <c r="J61" s="177" t="s">
        <v>59</v>
      </c>
      <c r="K61" s="174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70" t="s">
        <v>60</v>
      </c>
      <c r="E65" s="171"/>
      <c r="F65" s="171"/>
      <c r="G65" s="170" t="s">
        <v>61</v>
      </c>
      <c r="H65" s="171"/>
      <c r="I65" s="172"/>
      <c r="J65" s="171"/>
      <c r="K65" s="171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73" t="s">
        <v>58</v>
      </c>
      <c r="E76" s="174"/>
      <c r="F76" s="175" t="s">
        <v>59</v>
      </c>
      <c r="G76" s="173" t="s">
        <v>58</v>
      </c>
      <c r="H76" s="174"/>
      <c r="I76" s="176"/>
      <c r="J76" s="177" t="s">
        <v>59</v>
      </c>
      <c r="K76" s="174"/>
      <c r="L76" s="43"/>
    </row>
    <row r="77" spans="2:12" s="1" customFormat="1" ht="14.4" customHeight="1"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43"/>
    </row>
    <row r="81" spans="2:12" s="1" customFormat="1" ht="6.95" customHeight="1"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43"/>
    </row>
    <row r="82" spans="2:12" s="1" customFormat="1" ht="24.95" customHeight="1">
      <c r="B82" s="38"/>
      <c r="C82" s="23" t="s">
        <v>126</v>
      </c>
      <c r="D82" s="39"/>
      <c r="E82" s="39"/>
      <c r="F82" s="39"/>
      <c r="G82" s="39"/>
      <c r="H82" s="39"/>
      <c r="I82" s="14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7"/>
      <c r="J84" s="39"/>
      <c r="K84" s="39"/>
      <c r="L84" s="43"/>
    </row>
    <row r="85" spans="2:12" s="1" customFormat="1" ht="14.4" customHeight="1">
      <c r="B85" s="38"/>
      <c r="C85" s="39"/>
      <c r="D85" s="39"/>
      <c r="E85" s="224" t="str">
        <f>E7</f>
        <v>Úpravy zahrady MŠ Jubilejní Nový Jičín, na parc.č. 384/38, k.ú. NJ-DHP</v>
      </c>
      <c r="F85" s="32"/>
      <c r="G85" s="32"/>
      <c r="H85" s="32"/>
      <c r="I85" s="147"/>
      <c r="J85" s="39"/>
      <c r="K85" s="39"/>
      <c r="L85" s="43"/>
    </row>
    <row r="86" spans="2:12" s="1" customFormat="1" ht="12" customHeight="1">
      <c r="B86" s="38"/>
      <c r="C86" s="32" t="s">
        <v>160</v>
      </c>
      <c r="D86" s="39"/>
      <c r="E86" s="39"/>
      <c r="F86" s="39"/>
      <c r="G86" s="39"/>
      <c r="H86" s="39"/>
      <c r="I86" s="147"/>
      <c r="J86" s="39"/>
      <c r="K86" s="39"/>
      <c r="L86" s="43"/>
    </row>
    <row r="87" spans="2:12" s="1" customFormat="1" ht="14.4" customHeight="1">
      <c r="B87" s="38"/>
      <c r="C87" s="39"/>
      <c r="D87" s="39"/>
      <c r="E87" s="71" t="str">
        <f>E9</f>
        <v>088-B-1 - SO 01 - Zahrada mateřské školy</v>
      </c>
      <c r="F87" s="39"/>
      <c r="G87" s="39"/>
      <c r="H87" s="39"/>
      <c r="I87" s="14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parc.č. 384/38, k.ú. NJ-DHP</v>
      </c>
      <c r="G89" s="39"/>
      <c r="H89" s="39"/>
      <c r="I89" s="149" t="s">
        <v>22</v>
      </c>
      <c r="J89" s="74" t="str">
        <f>IF(J12="","",J12)</f>
        <v>16. 4. 2020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7"/>
      <c r="J90" s="39"/>
      <c r="K90" s="39"/>
      <c r="L90" s="43"/>
    </row>
    <row r="91" spans="2:12" s="1" customFormat="1" ht="55.2" customHeight="1">
      <c r="B91" s="38"/>
      <c r="C91" s="32" t="s">
        <v>24</v>
      </c>
      <c r="D91" s="39"/>
      <c r="E91" s="39"/>
      <c r="F91" s="27" t="str">
        <f>E15</f>
        <v>Město Nový Jičín, Masarykovo nám.1</v>
      </c>
      <c r="G91" s="39"/>
      <c r="H91" s="39"/>
      <c r="I91" s="149" t="s">
        <v>32</v>
      </c>
      <c r="J91" s="36" t="str">
        <f>E21</f>
        <v>Ing.arch. Tomáš Kudělka, Kunín 104, 742 53</v>
      </c>
      <c r="K91" s="39"/>
      <c r="L91" s="43"/>
    </row>
    <row r="92" spans="2:12" s="1" customFormat="1" ht="15.6" customHeight="1">
      <c r="B92" s="38"/>
      <c r="C92" s="32" t="s">
        <v>30</v>
      </c>
      <c r="D92" s="39"/>
      <c r="E92" s="39"/>
      <c r="F92" s="27" t="str">
        <f>IF(E18="","",E18)</f>
        <v>Vyplň údaj</v>
      </c>
      <c r="G92" s="39"/>
      <c r="H92" s="39"/>
      <c r="I92" s="149" t="s">
        <v>38</v>
      </c>
      <c r="J92" s="36" t="str">
        <f>E24</f>
        <v>M.Procházková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7"/>
      <c r="J93" s="39"/>
      <c r="K93" s="39"/>
      <c r="L93" s="43"/>
    </row>
    <row r="94" spans="2:12" s="1" customFormat="1" ht="29.25" customHeight="1">
      <c r="B94" s="38"/>
      <c r="C94" s="184" t="s">
        <v>127</v>
      </c>
      <c r="D94" s="185"/>
      <c r="E94" s="185"/>
      <c r="F94" s="185"/>
      <c r="G94" s="185"/>
      <c r="H94" s="185"/>
      <c r="I94" s="186"/>
      <c r="J94" s="187" t="s">
        <v>128</v>
      </c>
      <c r="K94" s="185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7"/>
      <c r="J95" s="39"/>
      <c r="K95" s="39"/>
      <c r="L95" s="43"/>
    </row>
    <row r="96" spans="2:47" s="1" customFormat="1" ht="22.8" customHeight="1">
      <c r="B96" s="38"/>
      <c r="C96" s="188" t="s">
        <v>129</v>
      </c>
      <c r="D96" s="39"/>
      <c r="E96" s="39"/>
      <c r="F96" s="39"/>
      <c r="G96" s="39"/>
      <c r="H96" s="39"/>
      <c r="I96" s="147"/>
      <c r="J96" s="105">
        <f>J143</f>
        <v>0</v>
      </c>
      <c r="K96" s="39"/>
      <c r="L96" s="43"/>
      <c r="AU96" s="17" t="s">
        <v>130</v>
      </c>
    </row>
    <row r="97" spans="2:12" s="8" customFormat="1" ht="24.95" customHeight="1">
      <c r="B97" s="189"/>
      <c r="C97" s="190"/>
      <c r="D97" s="191" t="s">
        <v>131</v>
      </c>
      <c r="E97" s="192"/>
      <c r="F97" s="192"/>
      <c r="G97" s="192"/>
      <c r="H97" s="192"/>
      <c r="I97" s="193"/>
      <c r="J97" s="194">
        <f>J144</f>
        <v>0</v>
      </c>
      <c r="K97" s="190"/>
      <c r="L97" s="195"/>
    </row>
    <row r="98" spans="2:12" s="11" customFormat="1" ht="19.9" customHeight="1">
      <c r="B98" s="225"/>
      <c r="C98" s="127"/>
      <c r="D98" s="226" t="s">
        <v>236</v>
      </c>
      <c r="E98" s="227"/>
      <c r="F98" s="227"/>
      <c r="G98" s="227"/>
      <c r="H98" s="227"/>
      <c r="I98" s="228"/>
      <c r="J98" s="229">
        <f>J145</f>
        <v>0</v>
      </c>
      <c r="K98" s="127"/>
      <c r="L98" s="230"/>
    </row>
    <row r="99" spans="2:12" s="11" customFormat="1" ht="19.9" customHeight="1">
      <c r="B99" s="225"/>
      <c r="C99" s="127"/>
      <c r="D99" s="226" t="s">
        <v>237</v>
      </c>
      <c r="E99" s="227"/>
      <c r="F99" s="227"/>
      <c r="G99" s="227"/>
      <c r="H99" s="227"/>
      <c r="I99" s="228"/>
      <c r="J99" s="229">
        <f>J244</f>
        <v>0</v>
      </c>
      <c r="K99" s="127"/>
      <c r="L99" s="230"/>
    </row>
    <row r="100" spans="2:12" s="11" customFormat="1" ht="19.9" customHeight="1">
      <c r="B100" s="225"/>
      <c r="C100" s="127"/>
      <c r="D100" s="226" t="s">
        <v>238</v>
      </c>
      <c r="E100" s="227"/>
      <c r="F100" s="227"/>
      <c r="G100" s="227"/>
      <c r="H100" s="227"/>
      <c r="I100" s="228"/>
      <c r="J100" s="229">
        <f>J268</f>
        <v>0</v>
      </c>
      <c r="K100" s="127"/>
      <c r="L100" s="230"/>
    </row>
    <row r="101" spans="2:12" s="11" customFormat="1" ht="19.9" customHeight="1">
      <c r="B101" s="225"/>
      <c r="C101" s="127"/>
      <c r="D101" s="226" t="s">
        <v>239</v>
      </c>
      <c r="E101" s="227"/>
      <c r="F101" s="227"/>
      <c r="G101" s="227"/>
      <c r="H101" s="227"/>
      <c r="I101" s="228"/>
      <c r="J101" s="229">
        <f>J285</f>
        <v>0</v>
      </c>
      <c r="K101" s="127"/>
      <c r="L101" s="230"/>
    </row>
    <row r="102" spans="2:12" s="11" customFormat="1" ht="19.9" customHeight="1">
      <c r="B102" s="225"/>
      <c r="C102" s="127"/>
      <c r="D102" s="226" t="s">
        <v>240</v>
      </c>
      <c r="E102" s="227"/>
      <c r="F102" s="227"/>
      <c r="G102" s="227"/>
      <c r="H102" s="227"/>
      <c r="I102" s="228"/>
      <c r="J102" s="229">
        <f>J315</f>
        <v>0</v>
      </c>
      <c r="K102" s="127"/>
      <c r="L102" s="230"/>
    </row>
    <row r="103" spans="2:12" s="11" customFormat="1" ht="19.9" customHeight="1">
      <c r="B103" s="225"/>
      <c r="C103" s="127"/>
      <c r="D103" s="226" t="s">
        <v>241</v>
      </c>
      <c r="E103" s="227"/>
      <c r="F103" s="227"/>
      <c r="G103" s="227"/>
      <c r="H103" s="227"/>
      <c r="I103" s="228"/>
      <c r="J103" s="229">
        <f>J423</f>
        <v>0</v>
      </c>
      <c r="K103" s="127"/>
      <c r="L103" s="230"/>
    </row>
    <row r="104" spans="2:12" s="11" customFormat="1" ht="19.9" customHeight="1">
      <c r="B104" s="225"/>
      <c r="C104" s="127"/>
      <c r="D104" s="226" t="s">
        <v>242</v>
      </c>
      <c r="E104" s="227"/>
      <c r="F104" s="227"/>
      <c r="G104" s="227"/>
      <c r="H104" s="227"/>
      <c r="I104" s="228"/>
      <c r="J104" s="229">
        <f>J426</f>
        <v>0</v>
      </c>
      <c r="K104" s="127"/>
      <c r="L104" s="230"/>
    </row>
    <row r="105" spans="2:12" s="11" customFormat="1" ht="19.9" customHeight="1">
      <c r="B105" s="225"/>
      <c r="C105" s="127"/>
      <c r="D105" s="226" t="s">
        <v>243</v>
      </c>
      <c r="E105" s="227"/>
      <c r="F105" s="227"/>
      <c r="G105" s="227"/>
      <c r="H105" s="227"/>
      <c r="I105" s="228"/>
      <c r="J105" s="229">
        <f>J435</f>
        <v>0</v>
      </c>
      <c r="K105" s="127"/>
      <c r="L105" s="230"/>
    </row>
    <row r="106" spans="2:12" s="11" customFormat="1" ht="14.85" customHeight="1">
      <c r="B106" s="225"/>
      <c r="C106" s="127"/>
      <c r="D106" s="226" t="s">
        <v>244</v>
      </c>
      <c r="E106" s="227"/>
      <c r="F106" s="227"/>
      <c r="G106" s="227"/>
      <c r="H106" s="227"/>
      <c r="I106" s="228"/>
      <c r="J106" s="229">
        <f>J461</f>
        <v>0</v>
      </c>
      <c r="K106" s="127"/>
      <c r="L106" s="230"/>
    </row>
    <row r="107" spans="2:12" s="11" customFormat="1" ht="14.85" customHeight="1">
      <c r="B107" s="225"/>
      <c r="C107" s="127"/>
      <c r="D107" s="226" t="s">
        <v>245</v>
      </c>
      <c r="E107" s="227"/>
      <c r="F107" s="227"/>
      <c r="G107" s="227"/>
      <c r="H107" s="227"/>
      <c r="I107" s="228"/>
      <c r="J107" s="229">
        <f>J489</f>
        <v>0</v>
      </c>
      <c r="K107" s="127"/>
      <c r="L107" s="230"/>
    </row>
    <row r="108" spans="2:12" s="11" customFormat="1" ht="14.85" customHeight="1">
      <c r="B108" s="225"/>
      <c r="C108" s="127"/>
      <c r="D108" s="226" t="s">
        <v>246</v>
      </c>
      <c r="E108" s="227"/>
      <c r="F108" s="227"/>
      <c r="G108" s="227"/>
      <c r="H108" s="227"/>
      <c r="I108" s="228"/>
      <c r="J108" s="229">
        <f>J553</f>
        <v>0</v>
      </c>
      <c r="K108" s="127"/>
      <c r="L108" s="230"/>
    </row>
    <row r="109" spans="2:12" s="11" customFormat="1" ht="14.85" customHeight="1">
      <c r="B109" s="225"/>
      <c r="C109" s="127"/>
      <c r="D109" s="226" t="s">
        <v>247</v>
      </c>
      <c r="E109" s="227"/>
      <c r="F109" s="227"/>
      <c r="G109" s="227"/>
      <c r="H109" s="227"/>
      <c r="I109" s="228"/>
      <c r="J109" s="229">
        <f>J562</f>
        <v>0</v>
      </c>
      <c r="K109" s="127"/>
      <c r="L109" s="230"/>
    </row>
    <row r="110" spans="2:12" s="11" customFormat="1" ht="19.9" customHeight="1">
      <c r="B110" s="225"/>
      <c r="C110" s="127"/>
      <c r="D110" s="226" t="s">
        <v>248</v>
      </c>
      <c r="E110" s="227"/>
      <c r="F110" s="227"/>
      <c r="G110" s="227"/>
      <c r="H110" s="227"/>
      <c r="I110" s="228"/>
      <c r="J110" s="229">
        <f>J585</f>
        <v>0</v>
      </c>
      <c r="K110" s="127"/>
      <c r="L110" s="230"/>
    </row>
    <row r="111" spans="2:12" s="11" customFormat="1" ht="19.9" customHeight="1">
      <c r="B111" s="225"/>
      <c r="C111" s="127"/>
      <c r="D111" s="226" t="s">
        <v>249</v>
      </c>
      <c r="E111" s="227"/>
      <c r="F111" s="227"/>
      <c r="G111" s="227"/>
      <c r="H111" s="227"/>
      <c r="I111" s="228"/>
      <c r="J111" s="229">
        <f>J600</f>
        <v>0</v>
      </c>
      <c r="K111" s="127"/>
      <c r="L111" s="230"/>
    </row>
    <row r="112" spans="2:12" s="8" customFormat="1" ht="24.95" customHeight="1">
      <c r="B112" s="189"/>
      <c r="C112" s="190"/>
      <c r="D112" s="191" t="s">
        <v>250</v>
      </c>
      <c r="E112" s="192"/>
      <c r="F112" s="192"/>
      <c r="G112" s="192"/>
      <c r="H112" s="192"/>
      <c r="I112" s="193"/>
      <c r="J112" s="194">
        <f>J610</f>
        <v>0</v>
      </c>
      <c r="K112" s="190"/>
      <c r="L112" s="195"/>
    </row>
    <row r="113" spans="2:12" s="11" customFormat="1" ht="19.9" customHeight="1">
      <c r="B113" s="225"/>
      <c r="C113" s="127"/>
      <c r="D113" s="226" t="s">
        <v>251</v>
      </c>
      <c r="E113" s="227"/>
      <c r="F113" s="227"/>
      <c r="G113" s="227"/>
      <c r="H113" s="227"/>
      <c r="I113" s="228"/>
      <c r="J113" s="229">
        <f>J611</f>
        <v>0</v>
      </c>
      <c r="K113" s="127"/>
      <c r="L113" s="230"/>
    </row>
    <row r="114" spans="2:12" s="11" customFormat="1" ht="19.9" customHeight="1">
      <c r="B114" s="225"/>
      <c r="C114" s="127"/>
      <c r="D114" s="226" t="s">
        <v>252</v>
      </c>
      <c r="E114" s="227"/>
      <c r="F114" s="227"/>
      <c r="G114" s="227"/>
      <c r="H114" s="227"/>
      <c r="I114" s="228"/>
      <c r="J114" s="229">
        <f>J638</f>
        <v>0</v>
      </c>
      <c r="K114" s="127"/>
      <c r="L114" s="230"/>
    </row>
    <row r="115" spans="2:12" s="11" customFormat="1" ht="19.9" customHeight="1">
      <c r="B115" s="225"/>
      <c r="C115" s="127"/>
      <c r="D115" s="226" t="s">
        <v>253</v>
      </c>
      <c r="E115" s="227"/>
      <c r="F115" s="227"/>
      <c r="G115" s="227"/>
      <c r="H115" s="227"/>
      <c r="I115" s="228"/>
      <c r="J115" s="229">
        <f>J643</f>
        <v>0</v>
      </c>
      <c r="K115" s="127"/>
      <c r="L115" s="230"/>
    </row>
    <row r="116" spans="2:12" s="11" customFormat="1" ht="19.9" customHeight="1">
      <c r="B116" s="225"/>
      <c r="C116" s="127"/>
      <c r="D116" s="226" t="s">
        <v>254</v>
      </c>
      <c r="E116" s="227"/>
      <c r="F116" s="227"/>
      <c r="G116" s="227"/>
      <c r="H116" s="227"/>
      <c r="I116" s="228"/>
      <c r="J116" s="229">
        <f>J659</f>
        <v>0</v>
      </c>
      <c r="K116" s="127"/>
      <c r="L116" s="230"/>
    </row>
    <row r="117" spans="2:12" s="8" customFormat="1" ht="24.95" customHeight="1">
      <c r="B117" s="189"/>
      <c r="C117" s="190"/>
      <c r="D117" s="191" t="s">
        <v>255</v>
      </c>
      <c r="E117" s="192"/>
      <c r="F117" s="192"/>
      <c r="G117" s="192"/>
      <c r="H117" s="192"/>
      <c r="I117" s="193"/>
      <c r="J117" s="194">
        <f>J668</f>
        <v>0</v>
      </c>
      <c r="K117" s="190"/>
      <c r="L117" s="195"/>
    </row>
    <row r="118" spans="2:12" s="8" customFormat="1" ht="24.95" customHeight="1">
      <c r="B118" s="189"/>
      <c r="C118" s="190"/>
      <c r="D118" s="191" t="s">
        <v>256</v>
      </c>
      <c r="E118" s="192"/>
      <c r="F118" s="192"/>
      <c r="G118" s="192"/>
      <c r="H118" s="192"/>
      <c r="I118" s="193"/>
      <c r="J118" s="194">
        <f>J672</f>
        <v>0</v>
      </c>
      <c r="K118" s="190"/>
      <c r="L118" s="195"/>
    </row>
    <row r="119" spans="2:12" s="11" customFormat="1" ht="19.9" customHeight="1">
      <c r="B119" s="225"/>
      <c r="C119" s="127"/>
      <c r="D119" s="226" t="s">
        <v>257</v>
      </c>
      <c r="E119" s="227"/>
      <c r="F119" s="227"/>
      <c r="G119" s="227"/>
      <c r="H119" s="227"/>
      <c r="I119" s="228"/>
      <c r="J119" s="229">
        <f>J673</f>
        <v>0</v>
      </c>
      <c r="K119" s="127"/>
      <c r="L119" s="230"/>
    </row>
    <row r="120" spans="2:12" s="11" customFormat="1" ht="19.9" customHeight="1">
      <c r="B120" s="225"/>
      <c r="C120" s="127"/>
      <c r="D120" s="226" t="s">
        <v>258</v>
      </c>
      <c r="E120" s="227"/>
      <c r="F120" s="227"/>
      <c r="G120" s="227"/>
      <c r="H120" s="227"/>
      <c r="I120" s="228"/>
      <c r="J120" s="229">
        <f>J675</f>
        <v>0</v>
      </c>
      <c r="K120" s="127"/>
      <c r="L120" s="230"/>
    </row>
    <row r="121" spans="2:12" s="11" customFormat="1" ht="19.9" customHeight="1">
      <c r="B121" s="225"/>
      <c r="C121" s="127"/>
      <c r="D121" s="226" t="s">
        <v>259</v>
      </c>
      <c r="E121" s="227"/>
      <c r="F121" s="227"/>
      <c r="G121" s="227"/>
      <c r="H121" s="227"/>
      <c r="I121" s="228"/>
      <c r="J121" s="229">
        <f>J679</f>
        <v>0</v>
      </c>
      <c r="K121" s="127"/>
      <c r="L121" s="230"/>
    </row>
    <row r="122" spans="2:12" s="11" customFormat="1" ht="19.9" customHeight="1">
      <c r="B122" s="225"/>
      <c r="C122" s="127"/>
      <c r="D122" s="226" t="s">
        <v>260</v>
      </c>
      <c r="E122" s="227"/>
      <c r="F122" s="227"/>
      <c r="G122" s="227"/>
      <c r="H122" s="227"/>
      <c r="I122" s="228"/>
      <c r="J122" s="229">
        <f>J689</f>
        <v>0</v>
      </c>
      <c r="K122" s="127"/>
      <c r="L122" s="230"/>
    </row>
    <row r="123" spans="2:12" s="11" customFormat="1" ht="19.9" customHeight="1">
      <c r="B123" s="225"/>
      <c r="C123" s="127"/>
      <c r="D123" s="226" t="s">
        <v>261</v>
      </c>
      <c r="E123" s="227"/>
      <c r="F123" s="227"/>
      <c r="G123" s="227"/>
      <c r="H123" s="227"/>
      <c r="I123" s="228"/>
      <c r="J123" s="229">
        <f>J691</f>
        <v>0</v>
      </c>
      <c r="K123" s="127"/>
      <c r="L123" s="230"/>
    </row>
    <row r="124" spans="2:12" s="1" customFormat="1" ht="21.8" customHeight="1">
      <c r="B124" s="38"/>
      <c r="C124" s="39"/>
      <c r="D124" s="39"/>
      <c r="E124" s="39"/>
      <c r="F124" s="39"/>
      <c r="G124" s="39"/>
      <c r="H124" s="39"/>
      <c r="I124" s="147"/>
      <c r="J124" s="39"/>
      <c r="K124" s="39"/>
      <c r="L124" s="43"/>
    </row>
    <row r="125" spans="2:12" s="1" customFormat="1" ht="6.95" customHeight="1">
      <c r="B125" s="61"/>
      <c r="C125" s="62"/>
      <c r="D125" s="62"/>
      <c r="E125" s="62"/>
      <c r="F125" s="62"/>
      <c r="G125" s="62"/>
      <c r="H125" s="62"/>
      <c r="I125" s="180"/>
      <c r="J125" s="62"/>
      <c r="K125" s="62"/>
      <c r="L125" s="43"/>
    </row>
    <row r="129" spans="2:12" s="1" customFormat="1" ht="6.95" customHeight="1">
      <c r="B129" s="63"/>
      <c r="C129" s="64"/>
      <c r="D129" s="64"/>
      <c r="E129" s="64"/>
      <c r="F129" s="64"/>
      <c r="G129" s="64"/>
      <c r="H129" s="64"/>
      <c r="I129" s="183"/>
      <c r="J129" s="64"/>
      <c r="K129" s="64"/>
      <c r="L129" s="43"/>
    </row>
    <row r="130" spans="2:12" s="1" customFormat="1" ht="24.95" customHeight="1">
      <c r="B130" s="38"/>
      <c r="C130" s="23" t="s">
        <v>132</v>
      </c>
      <c r="D130" s="39"/>
      <c r="E130" s="39"/>
      <c r="F130" s="39"/>
      <c r="G130" s="39"/>
      <c r="H130" s="39"/>
      <c r="I130" s="147"/>
      <c r="J130" s="39"/>
      <c r="K130" s="39"/>
      <c r="L130" s="43"/>
    </row>
    <row r="131" spans="2:12" s="1" customFormat="1" ht="6.95" customHeight="1">
      <c r="B131" s="38"/>
      <c r="C131" s="39"/>
      <c r="D131" s="39"/>
      <c r="E131" s="39"/>
      <c r="F131" s="39"/>
      <c r="G131" s="39"/>
      <c r="H131" s="39"/>
      <c r="I131" s="147"/>
      <c r="J131" s="39"/>
      <c r="K131" s="39"/>
      <c r="L131" s="43"/>
    </row>
    <row r="132" spans="2:12" s="1" customFormat="1" ht="12" customHeight="1">
      <c r="B132" s="38"/>
      <c r="C132" s="32" t="s">
        <v>16</v>
      </c>
      <c r="D132" s="39"/>
      <c r="E132" s="39"/>
      <c r="F132" s="39"/>
      <c r="G132" s="39"/>
      <c r="H132" s="39"/>
      <c r="I132" s="147"/>
      <c r="J132" s="39"/>
      <c r="K132" s="39"/>
      <c r="L132" s="43"/>
    </row>
    <row r="133" spans="2:12" s="1" customFormat="1" ht="14.4" customHeight="1">
      <c r="B133" s="38"/>
      <c r="C133" s="39"/>
      <c r="D133" s="39"/>
      <c r="E133" s="224" t="str">
        <f>E7</f>
        <v>Úpravy zahrady MŠ Jubilejní Nový Jičín, na parc.č. 384/38, k.ú. NJ-DHP</v>
      </c>
      <c r="F133" s="32"/>
      <c r="G133" s="32"/>
      <c r="H133" s="32"/>
      <c r="I133" s="147"/>
      <c r="J133" s="39"/>
      <c r="K133" s="39"/>
      <c r="L133" s="43"/>
    </row>
    <row r="134" spans="2:12" s="1" customFormat="1" ht="12" customHeight="1">
      <c r="B134" s="38"/>
      <c r="C134" s="32" t="s">
        <v>160</v>
      </c>
      <c r="D134" s="39"/>
      <c r="E134" s="39"/>
      <c r="F134" s="39"/>
      <c r="G134" s="39"/>
      <c r="H134" s="39"/>
      <c r="I134" s="147"/>
      <c r="J134" s="39"/>
      <c r="K134" s="39"/>
      <c r="L134" s="43"/>
    </row>
    <row r="135" spans="2:12" s="1" customFormat="1" ht="14.4" customHeight="1">
      <c r="B135" s="38"/>
      <c r="C135" s="39"/>
      <c r="D135" s="39"/>
      <c r="E135" s="71" t="str">
        <f>E9</f>
        <v>088-B-1 - SO 01 - Zahrada mateřské školy</v>
      </c>
      <c r="F135" s="39"/>
      <c r="G135" s="39"/>
      <c r="H135" s="39"/>
      <c r="I135" s="147"/>
      <c r="J135" s="39"/>
      <c r="K135" s="39"/>
      <c r="L135" s="43"/>
    </row>
    <row r="136" spans="2:12" s="1" customFormat="1" ht="6.95" customHeight="1">
      <c r="B136" s="38"/>
      <c r="C136" s="39"/>
      <c r="D136" s="39"/>
      <c r="E136" s="39"/>
      <c r="F136" s="39"/>
      <c r="G136" s="39"/>
      <c r="H136" s="39"/>
      <c r="I136" s="147"/>
      <c r="J136" s="39"/>
      <c r="K136" s="39"/>
      <c r="L136" s="43"/>
    </row>
    <row r="137" spans="2:12" s="1" customFormat="1" ht="12" customHeight="1">
      <c r="B137" s="38"/>
      <c r="C137" s="32" t="s">
        <v>20</v>
      </c>
      <c r="D137" s="39"/>
      <c r="E137" s="39"/>
      <c r="F137" s="27" t="str">
        <f>F12</f>
        <v>parc.č. 384/38, k.ú. NJ-DHP</v>
      </c>
      <c r="G137" s="39"/>
      <c r="H137" s="39"/>
      <c r="I137" s="149" t="s">
        <v>22</v>
      </c>
      <c r="J137" s="74" t="str">
        <f>IF(J12="","",J12)</f>
        <v>16. 4. 2020</v>
      </c>
      <c r="K137" s="39"/>
      <c r="L137" s="43"/>
    </row>
    <row r="138" spans="2:12" s="1" customFormat="1" ht="6.95" customHeight="1">
      <c r="B138" s="38"/>
      <c r="C138" s="39"/>
      <c r="D138" s="39"/>
      <c r="E138" s="39"/>
      <c r="F138" s="39"/>
      <c r="G138" s="39"/>
      <c r="H138" s="39"/>
      <c r="I138" s="147"/>
      <c r="J138" s="39"/>
      <c r="K138" s="39"/>
      <c r="L138" s="43"/>
    </row>
    <row r="139" spans="2:12" s="1" customFormat="1" ht="55.2" customHeight="1">
      <c r="B139" s="38"/>
      <c r="C139" s="32" t="s">
        <v>24</v>
      </c>
      <c r="D139" s="39"/>
      <c r="E139" s="39"/>
      <c r="F139" s="27" t="str">
        <f>E15</f>
        <v>Město Nový Jičín, Masarykovo nám.1</v>
      </c>
      <c r="G139" s="39"/>
      <c r="H139" s="39"/>
      <c r="I139" s="149" t="s">
        <v>32</v>
      </c>
      <c r="J139" s="36" t="str">
        <f>E21</f>
        <v>Ing.arch. Tomáš Kudělka, Kunín 104, 742 53</v>
      </c>
      <c r="K139" s="39"/>
      <c r="L139" s="43"/>
    </row>
    <row r="140" spans="2:12" s="1" customFormat="1" ht="15.6" customHeight="1">
      <c r="B140" s="38"/>
      <c r="C140" s="32" t="s">
        <v>30</v>
      </c>
      <c r="D140" s="39"/>
      <c r="E140" s="39"/>
      <c r="F140" s="27" t="str">
        <f>IF(E18="","",E18)</f>
        <v>Vyplň údaj</v>
      </c>
      <c r="G140" s="39"/>
      <c r="H140" s="39"/>
      <c r="I140" s="149" t="s">
        <v>38</v>
      </c>
      <c r="J140" s="36" t="str">
        <f>E24</f>
        <v>M.Procházková</v>
      </c>
      <c r="K140" s="39"/>
      <c r="L140" s="43"/>
    </row>
    <row r="141" spans="2:12" s="1" customFormat="1" ht="10.3" customHeight="1">
      <c r="B141" s="38"/>
      <c r="C141" s="39"/>
      <c r="D141" s="39"/>
      <c r="E141" s="39"/>
      <c r="F141" s="39"/>
      <c r="G141" s="39"/>
      <c r="H141" s="39"/>
      <c r="I141" s="147"/>
      <c r="J141" s="39"/>
      <c r="K141" s="39"/>
      <c r="L141" s="43"/>
    </row>
    <row r="142" spans="2:20" s="9" customFormat="1" ht="29.25" customHeight="1">
      <c r="B142" s="196"/>
      <c r="C142" s="197" t="s">
        <v>133</v>
      </c>
      <c r="D142" s="198" t="s">
        <v>68</v>
      </c>
      <c r="E142" s="198" t="s">
        <v>64</v>
      </c>
      <c r="F142" s="198" t="s">
        <v>65</v>
      </c>
      <c r="G142" s="198" t="s">
        <v>134</v>
      </c>
      <c r="H142" s="198" t="s">
        <v>135</v>
      </c>
      <c r="I142" s="199" t="s">
        <v>136</v>
      </c>
      <c r="J142" s="200" t="s">
        <v>128</v>
      </c>
      <c r="K142" s="201" t="s">
        <v>137</v>
      </c>
      <c r="L142" s="202"/>
      <c r="M142" s="95" t="s">
        <v>1</v>
      </c>
      <c r="N142" s="96" t="s">
        <v>47</v>
      </c>
      <c r="O142" s="96" t="s">
        <v>138</v>
      </c>
      <c r="P142" s="96" t="s">
        <v>139</v>
      </c>
      <c r="Q142" s="96" t="s">
        <v>140</v>
      </c>
      <c r="R142" s="96" t="s">
        <v>141</v>
      </c>
      <c r="S142" s="96" t="s">
        <v>142</v>
      </c>
      <c r="T142" s="97" t="s">
        <v>143</v>
      </c>
    </row>
    <row r="143" spans="2:63" s="1" customFormat="1" ht="22.8" customHeight="1">
      <c r="B143" s="38"/>
      <c r="C143" s="102" t="s">
        <v>144</v>
      </c>
      <c r="D143" s="39"/>
      <c r="E143" s="39"/>
      <c r="F143" s="39"/>
      <c r="G143" s="39"/>
      <c r="H143" s="39"/>
      <c r="I143" s="147"/>
      <c r="J143" s="203">
        <f>BK143</f>
        <v>0</v>
      </c>
      <c r="K143" s="39"/>
      <c r="L143" s="43"/>
      <c r="M143" s="98"/>
      <c r="N143" s="99"/>
      <c r="O143" s="99"/>
      <c r="P143" s="204">
        <f>P144+P610+P668+P672</f>
        <v>0</v>
      </c>
      <c r="Q143" s="99"/>
      <c r="R143" s="204">
        <f>R144+R610+R668+R672</f>
        <v>402.42639125999995</v>
      </c>
      <c r="S143" s="99"/>
      <c r="T143" s="205">
        <f>T144+T610+T668+T672</f>
        <v>367.83018000000004</v>
      </c>
      <c r="AT143" s="17" t="s">
        <v>82</v>
      </c>
      <c r="AU143" s="17" t="s">
        <v>130</v>
      </c>
      <c r="BK143" s="206">
        <f>BK144+BK610+BK668+BK672</f>
        <v>0</v>
      </c>
    </row>
    <row r="144" spans="2:63" s="10" customFormat="1" ht="25.9" customHeight="1">
      <c r="B144" s="207"/>
      <c r="C144" s="208"/>
      <c r="D144" s="209" t="s">
        <v>82</v>
      </c>
      <c r="E144" s="210" t="s">
        <v>145</v>
      </c>
      <c r="F144" s="210" t="s">
        <v>146</v>
      </c>
      <c r="G144" s="208"/>
      <c r="H144" s="208"/>
      <c r="I144" s="211"/>
      <c r="J144" s="212">
        <f>BK144</f>
        <v>0</v>
      </c>
      <c r="K144" s="208"/>
      <c r="L144" s="213"/>
      <c r="M144" s="231"/>
      <c r="N144" s="232"/>
      <c r="O144" s="232"/>
      <c r="P144" s="233">
        <f>P145+P244+P268+P285+P315+P423+P426+P435+P585+P600</f>
        <v>0</v>
      </c>
      <c r="Q144" s="232"/>
      <c r="R144" s="233">
        <f>R145+R244+R268+R285+R315+R423+R426+R435+R585+R600</f>
        <v>393.07082029</v>
      </c>
      <c r="S144" s="232"/>
      <c r="T144" s="234">
        <f>T145+T244+T268+T285+T315+T423+T426+T435+T585+T600</f>
        <v>367.83018000000004</v>
      </c>
      <c r="AR144" s="218" t="s">
        <v>37</v>
      </c>
      <c r="AT144" s="219" t="s">
        <v>82</v>
      </c>
      <c r="AU144" s="219" t="s">
        <v>83</v>
      </c>
      <c r="AY144" s="218" t="s">
        <v>147</v>
      </c>
      <c r="BK144" s="220">
        <f>BK145+BK244+BK268+BK285+BK315+BK423+BK426+BK435+BK585+BK600</f>
        <v>0</v>
      </c>
    </row>
    <row r="145" spans="2:63" s="10" customFormat="1" ht="22.8" customHeight="1">
      <c r="B145" s="207"/>
      <c r="C145" s="208"/>
      <c r="D145" s="209" t="s">
        <v>82</v>
      </c>
      <c r="E145" s="235" t="s">
        <v>37</v>
      </c>
      <c r="F145" s="235" t="s">
        <v>262</v>
      </c>
      <c r="G145" s="208"/>
      <c r="H145" s="208"/>
      <c r="I145" s="211"/>
      <c r="J145" s="236">
        <f>BK145</f>
        <v>0</v>
      </c>
      <c r="K145" s="208"/>
      <c r="L145" s="213"/>
      <c r="M145" s="231"/>
      <c r="N145" s="232"/>
      <c r="O145" s="232"/>
      <c r="P145" s="233">
        <f>SUM(P146:P243)</f>
        <v>0</v>
      </c>
      <c r="Q145" s="232"/>
      <c r="R145" s="233">
        <f>SUM(R146:R243)</f>
        <v>0</v>
      </c>
      <c r="S145" s="232"/>
      <c r="T145" s="234">
        <f>SUM(T146:T243)</f>
        <v>330.14614</v>
      </c>
      <c r="AR145" s="218" t="s">
        <v>37</v>
      </c>
      <c r="AT145" s="219" t="s">
        <v>82</v>
      </c>
      <c r="AU145" s="219" t="s">
        <v>37</v>
      </c>
      <c r="AY145" s="218" t="s">
        <v>147</v>
      </c>
      <c r="BK145" s="220">
        <f>SUM(BK146:BK243)</f>
        <v>0</v>
      </c>
    </row>
    <row r="146" spans="2:65" s="1" customFormat="1" ht="32.4" customHeight="1">
      <c r="B146" s="38"/>
      <c r="C146" s="237" t="s">
        <v>37</v>
      </c>
      <c r="D146" s="237" t="s">
        <v>263</v>
      </c>
      <c r="E146" s="238" t="s">
        <v>264</v>
      </c>
      <c r="F146" s="239" t="s">
        <v>265</v>
      </c>
      <c r="G146" s="240" t="s">
        <v>266</v>
      </c>
      <c r="H146" s="241">
        <v>92.69</v>
      </c>
      <c r="I146" s="242"/>
      <c r="J146" s="243">
        <f>ROUND(I146*H146,1)</f>
        <v>0</v>
      </c>
      <c r="K146" s="239" t="s">
        <v>267</v>
      </c>
      <c r="L146" s="43"/>
      <c r="M146" s="244" t="s">
        <v>1</v>
      </c>
      <c r="N146" s="245" t="s">
        <v>48</v>
      </c>
      <c r="O146" s="86"/>
      <c r="P146" s="246">
        <f>O146*H146</f>
        <v>0</v>
      </c>
      <c r="Q146" s="246">
        <v>0</v>
      </c>
      <c r="R146" s="246">
        <f>Q146*H146</f>
        <v>0</v>
      </c>
      <c r="S146" s="246">
        <v>0.255</v>
      </c>
      <c r="T146" s="247">
        <f>S146*H146</f>
        <v>23.63595</v>
      </c>
      <c r="AR146" s="248" t="s">
        <v>268</v>
      </c>
      <c r="AT146" s="248" t="s">
        <v>263</v>
      </c>
      <c r="AU146" s="248" t="s">
        <v>92</v>
      </c>
      <c r="AY146" s="17" t="s">
        <v>147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37</v>
      </c>
      <c r="BK146" s="249">
        <f>ROUND(I146*H146,1)</f>
        <v>0</v>
      </c>
      <c r="BL146" s="17" t="s">
        <v>268</v>
      </c>
      <c r="BM146" s="248" t="s">
        <v>269</v>
      </c>
    </row>
    <row r="147" spans="2:51" s="12" customFormat="1" ht="12">
      <c r="B147" s="250"/>
      <c r="C147" s="251"/>
      <c r="D147" s="252" t="s">
        <v>270</v>
      </c>
      <c r="E147" s="253" t="s">
        <v>1</v>
      </c>
      <c r="F147" s="254" t="s">
        <v>271</v>
      </c>
      <c r="G147" s="251"/>
      <c r="H147" s="255">
        <v>92.69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AT147" s="261" t="s">
        <v>270</v>
      </c>
      <c r="AU147" s="261" t="s">
        <v>92</v>
      </c>
      <c r="AV147" s="12" t="s">
        <v>92</v>
      </c>
      <c r="AW147" s="12" t="s">
        <v>36</v>
      </c>
      <c r="AX147" s="12" t="s">
        <v>83</v>
      </c>
      <c r="AY147" s="261" t="s">
        <v>147</v>
      </c>
    </row>
    <row r="148" spans="2:51" s="13" customFormat="1" ht="12">
      <c r="B148" s="262"/>
      <c r="C148" s="263"/>
      <c r="D148" s="252" t="s">
        <v>270</v>
      </c>
      <c r="E148" s="264" t="s">
        <v>208</v>
      </c>
      <c r="F148" s="265" t="s">
        <v>272</v>
      </c>
      <c r="G148" s="263"/>
      <c r="H148" s="266">
        <v>92.69</v>
      </c>
      <c r="I148" s="267"/>
      <c r="J148" s="263"/>
      <c r="K148" s="263"/>
      <c r="L148" s="268"/>
      <c r="M148" s="269"/>
      <c r="N148" s="270"/>
      <c r="O148" s="270"/>
      <c r="P148" s="270"/>
      <c r="Q148" s="270"/>
      <c r="R148" s="270"/>
      <c r="S148" s="270"/>
      <c r="T148" s="271"/>
      <c r="AT148" s="272" t="s">
        <v>270</v>
      </c>
      <c r="AU148" s="272" t="s">
        <v>92</v>
      </c>
      <c r="AV148" s="13" t="s">
        <v>268</v>
      </c>
      <c r="AW148" s="13" t="s">
        <v>36</v>
      </c>
      <c r="AX148" s="13" t="s">
        <v>37</v>
      </c>
      <c r="AY148" s="272" t="s">
        <v>147</v>
      </c>
    </row>
    <row r="149" spans="2:65" s="1" customFormat="1" ht="21.6" customHeight="1">
      <c r="B149" s="38"/>
      <c r="C149" s="237" t="s">
        <v>92</v>
      </c>
      <c r="D149" s="237" t="s">
        <v>263</v>
      </c>
      <c r="E149" s="238" t="s">
        <v>273</v>
      </c>
      <c r="F149" s="239" t="s">
        <v>274</v>
      </c>
      <c r="G149" s="240" t="s">
        <v>266</v>
      </c>
      <c r="H149" s="241">
        <v>71.04</v>
      </c>
      <c r="I149" s="242"/>
      <c r="J149" s="243">
        <f>ROUND(I149*H149,1)</f>
        <v>0</v>
      </c>
      <c r="K149" s="239" t="s">
        <v>267</v>
      </c>
      <c r="L149" s="43"/>
      <c r="M149" s="244" t="s">
        <v>1</v>
      </c>
      <c r="N149" s="245" t="s">
        <v>48</v>
      </c>
      <c r="O149" s="86"/>
      <c r="P149" s="246">
        <f>O149*H149</f>
        <v>0</v>
      </c>
      <c r="Q149" s="246">
        <v>0</v>
      </c>
      <c r="R149" s="246">
        <f>Q149*H149</f>
        <v>0</v>
      </c>
      <c r="S149" s="246">
        <v>0.44</v>
      </c>
      <c r="T149" s="247">
        <f>S149*H149</f>
        <v>31.257600000000004</v>
      </c>
      <c r="AR149" s="248" t="s">
        <v>268</v>
      </c>
      <c r="AT149" s="248" t="s">
        <v>263</v>
      </c>
      <c r="AU149" s="248" t="s">
        <v>92</v>
      </c>
      <c r="AY149" s="17" t="s">
        <v>147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37</v>
      </c>
      <c r="BK149" s="249">
        <f>ROUND(I149*H149,1)</f>
        <v>0</v>
      </c>
      <c r="BL149" s="17" t="s">
        <v>268</v>
      </c>
      <c r="BM149" s="248" t="s">
        <v>275</v>
      </c>
    </row>
    <row r="150" spans="2:51" s="14" customFormat="1" ht="12">
      <c r="B150" s="273"/>
      <c r="C150" s="274"/>
      <c r="D150" s="252" t="s">
        <v>270</v>
      </c>
      <c r="E150" s="275" t="s">
        <v>1</v>
      </c>
      <c r="F150" s="276" t="s">
        <v>276</v>
      </c>
      <c r="G150" s="274"/>
      <c r="H150" s="275" t="s">
        <v>1</v>
      </c>
      <c r="I150" s="277"/>
      <c r="J150" s="274"/>
      <c r="K150" s="274"/>
      <c r="L150" s="278"/>
      <c r="M150" s="279"/>
      <c r="N150" s="280"/>
      <c r="O150" s="280"/>
      <c r="P150" s="280"/>
      <c r="Q150" s="280"/>
      <c r="R150" s="280"/>
      <c r="S150" s="280"/>
      <c r="T150" s="281"/>
      <c r="AT150" s="282" t="s">
        <v>270</v>
      </c>
      <c r="AU150" s="282" t="s">
        <v>92</v>
      </c>
      <c r="AV150" s="14" t="s">
        <v>37</v>
      </c>
      <c r="AW150" s="14" t="s">
        <v>36</v>
      </c>
      <c r="AX150" s="14" t="s">
        <v>83</v>
      </c>
      <c r="AY150" s="282" t="s">
        <v>147</v>
      </c>
    </row>
    <row r="151" spans="2:51" s="12" customFormat="1" ht="12">
      <c r="B151" s="250"/>
      <c r="C151" s="251"/>
      <c r="D151" s="252" t="s">
        <v>270</v>
      </c>
      <c r="E151" s="253" t="s">
        <v>1</v>
      </c>
      <c r="F151" s="254" t="s">
        <v>277</v>
      </c>
      <c r="G151" s="251"/>
      <c r="H151" s="255">
        <v>71.04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270</v>
      </c>
      <c r="AU151" s="261" t="s">
        <v>92</v>
      </c>
      <c r="AV151" s="12" t="s">
        <v>92</v>
      </c>
      <c r="AW151" s="12" t="s">
        <v>36</v>
      </c>
      <c r="AX151" s="12" t="s">
        <v>37</v>
      </c>
      <c r="AY151" s="261" t="s">
        <v>147</v>
      </c>
    </row>
    <row r="152" spans="2:65" s="1" customFormat="1" ht="21.6" customHeight="1">
      <c r="B152" s="38"/>
      <c r="C152" s="237" t="s">
        <v>278</v>
      </c>
      <c r="D152" s="237" t="s">
        <v>263</v>
      </c>
      <c r="E152" s="238" t="s">
        <v>279</v>
      </c>
      <c r="F152" s="239" t="s">
        <v>280</v>
      </c>
      <c r="G152" s="240" t="s">
        <v>266</v>
      </c>
      <c r="H152" s="241">
        <v>32</v>
      </c>
      <c r="I152" s="242"/>
      <c r="J152" s="243">
        <f>ROUND(I152*H152,1)</f>
        <v>0</v>
      </c>
      <c r="K152" s="239" t="s">
        <v>267</v>
      </c>
      <c r="L152" s="43"/>
      <c r="M152" s="244" t="s">
        <v>1</v>
      </c>
      <c r="N152" s="245" t="s">
        <v>48</v>
      </c>
      <c r="O152" s="86"/>
      <c r="P152" s="246">
        <f>O152*H152</f>
        <v>0</v>
      </c>
      <c r="Q152" s="246">
        <v>0</v>
      </c>
      <c r="R152" s="246">
        <f>Q152*H152</f>
        <v>0</v>
      </c>
      <c r="S152" s="246">
        <v>0.3</v>
      </c>
      <c r="T152" s="247">
        <f>S152*H152</f>
        <v>9.6</v>
      </c>
      <c r="AR152" s="248" t="s">
        <v>268</v>
      </c>
      <c r="AT152" s="248" t="s">
        <v>263</v>
      </c>
      <c r="AU152" s="248" t="s">
        <v>92</v>
      </c>
      <c r="AY152" s="17" t="s">
        <v>147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37</v>
      </c>
      <c r="BK152" s="249">
        <f>ROUND(I152*H152,1)</f>
        <v>0</v>
      </c>
      <c r="BL152" s="17" t="s">
        <v>268</v>
      </c>
      <c r="BM152" s="248" t="s">
        <v>281</v>
      </c>
    </row>
    <row r="153" spans="2:51" s="12" customFormat="1" ht="12">
      <c r="B153" s="250"/>
      <c r="C153" s="251"/>
      <c r="D153" s="252" t="s">
        <v>270</v>
      </c>
      <c r="E153" s="253" t="s">
        <v>1</v>
      </c>
      <c r="F153" s="254" t="s">
        <v>282</v>
      </c>
      <c r="G153" s="251"/>
      <c r="H153" s="255">
        <v>32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AT153" s="261" t="s">
        <v>270</v>
      </c>
      <c r="AU153" s="261" t="s">
        <v>92</v>
      </c>
      <c r="AV153" s="12" t="s">
        <v>92</v>
      </c>
      <c r="AW153" s="12" t="s">
        <v>36</v>
      </c>
      <c r="AX153" s="12" t="s">
        <v>37</v>
      </c>
      <c r="AY153" s="261" t="s">
        <v>147</v>
      </c>
    </row>
    <row r="154" spans="2:65" s="1" customFormat="1" ht="21.6" customHeight="1">
      <c r="B154" s="38"/>
      <c r="C154" s="237" t="s">
        <v>268</v>
      </c>
      <c r="D154" s="237" t="s">
        <v>263</v>
      </c>
      <c r="E154" s="238" t="s">
        <v>283</v>
      </c>
      <c r="F154" s="239" t="s">
        <v>284</v>
      </c>
      <c r="G154" s="240" t="s">
        <v>266</v>
      </c>
      <c r="H154" s="241">
        <v>92.69</v>
      </c>
      <c r="I154" s="242"/>
      <c r="J154" s="243">
        <f>ROUND(I154*H154,1)</f>
        <v>0</v>
      </c>
      <c r="K154" s="239" t="s">
        <v>267</v>
      </c>
      <c r="L154" s="43"/>
      <c r="M154" s="244" t="s">
        <v>1</v>
      </c>
      <c r="N154" s="245" t="s">
        <v>48</v>
      </c>
      <c r="O154" s="86"/>
      <c r="P154" s="246">
        <f>O154*H154</f>
        <v>0</v>
      </c>
      <c r="Q154" s="246">
        <v>0</v>
      </c>
      <c r="R154" s="246">
        <f>Q154*H154</f>
        <v>0</v>
      </c>
      <c r="S154" s="246">
        <v>0.5</v>
      </c>
      <c r="T154" s="247">
        <f>S154*H154</f>
        <v>46.345</v>
      </c>
      <c r="AR154" s="248" t="s">
        <v>268</v>
      </c>
      <c r="AT154" s="248" t="s">
        <v>263</v>
      </c>
      <c r="AU154" s="248" t="s">
        <v>92</v>
      </c>
      <c r="AY154" s="17" t="s">
        <v>147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37</v>
      </c>
      <c r="BK154" s="249">
        <f>ROUND(I154*H154,1)</f>
        <v>0</v>
      </c>
      <c r="BL154" s="17" t="s">
        <v>268</v>
      </c>
      <c r="BM154" s="248" t="s">
        <v>285</v>
      </c>
    </row>
    <row r="155" spans="2:51" s="12" customFormat="1" ht="12">
      <c r="B155" s="250"/>
      <c r="C155" s="251"/>
      <c r="D155" s="252" t="s">
        <v>270</v>
      </c>
      <c r="E155" s="253" t="s">
        <v>1</v>
      </c>
      <c r="F155" s="254" t="s">
        <v>286</v>
      </c>
      <c r="G155" s="251"/>
      <c r="H155" s="255">
        <v>92.69</v>
      </c>
      <c r="I155" s="256"/>
      <c r="J155" s="251"/>
      <c r="K155" s="251"/>
      <c r="L155" s="257"/>
      <c r="M155" s="258"/>
      <c r="N155" s="259"/>
      <c r="O155" s="259"/>
      <c r="P155" s="259"/>
      <c r="Q155" s="259"/>
      <c r="R155" s="259"/>
      <c r="S155" s="259"/>
      <c r="T155" s="260"/>
      <c r="AT155" s="261" t="s">
        <v>270</v>
      </c>
      <c r="AU155" s="261" t="s">
        <v>92</v>
      </c>
      <c r="AV155" s="12" t="s">
        <v>92</v>
      </c>
      <c r="AW155" s="12" t="s">
        <v>36</v>
      </c>
      <c r="AX155" s="12" t="s">
        <v>37</v>
      </c>
      <c r="AY155" s="261" t="s">
        <v>147</v>
      </c>
    </row>
    <row r="156" spans="2:65" s="1" customFormat="1" ht="21.6" customHeight="1">
      <c r="B156" s="38"/>
      <c r="C156" s="237" t="s">
        <v>287</v>
      </c>
      <c r="D156" s="237" t="s">
        <v>263</v>
      </c>
      <c r="E156" s="238" t="s">
        <v>288</v>
      </c>
      <c r="F156" s="239" t="s">
        <v>289</v>
      </c>
      <c r="G156" s="240" t="s">
        <v>266</v>
      </c>
      <c r="H156" s="241">
        <v>303.33</v>
      </c>
      <c r="I156" s="242"/>
      <c r="J156" s="243">
        <f>ROUND(I156*H156,1)</f>
        <v>0</v>
      </c>
      <c r="K156" s="239" t="s">
        <v>267</v>
      </c>
      <c r="L156" s="43"/>
      <c r="M156" s="244" t="s">
        <v>1</v>
      </c>
      <c r="N156" s="245" t="s">
        <v>48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0.625</v>
      </c>
      <c r="T156" s="247">
        <f>S156*H156</f>
        <v>189.58124999999998</v>
      </c>
      <c r="AR156" s="248" t="s">
        <v>268</v>
      </c>
      <c r="AT156" s="248" t="s">
        <v>263</v>
      </c>
      <c r="AU156" s="248" t="s">
        <v>92</v>
      </c>
      <c r="AY156" s="17" t="s">
        <v>147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37</v>
      </c>
      <c r="BK156" s="249">
        <f>ROUND(I156*H156,1)</f>
        <v>0</v>
      </c>
      <c r="BL156" s="17" t="s">
        <v>268</v>
      </c>
      <c r="BM156" s="248" t="s">
        <v>290</v>
      </c>
    </row>
    <row r="157" spans="2:51" s="12" customFormat="1" ht="12">
      <c r="B157" s="250"/>
      <c r="C157" s="251"/>
      <c r="D157" s="252" t="s">
        <v>270</v>
      </c>
      <c r="E157" s="253" t="s">
        <v>1</v>
      </c>
      <c r="F157" s="254" t="s">
        <v>291</v>
      </c>
      <c r="G157" s="251"/>
      <c r="H157" s="255">
        <v>303.33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270</v>
      </c>
      <c r="AU157" s="261" t="s">
        <v>92</v>
      </c>
      <c r="AV157" s="12" t="s">
        <v>92</v>
      </c>
      <c r="AW157" s="12" t="s">
        <v>36</v>
      </c>
      <c r="AX157" s="12" t="s">
        <v>37</v>
      </c>
      <c r="AY157" s="261" t="s">
        <v>147</v>
      </c>
    </row>
    <row r="158" spans="2:65" s="1" customFormat="1" ht="21.6" customHeight="1">
      <c r="B158" s="38"/>
      <c r="C158" s="237" t="s">
        <v>292</v>
      </c>
      <c r="D158" s="237" t="s">
        <v>263</v>
      </c>
      <c r="E158" s="238" t="s">
        <v>293</v>
      </c>
      <c r="F158" s="239" t="s">
        <v>294</v>
      </c>
      <c r="G158" s="240" t="s">
        <v>266</v>
      </c>
      <c r="H158" s="241">
        <v>303.33</v>
      </c>
      <c r="I158" s="242"/>
      <c r="J158" s="243">
        <f>ROUND(I158*H158,1)</f>
        <v>0</v>
      </c>
      <c r="K158" s="239" t="s">
        <v>267</v>
      </c>
      <c r="L158" s="43"/>
      <c r="M158" s="244" t="s">
        <v>1</v>
      </c>
      <c r="N158" s="245" t="s">
        <v>48</v>
      </c>
      <c r="O158" s="86"/>
      <c r="P158" s="246">
        <f>O158*H158</f>
        <v>0</v>
      </c>
      <c r="Q158" s="246">
        <v>0</v>
      </c>
      <c r="R158" s="246">
        <f>Q158*H158</f>
        <v>0</v>
      </c>
      <c r="S158" s="246">
        <v>0.098</v>
      </c>
      <c r="T158" s="247">
        <f>S158*H158</f>
        <v>29.72634</v>
      </c>
      <c r="AR158" s="248" t="s">
        <v>268</v>
      </c>
      <c r="AT158" s="248" t="s">
        <v>263</v>
      </c>
      <c r="AU158" s="248" t="s">
        <v>92</v>
      </c>
      <c r="AY158" s="17" t="s">
        <v>147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37</v>
      </c>
      <c r="BK158" s="249">
        <f>ROUND(I158*H158,1)</f>
        <v>0</v>
      </c>
      <c r="BL158" s="17" t="s">
        <v>268</v>
      </c>
      <c r="BM158" s="248" t="s">
        <v>295</v>
      </c>
    </row>
    <row r="159" spans="2:51" s="12" customFormat="1" ht="12">
      <c r="B159" s="250"/>
      <c r="C159" s="251"/>
      <c r="D159" s="252" t="s">
        <v>270</v>
      </c>
      <c r="E159" s="253" t="s">
        <v>234</v>
      </c>
      <c r="F159" s="254" t="s">
        <v>296</v>
      </c>
      <c r="G159" s="251"/>
      <c r="H159" s="255">
        <v>303.33</v>
      </c>
      <c r="I159" s="256"/>
      <c r="J159" s="251"/>
      <c r="K159" s="251"/>
      <c r="L159" s="257"/>
      <c r="M159" s="258"/>
      <c r="N159" s="259"/>
      <c r="O159" s="259"/>
      <c r="P159" s="259"/>
      <c r="Q159" s="259"/>
      <c r="R159" s="259"/>
      <c r="S159" s="259"/>
      <c r="T159" s="260"/>
      <c r="AT159" s="261" t="s">
        <v>270</v>
      </c>
      <c r="AU159" s="261" t="s">
        <v>92</v>
      </c>
      <c r="AV159" s="12" t="s">
        <v>92</v>
      </c>
      <c r="AW159" s="12" t="s">
        <v>36</v>
      </c>
      <c r="AX159" s="12" t="s">
        <v>37</v>
      </c>
      <c r="AY159" s="261" t="s">
        <v>147</v>
      </c>
    </row>
    <row r="160" spans="2:65" s="1" customFormat="1" ht="21.6" customHeight="1">
      <c r="B160" s="38"/>
      <c r="C160" s="237" t="s">
        <v>297</v>
      </c>
      <c r="D160" s="237" t="s">
        <v>263</v>
      </c>
      <c r="E160" s="238" t="s">
        <v>298</v>
      </c>
      <c r="F160" s="239" t="s">
        <v>299</v>
      </c>
      <c r="G160" s="240" t="s">
        <v>300</v>
      </c>
      <c r="H160" s="241">
        <v>38.033</v>
      </c>
      <c r="I160" s="242"/>
      <c r="J160" s="243">
        <f>ROUND(I160*H160,1)</f>
        <v>0</v>
      </c>
      <c r="K160" s="239" t="s">
        <v>267</v>
      </c>
      <c r="L160" s="43"/>
      <c r="M160" s="244" t="s">
        <v>1</v>
      </c>
      <c r="N160" s="245" t="s">
        <v>48</v>
      </c>
      <c r="O160" s="86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AR160" s="248" t="s">
        <v>268</v>
      </c>
      <c r="AT160" s="248" t="s">
        <v>263</v>
      </c>
      <c r="AU160" s="248" t="s">
        <v>92</v>
      </c>
      <c r="AY160" s="17" t="s">
        <v>147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37</v>
      </c>
      <c r="BK160" s="249">
        <f>ROUND(I160*H160,1)</f>
        <v>0</v>
      </c>
      <c r="BL160" s="17" t="s">
        <v>268</v>
      </c>
      <c r="BM160" s="248" t="s">
        <v>301</v>
      </c>
    </row>
    <row r="161" spans="2:51" s="12" customFormat="1" ht="12">
      <c r="B161" s="250"/>
      <c r="C161" s="251"/>
      <c r="D161" s="252" t="s">
        <v>270</v>
      </c>
      <c r="E161" s="253" t="s">
        <v>1</v>
      </c>
      <c r="F161" s="254" t="s">
        <v>302</v>
      </c>
      <c r="G161" s="251"/>
      <c r="H161" s="255">
        <v>38.033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270</v>
      </c>
      <c r="AU161" s="261" t="s">
        <v>92</v>
      </c>
      <c r="AV161" s="12" t="s">
        <v>92</v>
      </c>
      <c r="AW161" s="12" t="s">
        <v>36</v>
      </c>
      <c r="AX161" s="12" t="s">
        <v>37</v>
      </c>
      <c r="AY161" s="261" t="s">
        <v>147</v>
      </c>
    </row>
    <row r="162" spans="2:65" s="1" customFormat="1" ht="21.6" customHeight="1">
      <c r="B162" s="38"/>
      <c r="C162" s="237" t="s">
        <v>303</v>
      </c>
      <c r="D162" s="237" t="s">
        <v>263</v>
      </c>
      <c r="E162" s="238" t="s">
        <v>304</v>
      </c>
      <c r="F162" s="239" t="s">
        <v>305</v>
      </c>
      <c r="G162" s="240" t="s">
        <v>300</v>
      </c>
      <c r="H162" s="241">
        <v>9.508</v>
      </c>
      <c r="I162" s="242"/>
      <c r="J162" s="243">
        <f>ROUND(I162*H162,1)</f>
        <v>0</v>
      </c>
      <c r="K162" s="239" t="s">
        <v>267</v>
      </c>
      <c r="L162" s="43"/>
      <c r="M162" s="244" t="s">
        <v>1</v>
      </c>
      <c r="N162" s="245" t="s">
        <v>48</v>
      </c>
      <c r="O162" s="86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AR162" s="248" t="s">
        <v>268</v>
      </c>
      <c r="AT162" s="248" t="s">
        <v>263</v>
      </c>
      <c r="AU162" s="248" t="s">
        <v>92</v>
      </c>
      <c r="AY162" s="17" t="s">
        <v>147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37</v>
      </c>
      <c r="BK162" s="249">
        <f>ROUND(I162*H162,1)</f>
        <v>0</v>
      </c>
      <c r="BL162" s="17" t="s">
        <v>268</v>
      </c>
      <c r="BM162" s="248" t="s">
        <v>306</v>
      </c>
    </row>
    <row r="163" spans="2:51" s="14" customFormat="1" ht="12">
      <c r="B163" s="273"/>
      <c r="C163" s="274"/>
      <c r="D163" s="252" t="s">
        <v>270</v>
      </c>
      <c r="E163" s="275" t="s">
        <v>1</v>
      </c>
      <c r="F163" s="276" t="s">
        <v>307</v>
      </c>
      <c r="G163" s="274"/>
      <c r="H163" s="275" t="s">
        <v>1</v>
      </c>
      <c r="I163" s="277"/>
      <c r="J163" s="274"/>
      <c r="K163" s="274"/>
      <c r="L163" s="278"/>
      <c r="M163" s="279"/>
      <c r="N163" s="280"/>
      <c r="O163" s="280"/>
      <c r="P163" s="280"/>
      <c r="Q163" s="280"/>
      <c r="R163" s="280"/>
      <c r="S163" s="280"/>
      <c r="T163" s="281"/>
      <c r="AT163" s="282" t="s">
        <v>270</v>
      </c>
      <c r="AU163" s="282" t="s">
        <v>92</v>
      </c>
      <c r="AV163" s="14" t="s">
        <v>37</v>
      </c>
      <c r="AW163" s="14" t="s">
        <v>36</v>
      </c>
      <c r="AX163" s="14" t="s">
        <v>83</v>
      </c>
      <c r="AY163" s="282" t="s">
        <v>147</v>
      </c>
    </row>
    <row r="164" spans="2:51" s="15" customFormat="1" ht="12">
      <c r="B164" s="283"/>
      <c r="C164" s="284"/>
      <c r="D164" s="252" t="s">
        <v>270</v>
      </c>
      <c r="E164" s="285" t="s">
        <v>1</v>
      </c>
      <c r="F164" s="286" t="s">
        <v>308</v>
      </c>
      <c r="G164" s="284"/>
      <c r="H164" s="287">
        <v>0</v>
      </c>
      <c r="I164" s="288"/>
      <c r="J164" s="284"/>
      <c r="K164" s="284"/>
      <c r="L164" s="289"/>
      <c r="M164" s="290"/>
      <c r="N164" s="291"/>
      <c r="O164" s="291"/>
      <c r="P164" s="291"/>
      <c r="Q164" s="291"/>
      <c r="R164" s="291"/>
      <c r="S164" s="291"/>
      <c r="T164" s="292"/>
      <c r="AT164" s="293" t="s">
        <v>270</v>
      </c>
      <c r="AU164" s="293" t="s">
        <v>92</v>
      </c>
      <c r="AV164" s="15" t="s">
        <v>278</v>
      </c>
      <c r="AW164" s="15" t="s">
        <v>36</v>
      </c>
      <c r="AX164" s="15" t="s">
        <v>83</v>
      </c>
      <c r="AY164" s="293" t="s">
        <v>147</v>
      </c>
    </row>
    <row r="165" spans="2:51" s="12" customFormat="1" ht="12">
      <c r="B165" s="250"/>
      <c r="C165" s="251"/>
      <c r="D165" s="252" t="s">
        <v>270</v>
      </c>
      <c r="E165" s="253" t="s">
        <v>1</v>
      </c>
      <c r="F165" s="254" t="s">
        <v>309</v>
      </c>
      <c r="G165" s="251"/>
      <c r="H165" s="255">
        <v>49.52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270</v>
      </c>
      <c r="AU165" s="261" t="s">
        <v>92</v>
      </c>
      <c r="AV165" s="12" t="s">
        <v>92</v>
      </c>
      <c r="AW165" s="12" t="s">
        <v>36</v>
      </c>
      <c r="AX165" s="12" t="s">
        <v>83</v>
      </c>
      <c r="AY165" s="261" t="s">
        <v>147</v>
      </c>
    </row>
    <row r="166" spans="2:51" s="12" customFormat="1" ht="12">
      <c r="B166" s="250"/>
      <c r="C166" s="251"/>
      <c r="D166" s="252" t="s">
        <v>270</v>
      </c>
      <c r="E166" s="253" t="s">
        <v>1</v>
      </c>
      <c r="F166" s="254" t="s">
        <v>310</v>
      </c>
      <c r="G166" s="251"/>
      <c r="H166" s="255">
        <v>21.28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AT166" s="261" t="s">
        <v>270</v>
      </c>
      <c r="AU166" s="261" t="s">
        <v>92</v>
      </c>
      <c r="AV166" s="12" t="s">
        <v>92</v>
      </c>
      <c r="AW166" s="12" t="s">
        <v>36</v>
      </c>
      <c r="AX166" s="12" t="s">
        <v>83</v>
      </c>
      <c r="AY166" s="261" t="s">
        <v>147</v>
      </c>
    </row>
    <row r="167" spans="2:51" s="12" customFormat="1" ht="12">
      <c r="B167" s="250"/>
      <c r="C167" s="251"/>
      <c r="D167" s="252" t="s">
        <v>270</v>
      </c>
      <c r="E167" s="253" t="s">
        <v>1</v>
      </c>
      <c r="F167" s="254" t="s">
        <v>311</v>
      </c>
      <c r="G167" s="251"/>
      <c r="H167" s="255">
        <v>54.14</v>
      </c>
      <c r="I167" s="256"/>
      <c r="J167" s="251"/>
      <c r="K167" s="251"/>
      <c r="L167" s="257"/>
      <c r="M167" s="258"/>
      <c r="N167" s="259"/>
      <c r="O167" s="259"/>
      <c r="P167" s="259"/>
      <c r="Q167" s="259"/>
      <c r="R167" s="259"/>
      <c r="S167" s="259"/>
      <c r="T167" s="260"/>
      <c r="AT167" s="261" t="s">
        <v>270</v>
      </c>
      <c r="AU167" s="261" t="s">
        <v>92</v>
      </c>
      <c r="AV167" s="12" t="s">
        <v>92</v>
      </c>
      <c r="AW167" s="12" t="s">
        <v>36</v>
      </c>
      <c r="AX167" s="12" t="s">
        <v>83</v>
      </c>
      <c r="AY167" s="261" t="s">
        <v>147</v>
      </c>
    </row>
    <row r="168" spans="2:51" s="12" customFormat="1" ht="12">
      <c r="B168" s="250"/>
      <c r="C168" s="251"/>
      <c r="D168" s="252" t="s">
        <v>270</v>
      </c>
      <c r="E168" s="253" t="s">
        <v>1</v>
      </c>
      <c r="F168" s="254" t="s">
        <v>312</v>
      </c>
      <c r="G168" s="251"/>
      <c r="H168" s="255">
        <v>10.752</v>
      </c>
      <c r="I168" s="256"/>
      <c r="J168" s="251"/>
      <c r="K168" s="251"/>
      <c r="L168" s="257"/>
      <c r="M168" s="258"/>
      <c r="N168" s="259"/>
      <c r="O168" s="259"/>
      <c r="P168" s="259"/>
      <c r="Q168" s="259"/>
      <c r="R168" s="259"/>
      <c r="S168" s="259"/>
      <c r="T168" s="260"/>
      <c r="AT168" s="261" t="s">
        <v>270</v>
      </c>
      <c r="AU168" s="261" t="s">
        <v>92</v>
      </c>
      <c r="AV168" s="12" t="s">
        <v>92</v>
      </c>
      <c r="AW168" s="12" t="s">
        <v>36</v>
      </c>
      <c r="AX168" s="12" t="s">
        <v>83</v>
      </c>
      <c r="AY168" s="261" t="s">
        <v>147</v>
      </c>
    </row>
    <row r="169" spans="2:51" s="12" customFormat="1" ht="12">
      <c r="B169" s="250"/>
      <c r="C169" s="251"/>
      <c r="D169" s="252" t="s">
        <v>270</v>
      </c>
      <c r="E169" s="253" t="s">
        <v>1</v>
      </c>
      <c r="F169" s="254" t="s">
        <v>313</v>
      </c>
      <c r="G169" s="251"/>
      <c r="H169" s="255">
        <v>1.131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270</v>
      </c>
      <c r="AU169" s="261" t="s">
        <v>92</v>
      </c>
      <c r="AV169" s="12" t="s">
        <v>92</v>
      </c>
      <c r="AW169" s="12" t="s">
        <v>36</v>
      </c>
      <c r="AX169" s="12" t="s">
        <v>83</v>
      </c>
      <c r="AY169" s="261" t="s">
        <v>147</v>
      </c>
    </row>
    <row r="170" spans="2:51" s="15" customFormat="1" ht="12">
      <c r="B170" s="283"/>
      <c r="C170" s="284"/>
      <c r="D170" s="252" t="s">
        <v>270</v>
      </c>
      <c r="E170" s="285" t="s">
        <v>196</v>
      </c>
      <c r="F170" s="286" t="s">
        <v>308</v>
      </c>
      <c r="G170" s="284"/>
      <c r="H170" s="287">
        <v>136.823</v>
      </c>
      <c r="I170" s="288"/>
      <c r="J170" s="284"/>
      <c r="K170" s="284"/>
      <c r="L170" s="289"/>
      <c r="M170" s="290"/>
      <c r="N170" s="291"/>
      <c r="O170" s="291"/>
      <c r="P170" s="291"/>
      <c r="Q170" s="291"/>
      <c r="R170" s="291"/>
      <c r="S170" s="291"/>
      <c r="T170" s="292"/>
      <c r="AT170" s="293" t="s">
        <v>270</v>
      </c>
      <c r="AU170" s="293" t="s">
        <v>92</v>
      </c>
      <c r="AV170" s="15" t="s">
        <v>278</v>
      </c>
      <c r="AW170" s="15" t="s">
        <v>36</v>
      </c>
      <c r="AX170" s="15" t="s">
        <v>83</v>
      </c>
      <c r="AY170" s="293" t="s">
        <v>147</v>
      </c>
    </row>
    <row r="171" spans="2:51" s="12" customFormat="1" ht="12">
      <c r="B171" s="250"/>
      <c r="C171" s="251"/>
      <c r="D171" s="252" t="s">
        <v>270</v>
      </c>
      <c r="E171" s="253" t="s">
        <v>1</v>
      </c>
      <c r="F171" s="254" t="s">
        <v>314</v>
      </c>
      <c r="G171" s="251"/>
      <c r="H171" s="255">
        <v>41.854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AT171" s="261" t="s">
        <v>270</v>
      </c>
      <c r="AU171" s="261" t="s">
        <v>92</v>
      </c>
      <c r="AV171" s="12" t="s">
        <v>92</v>
      </c>
      <c r="AW171" s="12" t="s">
        <v>36</v>
      </c>
      <c r="AX171" s="12" t="s">
        <v>83</v>
      </c>
      <c r="AY171" s="261" t="s">
        <v>147</v>
      </c>
    </row>
    <row r="172" spans="2:51" s="15" customFormat="1" ht="12">
      <c r="B172" s="283"/>
      <c r="C172" s="284"/>
      <c r="D172" s="252" t="s">
        <v>270</v>
      </c>
      <c r="E172" s="285" t="s">
        <v>198</v>
      </c>
      <c r="F172" s="286" t="s">
        <v>308</v>
      </c>
      <c r="G172" s="284"/>
      <c r="H172" s="287">
        <v>41.854</v>
      </c>
      <c r="I172" s="288"/>
      <c r="J172" s="284"/>
      <c r="K172" s="284"/>
      <c r="L172" s="289"/>
      <c r="M172" s="290"/>
      <c r="N172" s="291"/>
      <c r="O172" s="291"/>
      <c r="P172" s="291"/>
      <c r="Q172" s="291"/>
      <c r="R172" s="291"/>
      <c r="S172" s="291"/>
      <c r="T172" s="292"/>
      <c r="AT172" s="293" t="s">
        <v>270</v>
      </c>
      <c r="AU172" s="293" t="s">
        <v>92</v>
      </c>
      <c r="AV172" s="15" t="s">
        <v>278</v>
      </c>
      <c r="AW172" s="15" t="s">
        <v>36</v>
      </c>
      <c r="AX172" s="15" t="s">
        <v>83</v>
      </c>
      <c r="AY172" s="293" t="s">
        <v>147</v>
      </c>
    </row>
    <row r="173" spans="2:51" s="12" customFormat="1" ht="12">
      <c r="B173" s="250"/>
      <c r="C173" s="251"/>
      <c r="D173" s="252" t="s">
        <v>270</v>
      </c>
      <c r="E173" s="253" t="s">
        <v>1</v>
      </c>
      <c r="F173" s="254" t="s">
        <v>315</v>
      </c>
      <c r="G173" s="251"/>
      <c r="H173" s="255">
        <v>2.16</v>
      </c>
      <c r="I173" s="256"/>
      <c r="J173" s="251"/>
      <c r="K173" s="251"/>
      <c r="L173" s="257"/>
      <c r="M173" s="258"/>
      <c r="N173" s="259"/>
      <c r="O173" s="259"/>
      <c r="P173" s="259"/>
      <c r="Q173" s="259"/>
      <c r="R173" s="259"/>
      <c r="S173" s="259"/>
      <c r="T173" s="260"/>
      <c r="AT173" s="261" t="s">
        <v>270</v>
      </c>
      <c r="AU173" s="261" t="s">
        <v>92</v>
      </c>
      <c r="AV173" s="12" t="s">
        <v>92</v>
      </c>
      <c r="AW173" s="12" t="s">
        <v>36</v>
      </c>
      <c r="AX173" s="12" t="s">
        <v>83</v>
      </c>
      <c r="AY173" s="261" t="s">
        <v>147</v>
      </c>
    </row>
    <row r="174" spans="2:51" s="15" customFormat="1" ht="12">
      <c r="B174" s="283"/>
      <c r="C174" s="284"/>
      <c r="D174" s="252" t="s">
        <v>270</v>
      </c>
      <c r="E174" s="285" t="s">
        <v>200</v>
      </c>
      <c r="F174" s="286" t="s">
        <v>308</v>
      </c>
      <c r="G174" s="284"/>
      <c r="H174" s="287">
        <v>2.16</v>
      </c>
      <c r="I174" s="288"/>
      <c r="J174" s="284"/>
      <c r="K174" s="284"/>
      <c r="L174" s="289"/>
      <c r="M174" s="290"/>
      <c r="N174" s="291"/>
      <c r="O174" s="291"/>
      <c r="P174" s="291"/>
      <c r="Q174" s="291"/>
      <c r="R174" s="291"/>
      <c r="S174" s="291"/>
      <c r="T174" s="292"/>
      <c r="AT174" s="293" t="s">
        <v>270</v>
      </c>
      <c r="AU174" s="293" t="s">
        <v>92</v>
      </c>
      <c r="AV174" s="15" t="s">
        <v>278</v>
      </c>
      <c r="AW174" s="15" t="s">
        <v>36</v>
      </c>
      <c r="AX174" s="15" t="s">
        <v>83</v>
      </c>
      <c r="AY174" s="293" t="s">
        <v>147</v>
      </c>
    </row>
    <row r="175" spans="2:51" s="13" customFormat="1" ht="12">
      <c r="B175" s="262"/>
      <c r="C175" s="263"/>
      <c r="D175" s="252" t="s">
        <v>270</v>
      </c>
      <c r="E175" s="264" t="s">
        <v>1</v>
      </c>
      <c r="F175" s="265" t="s">
        <v>272</v>
      </c>
      <c r="G175" s="263"/>
      <c r="H175" s="266">
        <v>180.837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AT175" s="272" t="s">
        <v>270</v>
      </c>
      <c r="AU175" s="272" t="s">
        <v>92</v>
      </c>
      <c r="AV175" s="13" t="s">
        <v>268</v>
      </c>
      <c r="AW175" s="13" t="s">
        <v>36</v>
      </c>
      <c r="AX175" s="13" t="s">
        <v>83</v>
      </c>
      <c r="AY175" s="272" t="s">
        <v>147</v>
      </c>
    </row>
    <row r="176" spans="2:51" s="12" customFormat="1" ht="12">
      <c r="B176" s="250"/>
      <c r="C176" s="251"/>
      <c r="D176" s="252" t="s">
        <v>270</v>
      </c>
      <c r="E176" s="253" t="s">
        <v>1</v>
      </c>
      <c r="F176" s="254" t="s">
        <v>316</v>
      </c>
      <c r="G176" s="251"/>
      <c r="H176" s="255">
        <v>41.047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270</v>
      </c>
      <c r="AU176" s="261" t="s">
        <v>92</v>
      </c>
      <c r="AV176" s="12" t="s">
        <v>92</v>
      </c>
      <c r="AW176" s="12" t="s">
        <v>36</v>
      </c>
      <c r="AX176" s="12" t="s">
        <v>83</v>
      </c>
      <c r="AY176" s="261" t="s">
        <v>147</v>
      </c>
    </row>
    <row r="177" spans="2:51" s="12" customFormat="1" ht="12">
      <c r="B177" s="250"/>
      <c r="C177" s="251"/>
      <c r="D177" s="252" t="s">
        <v>270</v>
      </c>
      <c r="E177" s="253" t="s">
        <v>1</v>
      </c>
      <c r="F177" s="254" t="s">
        <v>317</v>
      </c>
      <c r="G177" s="251"/>
      <c r="H177" s="255">
        <v>6.278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AT177" s="261" t="s">
        <v>270</v>
      </c>
      <c r="AU177" s="261" t="s">
        <v>92</v>
      </c>
      <c r="AV177" s="12" t="s">
        <v>92</v>
      </c>
      <c r="AW177" s="12" t="s">
        <v>36</v>
      </c>
      <c r="AX177" s="12" t="s">
        <v>83</v>
      </c>
      <c r="AY177" s="261" t="s">
        <v>147</v>
      </c>
    </row>
    <row r="178" spans="2:51" s="12" customFormat="1" ht="12">
      <c r="B178" s="250"/>
      <c r="C178" s="251"/>
      <c r="D178" s="252" t="s">
        <v>270</v>
      </c>
      <c r="E178" s="253" t="s">
        <v>1</v>
      </c>
      <c r="F178" s="254" t="s">
        <v>318</v>
      </c>
      <c r="G178" s="251"/>
      <c r="H178" s="255">
        <v>0.216</v>
      </c>
      <c r="I178" s="256"/>
      <c r="J178" s="251"/>
      <c r="K178" s="251"/>
      <c r="L178" s="257"/>
      <c r="M178" s="258"/>
      <c r="N178" s="259"/>
      <c r="O178" s="259"/>
      <c r="P178" s="259"/>
      <c r="Q178" s="259"/>
      <c r="R178" s="259"/>
      <c r="S178" s="259"/>
      <c r="T178" s="260"/>
      <c r="AT178" s="261" t="s">
        <v>270</v>
      </c>
      <c r="AU178" s="261" t="s">
        <v>92</v>
      </c>
      <c r="AV178" s="12" t="s">
        <v>92</v>
      </c>
      <c r="AW178" s="12" t="s">
        <v>36</v>
      </c>
      <c r="AX178" s="12" t="s">
        <v>83</v>
      </c>
      <c r="AY178" s="261" t="s">
        <v>147</v>
      </c>
    </row>
    <row r="179" spans="2:51" s="13" customFormat="1" ht="12">
      <c r="B179" s="262"/>
      <c r="C179" s="263"/>
      <c r="D179" s="252" t="s">
        <v>270</v>
      </c>
      <c r="E179" s="264" t="s">
        <v>194</v>
      </c>
      <c r="F179" s="265" t="s">
        <v>272</v>
      </c>
      <c r="G179" s="263"/>
      <c r="H179" s="266">
        <v>47.541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AT179" s="272" t="s">
        <v>270</v>
      </c>
      <c r="AU179" s="272" t="s">
        <v>92</v>
      </c>
      <c r="AV179" s="13" t="s">
        <v>268</v>
      </c>
      <c r="AW179" s="13" t="s">
        <v>36</v>
      </c>
      <c r="AX179" s="13" t="s">
        <v>83</v>
      </c>
      <c r="AY179" s="272" t="s">
        <v>147</v>
      </c>
    </row>
    <row r="180" spans="2:51" s="12" customFormat="1" ht="12">
      <c r="B180" s="250"/>
      <c r="C180" s="251"/>
      <c r="D180" s="252" t="s">
        <v>270</v>
      </c>
      <c r="E180" s="253" t="s">
        <v>1</v>
      </c>
      <c r="F180" s="254" t="s">
        <v>319</v>
      </c>
      <c r="G180" s="251"/>
      <c r="H180" s="255">
        <v>9.508</v>
      </c>
      <c r="I180" s="256"/>
      <c r="J180" s="251"/>
      <c r="K180" s="251"/>
      <c r="L180" s="257"/>
      <c r="M180" s="258"/>
      <c r="N180" s="259"/>
      <c r="O180" s="259"/>
      <c r="P180" s="259"/>
      <c r="Q180" s="259"/>
      <c r="R180" s="259"/>
      <c r="S180" s="259"/>
      <c r="T180" s="260"/>
      <c r="AT180" s="261" t="s">
        <v>270</v>
      </c>
      <c r="AU180" s="261" t="s">
        <v>92</v>
      </c>
      <c r="AV180" s="12" t="s">
        <v>92</v>
      </c>
      <c r="AW180" s="12" t="s">
        <v>36</v>
      </c>
      <c r="AX180" s="12" t="s">
        <v>37</v>
      </c>
      <c r="AY180" s="261" t="s">
        <v>147</v>
      </c>
    </row>
    <row r="181" spans="2:65" s="1" customFormat="1" ht="21.6" customHeight="1">
      <c r="B181" s="38"/>
      <c r="C181" s="237" t="s">
        <v>211</v>
      </c>
      <c r="D181" s="237" t="s">
        <v>263</v>
      </c>
      <c r="E181" s="238" t="s">
        <v>320</v>
      </c>
      <c r="F181" s="239" t="s">
        <v>321</v>
      </c>
      <c r="G181" s="240" t="s">
        <v>300</v>
      </c>
      <c r="H181" s="241">
        <v>21.312</v>
      </c>
      <c r="I181" s="242"/>
      <c r="J181" s="243">
        <f>ROUND(I181*H181,1)</f>
        <v>0</v>
      </c>
      <c r="K181" s="239" t="s">
        <v>267</v>
      </c>
      <c r="L181" s="43"/>
      <c r="M181" s="244" t="s">
        <v>1</v>
      </c>
      <c r="N181" s="245" t="s">
        <v>48</v>
      </c>
      <c r="O181" s="86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AR181" s="248" t="s">
        <v>268</v>
      </c>
      <c r="AT181" s="248" t="s">
        <v>263</v>
      </c>
      <c r="AU181" s="248" t="s">
        <v>92</v>
      </c>
      <c r="AY181" s="17" t="s">
        <v>147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37</v>
      </c>
      <c r="BK181" s="249">
        <f>ROUND(I181*H181,1)</f>
        <v>0</v>
      </c>
      <c r="BL181" s="17" t="s">
        <v>268</v>
      </c>
      <c r="BM181" s="248" t="s">
        <v>322</v>
      </c>
    </row>
    <row r="182" spans="2:51" s="14" customFormat="1" ht="12">
      <c r="B182" s="273"/>
      <c r="C182" s="274"/>
      <c r="D182" s="252" t="s">
        <v>270</v>
      </c>
      <c r="E182" s="275" t="s">
        <v>1</v>
      </c>
      <c r="F182" s="276" t="s">
        <v>323</v>
      </c>
      <c r="G182" s="274"/>
      <c r="H182" s="275" t="s">
        <v>1</v>
      </c>
      <c r="I182" s="277"/>
      <c r="J182" s="274"/>
      <c r="K182" s="274"/>
      <c r="L182" s="278"/>
      <c r="M182" s="279"/>
      <c r="N182" s="280"/>
      <c r="O182" s="280"/>
      <c r="P182" s="280"/>
      <c r="Q182" s="280"/>
      <c r="R182" s="280"/>
      <c r="S182" s="280"/>
      <c r="T182" s="281"/>
      <c r="AT182" s="282" t="s">
        <v>270</v>
      </c>
      <c r="AU182" s="282" t="s">
        <v>92</v>
      </c>
      <c r="AV182" s="14" t="s">
        <v>37</v>
      </c>
      <c r="AW182" s="14" t="s">
        <v>36</v>
      </c>
      <c r="AX182" s="14" t="s">
        <v>83</v>
      </c>
      <c r="AY182" s="282" t="s">
        <v>147</v>
      </c>
    </row>
    <row r="183" spans="2:51" s="12" customFormat="1" ht="12">
      <c r="B183" s="250"/>
      <c r="C183" s="251"/>
      <c r="D183" s="252" t="s">
        <v>270</v>
      </c>
      <c r="E183" s="253" t="s">
        <v>190</v>
      </c>
      <c r="F183" s="254" t="s">
        <v>324</v>
      </c>
      <c r="G183" s="251"/>
      <c r="H183" s="255">
        <v>21.312</v>
      </c>
      <c r="I183" s="256"/>
      <c r="J183" s="251"/>
      <c r="K183" s="251"/>
      <c r="L183" s="257"/>
      <c r="M183" s="258"/>
      <c r="N183" s="259"/>
      <c r="O183" s="259"/>
      <c r="P183" s="259"/>
      <c r="Q183" s="259"/>
      <c r="R183" s="259"/>
      <c r="S183" s="259"/>
      <c r="T183" s="260"/>
      <c r="AT183" s="261" t="s">
        <v>270</v>
      </c>
      <c r="AU183" s="261" t="s">
        <v>92</v>
      </c>
      <c r="AV183" s="12" t="s">
        <v>92</v>
      </c>
      <c r="AW183" s="12" t="s">
        <v>36</v>
      </c>
      <c r="AX183" s="12" t="s">
        <v>37</v>
      </c>
      <c r="AY183" s="261" t="s">
        <v>147</v>
      </c>
    </row>
    <row r="184" spans="2:65" s="1" customFormat="1" ht="21.6" customHeight="1">
      <c r="B184" s="38"/>
      <c r="C184" s="237" t="s">
        <v>325</v>
      </c>
      <c r="D184" s="237" t="s">
        <v>263</v>
      </c>
      <c r="E184" s="238" t="s">
        <v>326</v>
      </c>
      <c r="F184" s="239" t="s">
        <v>327</v>
      </c>
      <c r="G184" s="240" t="s">
        <v>300</v>
      </c>
      <c r="H184" s="241">
        <v>7.817</v>
      </c>
      <c r="I184" s="242"/>
      <c r="J184" s="243">
        <f>ROUND(I184*H184,1)</f>
        <v>0</v>
      </c>
      <c r="K184" s="239" t="s">
        <v>267</v>
      </c>
      <c r="L184" s="43"/>
      <c r="M184" s="244" t="s">
        <v>1</v>
      </c>
      <c r="N184" s="245" t="s">
        <v>48</v>
      </c>
      <c r="O184" s="86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AR184" s="248" t="s">
        <v>268</v>
      </c>
      <c r="AT184" s="248" t="s">
        <v>263</v>
      </c>
      <c r="AU184" s="248" t="s">
        <v>92</v>
      </c>
      <c r="AY184" s="17" t="s">
        <v>147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37</v>
      </c>
      <c r="BK184" s="249">
        <f>ROUND(I184*H184,1)</f>
        <v>0</v>
      </c>
      <c r="BL184" s="17" t="s">
        <v>268</v>
      </c>
      <c r="BM184" s="248" t="s">
        <v>328</v>
      </c>
    </row>
    <row r="185" spans="2:51" s="12" customFormat="1" ht="12">
      <c r="B185" s="250"/>
      <c r="C185" s="251"/>
      <c r="D185" s="252" t="s">
        <v>270</v>
      </c>
      <c r="E185" s="253" t="s">
        <v>1</v>
      </c>
      <c r="F185" s="254" t="s">
        <v>329</v>
      </c>
      <c r="G185" s="251"/>
      <c r="H185" s="255">
        <v>0.395</v>
      </c>
      <c r="I185" s="256"/>
      <c r="J185" s="251"/>
      <c r="K185" s="251"/>
      <c r="L185" s="257"/>
      <c r="M185" s="258"/>
      <c r="N185" s="259"/>
      <c r="O185" s="259"/>
      <c r="P185" s="259"/>
      <c r="Q185" s="259"/>
      <c r="R185" s="259"/>
      <c r="S185" s="259"/>
      <c r="T185" s="260"/>
      <c r="AT185" s="261" t="s">
        <v>270</v>
      </c>
      <c r="AU185" s="261" t="s">
        <v>92</v>
      </c>
      <c r="AV185" s="12" t="s">
        <v>92</v>
      </c>
      <c r="AW185" s="12" t="s">
        <v>36</v>
      </c>
      <c r="AX185" s="12" t="s">
        <v>83</v>
      </c>
      <c r="AY185" s="261" t="s">
        <v>147</v>
      </c>
    </row>
    <row r="186" spans="2:51" s="14" customFormat="1" ht="12">
      <c r="B186" s="273"/>
      <c r="C186" s="274"/>
      <c r="D186" s="252" t="s">
        <v>270</v>
      </c>
      <c r="E186" s="275" t="s">
        <v>1</v>
      </c>
      <c r="F186" s="276" t="s">
        <v>330</v>
      </c>
      <c r="G186" s="274"/>
      <c r="H186" s="275" t="s">
        <v>1</v>
      </c>
      <c r="I186" s="277"/>
      <c r="J186" s="274"/>
      <c r="K186" s="274"/>
      <c r="L186" s="278"/>
      <c r="M186" s="279"/>
      <c r="N186" s="280"/>
      <c r="O186" s="280"/>
      <c r="P186" s="280"/>
      <c r="Q186" s="280"/>
      <c r="R186" s="280"/>
      <c r="S186" s="280"/>
      <c r="T186" s="281"/>
      <c r="AT186" s="282" t="s">
        <v>270</v>
      </c>
      <c r="AU186" s="282" t="s">
        <v>92</v>
      </c>
      <c r="AV186" s="14" t="s">
        <v>37</v>
      </c>
      <c r="AW186" s="14" t="s">
        <v>36</v>
      </c>
      <c r="AX186" s="14" t="s">
        <v>83</v>
      </c>
      <c r="AY186" s="282" t="s">
        <v>147</v>
      </c>
    </row>
    <row r="187" spans="2:51" s="14" customFormat="1" ht="12">
      <c r="B187" s="273"/>
      <c r="C187" s="274"/>
      <c r="D187" s="252" t="s">
        <v>270</v>
      </c>
      <c r="E187" s="275" t="s">
        <v>1</v>
      </c>
      <c r="F187" s="276" t="s">
        <v>331</v>
      </c>
      <c r="G187" s="274"/>
      <c r="H187" s="275" t="s">
        <v>1</v>
      </c>
      <c r="I187" s="277"/>
      <c r="J187" s="274"/>
      <c r="K187" s="274"/>
      <c r="L187" s="278"/>
      <c r="M187" s="279"/>
      <c r="N187" s="280"/>
      <c r="O187" s="280"/>
      <c r="P187" s="280"/>
      <c r="Q187" s="280"/>
      <c r="R187" s="280"/>
      <c r="S187" s="280"/>
      <c r="T187" s="281"/>
      <c r="AT187" s="282" t="s">
        <v>270</v>
      </c>
      <c r="AU187" s="282" t="s">
        <v>92</v>
      </c>
      <c r="AV187" s="14" t="s">
        <v>37</v>
      </c>
      <c r="AW187" s="14" t="s">
        <v>36</v>
      </c>
      <c r="AX187" s="14" t="s">
        <v>83</v>
      </c>
      <c r="AY187" s="282" t="s">
        <v>147</v>
      </c>
    </row>
    <row r="188" spans="2:51" s="12" customFormat="1" ht="12">
      <c r="B188" s="250"/>
      <c r="C188" s="251"/>
      <c r="D188" s="252" t="s">
        <v>270</v>
      </c>
      <c r="E188" s="253" t="s">
        <v>1</v>
      </c>
      <c r="F188" s="254" t="s">
        <v>332</v>
      </c>
      <c r="G188" s="251"/>
      <c r="H188" s="255">
        <v>2.083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AT188" s="261" t="s">
        <v>270</v>
      </c>
      <c r="AU188" s="261" t="s">
        <v>92</v>
      </c>
      <c r="AV188" s="12" t="s">
        <v>92</v>
      </c>
      <c r="AW188" s="12" t="s">
        <v>36</v>
      </c>
      <c r="AX188" s="12" t="s">
        <v>83</v>
      </c>
      <c r="AY188" s="261" t="s">
        <v>147</v>
      </c>
    </row>
    <row r="189" spans="2:51" s="14" customFormat="1" ht="12">
      <c r="B189" s="273"/>
      <c r="C189" s="274"/>
      <c r="D189" s="252" t="s">
        <v>270</v>
      </c>
      <c r="E189" s="275" t="s">
        <v>1</v>
      </c>
      <c r="F189" s="276" t="s">
        <v>333</v>
      </c>
      <c r="G189" s="274"/>
      <c r="H189" s="275" t="s">
        <v>1</v>
      </c>
      <c r="I189" s="277"/>
      <c r="J189" s="274"/>
      <c r="K189" s="274"/>
      <c r="L189" s="278"/>
      <c r="M189" s="279"/>
      <c r="N189" s="280"/>
      <c r="O189" s="280"/>
      <c r="P189" s="280"/>
      <c r="Q189" s="280"/>
      <c r="R189" s="280"/>
      <c r="S189" s="280"/>
      <c r="T189" s="281"/>
      <c r="AT189" s="282" t="s">
        <v>270</v>
      </c>
      <c r="AU189" s="282" t="s">
        <v>92</v>
      </c>
      <c r="AV189" s="14" t="s">
        <v>37</v>
      </c>
      <c r="AW189" s="14" t="s">
        <v>36</v>
      </c>
      <c r="AX189" s="14" t="s">
        <v>83</v>
      </c>
      <c r="AY189" s="282" t="s">
        <v>147</v>
      </c>
    </row>
    <row r="190" spans="2:51" s="12" customFormat="1" ht="12">
      <c r="B190" s="250"/>
      <c r="C190" s="251"/>
      <c r="D190" s="252" t="s">
        <v>270</v>
      </c>
      <c r="E190" s="253" t="s">
        <v>1</v>
      </c>
      <c r="F190" s="254" t="s">
        <v>334</v>
      </c>
      <c r="G190" s="251"/>
      <c r="H190" s="255">
        <v>4.615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AT190" s="261" t="s">
        <v>270</v>
      </c>
      <c r="AU190" s="261" t="s">
        <v>92</v>
      </c>
      <c r="AV190" s="12" t="s">
        <v>92</v>
      </c>
      <c r="AW190" s="12" t="s">
        <v>36</v>
      </c>
      <c r="AX190" s="12" t="s">
        <v>83</v>
      </c>
      <c r="AY190" s="261" t="s">
        <v>147</v>
      </c>
    </row>
    <row r="191" spans="2:51" s="12" customFormat="1" ht="12">
      <c r="B191" s="250"/>
      <c r="C191" s="251"/>
      <c r="D191" s="252" t="s">
        <v>270</v>
      </c>
      <c r="E191" s="253" t="s">
        <v>1</v>
      </c>
      <c r="F191" s="254" t="s">
        <v>335</v>
      </c>
      <c r="G191" s="251"/>
      <c r="H191" s="255">
        <v>0.724</v>
      </c>
      <c r="I191" s="256"/>
      <c r="J191" s="251"/>
      <c r="K191" s="251"/>
      <c r="L191" s="257"/>
      <c r="M191" s="258"/>
      <c r="N191" s="259"/>
      <c r="O191" s="259"/>
      <c r="P191" s="259"/>
      <c r="Q191" s="259"/>
      <c r="R191" s="259"/>
      <c r="S191" s="259"/>
      <c r="T191" s="260"/>
      <c r="AT191" s="261" t="s">
        <v>270</v>
      </c>
      <c r="AU191" s="261" t="s">
        <v>92</v>
      </c>
      <c r="AV191" s="12" t="s">
        <v>92</v>
      </c>
      <c r="AW191" s="12" t="s">
        <v>36</v>
      </c>
      <c r="AX191" s="12" t="s">
        <v>83</v>
      </c>
      <c r="AY191" s="261" t="s">
        <v>147</v>
      </c>
    </row>
    <row r="192" spans="2:51" s="13" customFormat="1" ht="12">
      <c r="B192" s="262"/>
      <c r="C192" s="263"/>
      <c r="D192" s="252" t="s">
        <v>270</v>
      </c>
      <c r="E192" s="264" t="s">
        <v>216</v>
      </c>
      <c r="F192" s="265" t="s">
        <v>272</v>
      </c>
      <c r="G192" s="263"/>
      <c r="H192" s="266">
        <v>7.817</v>
      </c>
      <c r="I192" s="267"/>
      <c r="J192" s="263"/>
      <c r="K192" s="263"/>
      <c r="L192" s="268"/>
      <c r="M192" s="269"/>
      <c r="N192" s="270"/>
      <c r="O192" s="270"/>
      <c r="P192" s="270"/>
      <c r="Q192" s="270"/>
      <c r="R192" s="270"/>
      <c r="S192" s="270"/>
      <c r="T192" s="271"/>
      <c r="AT192" s="272" t="s">
        <v>270</v>
      </c>
      <c r="AU192" s="272" t="s">
        <v>92</v>
      </c>
      <c r="AV192" s="13" t="s">
        <v>268</v>
      </c>
      <c r="AW192" s="13" t="s">
        <v>36</v>
      </c>
      <c r="AX192" s="13" t="s">
        <v>37</v>
      </c>
      <c r="AY192" s="272" t="s">
        <v>147</v>
      </c>
    </row>
    <row r="193" spans="2:65" s="1" customFormat="1" ht="32.4" customHeight="1">
      <c r="B193" s="38"/>
      <c r="C193" s="237" t="s">
        <v>336</v>
      </c>
      <c r="D193" s="237" t="s">
        <v>263</v>
      </c>
      <c r="E193" s="238" t="s">
        <v>337</v>
      </c>
      <c r="F193" s="239" t="s">
        <v>338</v>
      </c>
      <c r="G193" s="240" t="s">
        <v>300</v>
      </c>
      <c r="H193" s="241">
        <v>7.817</v>
      </c>
      <c r="I193" s="242"/>
      <c r="J193" s="243">
        <f>ROUND(I193*H193,1)</f>
        <v>0</v>
      </c>
      <c r="K193" s="239" t="s">
        <v>267</v>
      </c>
      <c r="L193" s="43"/>
      <c r="M193" s="244" t="s">
        <v>1</v>
      </c>
      <c r="N193" s="245" t="s">
        <v>48</v>
      </c>
      <c r="O193" s="86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AR193" s="248" t="s">
        <v>268</v>
      </c>
      <c r="AT193" s="248" t="s">
        <v>263</v>
      </c>
      <c r="AU193" s="248" t="s">
        <v>92</v>
      </c>
      <c r="AY193" s="17" t="s">
        <v>147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37</v>
      </c>
      <c r="BK193" s="249">
        <f>ROUND(I193*H193,1)</f>
        <v>0</v>
      </c>
      <c r="BL193" s="17" t="s">
        <v>268</v>
      </c>
      <c r="BM193" s="248" t="s">
        <v>339</v>
      </c>
    </row>
    <row r="194" spans="2:51" s="12" customFormat="1" ht="12">
      <c r="B194" s="250"/>
      <c r="C194" s="251"/>
      <c r="D194" s="252" t="s">
        <v>270</v>
      </c>
      <c r="E194" s="253" t="s">
        <v>1</v>
      </c>
      <c r="F194" s="254" t="s">
        <v>216</v>
      </c>
      <c r="G194" s="251"/>
      <c r="H194" s="255">
        <v>7.817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AT194" s="261" t="s">
        <v>270</v>
      </c>
      <c r="AU194" s="261" t="s">
        <v>92</v>
      </c>
      <c r="AV194" s="12" t="s">
        <v>92</v>
      </c>
      <c r="AW194" s="12" t="s">
        <v>36</v>
      </c>
      <c r="AX194" s="12" t="s">
        <v>37</v>
      </c>
      <c r="AY194" s="261" t="s">
        <v>147</v>
      </c>
    </row>
    <row r="195" spans="2:65" s="1" customFormat="1" ht="32.4" customHeight="1">
      <c r="B195" s="38"/>
      <c r="C195" s="237" t="s">
        <v>340</v>
      </c>
      <c r="D195" s="237" t="s">
        <v>263</v>
      </c>
      <c r="E195" s="238" t="s">
        <v>341</v>
      </c>
      <c r="F195" s="239" t="s">
        <v>342</v>
      </c>
      <c r="G195" s="240" t="s">
        <v>300</v>
      </c>
      <c r="H195" s="241">
        <v>0.446</v>
      </c>
      <c r="I195" s="242"/>
      <c r="J195" s="243">
        <f>ROUND(I195*H195,1)</f>
        <v>0</v>
      </c>
      <c r="K195" s="239" t="s">
        <v>267</v>
      </c>
      <c r="L195" s="43"/>
      <c r="M195" s="244" t="s">
        <v>1</v>
      </c>
      <c r="N195" s="245" t="s">
        <v>48</v>
      </c>
      <c r="O195" s="86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AR195" s="248" t="s">
        <v>268</v>
      </c>
      <c r="AT195" s="248" t="s">
        <v>263</v>
      </c>
      <c r="AU195" s="248" t="s">
        <v>92</v>
      </c>
      <c r="AY195" s="17" t="s">
        <v>147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37</v>
      </c>
      <c r="BK195" s="249">
        <f>ROUND(I195*H195,1)</f>
        <v>0</v>
      </c>
      <c r="BL195" s="17" t="s">
        <v>268</v>
      </c>
      <c r="BM195" s="248" t="s">
        <v>343</v>
      </c>
    </row>
    <row r="196" spans="2:51" s="14" customFormat="1" ht="12">
      <c r="B196" s="273"/>
      <c r="C196" s="274"/>
      <c r="D196" s="252" t="s">
        <v>270</v>
      </c>
      <c r="E196" s="275" t="s">
        <v>1</v>
      </c>
      <c r="F196" s="276" t="s">
        <v>344</v>
      </c>
      <c r="G196" s="274"/>
      <c r="H196" s="275" t="s">
        <v>1</v>
      </c>
      <c r="I196" s="277"/>
      <c r="J196" s="274"/>
      <c r="K196" s="274"/>
      <c r="L196" s="278"/>
      <c r="M196" s="279"/>
      <c r="N196" s="280"/>
      <c r="O196" s="280"/>
      <c r="P196" s="280"/>
      <c r="Q196" s="280"/>
      <c r="R196" s="280"/>
      <c r="S196" s="280"/>
      <c r="T196" s="281"/>
      <c r="AT196" s="282" t="s">
        <v>270</v>
      </c>
      <c r="AU196" s="282" t="s">
        <v>92</v>
      </c>
      <c r="AV196" s="14" t="s">
        <v>37</v>
      </c>
      <c r="AW196" s="14" t="s">
        <v>36</v>
      </c>
      <c r="AX196" s="14" t="s">
        <v>83</v>
      </c>
      <c r="AY196" s="282" t="s">
        <v>147</v>
      </c>
    </row>
    <row r="197" spans="2:51" s="12" customFormat="1" ht="12">
      <c r="B197" s="250"/>
      <c r="C197" s="251"/>
      <c r="D197" s="252" t="s">
        <v>270</v>
      </c>
      <c r="E197" s="253" t="s">
        <v>345</v>
      </c>
      <c r="F197" s="254" t="s">
        <v>346</v>
      </c>
      <c r="G197" s="251"/>
      <c r="H197" s="255">
        <v>0.25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AT197" s="261" t="s">
        <v>270</v>
      </c>
      <c r="AU197" s="261" t="s">
        <v>92</v>
      </c>
      <c r="AV197" s="12" t="s">
        <v>92</v>
      </c>
      <c r="AW197" s="12" t="s">
        <v>36</v>
      </c>
      <c r="AX197" s="12" t="s">
        <v>83</v>
      </c>
      <c r="AY197" s="261" t="s">
        <v>147</v>
      </c>
    </row>
    <row r="198" spans="2:51" s="12" customFormat="1" ht="12">
      <c r="B198" s="250"/>
      <c r="C198" s="251"/>
      <c r="D198" s="252" t="s">
        <v>270</v>
      </c>
      <c r="E198" s="253" t="s">
        <v>1</v>
      </c>
      <c r="F198" s="254" t="s">
        <v>347</v>
      </c>
      <c r="G198" s="251"/>
      <c r="H198" s="255">
        <v>0.196</v>
      </c>
      <c r="I198" s="256"/>
      <c r="J198" s="251"/>
      <c r="K198" s="251"/>
      <c r="L198" s="257"/>
      <c r="M198" s="258"/>
      <c r="N198" s="259"/>
      <c r="O198" s="259"/>
      <c r="P198" s="259"/>
      <c r="Q198" s="259"/>
      <c r="R198" s="259"/>
      <c r="S198" s="259"/>
      <c r="T198" s="260"/>
      <c r="AT198" s="261" t="s">
        <v>270</v>
      </c>
      <c r="AU198" s="261" t="s">
        <v>92</v>
      </c>
      <c r="AV198" s="12" t="s">
        <v>92</v>
      </c>
      <c r="AW198" s="12" t="s">
        <v>36</v>
      </c>
      <c r="AX198" s="12" t="s">
        <v>83</v>
      </c>
      <c r="AY198" s="261" t="s">
        <v>147</v>
      </c>
    </row>
    <row r="199" spans="2:51" s="13" customFormat="1" ht="12">
      <c r="B199" s="262"/>
      <c r="C199" s="263"/>
      <c r="D199" s="252" t="s">
        <v>270</v>
      </c>
      <c r="E199" s="264" t="s">
        <v>218</v>
      </c>
      <c r="F199" s="265" t="s">
        <v>272</v>
      </c>
      <c r="G199" s="263"/>
      <c r="H199" s="266">
        <v>0.446</v>
      </c>
      <c r="I199" s="267"/>
      <c r="J199" s="263"/>
      <c r="K199" s="263"/>
      <c r="L199" s="268"/>
      <c r="M199" s="269"/>
      <c r="N199" s="270"/>
      <c r="O199" s="270"/>
      <c r="P199" s="270"/>
      <c r="Q199" s="270"/>
      <c r="R199" s="270"/>
      <c r="S199" s="270"/>
      <c r="T199" s="271"/>
      <c r="AT199" s="272" t="s">
        <v>270</v>
      </c>
      <c r="AU199" s="272" t="s">
        <v>92</v>
      </c>
      <c r="AV199" s="13" t="s">
        <v>268</v>
      </c>
      <c r="AW199" s="13" t="s">
        <v>36</v>
      </c>
      <c r="AX199" s="13" t="s">
        <v>37</v>
      </c>
      <c r="AY199" s="272" t="s">
        <v>147</v>
      </c>
    </row>
    <row r="200" spans="2:65" s="1" customFormat="1" ht="21.6" customHeight="1">
      <c r="B200" s="38"/>
      <c r="C200" s="237" t="s">
        <v>348</v>
      </c>
      <c r="D200" s="237" t="s">
        <v>263</v>
      </c>
      <c r="E200" s="238" t="s">
        <v>349</v>
      </c>
      <c r="F200" s="239" t="s">
        <v>350</v>
      </c>
      <c r="G200" s="240" t="s">
        <v>300</v>
      </c>
      <c r="H200" s="241">
        <v>0.446</v>
      </c>
      <c r="I200" s="242"/>
      <c r="J200" s="243">
        <f>ROUND(I200*H200,1)</f>
        <v>0</v>
      </c>
      <c r="K200" s="239" t="s">
        <v>267</v>
      </c>
      <c r="L200" s="43"/>
      <c r="M200" s="244" t="s">
        <v>1</v>
      </c>
      <c r="N200" s="245" t="s">
        <v>48</v>
      </c>
      <c r="O200" s="86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AR200" s="248" t="s">
        <v>268</v>
      </c>
      <c r="AT200" s="248" t="s">
        <v>263</v>
      </c>
      <c r="AU200" s="248" t="s">
        <v>92</v>
      </c>
      <c r="AY200" s="17" t="s">
        <v>147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37</v>
      </c>
      <c r="BK200" s="249">
        <f>ROUND(I200*H200,1)</f>
        <v>0</v>
      </c>
      <c r="BL200" s="17" t="s">
        <v>268</v>
      </c>
      <c r="BM200" s="248" t="s">
        <v>351</v>
      </c>
    </row>
    <row r="201" spans="2:51" s="12" customFormat="1" ht="12">
      <c r="B201" s="250"/>
      <c r="C201" s="251"/>
      <c r="D201" s="252" t="s">
        <v>270</v>
      </c>
      <c r="E201" s="253" t="s">
        <v>1</v>
      </c>
      <c r="F201" s="254" t="s">
        <v>218</v>
      </c>
      <c r="G201" s="251"/>
      <c r="H201" s="255">
        <v>0.446</v>
      </c>
      <c r="I201" s="256"/>
      <c r="J201" s="251"/>
      <c r="K201" s="251"/>
      <c r="L201" s="257"/>
      <c r="M201" s="258"/>
      <c r="N201" s="259"/>
      <c r="O201" s="259"/>
      <c r="P201" s="259"/>
      <c r="Q201" s="259"/>
      <c r="R201" s="259"/>
      <c r="S201" s="259"/>
      <c r="T201" s="260"/>
      <c r="AT201" s="261" t="s">
        <v>270</v>
      </c>
      <c r="AU201" s="261" t="s">
        <v>92</v>
      </c>
      <c r="AV201" s="12" t="s">
        <v>92</v>
      </c>
      <c r="AW201" s="12" t="s">
        <v>36</v>
      </c>
      <c r="AX201" s="12" t="s">
        <v>37</v>
      </c>
      <c r="AY201" s="261" t="s">
        <v>147</v>
      </c>
    </row>
    <row r="202" spans="2:65" s="1" customFormat="1" ht="21.6" customHeight="1">
      <c r="B202" s="38"/>
      <c r="C202" s="237" t="s">
        <v>352</v>
      </c>
      <c r="D202" s="237" t="s">
        <v>263</v>
      </c>
      <c r="E202" s="238" t="s">
        <v>353</v>
      </c>
      <c r="F202" s="239" t="s">
        <v>354</v>
      </c>
      <c r="G202" s="240" t="s">
        <v>300</v>
      </c>
      <c r="H202" s="241">
        <v>67.724</v>
      </c>
      <c r="I202" s="242"/>
      <c r="J202" s="243">
        <f>ROUND(I202*H202,1)</f>
        <v>0</v>
      </c>
      <c r="K202" s="239" t="s">
        <v>267</v>
      </c>
      <c r="L202" s="43"/>
      <c r="M202" s="244" t="s">
        <v>1</v>
      </c>
      <c r="N202" s="245" t="s">
        <v>48</v>
      </c>
      <c r="O202" s="86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AR202" s="248" t="s">
        <v>268</v>
      </c>
      <c r="AT202" s="248" t="s">
        <v>263</v>
      </c>
      <c r="AU202" s="248" t="s">
        <v>92</v>
      </c>
      <c r="AY202" s="17" t="s">
        <v>147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37</v>
      </c>
      <c r="BK202" s="249">
        <f>ROUND(I202*H202,1)</f>
        <v>0</v>
      </c>
      <c r="BL202" s="17" t="s">
        <v>268</v>
      </c>
      <c r="BM202" s="248" t="s">
        <v>355</v>
      </c>
    </row>
    <row r="203" spans="2:51" s="14" customFormat="1" ht="12">
      <c r="B203" s="273"/>
      <c r="C203" s="274"/>
      <c r="D203" s="252" t="s">
        <v>270</v>
      </c>
      <c r="E203" s="275" t="s">
        <v>1</v>
      </c>
      <c r="F203" s="276" t="s">
        <v>356</v>
      </c>
      <c r="G203" s="274"/>
      <c r="H203" s="275" t="s">
        <v>1</v>
      </c>
      <c r="I203" s="277"/>
      <c r="J203" s="274"/>
      <c r="K203" s="274"/>
      <c r="L203" s="278"/>
      <c r="M203" s="279"/>
      <c r="N203" s="280"/>
      <c r="O203" s="280"/>
      <c r="P203" s="280"/>
      <c r="Q203" s="280"/>
      <c r="R203" s="280"/>
      <c r="S203" s="280"/>
      <c r="T203" s="281"/>
      <c r="AT203" s="282" t="s">
        <v>270</v>
      </c>
      <c r="AU203" s="282" t="s">
        <v>92</v>
      </c>
      <c r="AV203" s="14" t="s">
        <v>37</v>
      </c>
      <c r="AW203" s="14" t="s">
        <v>36</v>
      </c>
      <c r="AX203" s="14" t="s">
        <v>83</v>
      </c>
      <c r="AY203" s="282" t="s">
        <v>147</v>
      </c>
    </row>
    <row r="204" spans="2:51" s="12" customFormat="1" ht="12">
      <c r="B204" s="250"/>
      <c r="C204" s="251"/>
      <c r="D204" s="252" t="s">
        <v>270</v>
      </c>
      <c r="E204" s="253" t="s">
        <v>168</v>
      </c>
      <c r="F204" s="254" t="s">
        <v>357</v>
      </c>
      <c r="G204" s="251"/>
      <c r="H204" s="255">
        <v>67.724</v>
      </c>
      <c r="I204" s="256"/>
      <c r="J204" s="251"/>
      <c r="K204" s="251"/>
      <c r="L204" s="257"/>
      <c r="M204" s="258"/>
      <c r="N204" s="259"/>
      <c r="O204" s="259"/>
      <c r="P204" s="259"/>
      <c r="Q204" s="259"/>
      <c r="R204" s="259"/>
      <c r="S204" s="259"/>
      <c r="T204" s="260"/>
      <c r="AT204" s="261" t="s">
        <v>270</v>
      </c>
      <c r="AU204" s="261" t="s">
        <v>92</v>
      </c>
      <c r="AV204" s="12" t="s">
        <v>92</v>
      </c>
      <c r="AW204" s="12" t="s">
        <v>36</v>
      </c>
      <c r="AX204" s="12" t="s">
        <v>37</v>
      </c>
      <c r="AY204" s="261" t="s">
        <v>147</v>
      </c>
    </row>
    <row r="205" spans="2:65" s="1" customFormat="1" ht="21.6" customHeight="1">
      <c r="B205" s="38"/>
      <c r="C205" s="237" t="s">
        <v>8</v>
      </c>
      <c r="D205" s="237" t="s">
        <v>263</v>
      </c>
      <c r="E205" s="238" t="s">
        <v>358</v>
      </c>
      <c r="F205" s="239" t="s">
        <v>359</v>
      </c>
      <c r="G205" s="240" t="s">
        <v>300</v>
      </c>
      <c r="H205" s="241">
        <v>9.392</v>
      </c>
      <c r="I205" s="242"/>
      <c r="J205" s="243">
        <f>ROUND(I205*H205,1)</f>
        <v>0</v>
      </c>
      <c r="K205" s="239" t="s">
        <v>267</v>
      </c>
      <c r="L205" s="43"/>
      <c r="M205" s="244" t="s">
        <v>1</v>
      </c>
      <c r="N205" s="245" t="s">
        <v>48</v>
      </c>
      <c r="O205" s="86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AR205" s="248" t="s">
        <v>268</v>
      </c>
      <c r="AT205" s="248" t="s">
        <v>263</v>
      </c>
      <c r="AU205" s="248" t="s">
        <v>92</v>
      </c>
      <c r="AY205" s="17" t="s">
        <v>147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37</v>
      </c>
      <c r="BK205" s="249">
        <f>ROUND(I205*H205,1)</f>
        <v>0</v>
      </c>
      <c r="BL205" s="17" t="s">
        <v>268</v>
      </c>
      <c r="BM205" s="248" t="s">
        <v>360</v>
      </c>
    </row>
    <row r="206" spans="2:51" s="12" customFormat="1" ht="12">
      <c r="B206" s="250"/>
      <c r="C206" s="251"/>
      <c r="D206" s="252" t="s">
        <v>270</v>
      </c>
      <c r="E206" s="253" t="s">
        <v>1</v>
      </c>
      <c r="F206" s="254" t="s">
        <v>361</v>
      </c>
      <c r="G206" s="251"/>
      <c r="H206" s="255">
        <v>77.116</v>
      </c>
      <c r="I206" s="256"/>
      <c r="J206" s="251"/>
      <c r="K206" s="251"/>
      <c r="L206" s="257"/>
      <c r="M206" s="258"/>
      <c r="N206" s="259"/>
      <c r="O206" s="259"/>
      <c r="P206" s="259"/>
      <c r="Q206" s="259"/>
      <c r="R206" s="259"/>
      <c r="S206" s="259"/>
      <c r="T206" s="260"/>
      <c r="AT206" s="261" t="s">
        <v>270</v>
      </c>
      <c r="AU206" s="261" t="s">
        <v>92</v>
      </c>
      <c r="AV206" s="12" t="s">
        <v>92</v>
      </c>
      <c r="AW206" s="12" t="s">
        <v>36</v>
      </c>
      <c r="AX206" s="12" t="s">
        <v>83</v>
      </c>
      <c r="AY206" s="261" t="s">
        <v>147</v>
      </c>
    </row>
    <row r="207" spans="2:51" s="12" customFormat="1" ht="12">
      <c r="B207" s="250"/>
      <c r="C207" s="251"/>
      <c r="D207" s="252" t="s">
        <v>270</v>
      </c>
      <c r="E207" s="253" t="s">
        <v>1</v>
      </c>
      <c r="F207" s="254" t="s">
        <v>362</v>
      </c>
      <c r="G207" s="251"/>
      <c r="H207" s="255">
        <v>-67.724</v>
      </c>
      <c r="I207" s="256"/>
      <c r="J207" s="251"/>
      <c r="K207" s="251"/>
      <c r="L207" s="257"/>
      <c r="M207" s="258"/>
      <c r="N207" s="259"/>
      <c r="O207" s="259"/>
      <c r="P207" s="259"/>
      <c r="Q207" s="259"/>
      <c r="R207" s="259"/>
      <c r="S207" s="259"/>
      <c r="T207" s="260"/>
      <c r="AT207" s="261" t="s">
        <v>270</v>
      </c>
      <c r="AU207" s="261" t="s">
        <v>92</v>
      </c>
      <c r="AV207" s="12" t="s">
        <v>92</v>
      </c>
      <c r="AW207" s="12" t="s">
        <v>36</v>
      </c>
      <c r="AX207" s="12" t="s">
        <v>83</v>
      </c>
      <c r="AY207" s="261" t="s">
        <v>147</v>
      </c>
    </row>
    <row r="208" spans="2:51" s="13" customFormat="1" ht="12">
      <c r="B208" s="262"/>
      <c r="C208" s="263"/>
      <c r="D208" s="252" t="s">
        <v>270</v>
      </c>
      <c r="E208" s="264" t="s">
        <v>192</v>
      </c>
      <c r="F208" s="265" t="s">
        <v>272</v>
      </c>
      <c r="G208" s="263"/>
      <c r="H208" s="266">
        <v>9.392</v>
      </c>
      <c r="I208" s="267"/>
      <c r="J208" s="263"/>
      <c r="K208" s="263"/>
      <c r="L208" s="268"/>
      <c r="M208" s="269"/>
      <c r="N208" s="270"/>
      <c r="O208" s="270"/>
      <c r="P208" s="270"/>
      <c r="Q208" s="270"/>
      <c r="R208" s="270"/>
      <c r="S208" s="270"/>
      <c r="T208" s="271"/>
      <c r="AT208" s="272" t="s">
        <v>270</v>
      </c>
      <c r="AU208" s="272" t="s">
        <v>92</v>
      </c>
      <c r="AV208" s="13" t="s">
        <v>268</v>
      </c>
      <c r="AW208" s="13" t="s">
        <v>36</v>
      </c>
      <c r="AX208" s="13" t="s">
        <v>37</v>
      </c>
      <c r="AY208" s="272" t="s">
        <v>147</v>
      </c>
    </row>
    <row r="209" spans="2:65" s="1" customFormat="1" ht="21.6" customHeight="1">
      <c r="B209" s="38"/>
      <c r="C209" s="237" t="s">
        <v>363</v>
      </c>
      <c r="D209" s="237" t="s">
        <v>263</v>
      </c>
      <c r="E209" s="238" t="s">
        <v>364</v>
      </c>
      <c r="F209" s="239" t="s">
        <v>365</v>
      </c>
      <c r="G209" s="240" t="s">
        <v>300</v>
      </c>
      <c r="H209" s="241">
        <v>67.724</v>
      </c>
      <c r="I209" s="242"/>
      <c r="J209" s="243">
        <f>ROUND(I209*H209,1)</f>
        <v>0</v>
      </c>
      <c r="K209" s="239" t="s">
        <v>267</v>
      </c>
      <c r="L209" s="43"/>
      <c r="M209" s="244" t="s">
        <v>1</v>
      </c>
      <c r="N209" s="245" t="s">
        <v>48</v>
      </c>
      <c r="O209" s="86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AR209" s="248" t="s">
        <v>268</v>
      </c>
      <c r="AT209" s="248" t="s">
        <v>263</v>
      </c>
      <c r="AU209" s="248" t="s">
        <v>92</v>
      </c>
      <c r="AY209" s="17" t="s">
        <v>147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37</v>
      </c>
      <c r="BK209" s="249">
        <f>ROUND(I209*H209,1)</f>
        <v>0</v>
      </c>
      <c r="BL209" s="17" t="s">
        <v>268</v>
      </c>
      <c r="BM209" s="248" t="s">
        <v>366</v>
      </c>
    </row>
    <row r="210" spans="2:51" s="12" customFormat="1" ht="12">
      <c r="B210" s="250"/>
      <c r="C210" s="251"/>
      <c r="D210" s="252" t="s">
        <v>270</v>
      </c>
      <c r="E210" s="253" t="s">
        <v>1</v>
      </c>
      <c r="F210" s="254" t="s">
        <v>367</v>
      </c>
      <c r="G210" s="251"/>
      <c r="H210" s="255">
        <v>67.724</v>
      </c>
      <c r="I210" s="256"/>
      <c r="J210" s="251"/>
      <c r="K210" s="251"/>
      <c r="L210" s="257"/>
      <c r="M210" s="258"/>
      <c r="N210" s="259"/>
      <c r="O210" s="259"/>
      <c r="P210" s="259"/>
      <c r="Q210" s="259"/>
      <c r="R210" s="259"/>
      <c r="S210" s="259"/>
      <c r="T210" s="260"/>
      <c r="AT210" s="261" t="s">
        <v>270</v>
      </c>
      <c r="AU210" s="261" t="s">
        <v>92</v>
      </c>
      <c r="AV210" s="12" t="s">
        <v>92</v>
      </c>
      <c r="AW210" s="12" t="s">
        <v>36</v>
      </c>
      <c r="AX210" s="12" t="s">
        <v>37</v>
      </c>
      <c r="AY210" s="261" t="s">
        <v>147</v>
      </c>
    </row>
    <row r="211" spans="2:65" s="1" customFormat="1" ht="14.4" customHeight="1">
      <c r="B211" s="38"/>
      <c r="C211" s="237" t="s">
        <v>368</v>
      </c>
      <c r="D211" s="237" t="s">
        <v>263</v>
      </c>
      <c r="E211" s="238" t="s">
        <v>369</v>
      </c>
      <c r="F211" s="239" t="s">
        <v>370</v>
      </c>
      <c r="G211" s="240" t="s">
        <v>300</v>
      </c>
      <c r="H211" s="241">
        <v>77.116</v>
      </c>
      <c r="I211" s="242"/>
      <c r="J211" s="243">
        <f>ROUND(I211*H211,1)</f>
        <v>0</v>
      </c>
      <c r="K211" s="239" t="s">
        <v>267</v>
      </c>
      <c r="L211" s="43"/>
      <c r="M211" s="244" t="s">
        <v>1</v>
      </c>
      <c r="N211" s="245" t="s">
        <v>48</v>
      </c>
      <c r="O211" s="86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AR211" s="248" t="s">
        <v>268</v>
      </c>
      <c r="AT211" s="248" t="s">
        <v>263</v>
      </c>
      <c r="AU211" s="248" t="s">
        <v>92</v>
      </c>
      <c r="AY211" s="17" t="s">
        <v>147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37</v>
      </c>
      <c r="BK211" s="249">
        <f>ROUND(I211*H211,1)</f>
        <v>0</v>
      </c>
      <c r="BL211" s="17" t="s">
        <v>268</v>
      </c>
      <c r="BM211" s="248" t="s">
        <v>371</v>
      </c>
    </row>
    <row r="212" spans="2:51" s="12" customFormat="1" ht="12">
      <c r="B212" s="250"/>
      <c r="C212" s="251"/>
      <c r="D212" s="252" t="s">
        <v>270</v>
      </c>
      <c r="E212" s="253" t="s">
        <v>1</v>
      </c>
      <c r="F212" s="254" t="s">
        <v>372</v>
      </c>
      <c r="G212" s="251"/>
      <c r="H212" s="255">
        <v>67.724</v>
      </c>
      <c r="I212" s="256"/>
      <c r="J212" s="251"/>
      <c r="K212" s="251"/>
      <c r="L212" s="257"/>
      <c r="M212" s="258"/>
      <c r="N212" s="259"/>
      <c r="O212" s="259"/>
      <c r="P212" s="259"/>
      <c r="Q212" s="259"/>
      <c r="R212" s="259"/>
      <c r="S212" s="259"/>
      <c r="T212" s="260"/>
      <c r="AT212" s="261" t="s">
        <v>270</v>
      </c>
      <c r="AU212" s="261" t="s">
        <v>92</v>
      </c>
      <c r="AV212" s="12" t="s">
        <v>92</v>
      </c>
      <c r="AW212" s="12" t="s">
        <v>36</v>
      </c>
      <c r="AX212" s="12" t="s">
        <v>83</v>
      </c>
      <c r="AY212" s="261" t="s">
        <v>147</v>
      </c>
    </row>
    <row r="213" spans="2:51" s="12" customFormat="1" ht="12">
      <c r="B213" s="250"/>
      <c r="C213" s="251"/>
      <c r="D213" s="252" t="s">
        <v>270</v>
      </c>
      <c r="E213" s="253" t="s">
        <v>1</v>
      </c>
      <c r="F213" s="254" t="s">
        <v>373</v>
      </c>
      <c r="G213" s="251"/>
      <c r="H213" s="255">
        <v>9.392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AT213" s="261" t="s">
        <v>270</v>
      </c>
      <c r="AU213" s="261" t="s">
        <v>92</v>
      </c>
      <c r="AV213" s="12" t="s">
        <v>92</v>
      </c>
      <c r="AW213" s="12" t="s">
        <v>36</v>
      </c>
      <c r="AX213" s="12" t="s">
        <v>83</v>
      </c>
      <c r="AY213" s="261" t="s">
        <v>147</v>
      </c>
    </row>
    <row r="214" spans="2:51" s="13" customFormat="1" ht="12">
      <c r="B214" s="262"/>
      <c r="C214" s="263"/>
      <c r="D214" s="252" t="s">
        <v>270</v>
      </c>
      <c r="E214" s="264" t="s">
        <v>1</v>
      </c>
      <c r="F214" s="265" t="s">
        <v>272</v>
      </c>
      <c r="G214" s="263"/>
      <c r="H214" s="266">
        <v>77.116</v>
      </c>
      <c r="I214" s="267"/>
      <c r="J214" s="263"/>
      <c r="K214" s="263"/>
      <c r="L214" s="268"/>
      <c r="M214" s="269"/>
      <c r="N214" s="270"/>
      <c r="O214" s="270"/>
      <c r="P214" s="270"/>
      <c r="Q214" s="270"/>
      <c r="R214" s="270"/>
      <c r="S214" s="270"/>
      <c r="T214" s="271"/>
      <c r="AT214" s="272" t="s">
        <v>270</v>
      </c>
      <c r="AU214" s="272" t="s">
        <v>92</v>
      </c>
      <c r="AV214" s="13" t="s">
        <v>268</v>
      </c>
      <c r="AW214" s="13" t="s">
        <v>36</v>
      </c>
      <c r="AX214" s="13" t="s">
        <v>37</v>
      </c>
      <c r="AY214" s="272" t="s">
        <v>147</v>
      </c>
    </row>
    <row r="215" spans="2:65" s="1" customFormat="1" ht="21.6" customHeight="1">
      <c r="B215" s="38"/>
      <c r="C215" s="237" t="s">
        <v>374</v>
      </c>
      <c r="D215" s="237" t="s">
        <v>263</v>
      </c>
      <c r="E215" s="238" t="s">
        <v>375</v>
      </c>
      <c r="F215" s="239" t="s">
        <v>376</v>
      </c>
      <c r="G215" s="240" t="s">
        <v>377</v>
      </c>
      <c r="H215" s="241">
        <v>18.784</v>
      </c>
      <c r="I215" s="242"/>
      <c r="J215" s="243">
        <f>ROUND(I215*H215,1)</f>
        <v>0</v>
      </c>
      <c r="K215" s="239" t="s">
        <v>267</v>
      </c>
      <c r="L215" s="43"/>
      <c r="M215" s="244" t="s">
        <v>1</v>
      </c>
      <c r="N215" s="245" t="s">
        <v>48</v>
      </c>
      <c r="O215" s="86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AR215" s="248" t="s">
        <v>268</v>
      </c>
      <c r="AT215" s="248" t="s">
        <v>263</v>
      </c>
      <c r="AU215" s="248" t="s">
        <v>92</v>
      </c>
      <c r="AY215" s="17" t="s">
        <v>147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37</v>
      </c>
      <c r="BK215" s="249">
        <f>ROUND(I215*H215,1)</f>
        <v>0</v>
      </c>
      <c r="BL215" s="17" t="s">
        <v>268</v>
      </c>
      <c r="BM215" s="248" t="s">
        <v>378</v>
      </c>
    </row>
    <row r="216" spans="2:51" s="12" customFormat="1" ht="12">
      <c r="B216" s="250"/>
      <c r="C216" s="251"/>
      <c r="D216" s="252" t="s">
        <v>270</v>
      </c>
      <c r="E216" s="253" t="s">
        <v>1</v>
      </c>
      <c r="F216" s="254" t="s">
        <v>379</v>
      </c>
      <c r="G216" s="251"/>
      <c r="H216" s="255">
        <v>18.784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AT216" s="261" t="s">
        <v>270</v>
      </c>
      <c r="AU216" s="261" t="s">
        <v>92</v>
      </c>
      <c r="AV216" s="12" t="s">
        <v>92</v>
      </c>
      <c r="AW216" s="12" t="s">
        <v>36</v>
      </c>
      <c r="AX216" s="12" t="s">
        <v>37</v>
      </c>
      <c r="AY216" s="261" t="s">
        <v>147</v>
      </c>
    </row>
    <row r="217" spans="2:65" s="1" customFormat="1" ht="21.6" customHeight="1">
      <c r="B217" s="38"/>
      <c r="C217" s="237" t="s">
        <v>380</v>
      </c>
      <c r="D217" s="237" t="s">
        <v>263</v>
      </c>
      <c r="E217" s="238" t="s">
        <v>381</v>
      </c>
      <c r="F217" s="239" t="s">
        <v>382</v>
      </c>
      <c r="G217" s="240" t="s">
        <v>300</v>
      </c>
      <c r="H217" s="241">
        <v>65.365</v>
      </c>
      <c r="I217" s="242"/>
      <c r="J217" s="243">
        <f>ROUND(I217*H217,1)</f>
        <v>0</v>
      </c>
      <c r="K217" s="239" t="s">
        <v>267</v>
      </c>
      <c r="L217" s="43"/>
      <c r="M217" s="244" t="s">
        <v>1</v>
      </c>
      <c r="N217" s="245" t="s">
        <v>48</v>
      </c>
      <c r="O217" s="86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48" t="s">
        <v>268</v>
      </c>
      <c r="AT217" s="248" t="s">
        <v>263</v>
      </c>
      <c r="AU217" s="248" t="s">
        <v>92</v>
      </c>
      <c r="AY217" s="17" t="s">
        <v>147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37</v>
      </c>
      <c r="BK217" s="249">
        <f>ROUND(I217*H217,1)</f>
        <v>0</v>
      </c>
      <c r="BL217" s="17" t="s">
        <v>268</v>
      </c>
      <c r="BM217" s="248" t="s">
        <v>383</v>
      </c>
    </row>
    <row r="218" spans="2:51" s="14" customFormat="1" ht="12">
      <c r="B218" s="273"/>
      <c r="C218" s="274"/>
      <c r="D218" s="252" t="s">
        <v>270</v>
      </c>
      <c r="E218" s="275" t="s">
        <v>1</v>
      </c>
      <c r="F218" s="276" t="s">
        <v>384</v>
      </c>
      <c r="G218" s="274"/>
      <c r="H218" s="275" t="s">
        <v>1</v>
      </c>
      <c r="I218" s="277"/>
      <c r="J218" s="274"/>
      <c r="K218" s="274"/>
      <c r="L218" s="278"/>
      <c r="M218" s="279"/>
      <c r="N218" s="280"/>
      <c r="O218" s="280"/>
      <c r="P218" s="280"/>
      <c r="Q218" s="280"/>
      <c r="R218" s="280"/>
      <c r="S218" s="280"/>
      <c r="T218" s="281"/>
      <c r="AT218" s="282" t="s">
        <v>270</v>
      </c>
      <c r="AU218" s="282" t="s">
        <v>92</v>
      </c>
      <c r="AV218" s="14" t="s">
        <v>37</v>
      </c>
      <c r="AW218" s="14" t="s">
        <v>36</v>
      </c>
      <c r="AX218" s="14" t="s">
        <v>83</v>
      </c>
      <c r="AY218" s="282" t="s">
        <v>147</v>
      </c>
    </row>
    <row r="219" spans="2:51" s="14" customFormat="1" ht="12">
      <c r="B219" s="273"/>
      <c r="C219" s="274"/>
      <c r="D219" s="252" t="s">
        <v>270</v>
      </c>
      <c r="E219" s="275" t="s">
        <v>1</v>
      </c>
      <c r="F219" s="276" t="s">
        <v>385</v>
      </c>
      <c r="G219" s="274"/>
      <c r="H219" s="275" t="s">
        <v>1</v>
      </c>
      <c r="I219" s="277"/>
      <c r="J219" s="274"/>
      <c r="K219" s="274"/>
      <c r="L219" s="278"/>
      <c r="M219" s="279"/>
      <c r="N219" s="280"/>
      <c r="O219" s="280"/>
      <c r="P219" s="280"/>
      <c r="Q219" s="280"/>
      <c r="R219" s="280"/>
      <c r="S219" s="280"/>
      <c r="T219" s="281"/>
      <c r="AT219" s="282" t="s">
        <v>270</v>
      </c>
      <c r="AU219" s="282" t="s">
        <v>92</v>
      </c>
      <c r="AV219" s="14" t="s">
        <v>37</v>
      </c>
      <c r="AW219" s="14" t="s">
        <v>36</v>
      </c>
      <c r="AX219" s="14" t="s">
        <v>83</v>
      </c>
      <c r="AY219" s="282" t="s">
        <v>147</v>
      </c>
    </row>
    <row r="220" spans="2:51" s="12" customFormat="1" ht="12">
      <c r="B220" s="250"/>
      <c r="C220" s="251"/>
      <c r="D220" s="252" t="s">
        <v>270</v>
      </c>
      <c r="E220" s="253" t="s">
        <v>1</v>
      </c>
      <c r="F220" s="254" t="s">
        <v>386</v>
      </c>
      <c r="G220" s="251"/>
      <c r="H220" s="255">
        <v>1.853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AT220" s="261" t="s">
        <v>270</v>
      </c>
      <c r="AU220" s="261" t="s">
        <v>92</v>
      </c>
      <c r="AV220" s="12" t="s">
        <v>92</v>
      </c>
      <c r="AW220" s="12" t="s">
        <v>36</v>
      </c>
      <c r="AX220" s="12" t="s">
        <v>83</v>
      </c>
      <c r="AY220" s="261" t="s">
        <v>147</v>
      </c>
    </row>
    <row r="221" spans="2:51" s="14" customFormat="1" ht="12">
      <c r="B221" s="273"/>
      <c r="C221" s="274"/>
      <c r="D221" s="252" t="s">
        <v>270</v>
      </c>
      <c r="E221" s="275" t="s">
        <v>1</v>
      </c>
      <c r="F221" s="276" t="s">
        <v>387</v>
      </c>
      <c r="G221" s="274"/>
      <c r="H221" s="275" t="s">
        <v>1</v>
      </c>
      <c r="I221" s="277"/>
      <c r="J221" s="274"/>
      <c r="K221" s="274"/>
      <c r="L221" s="278"/>
      <c r="M221" s="279"/>
      <c r="N221" s="280"/>
      <c r="O221" s="280"/>
      <c r="P221" s="280"/>
      <c r="Q221" s="280"/>
      <c r="R221" s="280"/>
      <c r="S221" s="280"/>
      <c r="T221" s="281"/>
      <c r="AT221" s="282" t="s">
        <v>270</v>
      </c>
      <c r="AU221" s="282" t="s">
        <v>92</v>
      </c>
      <c r="AV221" s="14" t="s">
        <v>37</v>
      </c>
      <c r="AW221" s="14" t="s">
        <v>36</v>
      </c>
      <c r="AX221" s="14" t="s">
        <v>83</v>
      </c>
      <c r="AY221" s="282" t="s">
        <v>147</v>
      </c>
    </row>
    <row r="222" spans="2:51" s="12" customFormat="1" ht="12">
      <c r="B222" s="250"/>
      <c r="C222" s="251"/>
      <c r="D222" s="252" t="s">
        <v>270</v>
      </c>
      <c r="E222" s="253" t="s">
        <v>1</v>
      </c>
      <c r="F222" s="254" t="s">
        <v>388</v>
      </c>
      <c r="G222" s="251"/>
      <c r="H222" s="255">
        <v>0.669</v>
      </c>
      <c r="I222" s="256"/>
      <c r="J222" s="251"/>
      <c r="K222" s="251"/>
      <c r="L222" s="257"/>
      <c r="M222" s="258"/>
      <c r="N222" s="259"/>
      <c r="O222" s="259"/>
      <c r="P222" s="259"/>
      <c r="Q222" s="259"/>
      <c r="R222" s="259"/>
      <c r="S222" s="259"/>
      <c r="T222" s="260"/>
      <c r="AT222" s="261" t="s">
        <v>270</v>
      </c>
      <c r="AU222" s="261" t="s">
        <v>92</v>
      </c>
      <c r="AV222" s="12" t="s">
        <v>92</v>
      </c>
      <c r="AW222" s="12" t="s">
        <v>36</v>
      </c>
      <c r="AX222" s="12" t="s">
        <v>83</v>
      </c>
      <c r="AY222" s="261" t="s">
        <v>147</v>
      </c>
    </row>
    <row r="223" spans="2:51" s="12" customFormat="1" ht="12">
      <c r="B223" s="250"/>
      <c r="C223" s="251"/>
      <c r="D223" s="252" t="s">
        <v>270</v>
      </c>
      <c r="E223" s="253" t="s">
        <v>1</v>
      </c>
      <c r="F223" s="254" t="s">
        <v>389</v>
      </c>
      <c r="G223" s="251"/>
      <c r="H223" s="255">
        <v>6.488</v>
      </c>
      <c r="I223" s="256"/>
      <c r="J223" s="251"/>
      <c r="K223" s="251"/>
      <c r="L223" s="257"/>
      <c r="M223" s="258"/>
      <c r="N223" s="259"/>
      <c r="O223" s="259"/>
      <c r="P223" s="259"/>
      <c r="Q223" s="259"/>
      <c r="R223" s="259"/>
      <c r="S223" s="259"/>
      <c r="T223" s="260"/>
      <c r="AT223" s="261" t="s">
        <v>270</v>
      </c>
      <c r="AU223" s="261" t="s">
        <v>92</v>
      </c>
      <c r="AV223" s="12" t="s">
        <v>92</v>
      </c>
      <c r="AW223" s="12" t="s">
        <v>36</v>
      </c>
      <c r="AX223" s="12" t="s">
        <v>83</v>
      </c>
      <c r="AY223" s="261" t="s">
        <v>147</v>
      </c>
    </row>
    <row r="224" spans="2:51" s="14" customFormat="1" ht="12">
      <c r="B224" s="273"/>
      <c r="C224" s="274"/>
      <c r="D224" s="252" t="s">
        <v>270</v>
      </c>
      <c r="E224" s="275" t="s">
        <v>1</v>
      </c>
      <c r="F224" s="276" t="s">
        <v>390</v>
      </c>
      <c r="G224" s="274"/>
      <c r="H224" s="275" t="s">
        <v>1</v>
      </c>
      <c r="I224" s="277"/>
      <c r="J224" s="274"/>
      <c r="K224" s="274"/>
      <c r="L224" s="278"/>
      <c r="M224" s="279"/>
      <c r="N224" s="280"/>
      <c r="O224" s="280"/>
      <c r="P224" s="280"/>
      <c r="Q224" s="280"/>
      <c r="R224" s="280"/>
      <c r="S224" s="280"/>
      <c r="T224" s="281"/>
      <c r="AT224" s="282" t="s">
        <v>270</v>
      </c>
      <c r="AU224" s="282" t="s">
        <v>92</v>
      </c>
      <c r="AV224" s="14" t="s">
        <v>37</v>
      </c>
      <c r="AW224" s="14" t="s">
        <v>36</v>
      </c>
      <c r="AX224" s="14" t="s">
        <v>83</v>
      </c>
      <c r="AY224" s="282" t="s">
        <v>147</v>
      </c>
    </row>
    <row r="225" spans="2:51" s="14" customFormat="1" ht="12">
      <c r="B225" s="273"/>
      <c r="C225" s="274"/>
      <c r="D225" s="252" t="s">
        <v>270</v>
      </c>
      <c r="E225" s="275" t="s">
        <v>1</v>
      </c>
      <c r="F225" s="276" t="s">
        <v>391</v>
      </c>
      <c r="G225" s="274"/>
      <c r="H225" s="275" t="s">
        <v>1</v>
      </c>
      <c r="I225" s="277"/>
      <c r="J225" s="274"/>
      <c r="K225" s="274"/>
      <c r="L225" s="278"/>
      <c r="M225" s="279"/>
      <c r="N225" s="280"/>
      <c r="O225" s="280"/>
      <c r="P225" s="280"/>
      <c r="Q225" s="280"/>
      <c r="R225" s="280"/>
      <c r="S225" s="280"/>
      <c r="T225" s="281"/>
      <c r="AT225" s="282" t="s">
        <v>270</v>
      </c>
      <c r="AU225" s="282" t="s">
        <v>92</v>
      </c>
      <c r="AV225" s="14" t="s">
        <v>37</v>
      </c>
      <c r="AW225" s="14" t="s">
        <v>36</v>
      </c>
      <c r="AX225" s="14" t="s">
        <v>83</v>
      </c>
      <c r="AY225" s="282" t="s">
        <v>147</v>
      </c>
    </row>
    <row r="226" spans="2:51" s="14" customFormat="1" ht="12">
      <c r="B226" s="273"/>
      <c r="C226" s="274"/>
      <c r="D226" s="252" t="s">
        <v>270</v>
      </c>
      <c r="E226" s="275" t="s">
        <v>1</v>
      </c>
      <c r="F226" s="276" t="s">
        <v>392</v>
      </c>
      <c r="G226" s="274"/>
      <c r="H226" s="275" t="s">
        <v>1</v>
      </c>
      <c r="I226" s="277"/>
      <c r="J226" s="274"/>
      <c r="K226" s="274"/>
      <c r="L226" s="278"/>
      <c r="M226" s="279"/>
      <c r="N226" s="280"/>
      <c r="O226" s="280"/>
      <c r="P226" s="280"/>
      <c r="Q226" s="280"/>
      <c r="R226" s="280"/>
      <c r="S226" s="280"/>
      <c r="T226" s="281"/>
      <c r="AT226" s="282" t="s">
        <v>270</v>
      </c>
      <c r="AU226" s="282" t="s">
        <v>92</v>
      </c>
      <c r="AV226" s="14" t="s">
        <v>37</v>
      </c>
      <c r="AW226" s="14" t="s">
        <v>36</v>
      </c>
      <c r="AX226" s="14" t="s">
        <v>83</v>
      </c>
      <c r="AY226" s="282" t="s">
        <v>147</v>
      </c>
    </row>
    <row r="227" spans="2:51" s="12" customFormat="1" ht="12">
      <c r="B227" s="250"/>
      <c r="C227" s="251"/>
      <c r="D227" s="252" t="s">
        <v>270</v>
      </c>
      <c r="E227" s="253" t="s">
        <v>1</v>
      </c>
      <c r="F227" s="254" t="s">
        <v>393</v>
      </c>
      <c r="G227" s="251"/>
      <c r="H227" s="255">
        <v>29.38</v>
      </c>
      <c r="I227" s="256"/>
      <c r="J227" s="251"/>
      <c r="K227" s="251"/>
      <c r="L227" s="257"/>
      <c r="M227" s="258"/>
      <c r="N227" s="259"/>
      <c r="O227" s="259"/>
      <c r="P227" s="259"/>
      <c r="Q227" s="259"/>
      <c r="R227" s="259"/>
      <c r="S227" s="259"/>
      <c r="T227" s="260"/>
      <c r="AT227" s="261" t="s">
        <v>270</v>
      </c>
      <c r="AU227" s="261" t="s">
        <v>92</v>
      </c>
      <c r="AV227" s="12" t="s">
        <v>92</v>
      </c>
      <c r="AW227" s="12" t="s">
        <v>36</v>
      </c>
      <c r="AX227" s="12" t="s">
        <v>83</v>
      </c>
      <c r="AY227" s="261" t="s">
        <v>147</v>
      </c>
    </row>
    <row r="228" spans="2:51" s="12" customFormat="1" ht="12">
      <c r="B228" s="250"/>
      <c r="C228" s="251"/>
      <c r="D228" s="252" t="s">
        <v>270</v>
      </c>
      <c r="E228" s="253" t="s">
        <v>1</v>
      </c>
      <c r="F228" s="254" t="s">
        <v>394</v>
      </c>
      <c r="G228" s="251"/>
      <c r="H228" s="255">
        <v>21.312</v>
      </c>
      <c r="I228" s="256"/>
      <c r="J228" s="251"/>
      <c r="K228" s="251"/>
      <c r="L228" s="257"/>
      <c r="M228" s="258"/>
      <c r="N228" s="259"/>
      <c r="O228" s="259"/>
      <c r="P228" s="259"/>
      <c r="Q228" s="259"/>
      <c r="R228" s="259"/>
      <c r="S228" s="259"/>
      <c r="T228" s="260"/>
      <c r="AT228" s="261" t="s">
        <v>270</v>
      </c>
      <c r="AU228" s="261" t="s">
        <v>92</v>
      </c>
      <c r="AV228" s="12" t="s">
        <v>92</v>
      </c>
      <c r="AW228" s="12" t="s">
        <v>36</v>
      </c>
      <c r="AX228" s="12" t="s">
        <v>83</v>
      </c>
      <c r="AY228" s="261" t="s">
        <v>147</v>
      </c>
    </row>
    <row r="229" spans="2:51" s="14" customFormat="1" ht="12">
      <c r="B229" s="273"/>
      <c r="C229" s="274"/>
      <c r="D229" s="252" t="s">
        <v>270</v>
      </c>
      <c r="E229" s="275" t="s">
        <v>1</v>
      </c>
      <c r="F229" s="276" t="s">
        <v>395</v>
      </c>
      <c r="G229" s="274"/>
      <c r="H229" s="275" t="s">
        <v>1</v>
      </c>
      <c r="I229" s="277"/>
      <c r="J229" s="274"/>
      <c r="K229" s="274"/>
      <c r="L229" s="278"/>
      <c r="M229" s="279"/>
      <c r="N229" s="280"/>
      <c r="O229" s="280"/>
      <c r="P229" s="280"/>
      <c r="Q229" s="280"/>
      <c r="R229" s="280"/>
      <c r="S229" s="280"/>
      <c r="T229" s="281"/>
      <c r="AT229" s="282" t="s">
        <v>270</v>
      </c>
      <c r="AU229" s="282" t="s">
        <v>92</v>
      </c>
      <c r="AV229" s="14" t="s">
        <v>37</v>
      </c>
      <c r="AW229" s="14" t="s">
        <v>36</v>
      </c>
      <c r="AX229" s="14" t="s">
        <v>83</v>
      </c>
      <c r="AY229" s="282" t="s">
        <v>147</v>
      </c>
    </row>
    <row r="230" spans="2:51" s="12" customFormat="1" ht="12">
      <c r="B230" s="250"/>
      <c r="C230" s="251"/>
      <c r="D230" s="252" t="s">
        <v>270</v>
      </c>
      <c r="E230" s="253" t="s">
        <v>1</v>
      </c>
      <c r="F230" s="254" t="s">
        <v>396</v>
      </c>
      <c r="G230" s="251"/>
      <c r="H230" s="255">
        <v>5.663</v>
      </c>
      <c r="I230" s="256"/>
      <c r="J230" s="251"/>
      <c r="K230" s="251"/>
      <c r="L230" s="257"/>
      <c r="M230" s="258"/>
      <c r="N230" s="259"/>
      <c r="O230" s="259"/>
      <c r="P230" s="259"/>
      <c r="Q230" s="259"/>
      <c r="R230" s="259"/>
      <c r="S230" s="259"/>
      <c r="T230" s="260"/>
      <c r="AT230" s="261" t="s">
        <v>270</v>
      </c>
      <c r="AU230" s="261" t="s">
        <v>92</v>
      </c>
      <c r="AV230" s="12" t="s">
        <v>92</v>
      </c>
      <c r="AW230" s="12" t="s">
        <v>36</v>
      </c>
      <c r="AX230" s="12" t="s">
        <v>83</v>
      </c>
      <c r="AY230" s="261" t="s">
        <v>147</v>
      </c>
    </row>
    <row r="231" spans="2:51" s="13" customFormat="1" ht="12">
      <c r="B231" s="262"/>
      <c r="C231" s="263"/>
      <c r="D231" s="252" t="s">
        <v>270</v>
      </c>
      <c r="E231" s="264" t="s">
        <v>232</v>
      </c>
      <c r="F231" s="265" t="s">
        <v>272</v>
      </c>
      <c r="G231" s="263"/>
      <c r="H231" s="266">
        <v>65.365</v>
      </c>
      <c r="I231" s="267"/>
      <c r="J231" s="263"/>
      <c r="K231" s="263"/>
      <c r="L231" s="268"/>
      <c r="M231" s="269"/>
      <c r="N231" s="270"/>
      <c r="O231" s="270"/>
      <c r="P231" s="270"/>
      <c r="Q231" s="270"/>
      <c r="R231" s="270"/>
      <c r="S231" s="270"/>
      <c r="T231" s="271"/>
      <c r="AT231" s="272" t="s">
        <v>270</v>
      </c>
      <c r="AU231" s="272" t="s">
        <v>92</v>
      </c>
      <c r="AV231" s="13" t="s">
        <v>268</v>
      </c>
      <c r="AW231" s="13" t="s">
        <v>36</v>
      </c>
      <c r="AX231" s="13" t="s">
        <v>37</v>
      </c>
      <c r="AY231" s="272" t="s">
        <v>147</v>
      </c>
    </row>
    <row r="232" spans="2:65" s="1" customFormat="1" ht="32.4" customHeight="1">
      <c r="B232" s="38"/>
      <c r="C232" s="237" t="s">
        <v>397</v>
      </c>
      <c r="D232" s="237" t="s">
        <v>263</v>
      </c>
      <c r="E232" s="238" t="s">
        <v>398</v>
      </c>
      <c r="F232" s="239" t="s">
        <v>399</v>
      </c>
      <c r="G232" s="240" t="s">
        <v>300</v>
      </c>
      <c r="H232" s="241">
        <v>2.359</v>
      </c>
      <c r="I232" s="242"/>
      <c r="J232" s="243">
        <f>ROUND(I232*H232,1)</f>
        <v>0</v>
      </c>
      <c r="K232" s="239" t="s">
        <v>267</v>
      </c>
      <c r="L232" s="43"/>
      <c r="M232" s="244" t="s">
        <v>1</v>
      </c>
      <c r="N232" s="245" t="s">
        <v>48</v>
      </c>
      <c r="O232" s="86"/>
      <c r="P232" s="246">
        <f>O232*H232</f>
        <v>0</v>
      </c>
      <c r="Q232" s="246">
        <v>0</v>
      </c>
      <c r="R232" s="246">
        <f>Q232*H232</f>
        <v>0</v>
      </c>
      <c r="S232" s="246">
        <v>0</v>
      </c>
      <c r="T232" s="247">
        <f>S232*H232</f>
        <v>0</v>
      </c>
      <c r="AR232" s="248" t="s">
        <v>268</v>
      </c>
      <c r="AT232" s="248" t="s">
        <v>263</v>
      </c>
      <c r="AU232" s="248" t="s">
        <v>92</v>
      </c>
      <c r="AY232" s="17" t="s">
        <v>147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7" t="s">
        <v>37</v>
      </c>
      <c r="BK232" s="249">
        <f>ROUND(I232*H232,1)</f>
        <v>0</v>
      </c>
      <c r="BL232" s="17" t="s">
        <v>268</v>
      </c>
      <c r="BM232" s="248" t="s">
        <v>400</v>
      </c>
    </row>
    <row r="233" spans="2:51" s="12" customFormat="1" ht="12">
      <c r="B233" s="250"/>
      <c r="C233" s="251"/>
      <c r="D233" s="252" t="s">
        <v>270</v>
      </c>
      <c r="E233" s="253" t="s">
        <v>1</v>
      </c>
      <c r="F233" s="254" t="s">
        <v>401</v>
      </c>
      <c r="G233" s="251"/>
      <c r="H233" s="255">
        <v>2.359</v>
      </c>
      <c r="I233" s="256"/>
      <c r="J233" s="251"/>
      <c r="K233" s="251"/>
      <c r="L233" s="257"/>
      <c r="M233" s="258"/>
      <c r="N233" s="259"/>
      <c r="O233" s="259"/>
      <c r="P233" s="259"/>
      <c r="Q233" s="259"/>
      <c r="R233" s="259"/>
      <c r="S233" s="259"/>
      <c r="T233" s="260"/>
      <c r="AT233" s="261" t="s">
        <v>270</v>
      </c>
      <c r="AU233" s="261" t="s">
        <v>92</v>
      </c>
      <c r="AV233" s="12" t="s">
        <v>92</v>
      </c>
      <c r="AW233" s="12" t="s">
        <v>36</v>
      </c>
      <c r="AX233" s="12" t="s">
        <v>83</v>
      </c>
      <c r="AY233" s="261" t="s">
        <v>147</v>
      </c>
    </row>
    <row r="234" spans="2:51" s="13" customFormat="1" ht="12">
      <c r="B234" s="262"/>
      <c r="C234" s="263"/>
      <c r="D234" s="252" t="s">
        <v>270</v>
      </c>
      <c r="E234" s="264" t="s">
        <v>188</v>
      </c>
      <c r="F234" s="265" t="s">
        <v>272</v>
      </c>
      <c r="G234" s="263"/>
      <c r="H234" s="266">
        <v>2.359</v>
      </c>
      <c r="I234" s="267"/>
      <c r="J234" s="263"/>
      <c r="K234" s="263"/>
      <c r="L234" s="268"/>
      <c r="M234" s="269"/>
      <c r="N234" s="270"/>
      <c r="O234" s="270"/>
      <c r="P234" s="270"/>
      <c r="Q234" s="270"/>
      <c r="R234" s="270"/>
      <c r="S234" s="270"/>
      <c r="T234" s="271"/>
      <c r="AT234" s="272" t="s">
        <v>270</v>
      </c>
      <c r="AU234" s="272" t="s">
        <v>92</v>
      </c>
      <c r="AV234" s="13" t="s">
        <v>268</v>
      </c>
      <c r="AW234" s="13" t="s">
        <v>36</v>
      </c>
      <c r="AX234" s="13" t="s">
        <v>37</v>
      </c>
      <c r="AY234" s="272" t="s">
        <v>147</v>
      </c>
    </row>
    <row r="235" spans="2:65" s="1" customFormat="1" ht="21.6" customHeight="1">
      <c r="B235" s="38"/>
      <c r="C235" s="237" t="s">
        <v>7</v>
      </c>
      <c r="D235" s="237" t="s">
        <v>263</v>
      </c>
      <c r="E235" s="238" t="s">
        <v>402</v>
      </c>
      <c r="F235" s="239" t="s">
        <v>403</v>
      </c>
      <c r="G235" s="240" t="s">
        <v>300</v>
      </c>
      <c r="H235" s="241">
        <v>2.359</v>
      </c>
      <c r="I235" s="242"/>
      <c r="J235" s="243">
        <f>ROUND(I235*H235,1)</f>
        <v>0</v>
      </c>
      <c r="K235" s="239" t="s">
        <v>267</v>
      </c>
      <c r="L235" s="43"/>
      <c r="M235" s="244" t="s">
        <v>1</v>
      </c>
      <c r="N235" s="245" t="s">
        <v>48</v>
      </c>
      <c r="O235" s="86"/>
      <c r="P235" s="246">
        <f>O235*H235</f>
        <v>0</v>
      </c>
      <c r="Q235" s="246">
        <v>0</v>
      </c>
      <c r="R235" s="246">
        <f>Q235*H235</f>
        <v>0</v>
      </c>
      <c r="S235" s="246">
        <v>0</v>
      </c>
      <c r="T235" s="247">
        <f>S235*H235</f>
        <v>0</v>
      </c>
      <c r="AR235" s="248" t="s">
        <v>268</v>
      </c>
      <c r="AT235" s="248" t="s">
        <v>263</v>
      </c>
      <c r="AU235" s="248" t="s">
        <v>92</v>
      </c>
      <c r="AY235" s="17" t="s">
        <v>147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7" t="s">
        <v>37</v>
      </c>
      <c r="BK235" s="249">
        <f>ROUND(I235*H235,1)</f>
        <v>0</v>
      </c>
      <c r="BL235" s="17" t="s">
        <v>268</v>
      </c>
      <c r="BM235" s="248" t="s">
        <v>404</v>
      </c>
    </row>
    <row r="236" spans="2:51" s="12" customFormat="1" ht="12">
      <c r="B236" s="250"/>
      <c r="C236" s="251"/>
      <c r="D236" s="252" t="s">
        <v>270</v>
      </c>
      <c r="E236" s="253" t="s">
        <v>1</v>
      </c>
      <c r="F236" s="254" t="s">
        <v>188</v>
      </c>
      <c r="G236" s="251"/>
      <c r="H236" s="255">
        <v>2.359</v>
      </c>
      <c r="I236" s="256"/>
      <c r="J236" s="251"/>
      <c r="K236" s="251"/>
      <c r="L236" s="257"/>
      <c r="M236" s="258"/>
      <c r="N236" s="259"/>
      <c r="O236" s="259"/>
      <c r="P236" s="259"/>
      <c r="Q236" s="259"/>
      <c r="R236" s="259"/>
      <c r="S236" s="259"/>
      <c r="T236" s="260"/>
      <c r="AT236" s="261" t="s">
        <v>270</v>
      </c>
      <c r="AU236" s="261" t="s">
        <v>92</v>
      </c>
      <c r="AV236" s="12" t="s">
        <v>92</v>
      </c>
      <c r="AW236" s="12" t="s">
        <v>36</v>
      </c>
      <c r="AX236" s="12" t="s">
        <v>37</v>
      </c>
      <c r="AY236" s="261" t="s">
        <v>147</v>
      </c>
    </row>
    <row r="237" spans="2:65" s="1" customFormat="1" ht="14.4" customHeight="1">
      <c r="B237" s="38"/>
      <c r="C237" s="237" t="s">
        <v>405</v>
      </c>
      <c r="D237" s="237" t="s">
        <v>263</v>
      </c>
      <c r="E237" s="238" t="s">
        <v>406</v>
      </c>
      <c r="F237" s="239" t="s">
        <v>407</v>
      </c>
      <c r="G237" s="240" t="s">
        <v>266</v>
      </c>
      <c r="H237" s="241">
        <v>225.747</v>
      </c>
      <c r="I237" s="242"/>
      <c r="J237" s="243">
        <f>ROUND(I237*H237,1)</f>
        <v>0</v>
      </c>
      <c r="K237" s="239" t="s">
        <v>267</v>
      </c>
      <c r="L237" s="43"/>
      <c r="M237" s="244" t="s">
        <v>1</v>
      </c>
      <c r="N237" s="245" t="s">
        <v>48</v>
      </c>
      <c r="O237" s="86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AR237" s="248" t="s">
        <v>268</v>
      </c>
      <c r="AT237" s="248" t="s">
        <v>263</v>
      </c>
      <c r="AU237" s="248" t="s">
        <v>92</v>
      </c>
      <c r="AY237" s="17" t="s">
        <v>147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37</v>
      </c>
      <c r="BK237" s="249">
        <f>ROUND(I237*H237,1)</f>
        <v>0</v>
      </c>
      <c r="BL237" s="17" t="s">
        <v>268</v>
      </c>
      <c r="BM237" s="248" t="s">
        <v>408</v>
      </c>
    </row>
    <row r="238" spans="2:51" s="12" customFormat="1" ht="12">
      <c r="B238" s="250"/>
      <c r="C238" s="251"/>
      <c r="D238" s="252" t="s">
        <v>270</v>
      </c>
      <c r="E238" s="253" t="s">
        <v>1</v>
      </c>
      <c r="F238" s="254" t="s">
        <v>409</v>
      </c>
      <c r="G238" s="251"/>
      <c r="H238" s="255">
        <v>225.747</v>
      </c>
      <c r="I238" s="256"/>
      <c r="J238" s="251"/>
      <c r="K238" s="251"/>
      <c r="L238" s="257"/>
      <c r="M238" s="258"/>
      <c r="N238" s="259"/>
      <c r="O238" s="259"/>
      <c r="P238" s="259"/>
      <c r="Q238" s="259"/>
      <c r="R238" s="259"/>
      <c r="S238" s="259"/>
      <c r="T238" s="260"/>
      <c r="AT238" s="261" t="s">
        <v>270</v>
      </c>
      <c r="AU238" s="261" t="s">
        <v>92</v>
      </c>
      <c r="AV238" s="12" t="s">
        <v>92</v>
      </c>
      <c r="AW238" s="12" t="s">
        <v>36</v>
      </c>
      <c r="AX238" s="12" t="s">
        <v>37</v>
      </c>
      <c r="AY238" s="261" t="s">
        <v>147</v>
      </c>
    </row>
    <row r="239" spans="2:65" s="1" customFormat="1" ht="21.6" customHeight="1">
      <c r="B239" s="38"/>
      <c r="C239" s="237" t="s">
        <v>410</v>
      </c>
      <c r="D239" s="237" t="s">
        <v>263</v>
      </c>
      <c r="E239" s="238" t="s">
        <v>411</v>
      </c>
      <c r="F239" s="239" t="s">
        <v>412</v>
      </c>
      <c r="G239" s="240" t="s">
        <v>266</v>
      </c>
      <c r="H239" s="241">
        <v>450.075</v>
      </c>
      <c r="I239" s="242"/>
      <c r="J239" s="243">
        <f>ROUND(I239*H239,1)</f>
        <v>0</v>
      </c>
      <c r="K239" s="239" t="s">
        <v>267</v>
      </c>
      <c r="L239" s="43"/>
      <c r="M239" s="244" t="s">
        <v>1</v>
      </c>
      <c r="N239" s="245" t="s">
        <v>48</v>
      </c>
      <c r="O239" s="86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AR239" s="248" t="s">
        <v>268</v>
      </c>
      <c r="AT239" s="248" t="s">
        <v>263</v>
      </c>
      <c r="AU239" s="248" t="s">
        <v>92</v>
      </c>
      <c r="AY239" s="17" t="s">
        <v>147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37</v>
      </c>
      <c r="BK239" s="249">
        <f>ROUND(I239*H239,1)</f>
        <v>0</v>
      </c>
      <c r="BL239" s="17" t="s">
        <v>268</v>
      </c>
      <c r="BM239" s="248" t="s">
        <v>413</v>
      </c>
    </row>
    <row r="240" spans="2:51" s="12" customFormat="1" ht="12">
      <c r="B240" s="250"/>
      <c r="C240" s="251"/>
      <c r="D240" s="252" t="s">
        <v>270</v>
      </c>
      <c r="E240" s="253" t="s">
        <v>1</v>
      </c>
      <c r="F240" s="254" t="s">
        <v>414</v>
      </c>
      <c r="G240" s="251"/>
      <c r="H240" s="255">
        <v>271.9</v>
      </c>
      <c r="I240" s="256"/>
      <c r="J240" s="251"/>
      <c r="K240" s="251"/>
      <c r="L240" s="257"/>
      <c r="M240" s="258"/>
      <c r="N240" s="259"/>
      <c r="O240" s="259"/>
      <c r="P240" s="259"/>
      <c r="Q240" s="259"/>
      <c r="R240" s="259"/>
      <c r="S240" s="259"/>
      <c r="T240" s="260"/>
      <c r="AT240" s="261" t="s">
        <v>270</v>
      </c>
      <c r="AU240" s="261" t="s">
        <v>92</v>
      </c>
      <c r="AV240" s="12" t="s">
        <v>92</v>
      </c>
      <c r="AW240" s="12" t="s">
        <v>36</v>
      </c>
      <c r="AX240" s="12" t="s">
        <v>83</v>
      </c>
      <c r="AY240" s="261" t="s">
        <v>147</v>
      </c>
    </row>
    <row r="241" spans="2:51" s="12" customFormat="1" ht="12">
      <c r="B241" s="250"/>
      <c r="C241" s="251"/>
      <c r="D241" s="252" t="s">
        <v>270</v>
      </c>
      <c r="E241" s="253" t="s">
        <v>1</v>
      </c>
      <c r="F241" s="254" t="s">
        <v>415</v>
      </c>
      <c r="G241" s="251"/>
      <c r="H241" s="255">
        <v>107.135</v>
      </c>
      <c r="I241" s="256"/>
      <c r="J241" s="251"/>
      <c r="K241" s="251"/>
      <c r="L241" s="257"/>
      <c r="M241" s="258"/>
      <c r="N241" s="259"/>
      <c r="O241" s="259"/>
      <c r="P241" s="259"/>
      <c r="Q241" s="259"/>
      <c r="R241" s="259"/>
      <c r="S241" s="259"/>
      <c r="T241" s="260"/>
      <c r="AT241" s="261" t="s">
        <v>270</v>
      </c>
      <c r="AU241" s="261" t="s">
        <v>92</v>
      </c>
      <c r="AV241" s="12" t="s">
        <v>92</v>
      </c>
      <c r="AW241" s="12" t="s">
        <v>36</v>
      </c>
      <c r="AX241" s="12" t="s">
        <v>83</v>
      </c>
      <c r="AY241" s="261" t="s">
        <v>147</v>
      </c>
    </row>
    <row r="242" spans="2:51" s="12" customFormat="1" ht="12">
      <c r="B242" s="250"/>
      <c r="C242" s="251"/>
      <c r="D242" s="252" t="s">
        <v>270</v>
      </c>
      <c r="E242" s="253" t="s">
        <v>1</v>
      </c>
      <c r="F242" s="254" t="s">
        <v>416</v>
      </c>
      <c r="G242" s="251"/>
      <c r="H242" s="255">
        <v>71.04</v>
      </c>
      <c r="I242" s="256"/>
      <c r="J242" s="251"/>
      <c r="K242" s="251"/>
      <c r="L242" s="257"/>
      <c r="M242" s="258"/>
      <c r="N242" s="259"/>
      <c r="O242" s="259"/>
      <c r="P242" s="259"/>
      <c r="Q242" s="259"/>
      <c r="R242" s="259"/>
      <c r="S242" s="259"/>
      <c r="T242" s="260"/>
      <c r="AT242" s="261" t="s">
        <v>270</v>
      </c>
      <c r="AU242" s="261" t="s">
        <v>92</v>
      </c>
      <c r="AV242" s="12" t="s">
        <v>92</v>
      </c>
      <c r="AW242" s="12" t="s">
        <v>36</v>
      </c>
      <c r="AX242" s="12" t="s">
        <v>83</v>
      </c>
      <c r="AY242" s="261" t="s">
        <v>147</v>
      </c>
    </row>
    <row r="243" spans="2:51" s="13" customFormat="1" ht="12">
      <c r="B243" s="262"/>
      <c r="C243" s="263"/>
      <c r="D243" s="252" t="s">
        <v>270</v>
      </c>
      <c r="E243" s="264" t="s">
        <v>1</v>
      </c>
      <c r="F243" s="265" t="s">
        <v>272</v>
      </c>
      <c r="G243" s="263"/>
      <c r="H243" s="266">
        <v>450.075</v>
      </c>
      <c r="I243" s="267"/>
      <c r="J243" s="263"/>
      <c r="K243" s="263"/>
      <c r="L243" s="268"/>
      <c r="M243" s="269"/>
      <c r="N243" s="270"/>
      <c r="O243" s="270"/>
      <c r="P243" s="270"/>
      <c r="Q243" s="270"/>
      <c r="R243" s="270"/>
      <c r="S243" s="270"/>
      <c r="T243" s="271"/>
      <c r="AT243" s="272" t="s">
        <v>270</v>
      </c>
      <c r="AU243" s="272" t="s">
        <v>92</v>
      </c>
      <c r="AV243" s="13" t="s">
        <v>268</v>
      </c>
      <c r="AW243" s="13" t="s">
        <v>36</v>
      </c>
      <c r="AX243" s="13" t="s">
        <v>37</v>
      </c>
      <c r="AY243" s="272" t="s">
        <v>147</v>
      </c>
    </row>
    <row r="244" spans="2:63" s="10" customFormat="1" ht="22.8" customHeight="1">
      <c r="B244" s="207"/>
      <c r="C244" s="208"/>
      <c r="D244" s="209" t="s">
        <v>82</v>
      </c>
      <c r="E244" s="235" t="s">
        <v>92</v>
      </c>
      <c r="F244" s="235" t="s">
        <v>417</v>
      </c>
      <c r="G244" s="208"/>
      <c r="H244" s="208"/>
      <c r="I244" s="211"/>
      <c r="J244" s="236">
        <f>BK244</f>
        <v>0</v>
      </c>
      <c r="K244" s="208"/>
      <c r="L244" s="213"/>
      <c r="M244" s="231"/>
      <c r="N244" s="232"/>
      <c r="O244" s="232"/>
      <c r="P244" s="233">
        <f>SUM(P245:P267)</f>
        <v>0</v>
      </c>
      <c r="Q244" s="232"/>
      <c r="R244" s="233">
        <f>SUM(R245:R267)</f>
        <v>3.58532402</v>
      </c>
      <c r="S244" s="232"/>
      <c r="T244" s="234">
        <f>SUM(T245:T267)</f>
        <v>0</v>
      </c>
      <c r="AR244" s="218" t="s">
        <v>37</v>
      </c>
      <c r="AT244" s="219" t="s">
        <v>82</v>
      </c>
      <c r="AU244" s="219" t="s">
        <v>37</v>
      </c>
      <c r="AY244" s="218" t="s">
        <v>147</v>
      </c>
      <c r="BK244" s="220">
        <f>SUM(BK245:BK267)</f>
        <v>0</v>
      </c>
    </row>
    <row r="245" spans="2:65" s="1" customFormat="1" ht="21.6" customHeight="1">
      <c r="B245" s="38"/>
      <c r="C245" s="237" t="s">
        <v>418</v>
      </c>
      <c r="D245" s="237" t="s">
        <v>263</v>
      </c>
      <c r="E245" s="238" t="s">
        <v>419</v>
      </c>
      <c r="F245" s="239" t="s">
        <v>420</v>
      </c>
      <c r="G245" s="240" t="s">
        <v>421</v>
      </c>
      <c r="H245" s="241">
        <v>0.12</v>
      </c>
      <c r="I245" s="242"/>
      <c r="J245" s="243">
        <f>ROUND(I245*H245,1)</f>
        <v>0</v>
      </c>
      <c r="K245" s="239" t="s">
        <v>267</v>
      </c>
      <c r="L245" s="43"/>
      <c r="M245" s="244" t="s">
        <v>1</v>
      </c>
      <c r="N245" s="245" t="s">
        <v>48</v>
      </c>
      <c r="O245" s="86"/>
      <c r="P245" s="246">
        <f>O245*H245</f>
        <v>0</v>
      </c>
      <c r="Q245" s="246">
        <v>0.00032</v>
      </c>
      <c r="R245" s="246">
        <f>Q245*H245</f>
        <v>3.8400000000000005E-05</v>
      </c>
      <c r="S245" s="246">
        <v>0</v>
      </c>
      <c r="T245" s="247">
        <f>S245*H245</f>
        <v>0</v>
      </c>
      <c r="AR245" s="248" t="s">
        <v>268</v>
      </c>
      <c r="AT245" s="248" t="s">
        <v>263</v>
      </c>
      <c r="AU245" s="248" t="s">
        <v>92</v>
      </c>
      <c r="AY245" s="17" t="s">
        <v>147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7" t="s">
        <v>37</v>
      </c>
      <c r="BK245" s="249">
        <f>ROUND(I245*H245,1)</f>
        <v>0</v>
      </c>
      <c r="BL245" s="17" t="s">
        <v>268</v>
      </c>
      <c r="BM245" s="248" t="s">
        <v>422</v>
      </c>
    </row>
    <row r="246" spans="2:51" s="14" customFormat="1" ht="12">
      <c r="B246" s="273"/>
      <c r="C246" s="274"/>
      <c r="D246" s="252" t="s">
        <v>270</v>
      </c>
      <c r="E246" s="275" t="s">
        <v>1</v>
      </c>
      <c r="F246" s="276" t="s">
        <v>423</v>
      </c>
      <c r="G246" s="274"/>
      <c r="H246" s="275" t="s">
        <v>1</v>
      </c>
      <c r="I246" s="277"/>
      <c r="J246" s="274"/>
      <c r="K246" s="274"/>
      <c r="L246" s="278"/>
      <c r="M246" s="279"/>
      <c r="N246" s="280"/>
      <c r="O246" s="280"/>
      <c r="P246" s="280"/>
      <c r="Q246" s="280"/>
      <c r="R246" s="280"/>
      <c r="S246" s="280"/>
      <c r="T246" s="281"/>
      <c r="AT246" s="282" t="s">
        <v>270</v>
      </c>
      <c r="AU246" s="282" t="s">
        <v>92</v>
      </c>
      <c r="AV246" s="14" t="s">
        <v>37</v>
      </c>
      <c r="AW246" s="14" t="s">
        <v>36</v>
      </c>
      <c r="AX246" s="14" t="s">
        <v>83</v>
      </c>
      <c r="AY246" s="282" t="s">
        <v>147</v>
      </c>
    </row>
    <row r="247" spans="2:51" s="12" customFormat="1" ht="12">
      <c r="B247" s="250"/>
      <c r="C247" s="251"/>
      <c r="D247" s="252" t="s">
        <v>270</v>
      </c>
      <c r="E247" s="253" t="s">
        <v>1</v>
      </c>
      <c r="F247" s="254" t="s">
        <v>424</v>
      </c>
      <c r="G247" s="251"/>
      <c r="H247" s="255">
        <v>0.12</v>
      </c>
      <c r="I247" s="256"/>
      <c r="J247" s="251"/>
      <c r="K247" s="251"/>
      <c r="L247" s="257"/>
      <c r="M247" s="258"/>
      <c r="N247" s="259"/>
      <c r="O247" s="259"/>
      <c r="P247" s="259"/>
      <c r="Q247" s="259"/>
      <c r="R247" s="259"/>
      <c r="S247" s="259"/>
      <c r="T247" s="260"/>
      <c r="AT247" s="261" t="s">
        <v>270</v>
      </c>
      <c r="AU247" s="261" t="s">
        <v>92</v>
      </c>
      <c r="AV247" s="12" t="s">
        <v>92</v>
      </c>
      <c r="AW247" s="12" t="s">
        <v>36</v>
      </c>
      <c r="AX247" s="12" t="s">
        <v>37</v>
      </c>
      <c r="AY247" s="261" t="s">
        <v>147</v>
      </c>
    </row>
    <row r="248" spans="2:65" s="1" customFormat="1" ht="14.4" customHeight="1">
      <c r="B248" s="38"/>
      <c r="C248" s="237" t="s">
        <v>425</v>
      </c>
      <c r="D248" s="237" t="s">
        <v>263</v>
      </c>
      <c r="E248" s="238" t="s">
        <v>426</v>
      </c>
      <c r="F248" s="239" t="s">
        <v>427</v>
      </c>
      <c r="G248" s="240" t="s">
        <v>300</v>
      </c>
      <c r="H248" s="241">
        <v>1.361</v>
      </c>
      <c r="I248" s="242"/>
      <c r="J248" s="243">
        <f>ROUND(I248*H248,1)</f>
        <v>0</v>
      </c>
      <c r="K248" s="239" t="s">
        <v>267</v>
      </c>
      <c r="L248" s="43"/>
      <c r="M248" s="244" t="s">
        <v>1</v>
      </c>
      <c r="N248" s="245" t="s">
        <v>48</v>
      </c>
      <c r="O248" s="86"/>
      <c r="P248" s="246">
        <f>O248*H248</f>
        <v>0</v>
      </c>
      <c r="Q248" s="246">
        <v>2.25634</v>
      </c>
      <c r="R248" s="246">
        <f>Q248*H248</f>
        <v>3.0708787399999995</v>
      </c>
      <c r="S248" s="246">
        <v>0</v>
      </c>
      <c r="T248" s="247">
        <f>S248*H248</f>
        <v>0</v>
      </c>
      <c r="AR248" s="248" t="s">
        <v>268</v>
      </c>
      <c r="AT248" s="248" t="s">
        <v>263</v>
      </c>
      <c r="AU248" s="248" t="s">
        <v>92</v>
      </c>
      <c r="AY248" s="17" t="s">
        <v>147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37</v>
      </c>
      <c r="BK248" s="249">
        <f>ROUND(I248*H248,1)</f>
        <v>0</v>
      </c>
      <c r="BL248" s="17" t="s">
        <v>268</v>
      </c>
      <c r="BM248" s="248" t="s">
        <v>428</v>
      </c>
    </row>
    <row r="249" spans="2:51" s="14" customFormat="1" ht="12">
      <c r="B249" s="273"/>
      <c r="C249" s="274"/>
      <c r="D249" s="252" t="s">
        <v>270</v>
      </c>
      <c r="E249" s="275" t="s">
        <v>1</v>
      </c>
      <c r="F249" s="276" t="s">
        <v>429</v>
      </c>
      <c r="G249" s="274"/>
      <c r="H249" s="275" t="s">
        <v>1</v>
      </c>
      <c r="I249" s="277"/>
      <c r="J249" s="274"/>
      <c r="K249" s="274"/>
      <c r="L249" s="278"/>
      <c r="M249" s="279"/>
      <c r="N249" s="280"/>
      <c r="O249" s="280"/>
      <c r="P249" s="280"/>
      <c r="Q249" s="280"/>
      <c r="R249" s="280"/>
      <c r="S249" s="280"/>
      <c r="T249" s="281"/>
      <c r="AT249" s="282" t="s">
        <v>270</v>
      </c>
      <c r="AU249" s="282" t="s">
        <v>92</v>
      </c>
      <c r="AV249" s="14" t="s">
        <v>37</v>
      </c>
      <c r="AW249" s="14" t="s">
        <v>36</v>
      </c>
      <c r="AX249" s="14" t="s">
        <v>83</v>
      </c>
      <c r="AY249" s="282" t="s">
        <v>147</v>
      </c>
    </row>
    <row r="250" spans="2:51" s="14" customFormat="1" ht="12">
      <c r="B250" s="273"/>
      <c r="C250" s="274"/>
      <c r="D250" s="252" t="s">
        <v>270</v>
      </c>
      <c r="E250" s="275" t="s">
        <v>1</v>
      </c>
      <c r="F250" s="276" t="s">
        <v>430</v>
      </c>
      <c r="G250" s="274"/>
      <c r="H250" s="275" t="s">
        <v>1</v>
      </c>
      <c r="I250" s="277"/>
      <c r="J250" s="274"/>
      <c r="K250" s="274"/>
      <c r="L250" s="278"/>
      <c r="M250" s="279"/>
      <c r="N250" s="280"/>
      <c r="O250" s="280"/>
      <c r="P250" s="280"/>
      <c r="Q250" s="280"/>
      <c r="R250" s="280"/>
      <c r="S250" s="280"/>
      <c r="T250" s="281"/>
      <c r="AT250" s="282" t="s">
        <v>270</v>
      </c>
      <c r="AU250" s="282" t="s">
        <v>92</v>
      </c>
      <c r="AV250" s="14" t="s">
        <v>37</v>
      </c>
      <c r="AW250" s="14" t="s">
        <v>36</v>
      </c>
      <c r="AX250" s="14" t="s">
        <v>83</v>
      </c>
      <c r="AY250" s="282" t="s">
        <v>147</v>
      </c>
    </row>
    <row r="251" spans="2:51" s="12" customFormat="1" ht="12">
      <c r="B251" s="250"/>
      <c r="C251" s="251"/>
      <c r="D251" s="252" t="s">
        <v>270</v>
      </c>
      <c r="E251" s="253" t="s">
        <v>1</v>
      </c>
      <c r="F251" s="254" t="s">
        <v>431</v>
      </c>
      <c r="G251" s="251"/>
      <c r="H251" s="255">
        <v>0.151</v>
      </c>
      <c r="I251" s="256"/>
      <c r="J251" s="251"/>
      <c r="K251" s="251"/>
      <c r="L251" s="257"/>
      <c r="M251" s="258"/>
      <c r="N251" s="259"/>
      <c r="O251" s="259"/>
      <c r="P251" s="259"/>
      <c r="Q251" s="259"/>
      <c r="R251" s="259"/>
      <c r="S251" s="259"/>
      <c r="T251" s="260"/>
      <c r="AT251" s="261" t="s">
        <v>270</v>
      </c>
      <c r="AU251" s="261" t="s">
        <v>92</v>
      </c>
      <c r="AV251" s="12" t="s">
        <v>92</v>
      </c>
      <c r="AW251" s="12" t="s">
        <v>36</v>
      </c>
      <c r="AX251" s="12" t="s">
        <v>83</v>
      </c>
      <c r="AY251" s="261" t="s">
        <v>147</v>
      </c>
    </row>
    <row r="252" spans="2:51" s="12" customFormat="1" ht="12">
      <c r="B252" s="250"/>
      <c r="C252" s="251"/>
      <c r="D252" s="252" t="s">
        <v>270</v>
      </c>
      <c r="E252" s="253" t="s">
        <v>1</v>
      </c>
      <c r="F252" s="254" t="s">
        <v>432</v>
      </c>
      <c r="G252" s="251"/>
      <c r="H252" s="255">
        <v>0.238</v>
      </c>
      <c r="I252" s="256"/>
      <c r="J252" s="251"/>
      <c r="K252" s="251"/>
      <c r="L252" s="257"/>
      <c r="M252" s="258"/>
      <c r="N252" s="259"/>
      <c r="O252" s="259"/>
      <c r="P252" s="259"/>
      <c r="Q252" s="259"/>
      <c r="R252" s="259"/>
      <c r="S252" s="259"/>
      <c r="T252" s="260"/>
      <c r="AT252" s="261" t="s">
        <v>270</v>
      </c>
      <c r="AU252" s="261" t="s">
        <v>92</v>
      </c>
      <c r="AV252" s="12" t="s">
        <v>92</v>
      </c>
      <c r="AW252" s="12" t="s">
        <v>36</v>
      </c>
      <c r="AX252" s="12" t="s">
        <v>83</v>
      </c>
      <c r="AY252" s="261" t="s">
        <v>147</v>
      </c>
    </row>
    <row r="253" spans="2:51" s="15" customFormat="1" ht="12">
      <c r="B253" s="283"/>
      <c r="C253" s="284"/>
      <c r="D253" s="252" t="s">
        <v>270</v>
      </c>
      <c r="E253" s="285" t="s">
        <v>1</v>
      </c>
      <c r="F253" s="286" t="s">
        <v>308</v>
      </c>
      <c r="G253" s="284"/>
      <c r="H253" s="287">
        <v>0.389</v>
      </c>
      <c r="I253" s="288"/>
      <c r="J253" s="284"/>
      <c r="K253" s="284"/>
      <c r="L253" s="289"/>
      <c r="M253" s="290"/>
      <c r="N253" s="291"/>
      <c r="O253" s="291"/>
      <c r="P253" s="291"/>
      <c r="Q253" s="291"/>
      <c r="R253" s="291"/>
      <c r="S253" s="291"/>
      <c r="T253" s="292"/>
      <c r="AT253" s="293" t="s">
        <v>270</v>
      </c>
      <c r="AU253" s="293" t="s">
        <v>92</v>
      </c>
      <c r="AV253" s="15" t="s">
        <v>278</v>
      </c>
      <c r="AW253" s="15" t="s">
        <v>36</v>
      </c>
      <c r="AX253" s="15" t="s">
        <v>83</v>
      </c>
      <c r="AY253" s="293" t="s">
        <v>147</v>
      </c>
    </row>
    <row r="254" spans="2:51" s="14" customFormat="1" ht="12">
      <c r="B254" s="273"/>
      <c r="C254" s="274"/>
      <c r="D254" s="252" t="s">
        <v>270</v>
      </c>
      <c r="E254" s="275" t="s">
        <v>1</v>
      </c>
      <c r="F254" s="276" t="s">
        <v>433</v>
      </c>
      <c r="G254" s="274"/>
      <c r="H254" s="275" t="s">
        <v>1</v>
      </c>
      <c r="I254" s="277"/>
      <c r="J254" s="274"/>
      <c r="K254" s="274"/>
      <c r="L254" s="278"/>
      <c r="M254" s="279"/>
      <c r="N254" s="280"/>
      <c r="O254" s="280"/>
      <c r="P254" s="280"/>
      <c r="Q254" s="280"/>
      <c r="R254" s="280"/>
      <c r="S254" s="280"/>
      <c r="T254" s="281"/>
      <c r="AT254" s="282" t="s">
        <v>270</v>
      </c>
      <c r="AU254" s="282" t="s">
        <v>92</v>
      </c>
      <c r="AV254" s="14" t="s">
        <v>37</v>
      </c>
      <c r="AW254" s="14" t="s">
        <v>36</v>
      </c>
      <c r="AX254" s="14" t="s">
        <v>83</v>
      </c>
      <c r="AY254" s="282" t="s">
        <v>147</v>
      </c>
    </row>
    <row r="255" spans="2:51" s="12" customFormat="1" ht="12">
      <c r="B255" s="250"/>
      <c r="C255" s="251"/>
      <c r="D255" s="252" t="s">
        <v>270</v>
      </c>
      <c r="E255" s="253" t="s">
        <v>1</v>
      </c>
      <c r="F255" s="254" t="s">
        <v>434</v>
      </c>
      <c r="G255" s="251"/>
      <c r="H255" s="255">
        <v>0.454</v>
      </c>
      <c r="I255" s="256"/>
      <c r="J255" s="251"/>
      <c r="K255" s="251"/>
      <c r="L255" s="257"/>
      <c r="M255" s="258"/>
      <c r="N255" s="259"/>
      <c r="O255" s="259"/>
      <c r="P255" s="259"/>
      <c r="Q255" s="259"/>
      <c r="R255" s="259"/>
      <c r="S255" s="259"/>
      <c r="T255" s="260"/>
      <c r="AT255" s="261" t="s">
        <v>270</v>
      </c>
      <c r="AU255" s="261" t="s">
        <v>92</v>
      </c>
      <c r="AV255" s="12" t="s">
        <v>92</v>
      </c>
      <c r="AW255" s="12" t="s">
        <v>36</v>
      </c>
      <c r="AX255" s="12" t="s">
        <v>83</v>
      </c>
      <c r="AY255" s="261" t="s">
        <v>147</v>
      </c>
    </row>
    <row r="256" spans="2:51" s="12" customFormat="1" ht="12">
      <c r="B256" s="250"/>
      <c r="C256" s="251"/>
      <c r="D256" s="252" t="s">
        <v>270</v>
      </c>
      <c r="E256" s="253" t="s">
        <v>1</v>
      </c>
      <c r="F256" s="254" t="s">
        <v>435</v>
      </c>
      <c r="G256" s="251"/>
      <c r="H256" s="255">
        <v>0.518</v>
      </c>
      <c r="I256" s="256"/>
      <c r="J256" s="251"/>
      <c r="K256" s="251"/>
      <c r="L256" s="257"/>
      <c r="M256" s="258"/>
      <c r="N256" s="259"/>
      <c r="O256" s="259"/>
      <c r="P256" s="259"/>
      <c r="Q256" s="259"/>
      <c r="R256" s="259"/>
      <c r="S256" s="259"/>
      <c r="T256" s="260"/>
      <c r="AT256" s="261" t="s">
        <v>270</v>
      </c>
      <c r="AU256" s="261" t="s">
        <v>92</v>
      </c>
      <c r="AV256" s="12" t="s">
        <v>92</v>
      </c>
      <c r="AW256" s="12" t="s">
        <v>36</v>
      </c>
      <c r="AX256" s="12" t="s">
        <v>83</v>
      </c>
      <c r="AY256" s="261" t="s">
        <v>147</v>
      </c>
    </row>
    <row r="257" spans="2:51" s="15" customFormat="1" ht="12">
      <c r="B257" s="283"/>
      <c r="C257" s="284"/>
      <c r="D257" s="252" t="s">
        <v>270</v>
      </c>
      <c r="E257" s="285" t="s">
        <v>1</v>
      </c>
      <c r="F257" s="286" t="s">
        <v>308</v>
      </c>
      <c r="G257" s="284"/>
      <c r="H257" s="287">
        <v>0.972</v>
      </c>
      <c r="I257" s="288"/>
      <c r="J257" s="284"/>
      <c r="K257" s="284"/>
      <c r="L257" s="289"/>
      <c r="M257" s="290"/>
      <c r="N257" s="291"/>
      <c r="O257" s="291"/>
      <c r="P257" s="291"/>
      <c r="Q257" s="291"/>
      <c r="R257" s="291"/>
      <c r="S257" s="291"/>
      <c r="T257" s="292"/>
      <c r="AT257" s="293" t="s">
        <v>270</v>
      </c>
      <c r="AU257" s="293" t="s">
        <v>92</v>
      </c>
      <c r="AV257" s="15" t="s">
        <v>278</v>
      </c>
      <c r="AW257" s="15" t="s">
        <v>36</v>
      </c>
      <c r="AX257" s="15" t="s">
        <v>83</v>
      </c>
      <c r="AY257" s="293" t="s">
        <v>147</v>
      </c>
    </row>
    <row r="258" spans="2:51" s="13" customFormat="1" ht="12">
      <c r="B258" s="262"/>
      <c r="C258" s="263"/>
      <c r="D258" s="252" t="s">
        <v>270</v>
      </c>
      <c r="E258" s="264" t="s">
        <v>1</v>
      </c>
      <c r="F258" s="265" t="s">
        <v>272</v>
      </c>
      <c r="G258" s="263"/>
      <c r="H258" s="266">
        <v>1.361</v>
      </c>
      <c r="I258" s="267"/>
      <c r="J258" s="263"/>
      <c r="K258" s="263"/>
      <c r="L258" s="268"/>
      <c r="M258" s="269"/>
      <c r="N258" s="270"/>
      <c r="O258" s="270"/>
      <c r="P258" s="270"/>
      <c r="Q258" s="270"/>
      <c r="R258" s="270"/>
      <c r="S258" s="270"/>
      <c r="T258" s="271"/>
      <c r="AT258" s="272" t="s">
        <v>270</v>
      </c>
      <c r="AU258" s="272" t="s">
        <v>92</v>
      </c>
      <c r="AV258" s="13" t="s">
        <v>268</v>
      </c>
      <c r="AW258" s="13" t="s">
        <v>36</v>
      </c>
      <c r="AX258" s="13" t="s">
        <v>37</v>
      </c>
      <c r="AY258" s="272" t="s">
        <v>147</v>
      </c>
    </row>
    <row r="259" spans="2:65" s="1" customFormat="1" ht="14.4" customHeight="1">
      <c r="B259" s="38"/>
      <c r="C259" s="237" t="s">
        <v>436</v>
      </c>
      <c r="D259" s="237" t="s">
        <v>263</v>
      </c>
      <c r="E259" s="238" t="s">
        <v>437</v>
      </c>
      <c r="F259" s="239" t="s">
        <v>438</v>
      </c>
      <c r="G259" s="240" t="s">
        <v>266</v>
      </c>
      <c r="H259" s="241">
        <v>2.502</v>
      </c>
      <c r="I259" s="242"/>
      <c r="J259" s="243">
        <f>ROUND(I259*H259,1)</f>
        <v>0</v>
      </c>
      <c r="K259" s="239" t="s">
        <v>267</v>
      </c>
      <c r="L259" s="43"/>
      <c r="M259" s="244" t="s">
        <v>1</v>
      </c>
      <c r="N259" s="245" t="s">
        <v>48</v>
      </c>
      <c r="O259" s="86"/>
      <c r="P259" s="246">
        <f>O259*H259</f>
        <v>0</v>
      </c>
      <c r="Q259" s="246">
        <v>0.00269</v>
      </c>
      <c r="R259" s="246">
        <f>Q259*H259</f>
        <v>0.006730379999999999</v>
      </c>
      <c r="S259" s="246">
        <v>0</v>
      </c>
      <c r="T259" s="247">
        <f>S259*H259</f>
        <v>0</v>
      </c>
      <c r="AR259" s="248" t="s">
        <v>268</v>
      </c>
      <c r="AT259" s="248" t="s">
        <v>263</v>
      </c>
      <c r="AU259" s="248" t="s">
        <v>92</v>
      </c>
      <c r="AY259" s="17" t="s">
        <v>147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7" t="s">
        <v>37</v>
      </c>
      <c r="BK259" s="249">
        <f>ROUND(I259*H259,1)</f>
        <v>0</v>
      </c>
      <c r="BL259" s="17" t="s">
        <v>268</v>
      </c>
      <c r="BM259" s="248" t="s">
        <v>439</v>
      </c>
    </row>
    <row r="260" spans="2:51" s="12" customFormat="1" ht="12">
      <c r="B260" s="250"/>
      <c r="C260" s="251"/>
      <c r="D260" s="252" t="s">
        <v>270</v>
      </c>
      <c r="E260" s="253" t="s">
        <v>1</v>
      </c>
      <c r="F260" s="254" t="s">
        <v>440</v>
      </c>
      <c r="G260" s="251"/>
      <c r="H260" s="255">
        <v>0.864</v>
      </c>
      <c r="I260" s="256"/>
      <c r="J260" s="251"/>
      <c r="K260" s="251"/>
      <c r="L260" s="257"/>
      <c r="M260" s="258"/>
      <c r="N260" s="259"/>
      <c r="O260" s="259"/>
      <c r="P260" s="259"/>
      <c r="Q260" s="259"/>
      <c r="R260" s="259"/>
      <c r="S260" s="259"/>
      <c r="T260" s="260"/>
      <c r="AT260" s="261" t="s">
        <v>270</v>
      </c>
      <c r="AU260" s="261" t="s">
        <v>92</v>
      </c>
      <c r="AV260" s="12" t="s">
        <v>92</v>
      </c>
      <c r="AW260" s="12" t="s">
        <v>36</v>
      </c>
      <c r="AX260" s="12" t="s">
        <v>83</v>
      </c>
      <c r="AY260" s="261" t="s">
        <v>147</v>
      </c>
    </row>
    <row r="261" spans="2:51" s="12" customFormat="1" ht="12">
      <c r="B261" s="250"/>
      <c r="C261" s="251"/>
      <c r="D261" s="252" t="s">
        <v>270</v>
      </c>
      <c r="E261" s="253" t="s">
        <v>1</v>
      </c>
      <c r="F261" s="254" t="s">
        <v>441</v>
      </c>
      <c r="G261" s="251"/>
      <c r="H261" s="255">
        <v>1.638</v>
      </c>
      <c r="I261" s="256"/>
      <c r="J261" s="251"/>
      <c r="K261" s="251"/>
      <c r="L261" s="257"/>
      <c r="M261" s="258"/>
      <c r="N261" s="259"/>
      <c r="O261" s="259"/>
      <c r="P261" s="259"/>
      <c r="Q261" s="259"/>
      <c r="R261" s="259"/>
      <c r="S261" s="259"/>
      <c r="T261" s="260"/>
      <c r="AT261" s="261" t="s">
        <v>270</v>
      </c>
      <c r="AU261" s="261" t="s">
        <v>92</v>
      </c>
      <c r="AV261" s="12" t="s">
        <v>92</v>
      </c>
      <c r="AW261" s="12" t="s">
        <v>36</v>
      </c>
      <c r="AX261" s="12" t="s">
        <v>83</v>
      </c>
      <c r="AY261" s="261" t="s">
        <v>147</v>
      </c>
    </row>
    <row r="262" spans="2:51" s="13" customFormat="1" ht="12">
      <c r="B262" s="262"/>
      <c r="C262" s="263"/>
      <c r="D262" s="252" t="s">
        <v>270</v>
      </c>
      <c r="E262" s="264" t="s">
        <v>150</v>
      </c>
      <c r="F262" s="265" t="s">
        <v>272</v>
      </c>
      <c r="G262" s="263"/>
      <c r="H262" s="266">
        <v>2.502</v>
      </c>
      <c r="I262" s="267"/>
      <c r="J262" s="263"/>
      <c r="K262" s="263"/>
      <c r="L262" s="268"/>
      <c r="M262" s="269"/>
      <c r="N262" s="270"/>
      <c r="O262" s="270"/>
      <c r="P262" s="270"/>
      <c r="Q262" s="270"/>
      <c r="R262" s="270"/>
      <c r="S262" s="270"/>
      <c r="T262" s="271"/>
      <c r="AT262" s="272" t="s">
        <v>270</v>
      </c>
      <c r="AU262" s="272" t="s">
        <v>92</v>
      </c>
      <c r="AV262" s="13" t="s">
        <v>268</v>
      </c>
      <c r="AW262" s="13" t="s">
        <v>36</v>
      </c>
      <c r="AX262" s="13" t="s">
        <v>37</v>
      </c>
      <c r="AY262" s="272" t="s">
        <v>147</v>
      </c>
    </row>
    <row r="263" spans="2:65" s="1" customFormat="1" ht="21.6" customHeight="1">
      <c r="B263" s="38"/>
      <c r="C263" s="237" t="s">
        <v>442</v>
      </c>
      <c r="D263" s="237" t="s">
        <v>263</v>
      </c>
      <c r="E263" s="238" t="s">
        <v>443</v>
      </c>
      <c r="F263" s="239" t="s">
        <v>444</v>
      </c>
      <c r="G263" s="240" t="s">
        <v>266</v>
      </c>
      <c r="H263" s="241">
        <v>2.502</v>
      </c>
      <c r="I263" s="242"/>
      <c r="J263" s="243">
        <f>ROUND(I263*H263,1)</f>
        <v>0</v>
      </c>
      <c r="K263" s="239" t="s">
        <v>267</v>
      </c>
      <c r="L263" s="43"/>
      <c r="M263" s="244" t="s">
        <v>1</v>
      </c>
      <c r="N263" s="245" t="s">
        <v>48</v>
      </c>
      <c r="O263" s="86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AR263" s="248" t="s">
        <v>268</v>
      </c>
      <c r="AT263" s="248" t="s">
        <v>263</v>
      </c>
      <c r="AU263" s="248" t="s">
        <v>92</v>
      </c>
      <c r="AY263" s="17" t="s">
        <v>147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7" t="s">
        <v>37</v>
      </c>
      <c r="BK263" s="249">
        <f>ROUND(I263*H263,1)</f>
        <v>0</v>
      </c>
      <c r="BL263" s="17" t="s">
        <v>268</v>
      </c>
      <c r="BM263" s="248" t="s">
        <v>445</v>
      </c>
    </row>
    <row r="264" spans="2:51" s="12" customFormat="1" ht="12">
      <c r="B264" s="250"/>
      <c r="C264" s="251"/>
      <c r="D264" s="252" t="s">
        <v>270</v>
      </c>
      <c r="E264" s="253" t="s">
        <v>1</v>
      </c>
      <c r="F264" s="254" t="s">
        <v>150</v>
      </c>
      <c r="G264" s="251"/>
      <c r="H264" s="255">
        <v>2.502</v>
      </c>
      <c r="I264" s="256"/>
      <c r="J264" s="251"/>
      <c r="K264" s="251"/>
      <c r="L264" s="257"/>
      <c r="M264" s="258"/>
      <c r="N264" s="259"/>
      <c r="O264" s="259"/>
      <c r="P264" s="259"/>
      <c r="Q264" s="259"/>
      <c r="R264" s="259"/>
      <c r="S264" s="259"/>
      <c r="T264" s="260"/>
      <c r="AT264" s="261" t="s">
        <v>270</v>
      </c>
      <c r="AU264" s="261" t="s">
        <v>92</v>
      </c>
      <c r="AV264" s="12" t="s">
        <v>92</v>
      </c>
      <c r="AW264" s="12" t="s">
        <v>36</v>
      </c>
      <c r="AX264" s="12" t="s">
        <v>37</v>
      </c>
      <c r="AY264" s="261" t="s">
        <v>147</v>
      </c>
    </row>
    <row r="265" spans="2:65" s="1" customFormat="1" ht="14.4" customHeight="1">
      <c r="B265" s="38"/>
      <c r="C265" s="237" t="s">
        <v>446</v>
      </c>
      <c r="D265" s="237" t="s">
        <v>263</v>
      </c>
      <c r="E265" s="238" t="s">
        <v>447</v>
      </c>
      <c r="F265" s="239" t="s">
        <v>448</v>
      </c>
      <c r="G265" s="240" t="s">
        <v>300</v>
      </c>
      <c r="H265" s="241">
        <v>0.225</v>
      </c>
      <c r="I265" s="242"/>
      <c r="J265" s="243">
        <f>ROUND(I265*H265,1)</f>
        <v>0</v>
      </c>
      <c r="K265" s="239" t="s">
        <v>267</v>
      </c>
      <c r="L265" s="43"/>
      <c r="M265" s="244" t="s">
        <v>1</v>
      </c>
      <c r="N265" s="245" t="s">
        <v>48</v>
      </c>
      <c r="O265" s="86"/>
      <c r="P265" s="246">
        <f>O265*H265</f>
        <v>0</v>
      </c>
      <c r="Q265" s="246">
        <v>2.25634</v>
      </c>
      <c r="R265" s="246">
        <f>Q265*H265</f>
        <v>0.5076765</v>
      </c>
      <c r="S265" s="246">
        <v>0</v>
      </c>
      <c r="T265" s="247">
        <f>S265*H265</f>
        <v>0</v>
      </c>
      <c r="AR265" s="248" t="s">
        <v>268</v>
      </c>
      <c r="AT265" s="248" t="s">
        <v>263</v>
      </c>
      <c r="AU265" s="248" t="s">
        <v>92</v>
      </c>
      <c r="AY265" s="17" t="s">
        <v>147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37</v>
      </c>
      <c r="BK265" s="249">
        <f>ROUND(I265*H265,1)</f>
        <v>0</v>
      </c>
      <c r="BL265" s="17" t="s">
        <v>268</v>
      </c>
      <c r="BM265" s="248" t="s">
        <v>449</v>
      </c>
    </row>
    <row r="266" spans="2:51" s="14" customFormat="1" ht="12">
      <c r="B266" s="273"/>
      <c r="C266" s="274"/>
      <c r="D266" s="252" t="s">
        <v>270</v>
      </c>
      <c r="E266" s="275" t="s">
        <v>1</v>
      </c>
      <c r="F266" s="276" t="s">
        <v>450</v>
      </c>
      <c r="G266" s="274"/>
      <c r="H266" s="275" t="s">
        <v>1</v>
      </c>
      <c r="I266" s="277"/>
      <c r="J266" s="274"/>
      <c r="K266" s="274"/>
      <c r="L266" s="278"/>
      <c r="M266" s="279"/>
      <c r="N266" s="280"/>
      <c r="O266" s="280"/>
      <c r="P266" s="280"/>
      <c r="Q266" s="280"/>
      <c r="R266" s="280"/>
      <c r="S266" s="280"/>
      <c r="T266" s="281"/>
      <c r="AT266" s="282" t="s">
        <v>270</v>
      </c>
      <c r="AU266" s="282" t="s">
        <v>92</v>
      </c>
      <c r="AV266" s="14" t="s">
        <v>37</v>
      </c>
      <c r="AW266" s="14" t="s">
        <v>36</v>
      </c>
      <c r="AX266" s="14" t="s">
        <v>83</v>
      </c>
      <c r="AY266" s="282" t="s">
        <v>147</v>
      </c>
    </row>
    <row r="267" spans="2:51" s="12" customFormat="1" ht="12">
      <c r="B267" s="250"/>
      <c r="C267" s="251"/>
      <c r="D267" s="252" t="s">
        <v>270</v>
      </c>
      <c r="E267" s="253" t="s">
        <v>1</v>
      </c>
      <c r="F267" s="254" t="s">
        <v>451</v>
      </c>
      <c r="G267" s="251"/>
      <c r="H267" s="255">
        <v>0.225</v>
      </c>
      <c r="I267" s="256"/>
      <c r="J267" s="251"/>
      <c r="K267" s="251"/>
      <c r="L267" s="257"/>
      <c r="M267" s="258"/>
      <c r="N267" s="259"/>
      <c r="O267" s="259"/>
      <c r="P267" s="259"/>
      <c r="Q267" s="259"/>
      <c r="R267" s="259"/>
      <c r="S267" s="259"/>
      <c r="T267" s="260"/>
      <c r="AT267" s="261" t="s">
        <v>270</v>
      </c>
      <c r="AU267" s="261" t="s">
        <v>92</v>
      </c>
      <c r="AV267" s="12" t="s">
        <v>92</v>
      </c>
      <c r="AW267" s="12" t="s">
        <v>36</v>
      </c>
      <c r="AX267" s="12" t="s">
        <v>37</v>
      </c>
      <c r="AY267" s="261" t="s">
        <v>147</v>
      </c>
    </row>
    <row r="268" spans="2:63" s="10" customFormat="1" ht="22.8" customHeight="1">
      <c r="B268" s="207"/>
      <c r="C268" s="208"/>
      <c r="D268" s="209" t="s">
        <v>82</v>
      </c>
      <c r="E268" s="235" t="s">
        <v>278</v>
      </c>
      <c r="F268" s="235" t="s">
        <v>452</v>
      </c>
      <c r="G268" s="208"/>
      <c r="H268" s="208"/>
      <c r="I268" s="211"/>
      <c r="J268" s="236">
        <f>BK268</f>
        <v>0</v>
      </c>
      <c r="K268" s="208"/>
      <c r="L268" s="213"/>
      <c r="M268" s="231"/>
      <c r="N268" s="232"/>
      <c r="O268" s="232"/>
      <c r="P268" s="233">
        <f>SUM(P269:P284)</f>
        <v>0</v>
      </c>
      <c r="Q268" s="232"/>
      <c r="R268" s="233">
        <f>SUM(R269:R284)</f>
        <v>7.5482394</v>
      </c>
      <c r="S268" s="232"/>
      <c r="T268" s="234">
        <f>SUM(T269:T284)</f>
        <v>0</v>
      </c>
      <c r="AR268" s="218" t="s">
        <v>37</v>
      </c>
      <c r="AT268" s="219" t="s">
        <v>82</v>
      </c>
      <c r="AU268" s="219" t="s">
        <v>37</v>
      </c>
      <c r="AY268" s="218" t="s">
        <v>147</v>
      </c>
      <c r="BK268" s="220">
        <f>SUM(BK269:BK284)</f>
        <v>0</v>
      </c>
    </row>
    <row r="269" spans="2:65" s="1" customFormat="1" ht="32.4" customHeight="1">
      <c r="B269" s="38"/>
      <c r="C269" s="237" t="s">
        <v>453</v>
      </c>
      <c r="D269" s="237" t="s">
        <v>263</v>
      </c>
      <c r="E269" s="238" t="s">
        <v>454</v>
      </c>
      <c r="F269" s="239" t="s">
        <v>455</v>
      </c>
      <c r="G269" s="240" t="s">
        <v>421</v>
      </c>
      <c r="H269" s="241">
        <v>0.3</v>
      </c>
      <c r="I269" s="242"/>
      <c r="J269" s="243">
        <f>ROUND(I269*H269,1)</f>
        <v>0</v>
      </c>
      <c r="K269" s="239" t="s">
        <v>267</v>
      </c>
      <c r="L269" s="43"/>
      <c r="M269" s="244" t="s">
        <v>1</v>
      </c>
      <c r="N269" s="245" t="s">
        <v>48</v>
      </c>
      <c r="O269" s="86"/>
      <c r="P269" s="246">
        <f>O269*H269</f>
        <v>0</v>
      </c>
      <c r="Q269" s="246">
        <v>0.72741</v>
      </c>
      <c r="R269" s="246">
        <f>Q269*H269</f>
        <v>0.218223</v>
      </c>
      <c r="S269" s="246">
        <v>0</v>
      </c>
      <c r="T269" s="247">
        <f>S269*H269</f>
        <v>0</v>
      </c>
      <c r="AR269" s="248" t="s">
        <v>268</v>
      </c>
      <c r="AT269" s="248" t="s">
        <v>263</v>
      </c>
      <c r="AU269" s="248" t="s">
        <v>92</v>
      </c>
      <c r="AY269" s="17" t="s">
        <v>147</v>
      </c>
      <c r="BE269" s="249">
        <f>IF(N269="základní",J269,0)</f>
        <v>0</v>
      </c>
      <c r="BF269" s="249">
        <f>IF(N269="snížená",J269,0)</f>
        <v>0</v>
      </c>
      <c r="BG269" s="249">
        <f>IF(N269="zákl. přenesená",J269,0)</f>
        <v>0</v>
      </c>
      <c r="BH269" s="249">
        <f>IF(N269="sníž. přenesená",J269,0)</f>
        <v>0</v>
      </c>
      <c r="BI269" s="249">
        <f>IF(N269="nulová",J269,0)</f>
        <v>0</v>
      </c>
      <c r="BJ269" s="17" t="s">
        <v>37</v>
      </c>
      <c r="BK269" s="249">
        <f>ROUND(I269*H269,1)</f>
        <v>0</v>
      </c>
      <c r="BL269" s="17" t="s">
        <v>268</v>
      </c>
      <c r="BM269" s="248" t="s">
        <v>456</v>
      </c>
    </row>
    <row r="270" spans="2:51" s="14" customFormat="1" ht="12">
      <c r="B270" s="273"/>
      <c r="C270" s="274"/>
      <c r="D270" s="252" t="s">
        <v>270</v>
      </c>
      <c r="E270" s="275" t="s">
        <v>1</v>
      </c>
      <c r="F270" s="276" t="s">
        <v>457</v>
      </c>
      <c r="G270" s="274"/>
      <c r="H270" s="275" t="s">
        <v>1</v>
      </c>
      <c r="I270" s="277"/>
      <c r="J270" s="274"/>
      <c r="K270" s="274"/>
      <c r="L270" s="278"/>
      <c r="M270" s="279"/>
      <c r="N270" s="280"/>
      <c r="O270" s="280"/>
      <c r="P270" s="280"/>
      <c r="Q270" s="280"/>
      <c r="R270" s="280"/>
      <c r="S270" s="280"/>
      <c r="T270" s="281"/>
      <c r="AT270" s="282" t="s">
        <v>270</v>
      </c>
      <c r="AU270" s="282" t="s">
        <v>92</v>
      </c>
      <c r="AV270" s="14" t="s">
        <v>37</v>
      </c>
      <c r="AW270" s="14" t="s">
        <v>36</v>
      </c>
      <c r="AX270" s="14" t="s">
        <v>83</v>
      </c>
      <c r="AY270" s="282" t="s">
        <v>147</v>
      </c>
    </row>
    <row r="271" spans="2:51" s="14" customFormat="1" ht="12">
      <c r="B271" s="273"/>
      <c r="C271" s="274"/>
      <c r="D271" s="252" t="s">
        <v>270</v>
      </c>
      <c r="E271" s="275" t="s">
        <v>1</v>
      </c>
      <c r="F271" s="276" t="s">
        <v>458</v>
      </c>
      <c r="G271" s="274"/>
      <c r="H271" s="275" t="s">
        <v>1</v>
      </c>
      <c r="I271" s="277"/>
      <c r="J271" s="274"/>
      <c r="K271" s="274"/>
      <c r="L271" s="278"/>
      <c r="M271" s="279"/>
      <c r="N271" s="280"/>
      <c r="O271" s="280"/>
      <c r="P271" s="280"/>
      <c r="Q271" s="280"/>
      <c r="R271" s="280"/>
      <c r="S271" s="280"/>
      <c r="T271" s="281"/>
      <c r="AT271" s="282" t="s">
        <v>270</v>
      </c>
      <c r="AU271" s="282" t="s">
        <v>92</v>
      </c>
      <c r="AV271" s="14" t="s">
        <v>37</v>
      </c>
      <c r="AW271" s="14" t="s">
        <v>36</v>
      </c>
      <c r="AX271" s="14" t="s">
        <v>83</v>
      </c>
      <c r="AY271" s="282" t="s">
        <v>147</v>
      </c>
    </row>
    <row r="272" spans="2:51" s="12" customFormat="1" ht="12">
      <c r="B272" s="250"/>
      <c r="C272" s="251"/>
      <c r="D272" s="252" t="s">
        <v>270</v>
      </c>
      <c r="E272" s="253" t="s">
        <v>1</v>
      </c>
      <c r="F272" s="254" t="s">
        <v>459</v>
      </c>
      <c r="G272" s="251"/>
      <c r="H272" s="255">
        <v>0.3</v>
      </c>
      <c r="I272" s="256"/>
      <c r="J272" s="251"/>
      <c r="K272" s="251"/>
      <c r="L272" s="257"/>
      <c r="M272" s="258"/>
      <c r="N272" s="259"/>
      <c r="O272" s="259"/>
      <c r="P272" s="259"/>
      <c r="Q272" s="259"/>
      <c r="R272" s="259"/>
      <c r="S272" s="259"/>
      <c r="T272" s="260"/>
      <c r="AT272" s="261" t="s">
        <v>270</v>
      </c>
      <c r="AU272" s="261" t="s">
        <v>92</v>
      </c>
      <c r="AV272" s="12" t="s">
        <v>92</v>
      </c>
      <c r="AW272" s="12" t="s">
        <v>36</v>
      </c>
      <c r="AX272" s="12" t="s">
        <v>37</v>
      </c>
      <c r="AY272" s="261" t="s">
        <v>147</v>
      </c>
    </row>
    <row r="273" spans="2:65" s="1" customFormat="1" ht="21.6" customHeight="1">
      <c r="B273" s="38"/>
      <c r="C273" s="237" t="s">
        <v>460</v>
      </c>
      <c r="D273" s="237" t="s">
        <v>263</v>
      </c>
      <c r="E273" s="238" t="s">
        <v>461</v>
      </c>
      <c r="F273" s="239" t="s">
        <v>462</v>
      </c>
      <c r="G273" s="240" t="s">
        <v>421</v>
      </c>
      <c r="H273" s="241">
        <v>10.7</v>
      </c>
      <c r="I273" s="242"/>
      <c r="J273" s="243">
        <f>ROUND(I273*H273,1)</f>
        <v>0</v>
      </c>
      <c r="K273" s="239" t="s">
        <v>267</v>
      </c>
      <c r="L273" s="43"/>
      <c r="M273" s="244" t="s">
        <v>1</v>
      </c>
      <c r="N273" s="245" t="s">
        <v>48</v>
      </c>
      <c r="O273" s="86"/>
      <c r="P273" s="246">
        <f>O273*H273</f>
        <v>0</v>
      </c>
      <c r="Q273" s="246">
        <v>0.06702</v>
      </c>
      <c r="R273" s="246">
        <f>Q273*H273</f>
        <v>0.7171139999999999</v>
      </c>
      <c r="S273" s="246">
        <v>0</v>
      </c>
      <c r="T273" s="247">
        <f>S273*H273</f>
        <v>0</v>
      </c>
      <c r="AR273" s="248" t="s">
        <v>268</v>
      </c>
      <c r="AT273" s="248" t="s">
        <v>263</v>
      </c>
      <c r="AU273" s="248" t="s">
        <v>92</v>
      </c>
      <c r="AY273" s="17" t="s">
        <v>147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37</v>
      </c>
      <c r="BK273" s="249">
        <f>ROUND(I273*H273,1)</f>
        <v>0</v>
      </c>
      <c r="BL273" s="17" t="s">
        <v>268</v>
      </c>
      <c r="BM273" s="248" t="s">
        <v>463</v>
      </c>
    </row>
    <row r="274" spans="2:51" s="14" customFormat="1" ht="12">
      <c r="B274" s="273"/>
      <c r="C274" s="274"/>
      <c r="D274" s="252" t="s">
        <v>270</v>
      </c>
      <c r="E274" s="275" t="s">
        <v>1</v>
      </c>
      <c r="F274" s="276" t="s">
        <v>464</v>
      </c>
      <c r="G274" s="274"/>
      <c r="H274" s="275" t="s">
        <v>1</v>
      </c>
      <c r="I274" s="277"/>
      <c r="J274" s="274"/>
      <c r="K274" s="274"/>
      <c r="L274" s="278"/>
      <c r="M274" s="279"/>
      <c r="N274" s="280"/>
      <c r="O274" s="280"/>
      <c r="P274" s="280"/>
      <c r="Q274" s="280"/>
      <c r="R274" s="280"/>
      <c r="S274" s="280"/>
      <c r="T274" s="281"/>
      <c r="AT274" s="282" t="s">
        <v>270</v>
      </c>
      <c r="AU274" s="282" t="s">
        <v>92</v>
      </c>
      <c r="AV274" s="14" t="s">
        <v>37</v>
      </c>
      <c r="AW274" s="14" t="s">
        <v>36</v>
      </c>
      <c r="AX274" s="14" t="s">
        <v>83</v>
      </c>
      <c r="AY274" s="282" t="s">
        <v>147</v>
      </c>
    </row>
    <row r="275" spans="2:51" s="14" customFormat="1" ht="12">
      <c r="B275" s="273"/>
      <c r="C275" s="274"/>
      <c r="D275" s="252" t="s">
        <v>270</v>
      </c>
      <c r="E275" s="275" t="s">
        <v>1</v>
      </c>
      <c r="F275" s="276" t="s">
        <v>465</v>
      </c>
      <c r="G275" s="274"/>
      <c r="H275" s="275" t="s">
        <v>1</v>
      </c>
      <c r="I275" s="277"/>
      <c r="J275" s="274"/>
      <c r="K275" s="274"/>
      <c r="L275" s="278"/>
      <c r="M275" s="279"/>
      <c r="N275" s="280"/>
      <c r="O275" s="280"/>
      <c r="P275" s="280"/>
      <c r="Q275" s="280"/>
      <c r="R275" s="280"/>
      <c r="S275" s="280"/>
      <c r="T275" s="281"/>
      <c r="AT275" s="282" t="s">
        <v>270</v>
      </c>
      <c r="AU275" s="282" t="s">
        <v>92</v>
      </c>
      <c r="AV275" s="14" t="s">
        <v>37</v>
      </c>
      <c r="AW275" s="14" t="s">
        <v>36</v>
      </c>
      <c r="AX275" s="14" t="s">
        <v>83</v>
      </c>
      <c r="AY275" s="282" t="s">
        <v>147</v>
      </c>
    </row>
    <row r="276" spans="2:51" s="12" customFormat="1" ht="12">
      <c r="B276" s="250"/>
      <c r="C276" s="251"/>
      <c r="D276" s="252" t="s">
        <v>270</v>
      </c>
      <c r="E276" s="253" t="s">
        <v>202</v>
      </c>
      <c r="F276" s="254" t="s">
        <v>466</v>
      </c>
      <c r="G276" s="251"/>
      <c r="H276" s="255">
        <v>10.7</v>
      </c>
      <c r="I276" s="256"/>
      <c r="J276" s="251"/>
      <c r="K276" s="251"/>
      <c r="L276" s="257"/>
      <c r="M276" s="258"/>
      <c r="N276" s="259"/>
      <c r="O276" s="259"/>
      <c r="P276" s="259"/>
      <c r="Q276" s="259"/>
      <c r="R276" s="259"/>
      <c r="S276" s="259"/>
      <c r="T276" s="260"/>
      <c r="AT276" s="261" t="s">
        <v>270</v>
      </c>
      <c r="AU276" s="261" t="s">
        <v>92</v>
      </c>
      <c r="AV276" s="12" t="s">
        <v>92</v>
      </c>
      <c r="AW276" s="12" t="s">
        <v>36</v>
      </c>
      <c r="AX276" s="12" t="s">
        <v>37</v>
      </c>
      <c r="AY276" s="261" t="s">
        <v>147</v>
      </c>
    </row>
    <row r="277" spans="2:65" s="1" customFormat="1" ht="21.6" customHeight="1">
      <c r="B277" s="38"/>
      <c r="C277" s="237" t="s">
        <v>467</v>
      </c>
      <c r="D277" s="237" t="s">
        <v>263</v>
      </c>
      <c r="E277" s="238" t="s">
        <v>468</v>
      </c>
      <c r="F277" s="239" t="s">
        <v>469</v>
      </c>
      <c r="G277" s="240" t="s">
        <v>421</v>
      </c>
      <c r="H277" s="241">
        <v>25.64</v>
      </c>
      <c r="I277" s="242"/>
      <c r="J277" s="243">
        <f>ROUND(I277*H277,1)</f>
        <v>0</v>
      </c>
      <c r="K277" s="239" t="s">
        <v>267</v>
      </c>
      <c r="L277" s="43"/>
      <c r="M277" s="244" t="s">
        <v>1</v>
      </c>
      <c r="N277" s="245" t="s">
        <v>48</v>
      </c>
      <c r="O277" s="86"/>
      <c r="P277" s="246">
        <f>O277*H277</f>
        <v>0</v>
      </c>
      <c r="Q277" s="246">
        <v>0.08266</v>
      </c>
      <c r="R277" s="246">
        <f>Q277*H277</f>
        <v>2.1194024</v>
      </c>
      <c r="S277" s="246">
        <v>0</v>
      </c>
      <c r="T277" s="247">
        <f>S277*H277</f>
        <v>0</v>
      </c>
      <c r="AR277" s="248" t="s">
        <v>268</v>
      </c>
      <c r="AT277" s="248" t="s">
        <v>263</v>
      </c>
      <c r="AU277" s="248" t="s">
        <v>92</v>
      </c>
      <c r="AY277" s="17" t="s">
        <v>147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37</v>
      </c>
      <c r="BK277" s="249">
        <f>ROUND(I277*H277,1)</f>
        <v>0</v>
      </c>
      <c r="BL277" s="17" t="s">
        <v>268</v>
      </c>
      <c r="BM277" s="248" t="s">
        <v>470</v>
      </c>
    </row>
    <row r="278" spans="2:51" s="12" customFormat="1" ht="12">
      <c r="B278" s="250"/>
      <c r="C278" s="251"/>
      <c r="D278" s="252" t="s">
        <v>270</v>
      </c>
      <c r="E278" s="253" t="s">
        <v>204</v>
      </c>
      <c r="F278" s="254" t="s">
        <v>471</v>
      </c>
      <c r="G278" s="251"/>
      <c r="H278" s="255">
        <v>25.64</v>
      </c>
      <c r="I278" s="256"/>
      <c r="J278" s="251"/>
      <c r="K278" s="251"/>
      <c r="L278" s="257"/>
      <c r="M278" s="258"/>
      <c r="N278" s="259"/>
      <c r="O278" s="259"/>
      <c r="P278" s="259"/>
      <c r="Q278" s="259"/>
      <c r="R278" s="259"/>
      <c r="S278" s="259"/>
      <c r="T278" s="260"/>
      <c r="AT278" s="261" t="s">
        <v>270</v>
      </c>
      <c r="AU278" s="261" t="s">
        <v>92</v>
      </c>
      <c r="AV278" s="12" t="s">
        <v>92</v>
      </c>
      <c r="AW278" s="12" t="s">
        <v>36</v>
      </c>
      <c r="AX278" s="12" t="s">
        <v>37</v>
      </c>
      <c r="AY278" s="261" t="s">
        <v>147</v>
      </c>
    </row>
    <row r="279" spans="2:65" s="1" customFormat="1" ht="21.6" customHeight="1">
      <c r="B279" s="38"/>
      <c r="C279" s="294" t="s">
        <v>472</v>
      </c>
      <c r="D279" s="294" t="s">
        <v>473</v>
      </c>
      <c r="E279" s="295" t="s">
        <v>474</v>
      </c>
      <c r="F279" s="296" t="s">
        <v>475</v>
      </c>
      <c r="G279" s="297" t="s">
        <v>300</v>
      </c>
      <c r="H279" s="298">
        <v>4.73</v>
      </c>
      <c r="I279" s="299"/>
      <c r="J279" s="300">
        <f>ROUND(I279*H279,1)</f>
        <v>0</v>
      </c>
      <c r="K279" s="296" t="s">
        <v>1</v>
      </c>
      <c r="L279" s="301"/>
      <c r="M279" s="302" t="s">
        <v>1</v>
      </c>
      <c r="N279" s="303" t="s">
        <v>48</v>
      </c>
      <c r="O279" s="86"/>
      <c r="P279" s="246">
        <f>O279*H279</f>
        <v>0</v>
      </c>
      <c r="Q279" s="246">
        <v>0.95</v>
      </c>
      <c r="R279" s="246">
        <f>Q279*H279</f>
        <v>4.4935</v>
      </c>
      <c r="S279" s="246">
        <v>0</v>
      </c>
      <c r="T279" s="247">
        <f>S279*H279</f>
        <v>0</v>
      </c>
      <c r="AR279" s="248" t="s">
        <v>303</v>
      </c>
      <c r="AT279" s="248" t="s">
        <v>473</v>
      </c>
      <c r="AU279" s="248" t="s">
        <v>92</v>
      </c>
      <c r="AY279" s="17" t="s">
        <v>147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17" t="s">
        <v>37</v>
      </c>
      <c r="BK279" s="249">
        <f>ROUND(I279*H279,1)</f>
        <v>0</v>
      </c>
      <c r="BL279" s="17" t="s">
        <v>268</v>
      </c>
      <c r="BM279" s="248" t="s">
        <v>476</v>
      </c>
    </row>
    <row r="280" spans="2:51" s="14" customFormat="1" ht="12">
      <c r="B280" s="273"/>
      <c r="C280" s="274"/>
      <c r="D280" s="252" t="s">
        <v>270</v>
      </c>
      <c r="E280" s="275" t="s">
        <v>1</v>
      </c>
      <c r="F280" s="276" t="s">
        <v>477</v>
      </c>
      <c r="G280" s="274"/>
      <c r="H280" s="275" t="s">
        <v>1</v>
      </c>
      <c r="I280" s="277"/>
      <c r="J280" s="274"/>
      <c r="K280" s="274"/>
      <c r="L280" s="278"/>
      <c r="M280" s="279"/>
      <c r="N280" s="280"/>
      <c r="O280" s="280"/>
      <c r="P280" s="280"/>
      <c r="Q280" s="280"/>
      <c r="R280" s="280"/>
      <c r="S280" s="280"/>
      <c r="T280" s="281"/>
      <c r="AT280" s="282" t="s">
        <v>270</v>
      </c>
      <c r="AU280" s="282" t="s">
        <v>92</v>
      </c>
      <c r="AV280" s="14" t="s">
        <v>37</v>
      </c>
      <c r="AW280" s="14" t="s">
        <v>36</v>
      </c>
      <c r="AX280" s="14" t="s">
        <v>83</v>
      </c>
      <c r="AY280" s="282" t="s">
        <v>147</v>
      </c>
    </row>
    <row r="281" spans="2:51" s="12" customFormat="1" ht="12">
      <c r="B281" s="250"/>
      <c r="C281" s="251"/>
      <c r="D281" s="252" t="s">
        <v>270</v>
      </c>
      <c r="E281" s="253" t="s">
        <v>1</v>
      </c>
      <c r="F281" s="254" t="s">
        <v>478</v>
      </c>
      <c r="G281" s="251"/>
      <c r="H281" s="255">
        <v>1.4</v>
      </c>
      <c r="I281" s="256"/>
      <c r="J281" s="251"/>
      <c r="K281" s="251"/>
      <c r="L281" s="257"/>
      <c r="M281" s="258"/>
      <c r="N281" s="259"/>
      <c r="O281" s="259"/>
      <c r="P281" s="259"/>
      <c r="Q281" s="259"/>
      <c r="R281" s="259"/>
      <c r="S281" s="259"/>
      <c r="T281" s="260"/>
      <c r="AT281" s="261" t="s">
        <v>270</v>
      </c>
      <c r="AU281" s="261" t="s">
        <v>92</v>
      </c>
      <c r="AV281" s="12" t="s">
        <v>92</v>
      </c>
      <c r="AW281" s="12" t="s">
        <v>36</v>
      </c>
      <c r="AX281" s="12" t="s">
        <v>83</v>
      </c>
      <c r="AY281" s="261" t="s">
        <v>147</v>
      </c>
    </row>
    <row r="282" spans="2:51" s="14" customFormat="1" ht="12">
      <c r="B282" s="273"/>
      <c r="C282" s="274"/>
      <c r="D282" s="252" t="s">
        <v>270</v>
      </c>
      <c r="E282" s="275" t="s">
        <v>1</v>
      </c>
      <c r="F282" s="276" t="s">
        <v>479</v>
      </c>
      <c r="G282" s="274"/>
      <c r="H282" s="275" t="s">
        <v>1</v>
      </c>
      <c r="I282" s="277"/>
      <c r="J282" s="274"/>
      <c r="K282" s="274"/>
      <c r="L282" s="278"/>
      <c r="M282" s="279"/>
      <c r="N282" s="280"/>
      <c r="O282" s="280"/>
      <c r="P282" s="280"/>
      <c r="Q282" s="280"/>
      <c r="R282" s="280"/>
      <c r="S282" s="280"/>
      <c r="T282" s="281"/>
      <c r="AT282" s="282" t="s">
        <v>270</v>
      </c>
      <c r="AU282" s="282" t="s">
        <v>92</v>
      </c>
      <c r="AV282" s="14" t="s">
        <v>37</v>
      </c>
      <c r="AW282" s="14" t="s">
        <v>36</v>
      </c>
      <c r="AX282" s="14" t="s">
        <v>83</v>
      </c>
      <c r="AY282" s="282" t="s">
        <v>147</v>
      </c>
    </row>
    <row r="283" spans="2:51" s="12" customFormat="1" ht="12">
      <c r="B283" s="250"/>
      <c r="C283" s="251"/>
      <c r="D283" s="252" t="s">
        <v>270</v>
      </c>
      <c r="E283" s="253" t="s">
        <v>1</v>
      </c>
      <c r="F283" s="254" t="s">
        <v>480</v>
      </c>
      <c r="G283" s="251"/>
      <c r="H283" s="255">
        <v>3.33</v>
      </c>
      <c r="I283" s="256"/>
      <c r="J283" s="251"/>
      <c r="K283" s="251"/>
      <c r="L283" s="257"/>
      <c r="M283" s="258"/>
      <c r="N283" s="259"/>
      <c r="O283" s="259"/>
      <c r="P283" s="259"/>
      <c r="Q283" s="259"/>
      <c r="R283" s="259"/>
      <c r="S283" s="259"/>
      <c r="T283" s="260"/>
      <c r="AT283" s="261" t="s">
        <v>270</v>
      </c>
      <c r="AU283" s="261" t="s">
        <v>92</v>
      </c>
      <c r="AV283" s="12" t="s">
        <v>92</v>
      </c>
      <c r="AW283" s="12" t="s">
        <v>36</v>
      </c>
      <c r="AX283" s="12" t="s">
        <v>83</v>
      </c>
      <c r="AY283" s="261" t="s">
        <v>147</v>
      </c>
    </row>
    <row r="284" spans="2:51" s="13" customFormat="1" ht="12">
      <c r="B284" s="262"/>
      <c r="C284" s="263"/>
      <c r="D284" s="252" t="s">
        <v>270</v>
      </c>
      <c r="E284" s="264" t="s">
        <v>1</v>
      </c>
      <c r="F284" s="265" t="s">
        <v>272</v>
      </c>
      <c r="G284" s="263"/>
      <c r="H284" s="266">
        <v>4.73</v>
      </c>
      <c r="I284" s="267"/>
      <c r="J284" s="263"/>
      <c r="K284" s="263"/>
      <c r="L284" s="268"/>
      <c r="M284" s="269"/>
      <c r="N284" s="270"/>
      <c r="O284" s="270"/>
      <c r="P284" s="270"/>
      <c r="Q284" s="270"/>
      <c r="R284" s="270"/>
      <c r="S284" s="270"/>
      <c r="T284" s="271"/>
      <c r="AT284" s="272" t="s">
        <v>270</v>
      </c>
      <c r="AU284" s="272" t="s">
        <v>92</v>
      </c>
      <c r="AV284" s="13" t="s">
        <v>268</v>
      </c>
      <c r="AW284" s="13" t="s">
        <v>36</v>
      </c>
      <c r="AX284" s="13" t="s">
        <v>37</v>
      </c>
      <c r="AY284" s="272" t="s">
        <v>147</v>
      </c>
    </row>
    <row r="285" spans="2:63" s="10" customFormat="1" ht="22.8" customHeight="1">
      <c r="B285" s="207"/>
      <c r="C285" s="208"/>
      <c r="D285" s="209" t="s">
        <v>82</v>
      </c>
      <c r="E285" s="235" t="s">
        <v>268</v>
      </c>
      <c r="F285" s="235" t="s">
        <v>481</v>
      </c>
      <c r="G285" s="208"/>
      <c r="H285" s="208"/>
      <c r="I285" s="211"/>
      <c r="J285" s="236">
        <f>BK285</f>
        <v>0</v>
      </c>
      <c r="K285" s="208"/>
      <c r="L285" s="213"/>
      <c r="M285" s="231"/>
      <c r="N285" s="232"/>
      <c r="O285" s="232"/>
      <c r="P285" s="233">
        <f>SUM(P286:P314)</f>
        <v>0</v>
      </c>
      <c r="Q285" s="232"/>
      <c r="R285" s="233">
        <f>SUM(R286:R314)</f>
        <v>6.46716872</v>
      </c>
      <c r="S285" s="232"/>
      <c r="T285" s="234">
        <f>SUM(T286:T314)</f>
        <v>0</v>
      </c>
      <c r="AR285" s="218" t="s">
        <v>37</v>
      </c>
      <c r="AT285" s="219" t="s">
        <v>82</v>
      </c>
      <c r="AU285" s="219" t="s">
        <v>37</v>
      </c>
      <c r="AY285" s="218" t="s">
        <v>147</v>
      </c>
      <c r="BK285" s="220">
        <f>SUM(BK286:BK314)</f>
        <v>0</v>
      </c>
    </row>
    <row r="286" spans="2:65" s="1" customFormat="1" ht="21.6" customHeight="1">
      <c r="B286" s="38"/>
      <c r="C286" s="237" t="s">
        <v>482</v>
      </c>
      <c r="D286" s="237" t="s">
        <v>263</v>
      </c>
      <c r="E286" s="238" t="s">
        <v>483</v>
      </c>
      <c r="F286" s="239" t="s">
        <v>484</v>
      </c>
      <c r="G286" s="240" t="s">
        <v>300</v>
      </c>
      <c r="H286" s="241">
        <v>0.682</v>
      </c>
      <c r="I286" s="242"/>
      <c r="J286" s="243">
        <f>ROUND(I286*H286,1)</f>
        <v>0</v>
      </c>
      <c r="K286" s="239" t="s">
        <v>267</v>
      </c>
      <c r="L286" s="43"/>
      <c r="M286" s="244" t="s">
        <v>1</v>
      </c>
      <c r="N286" s="245" t="s">
        <v>48</v>
      </c>
      <c r="O286" s="86"/>
      <c r="P286" s="246">
        <f>O286*H286</f>
        <v>0</v>
      </c>
      <c r="Q286" s="246">
        <v>2.25642</v>
      </c>
      <c r="R286" s="246">
        <f>Q286*H286</f>
        <v>1.53887844</v>
      </c>
      <c r="S286" s="246">
        <v>0</v>
      </c>
      <c r="T286" s="247">
        <f>S286*H286</f>
        <v>0</v>
      </c>
      <c r="AR286" s="248" t="s">
        <v>268</v>
      </c>
      <c r="AT286" s="248" t="s">
        <v>263</v>
      </c>
      <c r="AU286" s="248" t="s">
        <v>92</v>
      </c>
      <c r="AY286" s="17" t="s">
        <v>147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37</v>
      </c>
      <c r="BK286" s="249">
        <f>ROUND(I286*H286,1)</f>
        <v>0</v>
      </c>
      <c r="BL286" s="17" t="s">
        <v>268</v>
      </c>
      <c r="BM286" s="248" t="s">
        <v>485</v>
      </c>
    </row>
    <row r="287" spans="2:51" s="14" customFormat="1" ht="12">
      <c r="B287" s="273"/>
      <c r="C287" s="274"/>
      <c r="D287" s="252" t="s">
        <v>270</v>
      </c>
      <c r="E287" s="275" t="s">
        <v>1</v>
      </c>
      <c r="F287" s="276" t="s">
        <v>486</v>
      </c>
      <c r="G287" s="274"/>
      <c r="H287" s="275" t="s">
        <v>1</v>
      </c>
      <c r="I287" s="277"/>
      <c r="J287" s="274"/>
      <c r="K287" s="274"/>
      <c r="L287" s="278"/>
      <c r="M287" s="279"/>
      <c r="N287" s="280"/>
      <c r="O287" s="280"/>
      <c r="P287" s="280"/>
      <c r="Q287" s="280"/>
      <c r="R287" s="280"/>
      <c r="S287" s="280"/>
      <c r="T287" s="281"/>
      <c r="AT287" s="282" t="s">
        <v>270</v>
      </c>
      <c r="AU287" s="282" t="s">
        <v>92</v>
      </c>
      <c r="AV287" s="14" t="s">
        <v>37</v>
      </c>
      <c r="AW287" s="14" t="s">
        <v>36</v>
      </c>
      <c r="AX287" s="14" t="s">
        <v>83</v>
      </c>
      <c r="AY287" s="282" t="s">
        <v>147</v>
      </c>
    </row>
    <row r="288" spans="2:51" s="12" customFormat="1" ht="12">
      <c r="B288" s="250"/>
      <c r="C288" s="251"/>
      <c r="D288" s="252" t="s">
        <v>270</v>
      </c>
      <c r="E288" s="253" t="s">
        <v>1</v>
      </c>
      <c r="F288" s="254" t="s">
        <v>487</v>
      </c>
      <c r="G288" s="251"/>
      <c r="H288" s="255">
        <v>4.872</v>
      </c>
      <c r="I288" s="256"/>
      <c r="J288" s="251"/>
      <c r="K288" s="251"/>
      <c r="L288" s="257"/>
      <c r="M288" s="258"/>
      <c r="N288" s="259"/>
      <c r="O288" s="259"/>
      <c r="P288" s="259"/>
      <c r="Q288" s="259"/>
      <c r="R288" s="259"/>
      <c r="S288" s="259"/>
      <c r="T288" s="260"/>
      <c r="AT288" s="261" t="s">
        <v>270</v>
      </c>
      <c r="AU288" s="261" t="s">
        <v>92</v>
      </c>
      <c r="AV288" s="12" t="s">
        <v>92</v>
      </c>
      <c r="AW288" s="12" t="s">
        <v>36</v>
      </c>
      <c r="AX288" s="12" t="s">
        <v>83</v>
      </c>
      <c r="AY288" s="261" t="s">
        <v>147</v>
      </c>
    </row>
    <row r="289" spans="2:51" s="14" customFormat="1" ht="12">
      <c r="B289" s="273"/>
      <c r="C289" s="274"/>
      <c r="D289" s="252" t="s">
        <v>270</v>
      </c>
      <c r="E289" s="275" t="s">
        <v>1</v>
      </c>
      <c r="F289" s="276" t="s">
        <v>488</v>
      </c>
      <c r="G289" s="274"/>
      <c r="H289" s="275" t="s">
        <v>1</v>
      </c>
      <c r="I289" s="277"/>
      <c r="J289" s="274"/>
      <c r="K289" s="274"/>
      <c r="L289" s="278"/>
      <c r="M289" s="279"/>
      <c r="N289" s="280"/>
      <c r="O289" s="280"/>
      <c r="P289" s="280"/>
      <c r="Q289" s="280"/>
      <c r="R289" s="280"/>
      <c r="S289" s="280"/>
      <c r="T289" s="281"/>
      <c r="AT289" s="282" t="s">
        <v>270</v>
      </c>
      <c r="AU289" s="282" t="s">
        <v>92</v>
      </c>
      <c r="AV289" s="14" t="s">
        <v>37</v>
      </c>
      <c r="AW289" s="14" t="s">
        <v>36</v>
      </c>
      <c r="AX289" s="14" t="s">
        <v>83</v>
      </c>
      <c r="AY289" s="282" t="s">
        <v>147</v>
      </c>
    </row>
    <row r="290" spans="2:51" s="14" customFormat="1" ht="12">
      <c r="B290" s="273"/>
      <c r="C290" s="274"/>
      <c r="D290" s="252" t="s">
        <v>270</v>
      </c>
      <c r="E290" s="275" t="s">
        <v>1</v>
      </c>
      <c r="F290" s="276" t="s">
        <v>489</v>
      </c>
      <c r="G290" s="274"/>
      <c r="H290" s="275" t="s">
        <v>1</v>
      </c>
      <c r="I290" s="277"/>
      <c r="J290" s="274"/>
      <c r="K290" s="274"/>
      <c r="L290" s="278"/>
      <c r="M290" s="279"/>
      <c r="N290" s="280"/>
      <c r="O290" s="280"/>
      <c r="P290" s="280"/>
      <c r="Q290" s="280"/>
      <c r="R290" s="280"/>
      <c r="S290" s="280"/>
      <c r="T290" s="281"/>
      <c r="AT290" s="282" t="s">
        <v>270</v>
      </c>
      <c r="AU290" s="282" t="s">
        <v>92</v>
      </c>
      <c r="AV290" s="14" t="s">
        <v>37</v>
      </c>
      <c r="AW290" s="14" t="s">
        <v>36</v>
      </c>
      <c r="AX290" s="14" t="s">
        <v>83</v>
      </c>
      <c r="AY290" s="282" t="s">
        <v>147</v>
      </c>
    </row>
    <row r="291" spans="2:51" s="14" customFormat="1" ht="12">
      <c r="B291" s="273"/>
      <c r="C291" s="274"/>
      <c r="D291" s="252" t="s">
        <v>270</v>
      </c>
      <c r="E291" s="275" t="s">
        <v>1</v>
      </c>
      <c r="F291" s="276" t="s">
        <v>490</v>
      </c>
      <c r="G291" s="274"/>
      <c r="H291" s="275" t="s">
        <v>1</v>
      </c>
      <c r="I291" s="277"/>
      <c r="J291" s="274"/>
      <c r="K291" s="274"/>
      <c r="L291" s="278"/>
      <c r="M291" s="279"/>
      <c r="N291" s="280"/>
      <c r="O291" s="280"/>
      <c r="P291" s="280"/>
      <c r="Q291" s="280"/>
      <c r="R291" s="280"/>
      <c r="S291" s="280"/>
      <c r="T291" s="281"/>
      <c r="AT291" s="282" t="s">
        <v>270</v>
      </c>
      <c r="AU291" s="282" t="s">
        <v>92</v>
      </c>
      <c r="AV291" s="14" t="s">
        <v>37</v>
      </c>
      <c r="AW291" s="14" t="s">
        <v>36</v>
      </c>
      <c r="AX291" s="14" t="s">
        <v>83</v>
      </c>
      <c r="AY291" s="282" t="s">
        <v>147</v>
      </c>
    </row>
    <row r="292" spans="2:51" s="14" customFormat="1" ht="12">
      <c r="B292" s="273"/>
      <c r="C292" s="274"/>
      <c r="D292" s="252" t="s">
        <v>270</v>
      </c>
      <c r="E292" s="275" t="s">
        <v>1</v>
      </c>
      <c r="F292" s="276" t="s">
        <v>491</v>
      </c>
      <c r="G292" s="274"/>
      <c r="H292" s="275" t="s">
        <v>1</v>
      </c>
      <c r="I292" s="277"/>
      <c r="J292" s="274"/>
      <c r="K292" s="274"/>
      <c r="L292" s="278"/>
      <c r="M292" s="279"/>
      <c r="N292" s="280"/>
      <c r="O292" s="280"/>
      <c r="P292" s="280"/>
      <c r="Q292" s="280"/>
      <c r="R292" s="280"/>
      <c r="S292" s="280"/>
      <c r="T292" s="281"/>
      <c r="AT292" s="282" t="s">
        <v>270</v>
      </c>
      <c r="AU292" s="282" t="s">
        <v>92</v>
      </c>
      <c r="AV292" s="14" t="s">
        <v>37</v>
      </c>
      <c r="AW292" s="14" t="s">
        <v>36</v>
      </c>
      <c r="AX292" s="14" t="s">
        <v>83</v>
      </c>
      <c r="AY292" s="282" t="s">
        <v>147</v>
      </c>
    </row>
    <row r="293" spans="2:51" s="13" customFormat="1" ht="12">
      <c r="B293" s="262"/>
      <c r="C293" s="263"/>
      <c r="D293" s="252" t="s">
        <v>270</v>
      </c>
      <c r="E293" s="264" t="s">
        <v>212</v>
      </c>
      <c r="F293" s="265" t="s">
        <v>272</v>
      </c>
      <c r="G293" s="263"/>
      <c r="H293" s="266">
        <v>4.872</v>
      </c>
      <c r="I293" s="267"/>
      <c r="J293" s="263"/>
      <c r="K293" s="263"/>
      <c r="L293" s="268"/>
      <c r="M293" s="269"/>
      <c r="N293" s="270"/>
      <c r="O293" s="270"/>
      <c r="P293" s="270"/>
      <c r="Q293" s="270"/>
      <c r="R293" s="270"/>
      <c r="S293" s="270"/>
      <c r="T293" s="271"/>
      <c r="AT293" s="272" t="s">
        <v>270</v>
      </c>
      <c r="AU293" s="272" t="s">
        <v>92</v>
      </c>
      <c r="AV293" s="13" t="s">
        <v>268</v>
      </c>
      <c r="AW293" s="13" t="s">
        <v>36</v>
      </c>
      <c r="AX293" s="13" t="s">
        <v>83</v>
      </c>
      <c r="AY293" s="272" t="s">
        <v>147</v>
      </c>
    </row>
    <row r="294" spans="2:51" s="12" customFormat="1" ht="12">
      <c r="B294" s="250"/>
      <c r="C294" s="251"/>
      <c r="D294" s="252" t="s">
        <v>270</v>
      </c>
      <c r="E294" s="253" t="s">
        <v>1</v>
      </c>
      <c r="F294" s="254" t="s">
        <v>492</v>
      </c>
      <c r="G294" s="251"/>
      <c r="H294" s="255">
        <v>0.682</v>
      </c>
      <c r="I294" s="256"/>
      <c r="J294" s="251"/>
      <c r="K294" s="251"/>
      <c r="L294" s="257"/>
      <c r="M294" s="258"/>
      <c r="N294" s="259"/>
      <c r="O294" s="259"/>
      <c r="P294" s="259"/>
      <c r="Q294" s="259"/>
      <c r="R294" s="259"/>
      <c r="S294" s="259"/>
      <c r="T294" s="260"/>
      <c r="AT294" s="261" t="s">
        <v>270</v>
      </c>
      <c r="AU294" s="261" t="s">
        <v>92</v>
      </c>
      <c r="AV294" s="12" t="s">
        <v>92</v>
      </c>
      <c r="AW294" s="12" t="s">
        <v>36</v>
      </c>
      <c r="AX294" s="12" t="s">
        <v>37</v>
      </c>
      <c r="AY294" s="261" t="s">
        <v>147</v>
      </c>
    </row>
    <row r="295" spans="2:65" s="1" customFormat="1" ht="21.6" customHeight="1">
      <c r="B295" s="38"/>
      <c r="C295" s="237" t="s">
        <v>493</v>
      </c>
      <c r="D295" s="237" t="s">
        <v>263</v>
      </c>
      <c r="E295" s="238" t="s">
        <v>494</v>
      </c>
      <c r="F295" s="239" t="s">
        <v>495</v>
      </c>
      <c r="G295" s="240" t="s">
        <v>377</v>
      </c>
      <c r="H295" s="241">
        <v>0.016</v>
      </c>
      <c r="I295" s="242"/>
      <c r="J295" s="243">
        <f>ROUND(I295*H295,1)</f>
        <v>0</v>
      </c>
      <c r="K295" s="239" t="s">
        <v>267</v>
      </c>
      <c r="L295" s="43"/>
      <c r="M295" s="244" t="s">
        <v>1</v>
      </c>
      <c r="N295" s="245" t="s">
        <v>48</v>
      </c>
      <c r="O295" s="86"/>
      <c r="P295" s="246">
        <f>O295*H295</f>
        <v>0</v>
      </c>
      <c r="Q295" s="246">
        <v>1.06277</v>
      </c>
      <c r="R295" s="246">
        <f>Q295*H295</f>
        <v>0.01700432</v>
      </c>
      <c r="S295" s="246">
        <v>0</v>
      </c>
      <c r="T295" s="247">
        <f>S295*H295</f>
        <v>0</v>
      </c>
      <c r="AR295" s="248" t="s">
        <v>268</v>
      </c>
      <c r="AT295" s="248" t="s">
        <v>263</v>
      </c>
      <c r="AU295" s="248" t="s">
        <v>92</v>
      </c>
      <c r="AY295" s="17" t="s">
        <v>147</v>
      </c>
      <c r="BE295" s="249">
        <f>IF(N295="základní",J295,0)</f>
        <v>0</v>
      </c>
      <c r="BF295" s="249">
        <f>IF(N295="snížená",J295,0)</f>
        <v>0</v>
      </c>
      <c r="BG295" s="249">
        <f>IF(N295="zákl. přenesená",J295,0)</f>
        <v>0</v>
      </c>
      <c r="BH295" s="249">
        <f>IF(N295="sníž. přenesená",J295,0)</f>
        <v>0</v>
      </c>
      <c r="BI295" s="249">
        <f>IF(N295="nulová",J295,0)</f>
        <v>0</v>
      </c>
      <c r="BJ295" s="17" t="s">
        <v>37</v>
      </c>
      <c r="BK295" s="249">
        <f>ROUND(I295*H295,1)</f>
        <v>0</v>
      </c>
      <c r="BL295" s="17" t="s">
        <v>268</v>
      </c>
      <c r="BM295" s="248" t="s">
        <v>496</v>
      </c>
    </row>
    <row r="296" spans="2:51" s="14" customFormat="1" ht="12">
      <c r="B296" s="273"/>
      <c r="C296" s="274"/>
      <c r="D296" s="252" t="s">
        <v>270</v>
      </c>
      <c r="E296" s="275" t="s">
        <v>1</v>
      </c>
      <c r="F296" s="276" t="s">
        <v>497</v>
      </c>
      <c r="G296" s="274"/>
      <c r="H296" s="275" t="s">
        <v>1</v>
      </c>
      <c r="I296" s="277"/>
      <c r="J296" s="274"/>
      <c r="K296" s="274"/>
      <c r="L296" s="278"/>
      <c r="M296" s="279"/>
      <c r="N296" s="280"/>
      <c r="O296" s="280"/>
      <c r="P296" s="280"/>
      <c r="Q296" s="280"/>
      <c r="R296" s="280"/>
      <c r="S296" s="280"/>
      <c r="T296" s="281"/>
      <c r="AT296" s="282" t="s">
        <v>270</v>
      </c>
      <c r="AU296" s="282" t="s">
        <v>92</v>
      </c>
      <c r="AV296" s="14" t="s">
        <v>37</v>
      </c>
      <c r="AW296" s="14" t="s">
        <v>36</v>
      </c>
      <c r="AX296" s="14" t="s">
        <v>83</v>
      </c>
      <c r="AY296" s="282" t="s">
        <v>147</v>
      </c>
    </row>
    <row r="297" spans="2:51" s="12" customFormat="1" ht="12">
      <c r="B297" s="250"/>
      <c r="C297" s="251"/>
      <c r="D297" s="252" t="s">
        <v>270</v>
      </c>
      <c r="E297" s="253" t="s">
        <v>1</v>
      </c>
      <c r="F297" s="254" t="s">
        <v>498</v>
      </c>
      <c r="G297" s="251"/>
      <c r="H297" s="255">
        <v>0.016</v>
      </c>
      <c r="I297" s="256"/>
      <c r="J297" s="251"/>
      <c r="K297" s="251"/>
      <c r="L297" s="257"/>
      <c r="M297" s="258"/>
      <c r="N297" s="259"/>
      <c r="O297" s="259"/>
      <c r="P297" s="259"/>
      <c r="Q297" s="259"/>
      <c r="R297" s="259"/>
      <c r="S297" s="259"/>
      <c r="T297" s="260"/>
      <c r="AT297" s="261" t="s">
        <v>270</v>
      </c>
      <c r="AU297" s="261" t="s">
        <v>92</v>
      </c>
      <c r="AV297" s="12" t="s">
        <v>92</v>
      </c>
      <c r="AW297" s="12" t="s">
        <v>36</v>
      </c>
      <c r="AX297" s="12" t="s">
        <v>37</v>
      </c>
      <c r="AY297" s="261" t="s">
        <v>147</v>
      </c>
    </row>
    <row r="298" spans="2:65" s="1" customFormat="1" ht="21.6" customHeight="1">
      <c r="B298" s="38"/>
      <c r="C298" s="237" t="s">
        <v>499</v>
      </c>
      <c r="D298" s="237" t="s">
        <v>263</v>
      </c>
      <c r="E298" s="238" t="s">
        <v>500</v>
      </c>
      <c r="F298" s="239" t="s">
        <v>501</v>
      </c>
      <c r="G298" s="240" t="s">
        <v>266</v>
      </c>
      <c r="H298" s="241">
        <v>1.137</v>
      </c>
      <c r="I298" s="242"/>
      <c r="J298" s="243">
        <f>ROUND(I298*H298,1)</f>
        <v>0</v>
      </c>
      <c r="K298" s="239" t="s">
        <v>267</v>
      </c>
      <c r="L298" s="43"/>
      <c r="M298" s="244" t="s">
        <v>1</v>
      </c>
      <c r="N298" s="245" t="s">
        <v>48</v>
      </c>
      <c r="O298" s="86"/>
      <c r="P298" s="246">
        <f>O298*H298</f>
        <v>0</v>
      </c>
      <c r="Q298" s="246">
        <v>0.01282</v>
      </c>
      <c r="R298" s="246">
        <f>Q298*H298</f>
        <v>0.01457634</v>
      </c>
      <c r="S298" s="246">
        <v>0</v>
      </c>
      <c r="T298" s="247">
        <f>S298*H298</f>
        <v>0</v>
      </c>
      <c r="AR298" s="248" t="s">
        <v>268</v>
      </c>
      <c r="AT298" s="248" t="s">
        <v>263</v>
      </c>
      <c r="AU298" s="248" t="s">
        <v>92</v>
      </c>
      <c r="AY298" s="17" t="s">
        <v>147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17" t="s">
        <v>37</v>
      </c>
      <c r="BK298" s="249">
        <f>ROUND(I298*H298,1)</f>
        <v>0</v>
      </c>
      <c r="BL298" s="17" t="s">
        <v>268</v>
      </c>
      <c r="BM298" s="248" t="s">
        <v>502</v>
      </c>
    </row>
    <row r="299" spans="2:51" s="12" customFormat="1" ht="12">
      <c r="B299" s="250"/>
      <c r="C299" s="251"/>
      <c r="D299" s="252" t="s">
        <v>270</v>
      </c>
      <c r="E299" s="253" t="s">
        <v>1</v>
      </c>
      <c r="F299" s="254" t="s">
        <v>503</v>
      </c>
      <c r="G299" s="251"/>
      <c r="H299" s="255">
        <v>1.137</v>
      </c>
      <c r="I299" s="256"/>
      <c r="J299" s="251"/>
      <c r="K299" s="251"/>
      <c r="L299" s="257"/>
      <c r="M299" s="258"/>
      <c r="N299" s="259"/>
      <c r="O299" s="259"/>
      <c r="P299" s="259"/>
      <c r="Q299" s="259"/>
      <c r="R299" s="259"/>
      <c r="S299" s="259"/>
      <c r="T299" s="260"/>
      <c r="AT299" s="261" t="s">
        <v>270</v>
      </c>
      <c r="AU299" s="261" t="s">
        <v>92</v>
      </c>
      <c r="AV299" s="12" t="s">
        <v>92</v>
      </c>
      <c r="AW299" s="12" t="s">
        <v>36</v>
      </c>
      <c r="AX299" s="12" t="s">
        <v>83</v>
      </c>
      <c r="AY299" s="261" t="s">
        <v>147</v>
      </c>
    </row>
    <row r="300" spans="2:51" s="13" customFormat="1" ht="12">
      <c r="B300" s="262"/>
      <c r="C300" s="263"/>
      <c r="D300" s="252" t="s">
        <v>270</v>
      </c>
      <c r="E300" s="264" t="s">
        <v>152</v>
      </c>
      <c r="F300" s="265" t="s">
        <v>272</v>
      </c>
      <c r="G300" s="263"/>
      <c r="H300" s="266">
        <v>1.137</v>
      </c>
      <c r="I300" s="267"/>
      <c r="J300" s="263"/>
      <c r="K300" s="263"/>
      <c r="L300" s="268"/>
      <c r="M300" s="269"/>
      <c r="N300" s="270"/>
      <c r="O300" s="270"/>
      <c r="P300" s="270"/>
      <c r="Q300" s="270"/>
      <c r="R300" s="270"/>
      <c r="S300" s="270"/>
      <c r="T300" s="271"/>
      <c r="AT300" s="272" t="s">
        <v>270</v>
      </c>
      <c r="AU300" s="272" t="s">
        <v>92</v>
      </c>
      <c r="AV300" s="13" t="s">
        <v>268</v>
      </c>
      <c r="AW300" s="13" t="s">
        <v>36</v>
      </c>
      <c r="AX300" s="13" t="s">
        <v>37</v>
      </c>
      <c r="AY300" s="272" t="s">
        <v>147</v>
      </c>
    </row>
    <row r="301" spans="2:65" s="1" customFormat="1" ht="21.6" customHeight="1">
      <c r="B301" s="38"/>
      <c r="C301" s="237" t="s">
        <v>504</v>
      </c>
      <c r="D301" s="237" t="s">
        <v>263</v>
      </c>
      <c r="E301" s="238" t="s">
        <v>505</v>
      </c>
      <c r="F301" s="239" t="s">
        <v>506</v>
      </c>
      <c r="G301" s="240" t="s">
        <v>266</v>
      </c>
      <c r="H301" s="241">
        <v>1.137</v>
      </c>
      <c r="I301" s="242"/>
      <c r="J301" s="243">
        <f>ROUND(I301*H301,1)</f>
        <v>0</v>
      </c>
      <c r="K301" s="239" t="s">
        <v>267</v>
      </c>
      <c r="L301" s="43"/>
      <c r="M301" s="244" t="s">
        <v>1</v>
      </c>
      <c r="N301" s="245" t="s">
        <v>48</v>
      </c>
      <c r="O301" s="86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AR301" s="248" t="s">
        <v>268</v>
      </c>
      <c r="AT301" s="248" t="s">
        <v>263</v>
      </c>
      <c r="AU301" s="248" t="s">
        <v>92</v>
      </c>
      <c r="AY301" s="17" t="s">
        <v>147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7" t="s">
        <v>37</v>
      </c>
      <c r="BK301" s="249">
        <f>ROUND(I301*H301,1)</f>
        <v>0</v>
      </c>
      <c r="BL301" s="17" t="s">
        <v>268</v>
      </c>
      <c r="BM301" s="248" t="s">
        <v>507</v>
      </c>
    </row>
    <row r="302" spans="2:51" s="12" customFormat="1" ht="12">
      <c r="B302" s="250"/>
      <c r="C302" s="251"/>
      <c r="D302" s="252" t="s">
        <v>270</v>
      </c>
      <c r="E302" s="253" t="s">
        <v>1</v>
      </c>
      <c r="F302" s="254" t="s">
        <v>152</v>
      </c>
      <c r="G302" s="251"/>
      <c r="H302" s="255">
        <v>1.137</v>
      </c>
      <c r="I302" s="256"/>
      <c r="J302" s="251"/>
      <c r="K302" s="251"/>
      <c r="L302" s="257"/>
      <c r="M302" s="258"/>
      <c r="N302" s="259"/>
      <c r="O302" s="259"/>
      <c r="P302" s="259"/>
      <c r="Q302" s="259"/>
      <c r="R302" s="259"/>
      <c r="S302" s="259"/>
      <c r="T302" s="260"/>
      <c r="AT302" s="261" t="s">
        <v>270</v>
      </c>
      <c r="AU302" s="261" t="s">
        <v>92</v>
      </c>
      <c r="AV302" s="12" t="s">
        <v>92</v>
      </c>
      <c r="AW302" s="12" t="s">
        <v>36</v>
      </c>
      <c r="AX302" s="12" t="s">
        <v>37</v>
      </c>
      <c r="AY302" s="261" t="s">
        <v>147</v>
      </c>
    </row>
    <row r="303" spans="2:65" s="1" customFormat="1" ht="21.6" customHeight="1">
      <c r="B303" s="38"/>
      <c r="C303" s="237" t="s">
        <v>508</v>
      </c>
      <c r="D303" s="237" t="s">
        <v>263</v>
      </c>
      <c r="E303" s="238" t="s">
        <v>509</v>
      </c>
      <c r="F303" s="239" t="s">
        <v>510</v>
      </c>
      <c r="G303" s="240" t="s">
        <v>421</v>
      </c>
      <c r="H303" s="241">
        <v>13.2</v>
      </c>
      <c r="I303" s="242"/>
      <c r="J303" s="243">
        <f>ROUND(I303*H303,1)</f>
        <v>0</v>
      </c>
      <c r="K303" s="239" t="s">
        <v>267</v>
      </c>
      <c r="L303" s="43"/>
      <c r="M303" s="244" t="s">
        <v>1</v>
      </c>
      <c r="N303" s="245" t="s">
        <v>48</v>
      </c>
      <c r="O303" s="86"/>
      <c r="P303" s="246">
        <f>O303*H303</f>
        <v>0</v>
      </c>
      <c r="Q303" s="246">
        <v>0.03465</v>
      </c>
      <c r="R303" s="246">
        <f>Q303*H303</f>
        <v>0.45737999999999995</v>
      </c>
      <c r="S303" s="246">
        <v>0</v>
      </c>
      <c r="T303" s="247">
        <f>S303*H303</f>
        <v>0</v>
      </c>
      <c r="AR303" s="248" t="s">
        <v>268</v>
      </c>
      <c r="AT303" s="248" t="s">
        <v>263</v>
      </c>
      <c r="AU303" s="248" t="s">
        <v>92</v>
      </c>
      <c r="AY303" s="17" t="s">
        <v>147</v>
      </c>
      <c r="BE303" s="249">
        <f>IF(N303="základní",J303,0)</f>
        <v>0</v>
      </c>
      <c r="BF303" s="249">
        <f>IF(N303="snížená",J303,0)</f>
        <v>0</v>
      </c>
      <c r="BG303" s="249">
        <f>IF(N303="zákl. přenesená",J303,0)</f>
        <v>0</v>
      </c>
      <c r="BH303" s="249">
        <f>IF(N303="sníž. přenesená",J303,0)</f>
        <v>0</v>
      </c>
      <c r="BI303" s="249">
        <f>IF(N303="nulová",J303,0)</f>
        <v>0</v>
      </c>
      <c r="BJ303" s="17" t="s">
        <v>37</v>
      </c>
      <c r="BK303" s="249">
        <f>ROUND(I303*H303,1)</f>
        <v>0</v>
      </c>
      <c r="BL303" s="17" t="s">
        <v>268</v>
      </c>
      <c r="BM303" s="248" t="s">
        <v>511</v>
      </c>
    </row>
    <row r="304" spans="2:51" s="12" customFormat="1" ht="12">
      <c r="B304" s="250"/>
      <c r="C304" s="251"/>
      <c r="D304" s="252" t="s">
        <v>270</v>
      </c>
      <c r="E304" s="253" t="s">
        <v>1</v>
      </c>
      <c r="F304" s="254" t="s">
        <v>512</v>
      </c>
      <c r="G304" s="251"/>
      <c r="H304" s="255">
        <v>13.2</v>
      </c>
      <c r="I304" s="256"/>
      <c r="J304" s="251"/>
      <c r="K304" s="251"/>
      <c r="L304" s="257"/>
      <c r="M304" s="258"/>
      <c r="N304" s="259"/>
      <c r="O304" s="259"/>
      <c r="P304" s="259"/>
      <c r="Q304" s="259"/>
      <c r="R304" s="259"/>
      <c r="S304" s="259"/>
      <c r="T304" s="260"/>
      <c r="AT304" s="261" t="s">
        <v>270</v>
      </c>
      <c r="AU304" s="261" t="s">
        <v>92</v>
      </c>
      <c r="AV304" s="12" t="s">
        <v>92</v>
      </c>
      <c r="AW304" s="12" t="s">
        <v>36</v>
      </c>
      <c r="AX304" s="12" t="s">
        <v>37</v>
      </c>
      <c r="AY304" s="261" t="s">
        <v>147</v>
      </c>
    </row>
    <row r="305" spans="2:65" s="1" customFormat="1" ht="21.6" customHeight="1">
      <c r="B305" s="38"/>
      <c r="C305" s="294" t="s">
        <v>513</v>
      </c>
      <c r="D305" s="294" t="s">
        <v>473</v>
      </c>
      <c r="E305" s="295" t="s">
        <v>514</v>
      </c>
      <c r="F305" s="296" t="s">
        <v>515</v>
      </c>
      <c r="G305" s="297" t="s">
        <v>516</v>
      </c>
      <c r="H305" s="298">
        <v>11</v>
      </c>
      <c r="I305" s="299"/>
      <c r="J305" s="300">
        <f>ROUND(I305*H305,1)</f>
        <v>0</v>
      </c>
      <c r="K305" s="296" t="s">
        <v>1</v>
      </c>
      <c r="L305" s="301"/>
      <c r="M305" s="302" t="s">
        <v>1</v>
      </c>
      <c r="N305" s="303" t="s">
        <v>48</v>
      </c>
      <c r="O305" s="86"/>
      <c r="P305" s="246">
        <f>O305*H305</f>
        <v>0</v>
      </c>
      <c r="Q305" s="246">
        <v>0.144</v>
      </c>
      <c r="R305" s="246">
        <f>Q305*H305</f>
        <v>1.5839999999999999</v>
      </c>
      <c r="S305" s="246">
        <v>0</v>
      </c>
      <c r="T305" s="247">
        <f>S305*H305</f>
        <v>0</v>
      </c>
      <c r="AR305" s="248" t="s">
        <v>303</v>
      </c>
      <c r="AT305" s="248" t="s">
        <v>473</v>
      </c>
      <c r="AU305" s="248" t="s">
        <v>92</v>
      </c>
      <c r="AY305" s="17" t="s">
        <v>147</v>
      </c>
      <c r="BE305" s="249">
        <f>IF(N305="základní",J305,0)</f>
        <v>0</v>
      </c>
      <c r="BF305" s="249">
        <f>IF(N305="snížená",J305,0)</f>
        <v>0</v>
      </c>
      <c r="BG305" s="249">
        <f>IF(N305="zákl. přenesená",J305,0)</f>
        <v>0</v>
      </c>
      <c r="BH305" s="249">
        <f>IF(N305="sníž. přenesená",J305,0)</f>
        <v>0</v>
      </c>
      <c r="BI305" s="249">
        <f>IF(N305="nulová",J305,0)</f>
        <v>0</v>
      </c>
      <c r="BJ305" s="17" t="s">
        <v>37</v>
      </c>
      <c r="BK305" s="249">
        <f>ROUND(I305*H305,1)</f>
        <v>0</v>
      </c>
      <c r="BL305" s="17" t="s">
        <v>268</v>
      </c>
      <c r="BM305" s="248" t="s">
        <v>517</v>
      </c>
    </row>
    <row r="306" spans="2:51" s="12" customFormat="1" ht="12">
      <c r="B306" s="250"/>
      <c r="C306" s="251"/>
      <c r="D306" s="252" t="s">
        <v>270</v>
      </c>
      <c r="E306" s="253" t="s">
        <v>1</v>
      </c>
      <c r="F306" s="254" t="s">
        <v>518</v>
      </c>
      <c r="G306" s="251"/>
      <c r="H306" s="255">
        <v>11</v>
      </c>
      <c r="I306" s="256"/>
      <c r="J306" s="251"/>
      <c r="K306" s="251"/>
      <c r="L306" s="257"/>
      <c r="M306" s="258"/>
      <c r="N306" s="259"/>
      <c r="O306" s="259"/>
      <c r="P306" s="259"/>
      <c r="Q306" s="259"/>
      <c r="R306" s="259"/>
      <c r="S306" s="259"/>
      <c r="T306" s="260"/>
      <c r="AT306" s="261" t="s">
        <v>270</v>
      </c>
      <c r="AU306" s="261" t="s">
        <v>92</v>
      </c>
      <c r="AV306" s="12" t="s">
        <v>92</v>
      </c>
      <c r="AW306" s="12" t="s">
        <v>36</v>
      </c>
      <c r="AX306" s="12" t="s">
        <v>37</v>
      </c>
      <c r="AY306" s="261" t="s">
        <v>147</v>
      </c>
    </row>
    <row r="307" spans="2:65" s="1" customFormat="1" ht="21.6" customHeight="1">
      <c r="B307" s="38"/>
      <c r="C307" s="237" t="s">
        <v>227</v>
      </c>
      <c r="D307" s="237" t="s">
        <v>263</v>
      </c>
      <c r="E307" s="238" t="s">
        <v>519</v>
      </c>
      <c r="F307" s="239" t="s">
        <v>520</v>
      </c>
      <c r="G307" s="240" t="s">
        <v>421</v>
      </c>
      <c r="H307" s="241">
        <v>13.2</v>
      </c>
      <c r="I307" s="242"/>
      <c r="J307" s="243">
        <f>ROUND(I307*H307,1)</f>
        <v>0</v>
      </c>
      <c r="K307" s="239" t="s">
        <v>267</v>
      </c>
      <c r="L307" s="43"/>
      <c r="M307" s="244" t="s">
        <v>1</v>
      </c>
      <c r="N307" s="245" t="s">
        <v>48</v>
      </c>
      <c r="O307" s="86"/>
      <c r="P307" s="246">
        <f>O307*H307</f>
        <v>0</v>
      </c>
      <c r="Q307" s="246">
        <v>0.1016</v>
      </c>
      <c r="R307" s="246">
        <f>Q307*H307</f>
        <v>1.3411199999999999</v>
      </c>
      <c r="S307" s="246">
        <v>0</v>
      </c>
      <c r="T307" s="247">
        <f>S307*H307</f>
        <v>0</v>
      </c>
      <c r="AR307" s="248" t="s">
        <v>268</v>
      </c>
      <c r="AT307" s="248" t="s">
        <v>263</v>
      </c>
      <c r="AU307" s="248" t="s">
        <v>92</v>
      </c>
      <c r="AY307" s="17" t="s">
        <v>147</v>
      </c>
      <c r="BE307" s="249">
        <f>IF(N307="základní",J307,0)</f>
        <v>0</v>
      </c>
      <c r="BF307" s="249">
        <f>IF(N307="snížená",J307,0)</f>
        <v>0</v>
      </c>
      <c r="BG307" s="249">
        <f>IF(N307="zákl. přenesená",J307,0)</f>
        <v>0</v>
      </c>
      <c r="BH307" s="249">
        <f>IF(N307="sníž. přenesená",J307,0)</f>
        <v>0</v>
      </c>
      <c r="BI307" s="249">
        <f>IF(N307="nulová",J307,0)</f>
        <v>0</v>
      </c>
      <c r="BJ307" s="17" t="s">
        <v>37</v>
      </c>
      <c r="BK307" s="249">
        <f>ROUND(I307*H307,1)</f>
        <v>0</v>
      </c>
      <c r="BL307" s="17" t="s">
        <v>268</v>
      </c>
      <c r="BM307" s="248" t="s">
        <v>521</v>
      </c>
    </row>
    <row r="308" spans="2:51" s="12" customFormat="1" ht="12">
      <c r="B308" s="250"/>
      <c r="C308" s="251"/>
      <c r="D308" s="252" t="s">
        <v>270</v>
      </c>
      <c r="E308" s="253" t="s">
        <v>1</v>
      </c>
      <c r="F308" s="254" t="s">
        <v>522</v>
      </c>
      <c r="G308" s="251"/>
      <c r="H308" s="255">
        <v>13.2</v>
      </c>
      <c r="I308" s="256"/>
      <c r="J308" s="251"/>
      <c r="K308" s="251"/>
      <c r="L308" s="257"/>
      <c r="M308" s="258"/>
      <c r="N308" s="259"/>
      <c r="O308" s="259"/>
      <c r="P308" s="259"/>
      <c r="Q308" s="259"/>
      <c r="R308" s="259"/>
      <c r="S308" s="259"/>
      <c r="T308" s="260"/>
      <c r="AT308" s="261" t="s">
        <v>270</v>
      </c>
      <c r="AU308" s="261" t="s">
        <v>92</v>
      </c>
      <c r="AV308" s="12" t="s">
        <v>92</v>
      </c>
      <c r="AW308" s="12" t="s">
        <v>36</v>
      </c>
      <c r="AX308" s="12" t="s">
        <v>37</v>
      </c>
      <c r="AY308" s="261" t="s">
        <v>147</v>
      </c>
    </row>
    <row r="309" spans="2:65" s="1" customFormat="1" ht="14.4" customHeight="1">
      <c r="B309" s="38"/>
      <c r="C309" s="237" t="s">
        <v>523</v>
      </c>
      <c r="D309" s="237" t="s">
        <v>263</v>
      </c>
      <c r="E309" s="238" t="s">
        <v>524</v>
      </c>
      <c r="F309" s="239" t="s">
        <v>525</v>
      </c>
      <c r="G309" s="240" t="s">
        <v>266</v>
      </c>
      <c r="H309" s="241">
        <v>3.069</v>
      </c>
      <c r="I309" s="242"/>
      <c r="J309" s="243">
        <f>ROUND(I309*H309,1)</f>
        <v>0</v>
      </c>
      <c r="K309" s="239" t="s">
        <v>267</v>
      </c>
      <c r="L309" s="43"/>
      <c r="M309" s="244" t="s">
        <v>1</v>
      </c>
      <c r="N309" s="245" t="s">
        <v>48</v>
      </c>
      <c r="O309" s="86"/>
      <c r="P309" s="246">
        <f>O309*H309</f>
        <v>0</v>
      </c>
      <c r="Q309" s="246">
        <v>0.00658</v>
      </c>
      <c r="R309" s="246">
        <f>Q309*H309</f>
        <v>0.02019402</v>
      </c>
      <c r="S309" s="246">
        <v>0</v>
      </c>
      <c r="T309" s="247">
        <f>S309*H309</f>
        <v>0</v>
      </c>
      <c r="AR309" s="248" t="s">
        <v>268</v>
      </c>
      <c r="AT309" s="248" t="s">
        <v>263</v>
      </c>
      <c r="AU309" s="248" t="s">
        <v>92</v>
      </c>
      <c r="AY309" s="17" t="s">
        <v>147</v>
      </c>
      <c r="BE309" s="249">
        <f>IF(N309="základní",J309,0)</f>
        <v>0</v>
      </c>
      <c r="BF309" s="249">
        <f>IF(N309="snížená",J309,0)</f>
        <v>0</v>
      </c>
      <c r="BG309" s="249">
        <f>IF(N309="zákl. přenesená",J309,0)</f>
        <v>0</v>
      </c>
      <c r="BH309" s="249">
        <f>IF(N309="sníž. přenesená",J309,0)</f>
        <v>0</v>
      </c>
      <c r="BI309" s="249">
        <f>IF(N309="nulová",J309,0)</f>
        <v>0</v>
      </c>
      <c r="BJ309" s="17" t="s">
        <v>37</v>
      </c>
      <c r="BK309" s="249">
        <f>ROUND(I309*H309,1)</f>
        <v>0</v>
      </c>
      <c r="BL309" s="17" t="s">
        <v>268</v>
      </c>
      <c r="BM309" s="248" t="s">
        <v>526</v>
      </c>
    </row>
    <row r="310" spans="2:51" s="12" customFormat="1" ht="12">
      <c r="B310" s="250"/>
      <c r="C310" s="251"/>
      <c r="D310" s="252" t="s">
        <v>270</v>
      </c>
      <c r="E310" s="253" t="s">
        <v>1</v>
      </c>
      <c r="F310" s="254" t="s">
        <v>527</v>
      </c>
      <c r="G310" s="251"/>
      <c r="H310" s="255">
        <v>3.069</v>
      </c>
      <c r="I310" s="256"/>
      <c r="J310" s="251"/>
      <c r="K310" s="251"/>
      <c r="L310" s="257"/>
      <c r="M310" s="258"/>
      <c r="N310" s="259"/>
      <c r="O310" s="259"/>
      <c r="P310" s="259"/>
      <c r="Q310" s="259"/>
      <c r="R310" s="259"/>
      <c r="S310" s="259"/>
      <c r="T310" s="260"/>
      <c r="AT310" s="261" t="s">
        <v>270</v>
      </c>
      <c r="AU310" s="261" t="s">
        <v>92</v>
      </c>
      <c r="AV310" s="12" t="s">
        <v>92</v>
      </c>
      <c r="AW310" s="12" t="s">
        <v>36</v>
      </c>
      <c r="AX310" s="12" t="s">
        <v>83</v>
      </c>
      <c r="AY310" s="261" t="s">
        <v>147</v>
      </c>
    </row>
    <row r="311" spans="2:51" s="13" customFormat="1" ht="12">
      <c r="B311" s="262"/>
      <c r="C311" s="263"/>
      <c r="D311" s="252" t="s">
        <v>270</v>
      </c>
      <c r="E311" s="264" t="s">
        <v>528</v>
      </c>
      <c r="F311" s="265" t="s">
        <v>272</v>
      </c>
      <c r="G311" s="263"/>
      <c r="H311" s="266">
        <v>3.069</v>
      </c>
      <c r="I311" s="267"/>
      <c r="J311" s="263"/>
      <c r="K311" s="263"/>
      <c r="L311" s="268"/>
      <c r="M311" s="269"/>
      <c r="N311" s="270"/>
      <c r="O311" s="270"/>
      <c r="P311" s="270"/>
      <c r="Q311" s="270"/>
      <c r="R311" s="270"/>
      <c r="S311" s="270"/>
      <c r="T311" s="271"/>
      <c r="AT311" s="272" t="s">
        <v>270</v>
      </c>
      <c r="AU311" s="272" t="s">
        <v>92</v>
      </c>
      <c r="AV311" s="13" t="s">
        <v>268</v>
      </c>
      <c r="AW311" s="13" t="s">
        <v>36</v>
      </c>
      <c r="AX311" s="13" t="s">
        <v>37</v>
      </c>
      <c r="AY311" s="272" t="s">
        <v>147</v>
      </c>
    </row>
    <row r="312" spans="2:65" s="1" customFormat="1" ht="32.4" customHeight="1">
      <c r="B312" s="38"/>
      <c r="C312" s="237" t="s">
        <v>529</v>
      </c>
      <c r="D312" s="237" t="s">
        <v>263</v>
      </c>
      <c r="E312" s="238" t="s">
        <v>530</v>
      </c>
      <c r="F312" s="239" t="s">
        <v>531</v>
      </c>
      <c r="G312" s="240" t="s">
        <v>266</v>
      </c>
      <c r="H312" s="241">
        <v>73.815</v>
      </c>
      <c r="I312" s="242"/>
      <c r="J312" s="243">
        <f>ROUND(I312*H312,1)</f>
        <v>0</v>
      </c>
      <c r="K312" s="239" t="s">
        <v>267</v>
      </c>
      <c r="L312" s="43"/>
      <c r="M312" s="244" t="s">
        <v>1</v>
      </c>
      <c r="N312" s="245" t="s">
        <v>48</v>
      </c>
      <c r="O312" s="86"/>
      <c r="P312" s="246">
        <f>O312*H312</f>
        <v>0</v>
      </c>
      <c r="Q312" s="246">
        <v>0.02024</v>
      </c>
      <c r="R312" s="246">
        <f>Q312*H312</f>
        <v>1.4940156</v>
      </c>
      <c r="S312" s="246">
        <v>0</v>
      </c>
      <c r="T312" s="247">
        <f>S312*H312</f>
        <v>0</v>
      </c>
      <c r="AR312" s="248" t="s">
        <v>268</v>
      </c>
      <c r="AT312" s="248" t="s">
        <v>263</v>
      </c>
      <c r="AU312" s="248" t="s">
        <v>92</v>
      </c>
      <c r="AY312" s="17" t="s">
        <v>147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17" t="s">
        <v>37</v>
      </c>
      <c r="BK312" s="249">
        <f>ROUND(I312*H312,1)</f>
        <v>0</v>
      </c>
      <c r="BL312" s="17" t="s">
        <v>268</v>
      </c>
      <c r="BM312" s="248" t="s">
        <v>532</v>
      </c>
    </row>
    <row r="313" spans="2:51" s="14" customFormat="1" ht="12">
      <c r="B313" s="273"/>
      <c r="C313" s="274"/>
      <c r="D313" s="252" t="s">
        <v>270</v>
      </c>
      <c r="E313" s="275" t="s">
        <v>1</v>
      </c>
      <c r="F313" s="276" t="s">
        <v>533</v>
      </c>
      <c r="G313" s="274"/>
      <c r="H313" s="275" t="s">
        <v>1</v>
      </c>
      <c r="I313" s="277"/>
      <c r="J313" s="274"/>
      <c r="K313" s="274"/>
      <c r="L313" s="278"/>
      <c r="M313" s="279"/>
      <c r="N313" s="280"/>
      <c r="O313" s="280"/>
      <c r="P313" s="280"/>
      <c r="Q313" s="280"/>
      <c r="R313" s="280"/>
      <c r="S313" s="280"/>
      <c r="T313" s="281"/>
      <c r="AT313" s="282" t="s">
        <v>270</v>
      </c>
      <c r="AU313" s="282" t="s">
        <v>92</v>
      </c>
      <c r="AV313" s="14" t="s">
        <v>37</v>
      </c>
      <c r="AW313" s="14" t="s">
        <v>36</v>
      </c>
      <c r="AX313" s="14" t="s">
        <v>83</v>
      </c>
      <c r="AY313" s="282" t="s">
        <v>147</v>
      </c>
    </row>
    <row r="314" spans="2:51" s="12" customFormat="1" ht="12">
      <c r="B314" s="250"/>
      <c r="C314" s="251"/>
      <c r="D314" s="252" t="s">
        <v>270</v>
      </c>
      <c r="E314" s="253" t="s">
        <v>1</v>
      </c>
      <c r="F314" s="254" t="s">
        <v>534</v>
      </c>
      <c r="G314" s="251"/>
      <c r="H314" s="255">
        <v>73.815</v>
      </c>
      <c r="I314" s="256"/>
      <c r="J314" s="251"/>
      <c r="K314" s="251"/>
      <c r="L314" s="257"/>
      <c r="M314" s="258"/>
      <c r="N314" s="259"/>
      <c r="O314" s="259"/>
      <c r="P314" s="259"/>
      <c r="Q314" s="259"/>
      <c r="R314" s="259"/>
      <c r="S314" s="259"/>
      <c r="T314" s="260"/>
      <c r="AT314" s="261" t="s">
        <v>270</v>
      </c>
      <c r="AU314" s="261" t="s">
        <v>92</v>
      </c>
      <c r="AV314" s="12" t="s">
        <v>92</v>
      </c>
      <c r="AW314" s="12" t="s">
        <v>36</v>
      </c>
      <c r="AX314" s="12" t="s">
        <v>37</v>
      </c>
      <c r="AY314" s="261" t="s">
        <v>147</v>
      </c>
    </row>
    <row r="315" spans="2:63" s="10" customFormat="1" ht="22.8" customHeight="1">
      <c r="B315" s="207"/>
      <c r="C315" s="208"/>
      <c r="D315" s="209" t="s">
        <v>82</v>
      </c>
      <c r="E315" s="235" t="s">
        <v>287</v>
      </c>
      <c r="F315" s="235" t="s">
        <v>535</v>
      </c>
      <c r="G315" s="208"/>
      <c r="H315" s="208"/>
      <c r="I315" s="211"/>
      <c r="J315" s="236">
        <f>BK315</f>
        <v>0</v>
      </c>
      <c r="K315" s="208"/>
      <c r="L315" s="213"/>
      <c r="M315" s="231"/>
      <c r="N315" s="232"/>
      <c r="O315" s="232"/>
      <c r="P315" s="233">
        <f>SUM(P316:P422)</f>
        <v>0</v>
      </c>
      <c r="Q315" s="232"/>
      <c r="R315" s="233">
        <f>SUM(R316:R422)</f>
        <v>257.12728110999996</v>
      </c>
      <c r="S315" s="232"/>
      <c r="T315" s="234">
        <f>SUM(T316:T422)</f>
        <v>0</v>
      </c>
      <c r="AR315" s="218" t="s">
        <v>37</v>
      </c>
      <c r="AT315" s="219" t="s">
        <v>82</v>
      </c>
      <c r="AU315" s="219" t="s">
        <v>37</v>
      </c>
      <c r="AY315" s="218" t="s">
        <v>147</v>
      </c>
      <c r="BK315" s="220">
        <f>SUM(BK316:BK422)</f>
        <v>0</v>
      </c>
    </row>
    <row r="316" spans="2:65" s="1" customFormat="1" ht="21.6" customHeight="1">
      <c r="B316" s="38"/>
      <c r="C316" s="237" t="s">
        <v>536</v>
      </c>
      <c r="D316" s="237" t="s">
        <v>263</v>
      </c>
      <c r="E316" s="238" t="s">
        <v>537</v>
      </c>
      <c r="F316" s="239" t="s">
        <v>538</v>
      </c>
      <c r="G316" s="240" t="s">
        <v>266</v>
      </c>
      <c r="H316" s="241">
        <v>35.367</v>
      </c>
      <c r="I316" s="242"/>
      <c r="J316" s="243">
        <f>ROUND(I316*H316,1)</f>
        <v>0</v>
      </c>
      <c r="K316" s="239" t="s">
        <v>267</v>
      </c>
      <c r="L316" s="43"/>
      <c r="M316" s="244" t="s">
        <v>1</v>
      </c>
      <c r="N316" s="245" t="s">
        <v>48</v>
      </c>
      <c r="O316" s="86"/>
      <c r="P316" s="246">
        <f>O316*H316</f>
        <v>0</v>
      </c>
      <c r="Q316" s="246">
        <v>0.30361</v>
      </c>
      <c r="R316" s="246">
        <f>Q316*H316</f>
        <v>10.737774869999999</v>
      </c>
      <c r="S316" s="246">
        <v>0</v>
      </c>
      <c r="T316" s="247">
        <f>S316*H316</f>
        <v>0</v>
      </c>
      <c r="AR316" s="248" t="s">
        <v>268</v>
      </c>
      <c r="AT316" s="248" t="s">
        <v>263</v>
      </c>
      <c r="AU316" s="248" t="s">
        <v>92</v>
      </c>
      <c r="AY316" s="17" t="s">
        <v>147</v>
      </c>
      <c r="BE316" s="249">
        <f>IF(N316="základní",J316,0)</f>
        <v>0</v>
      </c>
      <c r="BF316" s="249">
        <f>IF(N316="snížená",J316,0)</f>
        <v>0</v>
      </c>
      <c r="BG316" s="249">
        <f>IF(N316="zákl. přenesená",J316,0)</f>
        <v>0</v>
      </c>
      <c r="BH316" s="249">
        <f>IF(N316="sníž. přenesená",J316,0)</f>
        <v>0</v>
      </c>
      <c r="BI316" s="249">
        <f>IF(N316="nulová",J316,0)</f>
        <v>0</v>
      </c>
      <c r="BJ316" s="17" t="s">
        <v>37</v>
      </c>
      <c r="BK316" s="249">
        <f>ROUND(I316*H316,1)</f>
        <v>0</v>
      </c>
      <c r="BL316" s="17" t="s">
        <v>268</v>
      </c>
      <c r="BM316" s="248" t="s">
        <v>539</v>
      </c>
    </row>
    <row r="317" spans="2:51" s="12" customFormat="1" ht="12">
      <c r="B317" s="250"/>
      <c r="C317" s="251"/>
      <c r="D317" s="252" t="s">
        <v>270</v>
      </c>
      <c r="E317" s="253" t="s">
        <v>1</v>
      </c>
      <c r="F317" s="254" t="s">
        <v>540</v>
      </c>
      <c r="G317" s="251"/>
      <c r="H317" s="255">
        <v>38.485</v>
      </c>
      <c r="I317" s="256"/>
      <c r="J317" s="251"/>
      <c r="K317" s="251"/>
      <c r="L317" s="257"/>
      <c r="M317" s="258"/>
      <c r="N317" s="259"/>
      <c r="O317" s="259"/>
      <c r="P317" s="259"/>
      <c r="Q317" s="259"/>
      <c r="R317" s="259"/>
      <c r="S317" s="259"/>
      <c r="T317" s="260"/>
      <c r="AT317" s="261" t="s">
        <v>270</v>
      </c>
      <c r="AU317" s="261" t="s">
        <v>92</v>
      </c>
      <c r="AV317" s="12" t="s">
        <v>92</v>
      </c>
      <c r="AW317" s="12" t="s">
        <v>36</v>
      </c>
      <c r="AX317" s="12" t="s">
        <v>83</v>
      </c>
      <c r="AY317" s="261" t="s">
        <v>147</v>
      </c>
    </row>
    <row r="318" spans="2:51" s="12" customFormat="1" ht="12">
      <c r="B318" s="250"/>
      <c r="C318" s="251"/>
      <c r="D318" s="252" t="s">
        <v>270</v>
      </c>
      <c r="E318" s="253" t="s">
        <v>1</v>
      </c>
      <c r="F318" s="254" t="s">
        <v>541</v>
      </c>
      <c r="G318" s="251"/>
      <c r="H318" s="255">
        <v>-1.1</v>
      </c>
      <c r="I318" s="256"/>
      <c r="J318" s="251"/>
      <c r="K318" s="251"/>
      <c r="L318" s="257"/>
      <c r="M318" s="258"/>
      <c r="N318" s="259"/>
      <c r="O318" s="259"/>
      <c r="P318" s="259"/>
      <c r="Q318" s="259"/>
      <c r="R318" s="259"/>
      <c r="S318" s="259"/>
      <c r="T318" s="260"/>
      <c r="AT318" s="261" t="s">
        <v>270</v>
      </c>
      <c r="AU318" s="261" t="s">
        <v>92</v>
      </c>
      <c r="AV318" s="12" t="s">
        <v>92</v>
      </c>
      <c r="AW318" s="12" t="s">
        <v>36</v>
      </c>
      <c r="AX318" s="12" t="s">
        <v>83</v>
      </c>
      <c r="AY318" s="261" t="s">
        <v>147</v>
      </c>
    </row>
    <row r="319" spans="2:51" s="12" customFormat="1" ht="12">
      <c r="B319" s="250"/>
      <c r="C319" s="251"/>
      <c r="D319" s="252" t="s">
        <v>270</v>
      </c>
      <c r="E319" s="253" t="s">
        <v>1</v>
      </c>
      <c r="F319" s="254" t="s">
        <v>542</v>
      </c>
      <c r="G319" s="251"/>
      <c r="H319" s="255">
        <v>-2.018</v>
      </c>
      <c r="I319" s="256"/>
      <c r="J319" s="251"/>
      <c r="K319" s="251"/>
      <c r="L319" s="257"/>
      <c r="M319" s="258"/>
      <c r="N319" s="259"/>
      <c r="O319" s="259"/>
      <c r="P319" s="259"/>
      <c r="Q319" s="259"/>
      <c r="R319" s="259"/>
      <c r="S319" s="259"/>
      <c r="T319" s="260"/>
      <c r="AT319" s="261" t="s">
        <v>270</v>
      </c>
      <c r="AU319" s="261" t="s">
        <v>92</v>
      </c>
      <c r="AV319" s="12" t="s">
        <v>92</v>
      </c>
      <c r="AW319" s="12" t="s">
        <v>36</v>
      </c>
      <c r="AX319" s="12" t="s">
        <v>83</v>
      </c>
      <c r="AY319" s="261" t="s">
        <v>147</v>
      </c>
    </row>
    <row r="320" spans="2:51" s="13" customFormat="1" ht="12">
      <c r="B320" s="262"/>
      <c r="C320" s="263"/>
      <c r="D320" s="252" t="s">
        <v>270</v>
      </c>
      <c r="E320" s="264" t="s">
        <v>154</v>
      </c>
      <c r="F320" s="265" t="s">
        <v>272</v>
      </c>
      <c r="G320" s="263"/>
      <c r="H320" s="266">
        <v>35.367</v>
      </c>
      <c r="I320" s="267"/>
      <c r="J320" s="263"/>
      <c r="K320" s="263"/>
      <c r="L320" s="268"/>
      <c r="M320" s="269"/>
      <c r="N320" s="270"/>
      <c r="O320" s="270"/>
      <c r="P320" s="270"/>
      <c r="Q320" s="270"/>
      <c r="R320" s="270"/>
      <c r="S320" s="270"/>
      <c r="T320" s="271"/>
      <c r="AT320" s="272" t="s">
        <v>270</v>
      </c>
      <c r="AU320" s="272" t="s">
        <v>92</v>
      </c>
      <c r="AV320" s="13" t="s">
        <v>268</v>
      </c>
      <c r="AW320" s="13" t="s">
        <v>36</v>
      </c>
      <c r="AX320" s="13" t="s">
        <v>37</v>
      </c>
      <c r="AY320" s="272" t="s">
        <v>147</v>
      </c>
    </row>
    <row r="321" spans="2:65" s="1" customFormat="1" ht="14.4" customHeight="1">
      <c r="B321" s="38"/>
      <c r="C321" s="294" t="s">
        <v>543</v>
      </c>
      <c r="D321" s="294" t="s">
        <v>473</v>
      </c>
      <c r="E321" s="295" t="s">
        <v>544</v>
      </c>
      <c r="F321" s="296" t="s">
        <v>545</v>
      </c>
      <c r="G321" s="297" t="s">
        <v>377</v>
      </c>
      <c r="H321" s="298">
        <v>-10.738</v>
      </c>
      <c r="I321" s="299"/>
      <c r="J321" s="300">
        <f>ROUND(I321*H321,1)</f>
        <v>0</v>
      </c>
      <c r="K321" s="296" t="s">
        <v>267</v>
      </c>
      <c r="L321" s="301"/>
      <c r="M321" s="302" t="s">
        <v>1</v>
      </c>
      <c r="N321" s="303" t="s">
        <v>48</v>
      </c>
      <c r="O321" s="86"/>
      <c r="P321" s="246">
        <f>O321*H321</f>
        <v>0</v>
      </c>
      <c r="Q321" s="246">
        <v>1</v>
      </c>
      <c r="R321" s="246">
        <f>Q321*H321</f>
        <v>-10.738</v>
      </c>
      <c r="S321" s="246">
        <v>0</v>
      </c>
      <c r="T321" s="247">
        <f>S321*H321</f>
        <v>0</v>
      </c>
      <c r="AR321" s="248" t="s">
        <v>303</v>
      </c>
      <c r="AT321" s="248" t="s">
        <v>473</v>
      </c>
      <c r="AU321" s="248" t="s">
        <v>92</v>
      </c>
      <c r="AY321" s="17" t="s">
        <v>147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7" t="s">
        <v>37</v>
      </c>
      <c r="BK321" s="249">
        <f>ROUND(I321*H321,1)</f>
        <v>0</v>
      </c>
      <c r="BL321" s="17" t="s">
        <v>268</v>
      </c>
      <c r="BM321" s="248" t="s">
        <v>546</v>
      </c>
    </row>
    <row r="322" spans="2:51" s="12" customFormat="1" ht="12">
      <c r="B322" s="250"/>
      <c r="C322" s="251"/>
      <c r="D322" s="252" t="s">
        <v>270</v>
      </c>
      <c r="E322" s="253" t="s">
        <v>1</v>
      </c>
      <c r="F322" s="254" t="s">
        <v>547</v>
      </c>
      <c r="G322" s="251"/>
      <c r="H322" s="255">
        <v>-10.738</v>
      </c>
      <c r="I322" s="256"/>
      <c r="J322" s="251"/>
      <c r="K322" s="251"/>
      <c r="L322" s="257"/>
      <c r="M322" s="258"/>
      <c r="N322" s="259"/>
      <c r="O322" s="259"/>
      <c r="P322" s="259"/>
      <c r="Q322" s="259"/>
      <c r="R322" s="259"/>
      <c r="S322" s="259"/>
      <c r="T322" s="260"/>
      <c r="AT322" s="261" t="s">
        <v>270</v>
      </c>
      <c r="AU322" s="261" t="s">
        <v>92</v>
      </c>
      <c r="AV322" s="12" t="s">
        <v>92</v>
      </c>
      <c r="AW322" s="12" t="s">
        <v>36</v>
      </c>
      <c r="AX322" s="12" t="s">
        <v>37</v>
      </c>
      <c r="AY322" s="261" t="s">
        <v>147</v>
      </c>
    </row>
    <row r="323" spans="2:65" s="1" customFormat="1" ht="14.4" customHeight="1">
      <c r="B323" s="38"/>
      <c r="C323" s="294" t="s">
        <v>548</v>
      </c>
      <c r="D323" s="294" t="s">
        <v>473</v>
      </c>
      <c r="E323" s="295" t="s">
        <v>549</v>
      </c>
      <c r="F323" s="296" t="s">
        <v>550</v>
      </c>
      <c r="G323" s="297" t="s">
        <v>377</v>
      </c>
      <c r="H323" s="298">
        <v>1.534</v>
      </c>
      <c r="I323" s="299"/>
      <c r="J323" s="300">
        <f>ROUND(I323*H323,1)</f>
        <v>0</v>
      </c>
      <c r="K323" s="296" t="s">
        <v>1</v>
      </c>
      <c r="L323" s="301"/>
      <c r="M323" s="302" t="s">
        <v>1</v>
      </c>
      <c r="N323" s="303" t="s">
        <v>48</v>
      </c>
      <c r="O323" s="86"/>
      <c r="P323" s="246">
        <f>O323*H323</f>
        <v>0</v>
      </c>
      <c r="Q323" s="246">
        <v>1</v>
      </c>
      <c r="R323" s="246">
        <f>Q323*H323</f>
        <v>1.534</v>
      </c>
      <c r="S323" s="246">
        <v>0</v>
      </c>
      <c r="T323" s="247">
        <f>S323*H323</f>
        <v>0</v>
      </c>
      <c r="AR323" s="248" t="s">
        <v>303</v>
      </c>
      <c r="AT323" s="248" t="s">
        <v>473</v>
      </c>
      <c r="AU323" s="248" t="s">
        <v>92</v>
      </c>
      <c r="AY323" s="17" t="s">
        <v>147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7" t="s">
        <v>37</v>
      </c>
      <c r="BK323" s="249">
        <f>ROUND(I323*H323,1)</f>
        <v>0</v>
      </c>
      <c r="BL323" s="17" t="s">
        <v>268</v>
      </c>
      <c r="BM323" s="248" t="s">
        <v>551</v>
      </c>
    </row>
    <row r="324" spans="2:51" s="12" customFormat="1" ht="12">
      <c r="B324" s="250"/>
      <c r="C324" s="251"/>
      <c r="D324" s="252" t="s">
        <v>270</v>
      </c>
      <c r="E324" s="253" t="s">
        <v>1</v>
      </c>
      <c r="F324" s="254" t="s">
        <v>552</v>
      </c>
      <c r="G324" s="251"/>
      <c r="H324" s="255">
        <v>1.534</v>
      </c>
      <c r="I324" s="256"/>
      <c r="J324" s="251"/>
      <c r="K324" s="251"/>
      <c r="L324" s="257"/>
      <c r="M324" s="258"/>
      <c r="N324" s="259"/>
      <c r="O324" s="259"/>
      <c r="P324" s="259"/>
      <c r="Q324" s="259"/>
      <c r="R324" s="259"/>
      <c r="S324" s="259"/>
      <c r="T324" s="260"/>
      <c r="AT324" s="261" t="s">
        <v>270</v>
      </c>
      <c r="AU324" s="261" t="s">
        <v>92</v>
      </c>
      <c r="AV324" s="12" t="s">
        <v>92</v>
      </c>
      <c r="AW324" s="12" t="s">
        <v>36</v>
      </c>
      <c r="AX324" s="12" t="s">
        <v>37</v>
      </c>
      <c r="AY324" s="261" t="s">
        <v>147</v>
      </c>
    </row>
    <row r="325" spans="2:65" s="1" customFormat="1" ht="14.4" customHeight="1">
      <c r="B325" s="38"/>
      <c r="C325" s="294" t="s">
        <v>553</v>
      </c>
      <c r="D325" s="294" t="s">
        <v>473</v>
      </c>
      <c r="E325" s="295" t="s">
        <v>554</v>
      </c>
      <c r="F325" s="296" t="s">
        <v>555</v>
      </c>
      <c r="G325" s="297" t="s">
        <v>377</v>
      </c>
      <c r="H325" s="298">
        <v>1.534</v>
      </c>
      <c r="I325" s="299"/>
      <c r="J325" s="300">
        <f>ROUND(I325*H325,1)</f>
        <v>0</v>
      </c>
      <c r="K325" s="296" t="s">
        <v>267</v>
      </c>
      <c r="L325" s="301"/>
      <c r="M325" s="302" t="s">
        <v>1</v>
      </c>
      <c r="N325" s="303" t="s">
        <v>48</v>
      </c>
      <c r="O325" s="86"/>
      <c r="P325" s="246">
        <f>O325*H325</f>
        <v>0</v>
      </c>
      <c r="Q325" s="246">
        <v>1</v>
      </c>
      <c r="R325" s="246">
        <f>Q325*H325</f>
        <v>1.534</v>
      </c>
      <c r="S325" s="246">
        <v>0</v>
      </c>
      <c r="T325" s="247">
        <f>S325*H325</f>
        <v>0</v>
      </c>
      <c r="AR325" s="248" t="s">
        <v>303</v>
      </c>
      <c r="AT325" s="248" t="s">
        <v>473</v>
      </c>
      <c r="AU325" s="248" t="s">
        <v>92</v>
      </c>
      <c r="AY325" s="17" t="s">
        <v>147</v>
      </c>
      <c r="BE325" s="249">
        <f>IF(N325="základní",J325,0)</f>
        <v>0</v>
      </c>
      <c r="BF325" s="249">
        <f>IF(N325="snížená",J325,0)</f>
        <v>0</v>
      </c>
      <c r="BG325" s="249">
        <f>IF(N325="zákl. přenesená",J325,0)</f>
        <v>0</v>
      </c>
      <c r="BH325" s="249">
        <f>IF(N325="sníž. přenesená",J325,0)</f>
        <v>0</v>
      </c>
      <c r="BI325" s="249">
        <f>IF(N325="nulová",J325,0)</f>
        <v>0</v>
      </c>
      <c r="BJ325" s="17" t="s">
        <v>37</v>
      </c>
      <c r="BK325" s="249">
        <f>ROUND(I325*H325,1)</f>
        <v>0</v>
      </c>
      <c r="BL325" s="17" t="s">
        <v>268</v>
      </c>
      <c r="BM325" s="248" t="s">
        <v>556</v>
      </c>
    </row>
    <row r="326" spans="2:51" s="12" customFormat="1" ht="12">
      <c r="B326" s="250"/>
      <c r="C326" s="251"/>
      <c r="D326" s="252" t="s">
        <v>270</v>
      </c>
      <c r="E326" s="253" t="s">
        <v>1</v>
      </c>
      <c r="F326" s="254" t="s">
        <v>552</v>
      </c>
      <c r="G326" s="251"/>
      <c r="H326" s="255">
        <v>1.534</v>
      </c>
      <c r="I326" s="256"/>
      <c r="J326" s="251"/>
      <c r="K326" s="251"/>
      <c r="L326" s="257"/>
      <c r="M326" s="258"/>
      <c r="N326" s="259"/>
      <c r="O326" s="259"/>
      <c r="P326" s="259"/>
      <c r="Q326" s="259"/>
      <c r="R326" s="259"/>
      <c r="S326" s="259"/>
      <c r="T326" s="260"/>
      <c r="AT326" s="261" t="s">
        <v>270</v>
      </c>
      <c r="AU326" s="261" t="s">
        <v>92</v>
      </c>
      <c r="AV326" s="12" t="s">
        <v>92</v>
      </c>
      <c r="AW326" s="12" t="s">
        <v>36</v>
      </c>
      <c r="AX326" s="12" t="s">
        <v>37</v>
      </c>
      <c r="AY326" s="261" t="s">
        <v>147</v>
      </c>
    </row>
    <row r="327" spans="2:65" s="1" customFormat="1" ht="14.4" customHeight="1">
      <c r="B327" s="38"/>
      <c r="C327" s="294" t="s">
        <v>557</v>
      </c>
      <c r="D327" s="294" t="s">
        <v>473</v>
      </c>
      <c r="E327" s="295" t="s">
        <v>558</v>
      </c>
      <c r="F327" s="296" t="s">
        <v>559</v>
      </c>
      <c r="G327" s="297" t="s">
        <v>377</v>
      </c>
      <c r="H327" s="298">
        <v>1.534</v>
      </c>
      <c r="I327" s="299"/>
      <c r="J327" s="300">
        <f>ROUND(I327*H327,1)</f>
        <v>0</v>
      </c>
      <c r="K327" s="296" t="s">
        <v>267</v>
      </c>
      <c r="L327" s="301"/>
      <c r="M327" s="302" t="s">
        <v>1</v>
      </c>
      <c r="N327" s="303" t="s">
        <v>48</v>
      </c>
      <c r="O327" s="86"/>
      <c r="P327" s="246">
        <f>O327*H327</f>
        <v>0</v>
      </c>
      <c r="Q327" s="246">
        <v>1</v>
      </c>
      <c r="R327" s="246">
        <f>Q327*H327</f>
        <v>1.534</v>
      </c>
      <c r="S327" s="246">
        <v>0</v>
      </c>
      <c r="T327" s="247">
        <f>S327*H327</f>
        <v>0</v>
      </c>
      <c r="AR327" s="248" t="s">
        <v>303</v>
      </c>
      <c r="AT327" s="248" t="s">
        <v>473</v>
      </c>
      <c r="AU327" s="248" t="s">
        <v>92</v>
      </c>
      <c r="AY327" s="17" t="s">
        <v>147</v>
      </c>
      <c r="BE327" s="249">
        <f>IF(N327="základní",J327,0)</f>
        <v>0</v>
      </c>
      <c r="BF327" s="249">
        <f>IF(N327="snížená",J327,0)</f>
        <v>0</v>
      </c>
      <c r="BG327" s="249">
        <f>IF(N327="zákl. přenesená",J327,0)</f>
        <v>0</v>
      </c>
      <c r="BH327" s="249">
        <f>IF(N327="sníž. přenesená",J327,0)</f>
        <v>0</v>
      </c>
      <c r="BI327" s="249">
        <f>IF(N327="nulová",J327,0)</f>
        <v>0</v>
      </c>
      <c r="BJ327" s="17" t="s">
        <v>37</v>
      </c>
      <c r="BK327" s="249">
        <f>ROUND(I327*H327,1)</f>
        <v>0</v>
      </c>
      <c r="BL327" s="17" t="s">
        <v>268</v>
      </c>
      <c r="BM327" s="248" t="s">
        <v>560</v>
      </c>
    </row>
    <row r="328" spans="2:51" s="12" customFormat="1" ht="12">
      <c r="B328" s="250"/>
      <c r="C328" s="251"/>
      <c r="D328" s="252" t="s">
        <v>270</v>
      </c>
      <c r="E328" s="253" t="s">
        <v>1</v>
      </c>
      <c r="F328" s="254" t="s">
        <v>552</v>
      </c>
      <c r="G328" s="251"/>
      <c r="H328" s="255">
        <v>1.534</v>
      </c>
      <c r="I328" s="256"/>
      <c r="J328" s="251"/>
      <c r="K328" s="251"/>
      <c r="L328" s="257"/>
      <c r="M328" s="258"/>
      <c r="N328" s="259"/>
      <c r="O328" s="259"/>
      <c r="P328" s="259"/>
      <c r="Q328" s="259"/>
      <c r="R328" s="259"/>
      <c r="S328" s="259"/>
      <c r="T328" s="260"/>
      <c r="AT328" s="261" t="s">
        <v>270</v>
      </c>
      <c r="AU328" s="261" t="s">
        <v>92</v>
      </c>
      <c r="AV328" s="12" t="s">
        <v>92</v>
      </c>
      <c r="AW328" s="12" t="s">
        <v>36</v>
      </c>
      <c r="AX328" s="12" t="s">
        <v>37</v>
      </c>
      <c r="AY328" s="261" t="s">
        <v>147</v>
      </c>
    </row>
    <row r="329" spans="2:65" s="1" customFormat="1" ht="14.4" customHeight="1">
      <c r="B329" s="38"/>
      <c r="C329" s="294" t="s">
        <v>561</v>
      </c>
      <c r="D329" s="294" t="s">
        <v>473</v>
      </c>
      <c r="E329" s="295" t="s">
        <v>562</v>
      </c>
      <c r="F329" s="296" t="s">
        <v>563</v>
      </c>
      <c r="G329" s="297" t="s">
        <v>377</v>
      </c>
      <c r="H329" s="298">
        <v>1.534</v>
      </c>
      <c r="I329" s="299"/>
      <c r="J329" s="300">
        <f>ROUND(I329*H329,1)</f>
        <v>0</v>
      </c>
      <c r="K329" s="296" t="s">
        <v>267</v>
      </c>
      <c r="L329" s="301"/>
      <c r="M329" s="302" t="s">
        <v>1</v>
      </c>
      <c r="N329" s="303" t="s">
        <v>48</v>
      </c>
      <c r="O329" s="86"/>
      <c r="P329" s="246">
        <f>O329*H329</f>
        <v>0</v>
      </c>
      <c r="Q329" s="246">
        <v>1</v>
      </c>
      <c r="R329" s="246">
        <f>Q329*H329</f>
        <v>1.534</v>
      </c>
      <c r="S329" s="246">
        <v>0</v>
      </c>
      <c r="T329" s="247">
        <f>S329*H329</f>
        <v>0</v>
      </c>
      <c r="AR329" s="248" t="s">
        <v>303</v>
      </c>
      <c r="AT329" s="248" t="s">
        <v>473</v>
      </c>
      <c r="AU329" s="248" t="s">
        <v>92</v>
      </c>
      <c r="AY329" s="17" t="s">
        <v>147</v>
      </c>
      <c r="BE329" s="249">
        <f>IF(N329="základní",J329,0)</f>
        <v>0</v>
      </c>
      <c r="BF329" s="249">
        <f>IF(N329="snížená",J329,0)</f>
        <v>0</v>
      </c>
      <c r="BG329" s="249">
        <f>IF(N329="zákl. přenesená",J329,0)</f>
        <v>0</v>
      </c>
      <c r="BH329" s="249">
        <f>IF(N329="sníž. přenesená",J329,0)</f>
        <v>0</v>
      </c>
      <c r="BI329" s="249">
        <f>IF(N329="nulová",J329,0)</f>
        <v>0</v>
      </c>
      <c r="BJ329" s="17" t="s">
        <v>37</v>
      </c>
      <c r="BK329" s="249">
        <f>ROUND(I329*H329,1)</f>
        <v>0</v>
      </c>
      <c r="BL329" s="17" t="s">
        <v>268</v>
      </c>
      <c r="BM329" s="248" t="s">
        <v>564</v>
      </c>
    </row>
    <row r="330" spans="2:51" s="12" customFormat="1" ht="12">
      <c r="B330" s="250"/>
      <c r="C330" s="251"/>
      <c r="D330" s="252" t="s">
        <v>270</v>
      </c>
      <c r="E330" s="253" t="s">
        <v>1</v>
      </c>
      <c r="F330" s="254" t="s">
        <v>552</v>
      </c>
      <c r="G330" s="251"/>
      <c r="H330" s="255">
        <v>1.534</v>
      </c>
      <c r="I330" s="256"/>
      <c r="J330" s="251"/>
      <c r="K330" s="251"/>
      <c r="L330" s="257"/>
      <c r="M330" s="258"/>
      <c r="N330" s="259"/>
      <c r="O330" s="259"/>
      <c r="P330" s="259"/>
      <c r="Q330" s="259"/>
      <c r="R330" s="259"/>
      <c r="S330" s="259"/>
      <c r="T330" s="260"/>
      <c r="AT330" s="261" t="s">
        <v>270</v>
      </c>
      <c r="AU330" s="261" t="s">
        <v>92</v>
      </c>
      <c r="AV330" s="12" t="s">
        <v>92</v>
      </c>
      <c r="AW330" s="12" t="s">
        <v>36</v>
      </c>
      <c r="AX330" s="12" t="s">
        <v>37</v>
      </c>
      <c r="AY330" s="261" t="s">
        <v>147</v>
      </c>
    </row>
    <row r="331" spans="2:65" s="1" customFormat="1" ht="14.4" customHeight="1">
      <c r="B331" s="38"/>
      <c r="C331" s="294" t="s">
        <v>565</v>
      </c>
      <c r="D331" s="294" t="s">
        <v>473</v>
      </c>
      <c r="E331" s="295" t="s">
        <v>566</v>
      </c>
      <c r="F331" s="296" t="s">
        <v>567</v>
      </c>
      <c r="G331" s="297" t="s">
        <v>377</v>
      </c>
      <c r="H331" s="298">
        <v>1.534</v>
      </c>
      <c r="I331" s="299"/>
      <c r="J331" s="300">
        <f>ROUND(I331*H331,1)</f>
        <v>0</v>
      </c>
      <c r="K331" s="296" t="s">
        <v>1</v>
      </c>
      <c r="L331" s="301"/>
      <c r="M331" s="302" t="s">
        <v>1</v>
      </c>
      <c r="N331" s="303" t="s">
        <v>48</v>
      </c>
      <c r="O331" s="86"/>
      <c r="P331" s="246">
        <f>O331*H331</f>
        <v>0</v>
      </c>
      <c r="Q331" s="246">
        <v>1</v>
      </c>
      <c r="R331" s="246">
        <f>Q331*H331</f>
        <v>1.534</v>
      </c>
      <c r="S331" s="246">
        <v>0</v>
      </c>
      <c r="T331" s="247">
        <f>S331*H331</f>
        <v>0</v>
      </c>
      <c r="AR331" s="248" t="s">
        <v>303</v>
      </c>
      <c r="AT331" s="248" t="s">
        <v>473</v>
      </c>
      <c r="AU331" s="248" t="s">
        <v>92</v>
      </c>
      <c r="AY331" s="17" t="s">
        <v>147</v>
      </c>
      <c r="BE331" s="249">
        <f>IF(N331="základní",J331,0)</f>
        <v>0</v>
      </c>
      <c r="BF331" s="249">
        <f>IF(N331="snížená",J331,0)</f>
        <v>0</v>
      </c>
      <c r="BG331" s="249">
        <f>IF(N331="zákl. přenesená",J331,0)</f>
        <v>0</v>
      </c>
      <c r="BH331" s="249">
        <f>IF(N331="sníž. přenesená",J331,0)</f>
        <v>0</v>
      </c>
      <c r="BI331" s="249">
        <f>IF(N331="nulová",J331,0)</f>
        <v>0</v>
      </c>
      <c r="BJ331" s="17" t="s">
        <v>37</v>
      </c>
      <c r="BK331" s="249">
        <f>ROUND(I331*H331,1)</f>
        <v>0</v>
      </c>
      <c r="BL331" s="17" t="s">
        <v>268</v>
      </c>
      <c r="BM331" s="248" t="s">
        <v>568</v>
      </c>
    </row>
    <row r="332" spans="2:51" s="12" customFormat="1" ht="12">
      <c r="B332" s="250"/>
      <c r="C332" s="251"/>
      <c r="D332" s="252" t="s">
        <v>270</v>
      </c>
      <c r="E332" s="253" t="s">
        <v>1</v>
      </c>
      <c r="F332" s="254" t="s">
        <v>552</v>
      </c>
      <c r="G332" s="251"/>
      <c r="H332" s="255">
        <v>1.534</v>
      </c>
      <c r="I332" s="256"/>
      <c r="J332" s="251"/>
      <c r="K332" s="251"/>
      <c r="L332" s="257"/>
      <c r="M332" s="258"/>
      <c r="N332" s="259"/>
      <c r="O332" s="259"/>
      <c r="P332" s="259"/>
      <c r="Q332" s="259"/>
      <c r="R332" s="259"/>
      <c r="S332" s="259"/>
      <c r="T332" s="260"/>
      <c r="AT332" s="261" t="s">
        <v>270</v>
      </c>
      <c r="AU332" s="261" t="s">
        <v>92</v>
      </c>
      <c r="AV332" s="12" t="s">
        <v>92</v>
      </c>
      <c r="AW332" s="12" t="s">
        <v>36</v>
      </c>
      <c r="AX332" s="12" t="s">
        <v>37</v>
      </c>
      <c r="AY332" s="261" t="s">
        <v>147</v>
      </c>
    </row>
    <row r="333" spans="2:65" s="1" customFormat="1" ht="14.4" customHeight="1">
      <c r="B333" s="38"/>
      <c r="C333" s="294" t="s">
        <v>569</v>
      </c>
      <c r="D333" s="294" t="s">
        <v>473</v>
      </c>
      <c r="E333" s="295" t="s">
        <v>570</v>
      </c>
      <c r="F333" s="296" t="s">
        <v>571</v>
      </c>
      <c r="G333" s="297" t="s">
        <v>377</v>
      </c>
      <c r="H333" s="298">
        <v>1.687</v>
      </c>
      <c r="I333" s="299"/>
      <c r="J333" s="300">
        <f>ROUND(I333*H333,1)</f>
        <v>0</v>
      </c>
      <c r="K333" s="296" t="s">
        <v>1</v>
      </c>
      <c r="L333" s="301"/>
      <c r="M333" s="302" t="s">
        <v>1</v>
      </c>
      <c r="N333" s="303" t="s">
        <v>48</v>
      </c>
      <c r="O333" s="86"/>
      <c r="P333" s="246">
        <f>O333*H333</f>
        <v>0</v>
      </c>
      <c r="Q333" s="246">
        <v>1</v>
      </c>
      <c r="R333" s="246">
        <f>Q333*H333</f>
        <v>1.687</v>
      </c>
      <c r="S333" s="246">
        <v>0</v>
      </c>
      <c r="T333" s="247">
        <f>S333*H333</f>
        <v>0</v>
      </c>
      <c r="AR333" s="248" t="s">
        <v>303</v>
      </c>
      <c r="AT333" s="248" t="s">
        <v>473</v>
      </c>
      <c r="AU333" s="248" t="s">
        <v>92</v>
      </c>
      <c r="AY333" s="17" t="s">
        <v>147</v>
      </c>
      <c r="BE333" s="249">
        <f>IF(N333="základní",J333,0)</f>
        <v>0</v>
      </c>
      <c r="BF333" s="249">
        <f>IF(N333="snížená",J333,0)</f>
        <v>0</v>
      </c>
      <c r="BG333" s="249">
        <f>IF(N333="zákl. přenesená",J333,0)</f>
        <v>0</v>
      </c>
      <c r="BH333" s="249">
        <f>IF(N333="sníž. přenesená",J333,0)</f>
        <v>0</v>
      </c>
      <c r="BI333" s="249">
        <f>IF(N333="nulová",J333,0)</f>
        <v>0</v>
      </c>
      <c r="BJ333" s="17" t="s">
        <v>37</v>
      </c>
      <c r="BK333" s="249">
        <f>ROUND(I333*H333,1)</f>
        <v>0</v>
      </c>
      <c r="BL333" s="17" t="s">
        <v>268</v>
      </c>
      <c r="BM333" s="248" t="s">
        <v>572</v>
      </c>
    </row>
    <row r="334" spans="2:51" s="14" customFormat="1" ht="12">
      <c r="B334" s="273"/>
      <c r="C334" s="274"/>
      <c r="D334" s="252" t="s">
        <v>270</v>
      </c>
      <c r="E334" s="275" t="s">
        <v>1</v>
      </c>
      <c r="F334" s="276" t="s">
        <v>573</v>
      </c>
      <c r="G334" s="274"/>
      <c r="H334" s="275" t="s">
        <v>1</v>
      </c>
      <c r="I334" s="277"/>
      <c r="J334" s="274"/>
      <c r="K334" s="274"/>
      <c r="L334" s="278"/>
      <c r="M334" s="279"/>
      <c r="N334" s="280"/>
      <c r="O334" s="280"/>
      <c r="P334" s="280"/>
      <c r="Q334" s="280"/>
      <c r="R334" s="280"/>
      <c r="S334" s="280"/>
      <c r="T334" s="281"/>
      <c r="AT334" s="282" t="s">
        <v>270</v>
      </c>
      <c r="AU334" s="282" t="s">
        <v>92</v>
      </c>
      <c r="AV334" s="14" t="s">
        <v>37</v>
      </c>
      <c r="AW334" s="14" t="s">
        <v>36</v>
      </c>
      <c r="AX334" s="14" t="s">
        <v>83</v>
      </c>
      <c r="AY334" s="282" t="s">
        <v>147</v>
      </c>
    </row>
    <row r="335" spans="2:51" s="12" customFormat="1" ht="12">
      <c r="B335" s="250"/>
      <c r="C335" s="251"/>
      <c r="D335" s="252" t="s">
        <v>270</v>
      </c>
      <c r="E335" s="253" t="s">
        <v>1</v>
      </c>
      <c r="F335" s="254" t="s">
        <v>574</v>
      </c>
      <c r="G335" s="251"/>
      <c r="H335" s="255">
        <v>1.687</v>
      </c>
      <c r="I335" s="256"/>
      <c r="J335" s="251"/>
      <c r="K335" s="251"/>
      <c r="L335" s="257"/>
      <c r="M335" s="258"/>
      <c r="N335" s="259"/>
      <c r="O335" s="259"/>
      <c r="P335" s="259"/>
      <c r="Q335" s="259"/>
      <c r="R335" s="259"/>
      <c r="S335" s="259"/>
      <c r="T335" s="260"/>
      <c r="AT335" s="261" t="s">
        <v>270</v>
      </c>
      <c r="AU335" s="261" t="s">
        <v>92</v>
      </c>
      <c r="AV335" s="12" t="s">
        <v>92</v>
      </c>
      <c r="AW335" s="12" t="s">
        <v>36</v>
      </c>
      <c r="AX335" s="12" t="s">
        <v>37</v>
      </c>
      <c r="AY335" s="261" t="s">
        <v>147</v>
      </c>
    </row>
    <row r="336" spans="2:65" s="1" customFormat="1" ht="14.4" customHeight="1">
      <c r="B336" s="38"/>
      <c r="C336" s="294" t="s">
        <v>575</v>
      </c>
      <c r="D336" s="294" t="s">
        <v>473</v>
      </c>
      <c r="E336" s="295" t="s">
        <v>576</v>
      </c>
      <c r="F336" s="296" t="s">
        <v>577</v>
      </c>
      <c r="G336" s="297" t="s">
        <v>377</v>
      </c>
      <c r="H336" s="298">
        <v>3.068</v>
      </c>
      <c r="I336" s="299"/>
      <c r="J336" s="300">
        <f>ROUND(I336*H336,1)</f>
        <v>0</v>
      </c>
      <c r="K336" s="296" t="s">
        <v>1</v>
      </c>
      <c r="L336" s="301"/>
      <c r="M336" s="302" t="s">
        <v>1</v>
      </c>
      <c r="N336" s="303" t="s">
        <v>48</v>
      </c>
      <c r="O336" s="86"/>
      <c r="P336" s="246">
        <f>O336*H336</f>
        <v>0</v>
      </c>
      <c r="Q336" s="246">
        <v>1</v>
      </c>
      <c r="R336" s="246">
        <f>Q336*H336</f>
        <v>3.068</v>
      </c>
      <c r="S336" s="246">
        <v>0</v>
      </c>
      <c r="T336" s="247">
        <f>S336*H336</f>
        <v>0</v>
      </c>
      <c r="AR336" s="248" t="s">
        <v>303</v>
      </c>
      <c r="AT336" s="248" t="s">
        <v>473</v>
      </c>
      <c r="AU336" s="248" t="s">
        <v>92</v>
      </c>
      <c r="AY336" s="17" t="s">
        <v>147</v>
      </c>
      <c r="BE336" s="249">
        <f>IF(N336="základní",J336,0)</f>
        <v>0</v>
      </c>
      <c r="BF336" s="249">
        <f>IF(N336="snížená",J336,0)</f>
        <v>0</v>
      </c>
      <c r="BG336" s="249">
        <f>IF(N336="zákl. přenesená",J336,0)</f>
        <v>0</v>
      </c>
      <c r="BH336" s="249">
        <f>IF(N336="sníž. přenesená",J336,0)</f>
        <v>0</v>
      </c>
      <c r="BI336" s="249">
        <f>IF(N336="nulová",J336,0)</f>
        <v>0</v>
      </c>
      <c r="BJ336" s="17" t="s">
        <v>37</v>
      </c>
      <c r="BK336" s="249">
        <f>ROUND(I336*H336,1)</f>
        <v>0</v>
      </c>
      <c r="BL336" s="17" t="s">
        <v>268</v>
      </c>
      <c r="BM336" s="248" t="s">
        <v>578</v>
      </c>
    </row>
    <row r="337" spans="2:51" s="14" customFormat="1" ht="12">
      <c r="B337" s="273"/>
      <c r="C337" s="274"/>
      <c r="D337" s="252" t="s">
        <v>270</v>
      </c>
      <c r="E337" s="275" t="s">
        <v>1</v>
      </c>
      <c r="F337" s="276" t="s">
        <v>579</v>
      </c>
      <c r="G337" s="274"/>
      <c r="H337" s="275" t="s">
        <v>1</v>
      </c>
      <c r="I337" s="277"/>
      <c r="J337" s="274"/>
      <c r="K337" s="274"/>
      <c r="L337" s="278"/>
      <c r="M337" s="279"/>
      <c r="N337" s="280"/>
      <c r="O337" s="280"/>
      <c r="P337" s="280"/>
      <c r="Q337" s="280"/>
      <c r="R337" s="280"/>
      <c r="S337" s="280"/>
      <c r="T337" s="281"/>
      <c r="AT337" s="282" t="s">
        <v>270</v>
      </c>
      <c r="AU337" s="282" t="s">
        <v>92</v>
      </c>
      <c r="AV337" s="14" t="s">
        <v>37</v>
      </c>
      <c r="AW337" s="14" t="s">
        <v>36</v>
      </c>
      <c r="AX337" s="14" t="s">
        <v>83</v>
      </c>
      <c r="AY337" s="282" t="s">
        <v>147</v>
      </c>
    </row>
    <row r="338" spans="2:51" s="12" customFormat="1" ht="12">
      <c r="B338" s="250"/>
      <c r="C338" s="251"/>
      <c r="D338" s="252" t="s">
        <v>270</v>
      </c>
      <c r="E338" s="253" t="s">
        <v>1</v>
      </c>
      <c r="F338" s="254" t="s">
        <v>580</v>
      </c>
      <c r="G338" s="251"/>
      <c r="H338" s="255">
        <v>3.068</v>
      </c>
      <c r="I338" s="256"/>
      <c r="J338" s="251"/>
      <c r="K338" s="251"/>
      <c r="L338" s="257"/>
      <c r="M338" s="258"/>
      <c r="N338" s="259"/>
      <c r="O338" s="259"/>
      <c r="P338" s="259"/>
      <c r="Q338" s="259"/>
      <c r="R338" s="259"/>
      <c r="S338" s="259"/>
      <c r="T338" s="260"/>
      <c r="AT338" s="261" t="s">
        <v>270</v>
      </c>
      <c r="AU338" s="261" t="s">
        <v>92</v>
      </c>
      <c r="AV338" s="12" t="s">
        <v>92</v>
      </c>
      <c r="AW338" s="12" t="s">
        <v>36</v>
      </c>
      <c r="AX338" s="12" t="s">
        <v>37</v>
      </c>
      <c r="AY338" s="261" t="s">
        <v>147</v>
      </c>
    </row>
    <row r="339" spans="2:65" s="1" customFormat="1" ht="21.6" customHeight="1">
      <c r="B339" s="38"/>
      <c r="C339" s="237" t="s">
        <v>581</v>
      </c>
      <c r="D339" s="237" t="s">
        <v>263</v>
      </c>
      <c r="E339" s="238" t="s">
        <v>582</v>
      </c>
      <c r="F339" s="239" t="s">
        <v>583</v>
      </c>
      <c r="G339" s="240" t="s">
        <v>266</v>
      </c>
      <c r="H339" s="241">
        <v>71.04</v>
      </c>
      <c r="I339" s="242"/>
      <c r="J339" s="243">
        <f>ROUND(I339*H339,1)</f>
        <v>0</v>
      </c>
      <c r="K339" s="239" t="s">
        <v>267</v>
      </c>
      <c r="L339" s="43"/>
      <c r="M339" s="244" t="s">
        <v>1</v>
      </c>
      <c r="N339" s="245" t="s">
        <v>48</v>
      </c>
      <c r="O339" s="86"/>
      <c r="P339" s="246">
        <f>O339*H339</f>
        <v>0</v>
      </c>
      <c r="Q339" s="246">
        <v>0.573</v>
      </c>
      <c r="R339" s="246">
        <f>Q339*H339</f>
        <v>40.70592</v>
      </c>
      <c r="S339" s="246">
        <v>0</v>
      </c>
      <c r="T339" s="247">
        <f>S339*H339</f>
        <v>0</v>
      </c>
      <c r="AR339" s="248" t="s">
        <v>268</v>
      </c>
      <c r="AT339" s="248" t="s">
        <v>263</v>
      </c>
      <c r="AU339" s="248" t="s">
        <v>92</v>
      </c>
      <c r="AY339" s="17" t="s">
        <v>147</v>
      </c>
      <c r="BE339" s="249">
        <f>IF(N339="základní",J339,0)</f>
        <v>0</v>
      </c>
      <c r="BF339" s="249">
        <f>IF(N339="snížená",J339,0)</f>
        <v>0</v>
      </c>
      <c r="BG339" s="249">
        <f>IF(N339="zákl. přenesená",J339,0)</f>
        <v>0</v>
      </c>
      <c r="BH339" s="249">
        <f>IF(N339="sníž. přenesená",J339,0)</f>
        <v>0</v>
      </c>
      <c r="BI339" s="249">
        <f>IF(N339="nulová",J339,0)</f>
        <v>0</v>
      </c>
      <c r="BJ339" s="17" t="s">
        <v>37</v>
      </c>
      <c r="BK339" s="249">
        <f>ROUND(I339*H339,1)</f>
        <v>0</v>
      </c>
      <c r="BL339" s="17" t="s">
        <v>268</v>
      </c>
      <c r="BM339" s="248" t="s">
        <v>584</v>
      </c>
    </row>
    <row r="340" spans="2:51" s="12" customFormat="1" ht="12">
      <c r="B340" s="250"/>
      <c r="C340" s="251"/>
      <c r="D340" s="252" t="s">
        <v>270</v>
      </c>
      <c r="E340" s="253" t="s">
        <v>174</v>
      </c>
      <c r="F340" s="254" t="s">
        <v>585</v>
      </c>
      <c r="G340" s="251"/>
      <c r="H340" s="255">
        <v>71.04</v>
      </c>
      <c r="I340" s="256"/>
      <c r="J340" s="251"/>
      <c r="K340" s="251"/>
      <c r="L340" s="257"/>
      <c r="M340" s="258"/>
      <c r="N340" s="259"/>
      <c r="O340" s="259"/>
      <c r="P340" s="259"/>
      <c r="Q340" s="259"/>
      <c r="R340" s="259"/>
      <c r="S340" s="259"/>
      <c r="T340" s="260"/>
      <c r="AT340" s="261" t="s">
        <v>270</v>
      </c>
      <c r="AU340" s="261" t="s">
        <v>92</v>
      </c>
      <c r="AV340" s="12" t="s">
        <v>92</v>
      </c>
      <c r="AW340" s="12" t="s">
        <v>36</v>
      </c>
      <c r="AX340" s="12" t="s">
        <v>37</v>
      </c>
      <c r="AY340" s="261" t="s">
        <v>147</v>
      </c>
    </row>
    <row r="341" spans="2:65" s="1" customFormat="1" ht="21.6" customHeight="1">
      <c r="B341" s="38"/>
      <c r="C341" s="237" t="s">
        <v>586</v>
      </c>
      <c r="D341" s="237" t="s">
        <v>263</v>
      </c>
      <c r="E341" s="238" t="s">
        <v>587</v>
      </c>
      <c r="F341" s="239" t="s">
        <v>588</v>
      </c>
      <c r="G341" s="240" t="s">
        <v>266</v>
      </c>
      <c r="H341" s="241">
        <v>140.195</v>
      </c>
      <c r="I341" s="242"/>
      <c r="J341" s="243">
        <f>ROUND(I341*H341,1)</f>
        <v>0</v>
      </c>
      <c r="K341" s="239" t="s">
        <v>267</v>
      </c>
      <c r="L341" s="43"/>
      <c r="M341" s="244" t="s">
        <v>1</v>
      </c>
      <c r="N341" s="245" t="s">
        <v>48</v>
      </c>
      <c r="O341" s="86"/>
      <c r="P341" s="246">
        <f>O341*H341</f>
        <v>0</v>
      </c>
      <c r="Q341" s="246">
        <v>0.198</v>
      </c>
      <c r="R341" s="246">
        <f>Q341*H341</f>
        <v>27.75861</v>
      </c>
      <c r="S341" s="246">
        <v>0</v>
      </c>
      <c r="T341" s="247">
        <f>S341*H341</f>
        <v>0</v>
      </c>
      <c r="AR341" s="248" t="s">
        <v>268</v>
      </c>
      <c r="AT341" s="248" t="s">
        <v>263</v>
      </c>
      <c r="AU341" s="248" t="s">
        <v>92</v>
      </c>
      <c r="AY341" s="17" t="s">
        <v>147</v>
      </c>
      <c r="BE341" s="249">
        <f>IF(N341="základní",J341,0)</f>
        <v>0</v>
      </c>
      <c r="BF341" s="249">
        <f>IF(N341="snížená",J341,0)</f>
        <v>0</v>
      </c>
      <c r="BG341" s="249">
        <f>IF(N341="zákl. přenesená",J341,0)</f>
        <v>0</v>
      </c>
      <c r="BH341" s="249">
        <f>IF(N341="sníž. přenesená",J341,0)</f>
        <v>0</v>
      </c>
      <c r="BI341" s="249">
        <f>IF(N341="nulová",J341,0)</f>
        <v>0</v>
      </c>
      <c r="BJ341" s="17" t="s">
        <v>37</v>
      </c>
      <c r="BK341" s="249">
        <f>ROUND(I341*H341,1)</f>
        <v>0</v>
      </c>
      <c r="BL341" s="17" t="s">
        <v>268</v>
      </c>
      <c r="BM341" s="248" t="s">
        <v>589</v>
      </c>
    </row>
    <row r="342" spans="2:51" s="12" customFormat="1" ht="12">
      <c r="B342" s="250"/>
      <c r="C342" s="251"/>
      <c r="D342" s="252" t="s">
        <v>270</v>
      </c>
      <c r="E342" s="253" t="s">
        <v>1</v>
      </c>
      <c r="F342" s="254" t="s">
        <v>590</v>
      </c>
      <c r="G342" s="251"/>
      <c r="H342" s="255">
        <v>138.035</v>
      </c>
      <c r="I342" s="256"/>
      <c r="J342" s="251"/>
      <c r="K342" s="251"/>
      <c r="L342" s="257"/>
      <c r="M342" s="258"/>
      <c r="N342" s="259"/>
      <c r="O342" s="259"/>
      <c r="P342" s="259"/>
      <c r="Q342" s="259"/>
      <c r="R342" s="259"/>
      <c r="S342" s="259"/>
      <c r="T342" s="260"/>
      <c r="AT342" s="261" t="s">
        <v>270</v>
      </c>
      <c r="AU342" s="261" t="s">
        <v>92</v>
      </c>
      <c r="AV342" s="12" t="s">
        <v>92</v>
      </c>
      <c r="AW342" s="12" t="s">
        <v>36</v>
      </c>
      <c r="AX342" s="12" t="s">
        <v>83</v>
      </c>
      <c r="AY342" s="261" t="s">
        <v>147</v>
      </c>
    </row>
    <row r="343" spans="2:51" s="12" customFormat="1" ht="12">
      <c r="B343" s="250"/>
      <c r="C343" s="251"/>
      <c r="D343" s="252" t="s">
        <v>270</v>
      </c>
      <c r="E343" s="253" t="s">
        <v>1</v>
      </c>
      <c r="F343" s="254" t="s">
        <v>591</v>
      </c>
      <c r="G343" s="251"/>
      <c r="H343" s="255">
        <v>2.16</v>
      </c>
      <c r="I343" s="256"/>
      <c r="J343" s="251"/>
      <c r="K343" s="251"/>
      <c r="L343" s="257"/>
      <c r="M343" s="258"/>
      <c r="N343" s="259"/>
      <c r="O343" s="259"/>
      <c r="P343" s="259"/>
      <c r="Q343" s="259"/>
      <c r="R343" s="259"/>
      <c r="S343" s="259"/>
      <c r="T343" s="260"/>
      <c r="AT343" s="261" t="s">
        <v>270</v>
      </c>
      <c r="AU343" s="261" t="s">
        <v>92</v>
      </c>
      <c r="AV343" s="12" t="s">
        <v>92</v>
      </c>
      <c r="AW343" s="12" t="s">
        <v>36</v>
      </c>
      <c r="AX343" s="12" t="s">
        <v>83</v>
      </c>
      <c r="AY343" s="261" t="s">
        <v>147</v>
      </c>
    </row>
    <row r="344" spans="2:51" s="13" customFormat="1" ht="12">
      <c r="B344" s="262"/>
      <c r="C344" s="263"/>
      <c r="D344" s="252" t="s">
        <v>270</v>
      </c>
      <c r="E344" s="264" t="s">
        <v>1</v>
      </c>
      <c r="F344" s="265" t="s">
        <v>272</v>
      </c>
      <c r="G344" s="263"/>
      <c r="H344" s="266">
        <v>140.195</v>
      </c>
      <c r="I344" s="267"/>
      <c r="J344" s="263"/>
      <c r="K344" s="263"/>
      <c r="L344" s="268"/>
      <c r="M344" s="269"/>
      <c r="N344" s="270"/>
      <c r="O344" s="270"/>
      <c r="P344" s="270"/>
      <c r="Q344" s="270"/>
      <c r="R344" s="270"/>
      <c r="S344" s="270"/>
      <c r="T344" s="271"/>
      <c r="AT344" s="272" t="s">
        <v>270</v>
      </c>
      <c r="AU344" s="272" t="s">
        <v>92</v>
      </c>
      <c r="AV344" s="13" t="s">
        <v>268</v>
      </c>
      <c r="AW344" s="13" t="s">
        <v>36</v>
      </c>
      <c r="AX344" s="13" t="s">
        <v>37</v>
      </c>
      <c r="AY344" s="272" t="s">
        <v>147</v>
      </c>
    </row>
    <row r="345" spans="2:65" s="1" customFormat="1" ht="21.6" customHeight="1">
      <c r="B345" s="38"/>
      <c r="C345" s="237" t="s">
        <v>592</v>
      </c>
      <c r="D345" s="237" t="s">
        <v>263</v>
      </c>
      <c r="E345" s="238" t="s">
        <v>593</v>
      </c>
      <c r="F345" s="239" t="s">
        <v>594</v>
      </c>
      <c r="G345" s="240" t="s">
        <v>266</v>
      </c>
      <c r="H345" s="241">
        <v>138.8</v>
      </c>
      <c r="I345" s="242"/>
      <c r="J345" s="243">
        <f>ROUND(I345*H345,1)</f>
        <v>0</v>
      </c>
      <c r="K345" s="239" t="s">
        <v>267</v>
      </c>
      <c r="L345" s="43"/>
      <c r="M345" s="244" t="s">
        <v>1</v>
      </c>
      <c r="N345" s="245" t="s">
        <v>48</v>
      </c>
      <c r="O345" s="86"/>
      <c r="P345" s="246">
        <f>O345*H345</f>
        <v>0</v>
      </c>
      <c r="Q345" s="246">
        <v>0.356</v>
      </c>
      <c r="R345" s="246">
        <f>Q345*H345</f>
        <v>49.412800000000004</v>
      </c>
      <c r="S345" s="246">
        <v>0</v>
      </c>
      <c r="T345" s="247">
        <f>S345*H345</f>
        <v>0</v>
      </c>
      <c r="AR345" s="248" t="s">
        <v>268</v>
      </c>
      <c r="AT345" s="248" t="s">
        <v>263</v>
      </c>
      <c r="AU345" s="248" t="s">
        <v>92</v>
      </c>
      <c r="AY345" s="17" t="s">
        <v>147</v>
      </c>
      <c r="BE345" s="249">
        <f>IF(N345="základní",J345,0)</f>
        <v>0</v>
      </c>
      <c r="BF345" s="249">
        <f>IF(N345="snížená",J345,0)</f>
        <v>0</v>
      </c>
      <c r="BG345" s="249">
        <f>IF(N345="zákl. přenesená",J345,0)</f>
        <v>0</v>
      </c>
      <c r="BH345" s="249">
        <f>IF(N345="sníž. přenesená",J345,0)</f>
        <v>0</v>
      </c>
      <c r="BI345" s="249">
        <f>IF(N345="nulová",J345,0)</f>
        <v>0</v>
      </c>
      <c r="BJ345" s="17" t="s">
        <v>37</v>
      </c>
      <c r="BK345" s="249">
        <f>ROUND(I345*H345,1)</f>
        <v>0</v>
      </c>
      <c r="BL345" s="17" t="s">
        <v>268</v>
      </c>
      <c r="BM345" s="248" t="s">
        <v>595</v>
      </c>
    </row>
    <row r="346" spans="2:51" s="12" customFormat="1" ht="12">
      <c r="B346" s="250"/>
      <c r="C346" s="251"/>
      <c r="D346" s="252" t="s">
        <v>270</v>
      </c>
      <c r="E346" s="253" t="s">
        <v>1</v>
      </c>
      <c r="F346" s="254" t="s">
        <v>214</v>
      </c>
      <c r="G346" s="251"/>
      <c r="H346" s="255">
        <v>138.8</v>
      </c>
      <c r="I346" s="256"/>
      <c r="J346" s="251"/>
      <c r="K346" s="251"/>
      <c r="L346" s="257"/>
      <c r="M346" s="258"/>
      <c r="N346" s="259"/>
      <c r="O346" s="259"/>
      <c r="P346" s="259"/>
      <c r="Q346" s="259"/>
      <c r="R346" s="259"/>
      <c r="S346" s="259"/>
      <c r="T346" s="260"/>
      <c r="AT346" s="261" t="s">
        <v>270</v>
      </c>
      <c r="AU346" s="261" t="s">
        <v>92</v>
      </c>
      <c r="AV346" s="12" t="s">
        <v>92</v>
      </c>
      <c r="AW346" s="12" t="s">
        <v>36</v>
      </c>
      <c r="AX346" s="12" t="s">
        <v>37</v>
      </c>
      <c r="AY346" s="261" t="s">
        <v>147</v>
      </c>
    </row>
    <row r="347" spans="2:65" s="1" customFormat="1" ht="21.6" customHeight="1">
      <c r="B347" s="38"/>
      <c r="C347" s="237" t="s">
        <v>596</v>
      </c>
      <c r="D347" s="237" t="s">
        <v>263</v>
      </c>
      <c r="E347" s="238" t="s">
        <v>597</v>
      </c>
      <c r="F347" s="239" t="s">
        <v>598</v>
      </c>
      <c r="G347" s="240" t="s">
        <v>266</v>
      </c>
      <c r="H347" s="241">
        <v>8.25</v>
      </c>
      <c r="I347" s="242"/>
      <c r="J347" s="243">
        <f>ROUND(I347*H347,1)</f>
        <v>0</v>
      </c>
      <c r="K347" s="239" t="s">
        <v>267</v>
      </c>
      <c r="L347" s="43"/>
      <c r="M347" s="244" t="s">
        <v>1</v>
      </c>
      <c r="N347" s="245" t="s">
        <v>48</v>
      </c>
      <c r="O347" s="86"/>
      <c r="P347" s="246">
        <f>O347*H347</f>
        <v>0</v>
      </c>
      <c r="Q347" s="246">
        <v>0.396</v>
      </c>
      <c r="R347" s="246">
        <f>Q347*H347</f>
        <v>3.2670000000000003</v>
      </c>
      <c r="S347" s="246">
        <v>0</v>
      </c>
      <c r="T347" s="247">
        <f>S347*H347</f>
        <v>0</v>
      </c>
      <c r="AR347" s="248" t="s">
        <v>268</v>
      </c>
      <c r="AT347" s="248" t="s">
        <v>263</v>
      </c>
      <c r="AU347" s="248" t="s">
        <v>92</v>
      </c>
      <c r="AY347" s="17" t="s">
        <v>147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17" t="s">
        <v>37</v>
      </c>
      <c r="BK347" s="249">
        <f>ROUND(I347*H347,1)</f>
        <v>0</v>
      </c>
      <c r="BL347" s="17" t="s">
        <v>268</v>
      </c>
      <c r="BM347" s="248" t="s">
        <v>599</v>
      </c>
    </row>
    <row r="348" spans="2:51" s="12" customFormat="1" ht="12">
      <c r="B348" s="250"/>
      <c r="C348" s="251"/>
      <c r="D348" s="252" t="s">
        <v>270</v>
      </c>
      <c r="E348" s="253" t="s">
        <v>1</v>
      </c>
      <c r="F348" s="254" t="s">
        <v>600</v>
      </c>
      <c r="G348" s="251"/>
      <c r="H348" s="255">
        <v>8.25</v>
      </c>
      <c r="I348" s="256"/>
      <c r="J348" s="251"/>
      <c r="K348" s="251"/>
      <c r="L348" s="257"/>
      <c r="M348" s="258"/>
      <c r="N348" s="259"/>
      <c r="O348" s="259"/>
      <c r="P348" s="259"/>
      <c r="Q348" s="259"/>
      <c r="R348" s="259"/>
      <c r="S348" s="259"/>
      <c r="T348" s="260"/>
      <c r="AT348" s="261" t="s">
        <v>270</v>
      </c>
      <c r="AU348" s="261" t="s">
        <v>92</v>
      </c>
      <c r="AV348" s="12" t="s">
        <v>92</v>
      </c>
      <c r="AW348" s="12" t="s">
        <v>36</v>
      </c>
      <c r="AX348" s="12" t="s">
        <v>37</v>
      </c>
      <c r="AY348" s="261" t="s">
        <v>147</v>
      </c>
    </row>
    <row r="349" spans="2:65" s="1" customFormat="1" ht="14.4" customHeight="1">
      <c r="B349" s="38"/>
      <c r="C349" s="237" t="s">
        <v>601</v>
      </c>
      <c r="D349" s="237" t="s">
        <v>263</v>
      </c>
      <c r="E349" s="238" t="s">
        <v>602</v>
      </c>
      <c r="F349" s="239" t="s">
        <v>603</v>
      </c>
      <c r="G349" s="240" t="s">
        <v>266</v>
      </c>
      <c r="H349" s="241">
        <v>138.8</v>
      </c>
      <c r="I349" s="242"/>
      <c r="J349" s="243">
        <f>ROUND(I349*H349,1)</f>
        <v>0</v>
      </c>
      <c r="K349" s="239" t="s">
        <v>267</v>
      </c>
      <c r="L349" s="43"/>
      <c r="M349" s="244" t="s">
        <v>1</v>
      </c>
      <c r="N349" s="245" t="s">
        <v>48</v>
      </c>
      <c r="O349" s="86"/>
      <c r="P349" s="246">
        <f>O349*H349</f>
        <v>0</v>
      </c>
      <c r="Q349" s="246">
        <v>0.08003</v>
      </c>
      <c r="R349" s="246">
        <f>Q349*H349</f>
        <v>11.108164000000002</v>
      </c>
      <c r="S349" s="246">
        <v>0</v>
      </c>
      <c r="T349" s="247">
        <f>S349*H349</f>
        <v>0</v>
      </c>
      <c r="AR349" s="248" t="s">
        <v>268</v>
      </c>
      <c r="AT349" s="248" t="s">
        <v>263</v>
      </c>
      <c r="AU349" s="248" t="s">
        <v>92</v>
      </c>
      <c r="AY349" s="17" t="s">
        <v>147</v>
      </c>
      <c r="BE349" s="249">
        <f>IF(N349="základní",J349,0)</f>
        <v>0</v>
      </c>
      <c r="BF349" s="249">
        <f>IF(N349="snížená",J349,0)</f>
        <v>0</v>
      </c>
      <c r="BG349" s="249">
        <f>IF(N349="zákl. přenesená",J349,0)</f>
        <v>0</v>
      </c>
      <c r="BH349" s="249">
        <f>IF(N349="sníž. přenesená",J349,0)</f>
        <v>0</v>
      </c>
      <c r="BI349" s="249">
        <f>IF(N349="nulová",J349,0)</f>
        <v>0</v>
      </c>
      <c r="BJ349" s="17" t="s">
        <v>37</v>
      </c>
      <c r="BK349" s="249">
        <f>ROUND(I349*H349,1)</f>
        <v>0</v>
      </c>
      <c r="BL349" s="17" t="s">
        <v>268</v>
      </c>
      <c r="BM349" s="248" t="s">
        <v>604</v>
      </c>
    </row>
    <row r="350" spans="2:51" s="12" customFormat="1" ht="12">
      <c r="B350" s="250"/>
      <c r="C350" s="251"/>
      <c r="D350" s="252" t="s">
        <v>270</v>
      </c>
      <c r="E350" s="253" t="s">
        <v>1</v>
      </c>
      <c r="F350" s="254" t="s">
        <v>605</v>
      </c>
      <c r="G350" s="251"/>
      <c r="H350" s="255">
        <v>138.8</v>
      </c>
      <c r="I350" s="256"/>
      <c r="J350" s="251"/>
      <c r="K350" s="251"/>
      <c r="L350" s="257"/>
      <c r="M350" s="258"/>
      <c r="N350" s="259"/>
      <c r="O350" s="259"/>
      <c r="P350" s="259"/>
      <c r="Q350" s="259"/>
      <c r="R350" s="259"/>
      <c r="S350" s="259"/>
      <c r="T350" s="260"/>
      <c r="AT350" s="261" t="s">
        <v>270</v>
      </c>
      <c r="AU350" s="261" t="s">
        <v>92</v>
      </c>
      <c r="AV350" s="12" t="s">
        <v>92</v>
      </c>
      <c r="AW350" s="12" t="s">
        <v>36</v>
      </c>
      <c r="AX350" s="12" t="s">
        <v>37</v>
      </c>
      <c r="AY350" s="261" t="s">
        <v>147</v>
      </c>
    </row>
    <row r="351" spans="2:65" s="1" customFormat="1" ht="14.4" customHeight="1">
      <c r="B351" s="38"/>
      <c r="C351" s="237" t="s">
        <v>606</v>
      </c>
      <c r="D351" s="237" t="s">
        <v>263</v>
      </c>
      <c r="E351" s="238" t="s">
        <v>607</v>
      </c>
      <c r="F351" s="239" t="s">
        <v>608</v>
      </c>
      <c r="G351" s="240" t="s">
        <v>266</v>
      </c>
      <c r="H351" s="241">
        <v>9</v>
      </c>
      <c r="I351" s="242"/>
      <c r="J351" s="243">
        <f>ROUND(I351*H351,1)</f>
        <v>0</v>
      </c>
      <c r="K351" s="239" t="s">
        <v>267</v>
      </c>
      <c r="L351" s="43"/>
      <c r="M351" s="244" t="s">
        <v>1</v>
      </c>
      <c r="N351" s="245" t="s">
        <v>48</v>
      </c>
      <c r="O351" s="86"/>
      <c r="P351" s="246">
        <f>O351*H351</f>
        <v>0</v>
      </c>
      <c r="Q351" s="246">
        <v>0.0982</v>
      </c>
      <c r="R351" s="246">
        <f>Q351*H351</f>
        <v>0.8837999999999999</v>
      </c>
      <c r="S351" s="246">
        <v>0</v>
      </c>
      <c r="T351" s="247">
        <f>S351*H351</f>
        <v>0</v>
      </c>
      <c r="AR351" s="248" t="s">
        <v>268</v>
      </c>
      <c r="AT351" s="248" t="s">
        <v>263</v>
      </c>
      <c r="AU351" s="248" t="s">
        <v>92</v>
      </c>
      <c r="AY351" s="17" t="s">
        <v>147</v>
      </c>
      <c r="BE351" s="249">
        <f>IF(N351="základní",J351,0)</f>
        <v>0</v>
      </c>
      <c r="BF351" s="249">
        <f>IF(N351="snížená",J351,0)</f>
        <v>0</v>
      </c>
      <c r="BG351" s="249">
        <f>IF(N351="zákl. přenesená",J351,0)</f>
        <v>0</v>
      </c>
      <c r="BH351" s="249">
        <f>IF(N351="sníž. přenesená",J351,0)</f>
        <v>0</v>
      </c>
      <c r="BI351" s="249">
        <f>IF(N351="nulová",J351,0)</f>
        <v>0</v>
      </c>
      <c r="BJ351" s="17" t="s">
        <v>37</v>
      </c>
      <c r="BK351" s="249">
        <f>ROUND(I351*H351,1)</f>
        <v>0</v>
      </c>
      <c r="BL351" s="17" t="s">
        <v>268</v>
      </c>
      <c r="BM351" s="248" t="s">
        <v>609</v>
      </c>
    </row>
    <row r="352" spans="2:51" s="14" customFormat="1" ht="12">
      <c r="B352" s="273"/>
      <c r="C352" s="274"/>
      <c r="D352" s="252" t="s">
        <v>270</v>
      </c>
      <c r="E352" s="275" t="s">
        <v>1</v>
      </c>
      <c r="F352" s="276" t="s">
        <v>610</v>
      </c>
      <c r="G352" s="274"/>
      <c r="H352" s="275" t="s">
        <v>1</v>
      </c>
      <c r="I352" s="277"/>
      <c r="J352" s="274"/>
      <c r="K352" s="274"/>
      <c r="L352" s="278"/>
      <c r="M352" s="279"/>
      <c r="N352" s="280"/>
      <c r="O352" s="280"/>
      <c r="P352" s="280"/>
      <c r="Q352" s="280"/>
      <c r="R352" s="280"/>
      <c r="S352" s="280"/>
      <c r="T352" s="281"/>
      <c r="AT352" s="282" t="s">
        <v>270</v>
      </c>
      <c r="AU352" s="282" t="s">
        <v>92</v>
      </c>
      <c r="AV352" s="14" t="s">
        <v>37</v>
      </c>
      <c r="AW352" s="14" t="s">
        <v>36</v>
      </c>
      <c r="AX352" s="14" t="s">
        <v>83</v>
      </c>
      <c r="AY352" s="282" t="s">
        <v>147</v>
      </c>
    </row>
    <row r="353" spans="2:51" s="12" customFormat="1" ht="12">
      <c r="B353" s="250"/>
      <c r="C353" s="251"/>
      <c r="D353" s="252" t="s">
        <v>270</v>
      </c>
      <c r="E353" s="253" t="s">
        <v>210</v>
      </c>
      <c r="F353" s="254" t="s">
        <v>611</v>
      </c>
      <c r="G353" s="251"/>
      <c r="H353" s="255">
        <v>9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AT353" s="261" t="s">
        <v>270</v>
      </c>
      <c r="AU353" s="261" t="s">
        <v>92</v>
      </c>
      <c r="AV353" s="12" t="s">
        <v>92</v>
      </c>
      <c r="AW353" s="12" t="s">
        <v>36</v>
      </c>
      <c r="AX353" s="12" t="s">
        <v>37</v>
      </c>
      <c r="AY353" s="261" t="s">
        <v>147</v>
      </c>
    </row>
    <row r="354" spans="2:65" s="1" customFormat="1" ht="14.4" customHeight="1">
      <c r="B354" s="38"/>
      <c r="C354" s="237" t="s">
        <v>612</v>
      </c>
      <c r="D354" s="237" t="s">
        <v>263</v>
      </c>
      <c r="E354" s="238" t="s">
        <v>613</v>
      </c>
      <c r="F354" s="239" t="s">
        <v>614</v>
      </c>
      <c r="G354" s="240" t="s">
        <v>266</v>
      </c>
      <c r="H354" s="241">
        <v>5.171</v>
      </c>
      <c r="I354" s="242"/>
      <c r="J354" s="243">
        <f>ROUND(I354*H354,1)</f>
        <v>0</v>
      </c>
      <c r="K354" s="239" t="s">
        <v>267</v>
      </c>
      <c r="L354" s="43"/>
      <c r="M354" s="244" t="s">
        <v>1</v>
      </c>
      <c r="N354" s="245" t="s">
        <v>48</v>
      </c>
      <c r="O354" s="86"/>
      <c r="P354" s="246">
        <f>O354*H354</f>
        <v>0</v>
      </c>
      <c r="Q354" s="246">
        <v>0.11637</v>
      </c>
      <c r="R354" s="246">
        <f>Q354*H354</f>
        <v>0.60174927</v>
      </c>
      <c r="S354" s="246">
        <v>0</v>
      </c>
      <c r="T354" s="247">
        <f>S354*H354</f>
        <v>0</v>
      </c>
      <c r="AR354" s="248" t="s">
        <v>268</v>
      </c>
      <c r="AT354" s="248" t="s">
        <v>263</v>
      </c>
      <c r="AU354" s="248" t="s">
        <v>92</v>
      </c>
      <c r="AY354" s="17" t="s">
        <v>147</v>
      </c>
      <c r="BE354" s="249">
        <f>IF(N354="základní",J354,0)</f>
        <v>0</v>
      </c>
      <c r="BF354" s="249">
        <f>IF(N354="snížená",J354,0)</f>
        <v>0</v>
      </c>
      <c r="BG354" s="249">
        <f>IF(N354="zákl. přenesená",J354,0)</f>
        <v>0</v>
      </c>
      <c r="BH354" s="249">
        <f>IF(N354="sníž. přenesená",J354,0)</f>
        <v>0</v>
      </c>
      <c r="BI354" s="249">
        <f>IF(N354="nulová",J354,0)</f>
        <v>0</v>
      </c>
      <c r="BJ354" s="17" t="s">
        <v>37</v>
      </c>
      <c r="BK354" s="249">
        <f>ROUND(I354*H354,1)</f>
        <v>0</v>
      </c>
      <c r="BL354" s="17" t="s">
        <v>268</v>
      </c>
      <c r="BM354" s="248" t="s">
        <v>615</v>
      </c>
    </row>
    <row r="355" spans="2:51" s="12" customFormat="1" ht="12">
      <c r="B355" s="250"/>
      <c r="C355" s="251"/>
      <c r="D355" s="252" t="s">
        <v>270</v>
      </c>
      <c r="E355" s="253" t="s">
        <v>1</v>
      </c>
      <c r="F355" s="254" t="s">
        <v>616</v>
      </c>
      <c r="G355" s="251"/>
      <c r="H355" s="255">
        <v>5.171</v>
      </c>
      <c r="I355" s="256"/>
      <c r="J355" s="251"/>
      <c r="K355" s="251"/>
      <c r="L355" s="257"/>
      <c r="M355" s="258"/>
      <c r="N355" s="259"/>
      <c r="O355" s="259"/>
      <c r="P355" s="259"/>
      <c r="Q355" s="259"/>
      <c r="R355" s="259"/>
      <c r="S355" s="259"/>
      <c r="T355" s="260"/>
      <c r="AT355" s="261" t="s">
        <v>270</v>
      </c>
      <c r="AU355" s="261" t="s">
        <v>92</v>
      </c>
      <c r="AV355" s="12" t="s">
        <v>92</v>
      </c>
      <c r="AW355" s="12" t="s">
        <v>36</v>
      </c>
      <c r="AX355" s="12" t="s">
        <v>37</v>
      </c>
      <c r="AY355" s="261" t="s">
        <v>147</v>
      </c>
    </row>
    <row r="356" spans="2:65" s="1" customFormat="1" ht="14.4" customHeight="1">
      <c r="B356" s="38"/>
      <c r="C356" s="237" t="s">
        <v>617</v>
      </c>
      <c r="D356" s="237" t="s">
        <v>263</v>
      </c>
      <c r="E356" s="238" t="s">
        <v>618</v>
      </c>
      <c r="F356" s="239" t="s">
        <v>619</v>
      </c>
      <c r="G356" s="240" t="s">
        <v>266</v>
      </c>
      <c r="H356" s="241">
        <v>1.131</v>
      </c>
      <c r="I356" s="242"/>
      <c r="J356" s="243">
        <f>ROUND(I356*H356,1)</f>
        <v>0</v>
      </c>
      <c r="K356" s="239" t="s">
        <v>267</v>
      </c>
      <c r="L356" s="43"/>
      <c r="M356" s="244" t="s">
        <v>1</v>
      </c>
      <c r="N356" s="245" t="s">
        <v>48</v>
      </c>
      <c r="O356" s="86"/>
      <c r="P356" s="246">
        <f>O356*H356</f>
        <v>0</v>
      </c>
      <c r="Q356" s="246">
        <v>0.18907</v>
      </c>
      <c r="R356" s="246">
        <f>Q356*H356</f>
        <v>0.21383817</v>
      </c>
      <c r="S356" s="246">
        <v>0</v>
      </c>
      <c r="T356" s="247">
        <f>S356*H356</f>
        <v>0</v>
      </c>
      <c r="AR356" s="248" t="s">
        <v>268</v>
      </c>
      <c r="AT356" s="248" t="s">
        <v>263</v>
      </c>
      <c r="AU356" s="248" t="s">
        <v>92</v>
      </c>
      <c r="AY356" s="17" t="s">
        <v>147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7" t="s">
        <v>37</v>
      </c>
      <c r="BK356" s="249">
        <f>ROUND(I356*H356,1)</f>
        <v>0</v>
      </c>
      <c r="BL356" s="17" t="s">
        <v>268</v>
      </c>
      <c r="BM356" s="248" t="s">
        <v>620</v>
      </c>
    </row>
    <row r="357" spans="2:51" s="12" customFormat="1" ht="12">
      <c r="B357" s="250"/>
      <c r="C357" s="251"/>
      <c r="D357" s="252" t="s">
        <v>270</v>
      </c>
      <c r="E357" s="253" t="s">
        <v>1</v>
      </c>
      <c r="F357" s="254" t="s">
        <v>621</v>
      </c>
      <c r="G357" s="251"/>
      <c r="H357" s="255">
        <v>1.131</v>
      </c>
      <c r="I357" s="256"/>
      <c r="J357" s="251"/>
      <c r="K357" s="251"/>
      <c r="L357" s="257"/>
      <c r="M357" s="258"/>
      <c r="N357" s="259"/>
      <c r="O357" s="259"/>
      <c r="P357" s="259"/>
      <c r="Q357" s="259"/>
      <c r="R357" s="259"/>
      <c r="S357" s="259"/>
      <c r="T357" s="260"/>
      <c r="AT357" s="261" t="s">
        <v>270</v>
      </c>
      <c r="AU357" s="261" t="s">
        <v>92</v>
      </c>
      <c r="AV357" s="12" t="s">
        <v>92</v>
      </c>
      <c r="AW357" s="12" t="s">
        <v>36</v>
      </c>
      <c r="AX357" s="12" t="s">
        <v>37</v>
      </c>
      <c r="AY357" s="261" t="s">
        <v>147</v>
      </c>
    </row>
    <row r="358" spans="2:65" s="1" customFormat="1" ht="14.4" customHeight="1">
      <c r="B358" s="38"/>
      <c r="C358" s="237" t="s">
        <v>622</v>
      </c>
      <c r="D358" s="237" t="s">
        <v>263</v>
      </c>
      <c r="E358" s="238" t="s">
        <v>623</v>
      </c>
      <c r="F358" s="239" t="s">
        <v>624</v>
      </c>
      <c r="G358" s="240" t="s">
        <v>266</v>
      </c>
      <c r="H358" s="241">
        <v>138.035</v>
      </c>
      <c r="I358" s="242"/>
      <c r="J358" s="243">
        <f>ROUND(I358*H358,1)</f>
        <v>0</v>
      </c>
      <c r="K358" s="239" t="s">
        <v>267</v>
      </c>
      <c r="L358" s="43"/>
      <c r="M358" s="244" t="s">
        <v>1</v>
      </c>
      <c r="N358" s="245" t="s">
        <v>48</v>
      </c>
      <c r="O358" s="86"/>
      <c r="P358" s="246">
        <f>O358*H358</f>
        <v>0</v>
      </c>
      <c r="Q358" s="246">
        <v>0.27994</v>
      </c>
      <c r="R358" s="246">
        <f>Q358*H358</f>
        <v>38.641517900000004</v>
      </c>
      <c r="S358" s="246">
        <v>0</v>
      </c>
      <c r="T358" s="247">
        <f>S358*H358</f>
        <v>0</v>
      </c>
      <c r="AR358" s="248" t="s">
        <v>268</v>
      </c>
      <c r="AT358" s="248" t="s">
        <v>263</v>
      </c>
      <c r="AU358" s="248" t="s">
        <v>92</v>
      </c>
      <c r="AY358" s="17" t="s">
        <v>147</v>
      </c>
      <c r="BE358" s="249">
        <f>IF(N358="základní",J358,0)</f>
        <v>0</v>
      </c>
      <c r="BF358" s="249">
        <f>IF(N358="snížená",J358,0)</f>
        <v>0</v>
      </c>
      <c r="BG358" s="249">
        <f>IF(N358="zákl. přenesená",J358,0)</f>
        <v>0</v>
      </c>
      <c r="BH358" s="249">
        <f>IF(N358="sníž. přenesená",J358,0)</f>
        <v>0</v>
      </c>
      <c r="BI358" s="249">
        <f>IF(N358="nulová",J358,0)</f>
        <v>0</v>
      </c>
      <c r="BJ358" s="17" t="s">
        <v>37</v>
      </c>
      <c r="BK358" s="249">
        <f>ROUND(I358*H358,1)</f>
        <v>0</v>
      </c>
      <c r="BL358" s="17" t="s">
        <v>268</v>
      </c>
      <c r="BM358" s="248" t="s">
        <v>625</v>
      </c>
    </row>
    <row r="359" spans="2:51" s="12" customFormat="1" ht="12">
      <c r="B359" s="250"/>
      <c r="C359" s="251"/>
      <c r="D359" s="252" t="s">
        <v>270</v>
      </c>
      <c r="E359" s="253" t="s">
        <v>1</v>
      </c>
      <c r="F359" s="254" t="s">
        <v>626</v>
      </c>
      <c r="G359" s="251"/>
      <c r="H359" s="255">
        <v>64.22</v>
      </c>
      <c r="I359" s="256"/>
      <c r="J359" s="251"/>
      <c r="K359" s="251"/>
      <c r="L359" s="257"/>
      <c r="M359" s="258"/>
      <c r="N359" s="259"/>
      <c r="O359" s="259"/>
      <c r="P359" s="259"/>
      <c r="Q359" s="259"/>
      <c r="R359" s="259"/>
      <c r="S359" s="259"/>
      <c r="T359" s="260"/>
      <c r="AT359" s="261" t="s">
        <v>270</v>
      </c>
      <c r="AU359" s="261" t="s">
        <v>92</v>
      </c>
      <c r="AV359" s="12" t="s">
        <v>92</v>
      </c>
      <c r="AW359" s="12" t="s">
        <v>36</v>
      </c>
      <c r="AX359" s="12" t="s">
        <v>83</v>
      </c>
      <c r="AY359" s="261" t="s">
        <v>147</v>
      </c>
    </row>
    <row r="360" spans="2:51" s="12" customFormat="1" ht="12">
      <c r="B360" s="250"/>
      <c r="C360" s="251"/>
      <c r="D360" s="252" t="s">
        <v>270</v>
      </c>
      <c r="E360" s="253" t="s">
        <v>1</v>
      </c>
      <c r="F360" s="254" t="s">
        <v>627</v>
      </c>
      <c r="G360" s="251"/>
      <c r="H360" s="255">
        <v>73.815</v>
      </c>
      <c r="I360" s="256"/>
      <c r="J360" s="251"/>
      <c r="K360" s="251"/>
      <c r="L360" s="257"/>
      <c r="M360" s="258"/>
      <c r="N360" s="259"/>
      <c r="O360" s="259"/>
      <c r="P360" s="259"/>
      <c r="Q360" s="259"/>
      <c r="R360" s="259"/>
      <c r="S360" s="259"/>
      <c r="T360" s="260"/>
      <c r="AT360" s="261" t="s">
        <v>270</v>
      </c>
      <c r="AU360" s="261" t="s">
        <v>92</v>
      </c>
      <c r="AV360" s="12" t="s">
        <v>92</v>
      </c>
      <c r="AW360" s="12" t="s">
        <v>36</v>
      </c>
      <c r="AX360" s="12" t="s">
        <v>83</v>
      </c>
      <c r="AY360" s="261" t="s">
        <v>147</v>
      </c>
    </row>
    <row r="361" spans="2:51" s="13" customFormat="1" ht="12">
      <c r="B361" s="262"/>
      <c r="C361" s="263"/>
      <c r="D361" s="252" t="s">
        <v>270</v>
      </c>
      <c r="E361" s="264" t="s">
        <v>1</v>
      </c>
      <c r="F361" s="265" t="s">
        <v>272</v>
      </c>
      <c r="G361" s="263"/>
      <c r="H361" s="266">
        <v>138.035</v>
      </c>
      <c r="I361" s="267"/>
      <c r="J361" s="263"/>
      <c r="K361" s="263"/>
      <c r="L361" s="268"/>
      <c r="M361" s="269"/>
      <c r="N361" s="270"/>
      <c r="O361" s="270"/>
      <c r="P361" s="270"/>
      <c r="Q361" s="270"/>
      <c r="R361" s="270"/>
      <c r="S361" s="270"/>
      <c r="T361" s="271"/>
      <c r="AT361" s="272" t="s">
        <v>270</v>
      </c>
      <c r="AU361" s="272" t="s">
        <v>92</v>
      </c>
      <c r="AV361" s="13" t="s">
        <v>268</v>
      </c>
      <c r="AW361" s="13" t="s">
        <v>36</v>
      </c>
      <c r="AX361" s="13" t="s">
        <v>37</v>
      </c>
      <c r="AY361" s="272" t="s">
        <v>147</v>
      </c>
    </row>
    <row r="362" spans="2:65" s="1" customFormat="1" ht="32.4" customHeight="1">
      <c r="B362" s="38"/>
      <c r="C362" s="237" t="s">
        <v>628</v>
      </c>
      <c r="D362" s="237" t="s">
        <v>263</v>
      </c>
      <c r="E362" s="238" t="s">
        <v>629</v>
      </c>
      <c r="F362" s="239" t="s">
        <v>630</v>
      </c>
      <c r="G362" s="240" t="s">
        <v>266</v>
      </c>
      <c r="H362" s="241">
        <v>124.663</v>
      </c>
      <c r="I362" s="242"/>
      <c r="J362" s="243">
        <f>ROUND(I362*H362,1)</f>
        <v>0</v>
      </c>
      <c r="K362" s="239" t="s">
        <v>267</v>
      </c>
      <c r="L362" s="43"/>
      <c r="M362" s="244" t="s">
        <v>1</v>
      </c>
      <c r="N362" s="245" t="s">
        <v>48</v>
      </c>
      <c r="O362" s="86"/>
      <c r="P362" s="246">
        <f>O362*H362</f>
        <v>0</v>
      </c>
      <c r="Q362" s="246">
        <v>0.13188</v>
      </c>
      <c r="R362" s="246">
        <f>Q362*H362</f>
        <v>16.440556439999998</v>
      </c>
      <c r="S362" s="246">
        <v>0</v>
      </c>
      <c r="T362" s="247">
        <f>S362*H362</f>
        <v>0</v>
      </c>
      <c r="AR362" s="248" t="s">
        <v>268</v>
      </c>
      <c r="AT362" s="248" t="s">
        <v>263</v>
      </c>
      <c r="AU362" s="248" t="s">
        <v>92</v>
      </c>
      <c r="AY362" s="17" t="s">
        <v>147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37</v>
      </c>
      <c r="BK362" s="249">
        <f>ROUND(I362*H362,1)</f>
        <v>0</v>
      </c>
      <c r="BL362" s="17" t="s">
        <v>268</v>
      </c>
      <c r="BM362" s="248" t="s">
        <v>631</v>
      </c>
    </row>
    <row r="363" spans="2:51" s="12" customFormat="1" ht="12">
      <c r="B363" s="250"/>
      <c r="C363" s="251"/>
      <c r="D363" s="252" t="s">
        <v>270</v>
      </c>
      <c r="E363" s="253" t="s">
        <v>1</v>
      </c>
      <c r="F363" s="254" t="s">
        <v>148</v>
      </c>
      <c r="G363" s="251"/>
      <c r="H363" s="255">
        <v>124.663</v>
      </c>
      <c r="I363" s="256"/>
      <c r="J363" s="251"/>
      <c r="K363" s="251"/>
      <c r="L363" s="257"/>
      <c r="M363" s="258"/>
      <c r="N363" s="259"/>
      <c r="O363" s="259"/>
      <c r="P363" s="259"/>
      <c r="Q363" s="259"/>
      <c r="R363" s="259"/>
      <c r="S363" s="259"/>
      <c r="T363" s="260"/>
      <c r="AT363" s="261" t="s">
        <v>270</v>
      </c>
      <c r="AU363" s="261" t="s">
        <v>92</v>
      </c>
      <c r="AV363" s="12" t="s">
        <v>92</v>
      </c>
      <c r="AW363" s="12" t="s">
        <v>36</v>
      </c>
      <c r="AX363" s="12" t="s">
        <v>37</v>
      </c>
      <c r="AY363" s="261" t="s">
        <v>147</v>
      </c>
    </row>
    <row r="364" spans="2:65" s="1" customFormat="1" ht="21.6" customHeight="1">
      <c r="B364" s="38"/>
      <c r="C364" s="237" t="s">
        <v>632</v>
      </c>
      <c r="D364" s="237" t="s">
        <v>263</v>
      </c>
      <c r="E364" s="238" t="s">
        <v>633</v>
      </c>
      <c r="F364" s="239" t="s">
        <v>634</v>
      </c>
      <c r="G364" s="240" t="s">
        <v>421</v>
      </c>
      <c r="H364" s="241">
        <v>3.6</v>
      </c>
      <c r="I364" s="242"/>
      <c r="J364" s="243">
        <f>ROUND(I364*H364,1)</f>
        <v>0</v>
      </c>
      <c r="K364" s="239" t="s">
        <v>267</v>
      </c>
      <c r="L364" s="43"/>
      <c r="M364" s="244" t="s">
        <v>1</v>
      </c>
      <c r="N364" s="245" t="s">
        <v>48</v>
      </c>
      <c r="O364" s="86"/>
      <c r="P364" s="246">
        <f>O364*H364</f>
        <v>0</v>
      </c>
      <c r="Q364" s="246">
        <v>0.225</v>
      </c>
      <c r="R364" s="246">
        <f>Q364*H364</f>
        <v>0.81</v>
      </c>
      <c r="S364" s="246">
        <v>0</v>
      </c>
      <c r="T364" s="247">
        <f>S364*H364</f>
        <v>0</v>
      </c>
      <c r="AR364" s="248" t="s">
        <v>268</v>
      </c>
      <c r="AT364" s="248" t="s">
        <v>263</v>
      </c>
      <c r="AU364" s="248" t="s">
        <v>92</v>
      </c>
      <c r="AY364" s="17" t="s">
        <v>147</v>
      </c>
      <c r="BE364" s="249">
        <f>IF(N364="základní",J364,0)</f>
        <v>0</v>
      </c>
      <c r="BF364" s="249">
        <f>IF(N364="snížená",J364,0)</f>
        <v>0</v>
      </c>
      <c r="BG364" s="249">
        <f>IF(N364="zákl. přenesená",J364,0)</f>
        <v>0</v>
      </c>
      <c r="BH364" s="249">
        <f>IF(N364="sníž. přenesená",J364,0)</f>
        <v>0</v>
      </c>
      <c r="BI364" s="249">
        <f>IF(N364="nulová",J364,0)</f>
        <v>0</v>
      </c>
      <c r="BJ364" s="17" t="s">
        <v>37</v>
      </c>
      <c r="BK364" s="249">
        <f>ROUND(I364*H364,1)</f>
        <v>0</v>
      </c>
      <c r="BL364" s="17" t="s">
        <v>268</v>
      </c>
      <c r="BM364" s="248" t="s">
        <v>635</v>
      </c>
    </row>
    <row r="365" spans="2:51" s="12" customFormat="1" ht="12">
      <c r="B365" s="250"/>
      <c r="C365" s="251"/>
      <c r="D365" s="252" t="s">
        <v>270</v>
      </c>
      <c r="E365" s="253" t="s">
        <v>1</v>
      </c>
      <c r="F365" s="254" t="s">
        <v>636</v>
      </c>
      <c r="G365" s="251"/>
      <c r="H365" s="255">
        <v>3.6</v>
      </c>
      <c r="I365" s="256"/>
      <c r="J365" s="251"/>
      <c r="K365" s="251"/>
      <c r="L365" s="257"/>
      <c r="M365" s="258"/>
      <c r="N365" s="259"/>
      <c r="O365" s="259"/>
      <c r="P365" s="259"/>
      <c r="Q365" s="259"/>
      <c r="R365" s="259"/>
      <c r="S365" s="259"/>
      <c r="T365" s="260"/>
      <c r="AT365" s="261" t="s">
        <v>270</v>
      </c>
      <c r="AU365" s="261" t="s">
        <v>92</v>
      </c>
      <c r="AV365" s="12" t="s">
        <v>92</v>
      </c>
      <c r="AW365" s="12" t="s">
        <v>36</v>
      </c>
      <c r="AX365" s="12" t="s">
        <v>37</v>
      </c>
      <c r="AY365" s="261" t="s">
        <v>147</v>
      </c>
    </row>
    <row r="366" spans="2:65" s="1" customFormat="1" ht="21.6" customHeight="1">
      <c r="B366" s="38"/>
      <c r="C366" s="237" t="s">
        <v>637</v>
      </c>
      <c r="D366" s="237" t="s">
        <v>263</v>
      </c>
      <c r="E366" s="238" t="s">
        <v>638</v>
      </c>
      <c r="F366" s="239" t="s">
        <v>639</v>
      </c>
      <c r="G366" s="240" t="s">
        <v>266</v>
      </c>
      <c r="H366" s="241">
        <v>124.663</v>
      </c>
      <c r="I366" s="242"/>
      <c r="J366" s="243">
        <f>ROUND(I366*H366,1)</f>
        <v>0</v>
      </c>
      <c r="K366" s="239" t="s">
        <v>267</v>
      </c>
      <c r="L366" s="43"/>
      <c r="M366" s="244" t="s">
        <v>1</v>
      </c>
      <c r="N366" s="245" t="s">
        <v>48</v>
      </c>
      <c r="O366" s="86"/>
      <c r="P366" s="246">
        <f>O366*H366</f>
        <v>0</v>
      </c>
      <c r="Q366" s="246">
        <v>0.0928</v>
      </c>
      <c r="R366" s="246">
        <f>Q366*H366</f>
        <v>11.5687264</v>
      </c>
      <c r="S366" s="246">
        <v>0</v>
      </c>
      <c r="T366" s="247">
        <f>S366*H366</f>
        <v>0</v>
      </c>
      <c r="AR366" s="248" t="s">
        <v>268</v>
      </c>
      <c r="AT366" s="248" t="s">
        <v>263</v>
      </c>
      <c r="AU366" s="248" t="s">
        <v>92</v>
      </c>
      <c r="AY366" s="17" t="s">
        <v>147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7" t="s">
        <v>37</v>
      </c>
      <c r="BK366" s="249">
        <f>ROUND(I366*H366,1)</f>
        <v>0</v>
      </c>
      <c r="BL366" s="17" t="s">
        <v>268</v>
      </c>
      <c r="BM366" s="248" t="s">
        <v>640</v>
      </c>
    </row>
    <row r="367" spans="2:51" s="12" customFormat="1" ht="12">
      <c r="B367" s="250"/>
      <c r="C367" s="251"/>
      <c r="D367" s="252" t="s">
        <v>270</v>
      </c>
      <c r="E367" s="253" t="s">
        <v>1</v>
      </c>
      <c r="F367" s="254" t="s">
        <v>214</v>
      </c>
      <c r="G367" s="251"/>
      <c r="H367" s="255">
        <v>138.8</v>
      </c>
      <c r="I367" s="256"/>
      <c r="J367" s="251"/>
      <c r="K367" s="251"/>
      <c r="L367" s="257"/>
      <c r="M367" s="258"/>
      <c r="N367" s="259"/>
      <c r="O367" s="259"/>
      <c r="P367" s="259"/>
      <c r="Q367" s="259"/>
      <c r="R367" s="259"/>
      <c r="S367" s="259"/>
      <c r="T367" s="260"/>
      <c r="AT367" s="261" t="s">
        <v>270</v>
      </c>
      <c r="AU367" s="261" t="s">
        <v>92</v>
      </c>
      <c r="AV367" s="12" t="s">
        <v>92</v>
      </c>
      <c r="AW367" s="12" t="s">
        <v>36</v>
      </c>
      <c r="AX367" s="12" t="s">
        <v>83</v>
      </c>
      <c r="AY367" s="261" t="s">
        <v>147</v>
      </c>
    </row>
    <row r="368" spans="2:51" s="12" customFormat="1" ht="12">
      <c r="B368" s="250"/>
      <c r="C368" s="251"/>
      <c r="D368" s="252" t="s">
        <v>270</v>
      </c>
      <c r="E368" s="253" t="s">
        <v>1</v>
      </c>
      <c r="F368" s="254" t="s">
        <v>641</v>
      </c>
      <c r="G368" s="251"/>
      <c r="H368" s="255">
        <v>-14.137</v>
      </c>
      <c r="I368" s="256"/>
      <c r="J368" s="251"/>
      <c r="K368" s="251"/>
      <c r="L368" s="257"/>
      <c r="M368" s="258"/>
      <c r="N368" s="259"/>
      <c r="O368" s="259"/>
      <c r="P368" s="259"/>
      <c r="Q368" s="259"/>
      <c r="R368" s="259"/>
      <c r="S368" s="259"/>
      <c r="T368" s="260"/>
      <c r="AT368" s="261" t="s">
        <v>270</v>
      </c>
      <c r="AU368" s="261" t="s">
        <v>92</v>
      </c>
      <c r="AV368" s="12" t="s">
        <v>92</v>
      </c>
      <c r="AW368" s="12" t="s">
        <v>36</v>
      </c>
      <c r="AX368" s="12" t="s">
        <v>83</v>
      </c>
      <c r="AY368" s="261" t="s">
        <v>147</v>
      </c>
    </row>
    <row r="369" spans="2:51" s="13" customFormat="1" ht="12">
      <c r="B369" s="262"/>
      <c r="C369" s="263"/>
      <c r="D369" s="252" t="s">
        <v>270</v>
      </c>
      <c r="E369" s="264" t="s">
        <v>148</v>
      </c>
      <c r="F369" s="265" t="s">
        <v>272</v>
      </c>
      <c r="G369" s="263"/>
      <c r="H369" s="266">
        <v>124.663</v>
      </c>
      <c r="I369" s="267"/>
      <c r="J369" s="263"/>
      <c r="K369" s="263"/>
      <c r="L369" s="268"/>
      <c r="M369" s="269"/>
      <c r="N369" s="270"/>
      <c r="O369" s="270"/>
      <c r="P369" s="270"/>
      <c r="Q369" s="270"/>
      <c r="R369" s="270"/>
      <c r="S369" s="270"/>
      <c r="T369" s="271"/>
      <c r="AT369" s="272" t="s">
        <v>270</v>
      </c>
      <c r="AU369" s="272" t="s">
        <v>92</v>
      </c>
      <c r="AV369" s="13" t="s">
        <v>268</v>
      </c>
      <c r="AW369" s="13" t="s">
        <v>36</v>
      </c>
      <c r="AX369" s="13" t="s">
        <v>37</v>
      </c>
      <c r="AY369" s="272" t="s">
        <v>147</v>
      </c>
    </row>
    <row r="370" spans="2:65" s="1" customFormat="1" ht="32.4" customHeight="1">
      <c r="B370" s="38"/>
      <c r="C370" s="237" t="s">
        <v>642</v>
      </c>
      <c r="D370" s="237" t="s">
        <v>263</v>
      </c>
      <c r="E370" s="238" t="s">
        <v>643</v>
      </c>
      <c r="F370" s="239" t="s">
        <v>644</v>
      </c>
      <c r="G370" s="240" t="s">
        <v>266</v>
      </c>
      <c r="H370" s="241">
        <v>138.8</v>
      </c>
      <c r="I370" s="242"/>
      <c r="J370" s="243">
        <f>ROUND(I370*H370,1)</f>
        <v>0</v>
      </c>
      <c r="K370" s="239" t="s">
        <v>267</v>
      </c>
      <c r="L370" s="43"/>
      <c r="M370" s="244" t="s">
        <v>1</v>
      </c>
      <c r="N370" s="245" t="s">
        <v>48</v>
      </c>
      <c r="O370" s="86"/>
      <c r="P370" s="246">
        <f>O370*H370</f>
        <v>0</v>
      </c>
      <c r="Q370" s="246">
        <v>0.0154</v>
      </c>
      <c r="R370" s="246">
        <f>Q370*H370</f>
        <v>2.1375200000000003</v>
      </c>
      <c r="S370" s="246">
        <v>0</v>
      </c>
      <c r="T370" s="247">
        <f>S370*H370</f>
        <v>0</v>
      </c>
      <c r="AR370" s="248" t="s">
        <v>268</v>
      </c>
      <c r="AT370" s="248" t="s">
        <v>263</v>
      </c>
      <c r="AU370" s="248" t="s">
        <v>92</v>
      </c>
      <c r="AY370" s="17" t="s">
        <v>147</v>
      </c>
      <c r="BE370" s="249">
        <f>IF(N370="základní",J370,0)</f>
        <v>0</v>
      </c>
      <c r="BF370" s="249">
        <f>IF(N370="snížená",J370,0)</f>
        <v>0</v>
      </c>
      <c r="BG370" s="249">
        <f>IF(N370="zákl. přenesená",J370,0)</f>
        <v>0</v>
      </c>
      <c r="BH370" s="249">
        <f>IF(N370="sníž. přenesená",J370,0)</f>
        <v>0</v>
      </c>
      <c r="BI370" s="249">
        <f>IF(N370="nulová",J370,0)</f>
        <v>0</v>
      </c>
      <c r="BJ370" s="17" t="s">
        <v>37</v>
      </c>
      <c r="BK370" s="249">
        <f>ROUND(I370*H370,1)</f>
        <v>0</v>
      </c>
      <c r="BL370" s="17" t="s">
        <v>268</v>
      </c>
      <c r="BM370" s="248" t="s">
        <v>645</v>
      </c>
    </row>
    <row r="371" spans="2:51" s="14" customFormat="1" ht="12">
      <c r="B371" s="273"/>
      <c r="C371" s="274"/>
      <c r="D371" s="252" t="s">
        <v>270</v>
      </c>
      <c r="E371" s="275" t="s">
        <v>1</v>
      </c>
      <c r="F371" s="276" t="s">
        <v>646</v>
      </c>
      <c r="G371" s="274"/>
      <c r="H371" s="275" t="s">
        <v>1</v>
      </c>
      <c r="I371" s="277"/>
      <c r="J371" s="274"/>
      <c r="K371" s="274"/>
      <c r="L371" s="278"/>
      <c r="M371" s="279"/>
      <c r="N371" s="280"/>
      <c r="O371" s="280"/>
      <c r="P371" s="280"/>
      <c r="Q371" s="280"/>
      <c r="R371" s="280"/>
      <c r="S371" s="280"/>
      <c r="T371" s="281"/>
      <c r="AT371" s="282" t="s">
        <v>270</v>
      </c>
      <c r="AU371" s="282" t="s">
        <v>92</v>
      </c>
      <c r="AV371" s="14" t="s">
        <v>37</v>
      </c>
      <c r="AW371" s="14" t="s">
        <v>36</v>
      </c>
      <c r="AX371" s="14" t="s">
        <v>83</v>
      </c>
      <c r="AY371" s="282" t="s">
        <v>147</v>
      </c>
    </row>
    <row r="372" spans="2:51" s="12" customFormat="1" ht="12">
      <c r="B372" s="250"/>
      <c r="C372" s="251"/>
      <c r="D372" s="252" t="s">
        <v>270</v>
      </c>
      <c r="E372" s="253" t="s">
        <v>214</v>
      </c>
      <c r="F372" s="254" t="s">
        <v>647</v>
      </c>
      <c r="G372" s="251"/>
      <c r="H372" s="255">
        <v>138.8</v>
      </c>
      <c r="I372" s="256"/>
      <c r="J372" s="251"/>
      <c r="K372" s="251"/>
      <c r="L372" s="257"/>
      <c r="M372" s="258"/>
      <c r="N372" s="259"/>
      <c r="O372" s="259"/>
      <c r="P372" s="259"/>
      <c r="Q372" s="259"/>
      <c r="R372" s="259"/>
      <c r="S372" s="259"/>
      <c r="T372" s="260"/>
      <c r="AT372" s="261" t="s">
        <v>270</v>
      </c>
      <c r="AU372" s="261" t="s">
        <v>92</v>
      </c>
      <c r="AV372" s="12" t="s">
        <v>92</v>
      </c>
      <c r="AW372" s="12" t="s">
        <v>36</v>
      </c>
      <c r="AX372" s="12" t="s">
        <v>37</v>
      </c>
      <c r="AY372" s="261" t="s">
        <v>147</v>
      </c>
    </row>
    <row r="373" spans="2:65" s="1" customFormat="1" ht="14.4" customHeight="1">
      <c r="B373" s="38"/>
      <c r="C373" s="237" t="s">
        <v>648</v>
      </c>
      <c r="D373" s="237" t="s">
        <v>263</v>
      </c>
      <c r="E373" s="238" t="s">
        <v>649</v>
      </c>
      <c r="F373" s="239" t="s">
        <v>650</v>
      </c>
      <c r="G373" s="240" t="s">
        <v>266</v>
      </c>
      <c r="H373" s="241">
        <v>23.68</v>
      </c>
      <c r="I373" s="242"/>
      <c r="J373" s="243">
        <f>ROUND(I373*H373,1)</f>
        <v>0</v>
      </c>
      <c r="K373" s="239" t="s">
        <v>267</v>
      </c>
      <c r="L373" s="43"/>
      <c r="M373" s="244" t="s">
        <v>1</v>
      </c>
      <c r="N373" s="245" t="s">
        <v>48</v>
      </c>
      <c r="O373" s="86"/>
      <c r="P373" s="246">
        <f>O373*H373</f>
        <v>0</v>
      </c>
      <c r="Q373" s="246">
        <v>0.31823</v>
      </c>
      <c r="R373" s="246">
        <f>Q373*H373</f>
        <v>7.5356864</v>
      </c>
      <c r="S373" s="246">
        <v>0</v>
      </c>
      <c r="T373" s="247">
        <f>S373*H373</f>
        <v>0</v>
      </c>
      <c r="AR373" s="248" t="s">
        <v>268</v>
      </c>
      <c r="AT373" s="248" t="s">
        <v>263</v>
      </c>
      <c r="AU373" s="248" t="s">
        <v>92</v>
      </c>
      <c r="AY373" s="17" t="s">
        <v>147</v>
      </c>
      <c r="BE373" s="249">
        <f>IF(N373="základní",J373,0)</f>
        <v>0</v>
      </c>
      <c r="BF373" s="249">
        <f>IF(N373="snížená",J373,0)</f>
        <v>0</v>
      </c>
      <c r="BG373" s="249">
        <f>IF(N373="zákl. přenesená",J373,0)</f>
        <v>0</v>
      </c>
      <c r="BH373" s="249">
        <f>IF(N373="sníž. přenesená",J373,0)</f>
        <v>0</v>
      </c>
      <c r="BI373" s="249">
        <f>IF(N373="nulová",J373,0)</f>
        <v>0</v>
      </c>
      <c r="BJ373" s="17" t="s">
        <v>37</v>
      </c>
      <c r="BK373" s="249">
        <f>ROUND(I373*H373,1)</f>
        <v>0</v>
      </c>
      <c r="BL373" s="17" t="s">
        <v>268</v>
      </c>
      <c r="BM373" s="248" t="s">
        <v>651</v>
      </c>
    </row>
    <row r="374" spans="2:51" s="14" customFormat="1" ht="12">
      <c r="B374" s="273"/>
      <c r="C374" s="274"/>
      <c r="D374" s="252" t="s">
        <v>270</v>
      </c>
      <c r="E374" s="275" t="s">
        <v>1</v>
      </c>
      <c r="F374" s="276" t="s">
        <v>652</v>
      </c>
      <c r="G374" s="274"/>
      <c r="H374" s="275" t="s">
        <v>1</v>
      </c>
      <c r="I374" s="277"/>
      <c r="J374" s="274"/>
      <c r="K374" s="274"/>
      <c r="L374" s="278"/>
      <c r="M374" s="279"/>
      <c r="N374" s="280"/>
      <c r="O374" s="280"/>
      <c r="P374" s="280"/>
      <c r="Q374" s="280"/>
      <c r="R374" s="280"/>
      <c r="S374" s="280"/>
      <c r="T374" s="281"/>
      <c r="AT374" s="282" t="s">
        <v>270</v>
      </c>
      <c r="AU374" s="282" t="s">
        <v>92</v>
      </c>
      <c r="AV374" s="14" t="s">
        <v>37</v>
      </c>
      <c r="AW374" s="14" t="s">
        <v>36</v>
      </c>
      <c r="AX374" s="14" t="s">
        <v>83</v>
      </c>
      <c r="AY374" s="282" t="s">
        <v>147</v>
      </c>
    </row>
    <row r="375" spans="2:51" s="12" customFormat="1" ht="12">
      <c r="B375" s="250"/>
      <c r="C375" s="251"/>
      <c r="D375" s="252" t="s">
        <v>270</v>
      </c>
      <c r="E375" s="253" t="s">
        <v>1</v>
      </c>
      <c r="F375" s="254" t="s">
        <v>653</v>
      </c>
      <c r="G375" s="251"/>
      <c r="H375" s="255">
        <v>7.422</v>
      </c>
      <c r="I375" s="256"/>
      <c r="J375" s="251"/>
      <c r="K375" s="251"/>
      <c r="L375" s="257"/>
      <c r="M375" s="258"/>
      <c r="N375" s="259"/>
      <c r="O375" s="259"/>
      <c r="P375" s="259"/>
      <c r="Q375" s="259"/>
      <c r="R375" s="259"/>
      <c r="S375" s="259"/>
      <c r="T375" s="260"/>
      <c r="AT375" s="261" t="s">
        <v>270</v>
      </c>
      <c r="AU375" s="261" t="s">
        <v>92</v>
      </c>
      <c r="AV375" s="12" t="s">
        <v>92</v>
      </c>
      <c r="AW375" s="12" t="s">
        <v>36</v>
      </c>
      <c r="AX375" s="12" t="s">
        <v>83</v>
      </c>
      <c r="AY375" s="261" t="s">
        <v>147</v>
      </c>
    </row>
    <row r="376" spans="2:51" s="15" customFormat="1" ht="12">
      <c r="B376" s="283"/>
      <c r="C376" s="284"/>
      <c r="D376" s="252" t="s">
        <v>270</v>
      </c>
      <c r="E376" s="285" t="s">
        <v>1</v>
      </c>
      <c r="F376" s="286" t="s">
        <v>308</v>
      </c>
      <c r="G376" s="284"/>
      <c r="H376" s="287">
        <v>7.422</v>
      </c>
      <c r="I376" s="288"/>
      <c r="J376" s="284"/>
      <c r="K376" s="284"/>
      <c r="L376" s="289"/>
      <c r="M376" s="290"/>
      <c r="N376" s="291"/>
      <c r="O376" s="291"/>
      <c r="P376" s="291"/>
      <c r="Q376" s="291"/>
      <c r="R376" s="291"/>
      <c r="S376" s="291"/>
      <c r="T376" s="292"/>
      <c r="AT376" s="293" t="s">
        <v>270</v>
      </c>
      <c r="AU376" s="293" t="s">
        <v>92</v>
      </c>
      <c r="AV376" s="15" t="s">
        <v>278</v>
      </c>
      <c r="AW376" s="15" t="s">
        <v>36</v>
      </c>
      <c r="AX376" s="15" t="s">
        <v>83</v>
      </c>
      <c r="AY376" s="293" t="s">
        <v>147</v>
      </c>
    </row>
    <row r="377" spans="2:51" s="14" customFormat="1" ht="12">
      <c r="B377" s="273"/>
      <c r="C377" s="274"/>
      <c r="D377" s="252" t="s">
        <v>270</v>
      </c>
      <c r="E377" s="275" t="s">
        <v>1</v>
      </c>
      <c r="F377" s="276" t="s">
        <v>654</v>
      </c>
      <c r="G377" s="274"/>
      <c r="H377" s="275" t="s">
        <v>1</v>
      </c>
      <c r="I377" s="277"/>
      <c r="J377" s="274"/>
      <c r="K377" s="274"/>
      <c r="L377" s="278"/>
      <c r="M377" s="279"/>
      <c r="N377" s="280"/>
      <c r="O377" s="280"/>
      <c r="P377" s="280"/>
      <c r="Q377" s="280"/>
      <c r="R377" s="280"/>
      <c r="S377" s="280"/>
      <c r="T377" s="281"/>
      <c r="AT377" s="282" t="s">
        <v>270</v>
      </c>
      <c r="AU377" s="282" t="s">
        <v>92</v>
      </c>
      <c r="AV377" s="14" t="s">
        <v>37</v>
      </c>
      <c r="AW377" s="14" t="s">
        <v>36</v>
      </c>
      <c r="AX377" s="14" t="s">
        <v>83</v>
      </c>
      <c r="AY377" s="282" t="s">
        <v>147</v>
      </c>
    </row>
    <row r="378" spans="2:51" s="14" customFormat="1" ht="12">
      <c r="B378" s="273"/>
      <c r="C378" s="274"/>
      <c r="D378" s="252" t="s">
        <v>270</v>
      </c>
      <c r="E378" s="275" t="s">
        <v>1</v>
      </c>
      <c r="F378" s="276" t="s">
        <v>655</v>
      </c>
      <c r="G378" s="274"/>
      <c r="H378" s="275" t="s">
        <v>1</v>
      </c>
      <c r="I378" s="277"/>
      <c r="J378" s="274"/>
      <c r="K378" s="274"/>
      <c r="L378" s="278"/>
      <c r="M378" s="279"/>
      <c r="N378" s="280"/>
      <c r="O378" s="280"/>
      <c r="P378" s="280"/>
      <c r="Q378" s="280"/>
      <c r="R378" s="280"/>
      <c r="S378" s="280"/>
      <c r="T378" s="281"/>
      <c r="AT378" s="282" t="s">
        <v>270</v>
      </c>
      <c r="AU378" s="282" t="s">
        <v>92</v>
      </c>
      <c r="AV378" s="14" t="s">
        <v>37</v>
      </c>
      <c r="AW378" s="14" t="s">
        <v>36</v>
      </c>
      <c r="AX378" s="14" t="s">
        <v>83</v>
      </c>
      <c r="AY378" s="282" t="s">
        <v>147</v>
      </c>
    </row>
    <row r="379" spans="2:51" s="14" customFormat="1" ht="12">
      <c r="B379" s="273"/>
      <c r="C379" s="274"/>
      <c r="D379" s="252" t="s">
        <v>270</v>
      </c>
      <c r="E379" s="275" t="s">
        <v>1</v>
      </c>
      <c r="F379" s="276" t="s">
        <v>656</v>
      </c>
      <c r="G379" s="274"/>
      <c r="H379" s="275" t="s">
        <v>1</v>
      </c>
      <c r="I379" s="277"/>
      <c r="J379" s="274"/>
      <c r="K379" s="274"/>
      <c r="L379" s="278"/>
      <c r="M379" s="279"/>
      <c r="N379" s="280"/>
      <c r="O379" s="280"/>
      <c r="P379" s="280"/>
      <c r="Q379" s="280"/>
      <c r="R379" s="280"/>
      <c r="S379" s="280"/>
      <c r="T379" s="281"/>
      <c r="AT379" s="282" t="s">
        <v>270</v>
      </c>
      <c r="AU379" s="282" t="s">
        <v>92</v>
      </c>
      <c r="AV379" s="14" t="s">
        <v>37</v>
      </c>
      <c r="AW379" s="14" t="s">
        <v>36</v>
      </c>
      <c r="AX379" s="14" t="s">
        <v>83</v>
      </c>
      <c r="AY379" s="282" t="s">
        <v>147</v>
      </c>
    </row>
    <row r="380" spans="2:51" s="12" customFormat="1" ht="12">
      <c r="B380" s="250"/>
      <c r="C380" s="251"/>
      <c r="D380" s="252" t="s">
        <v>270</v>
      </c>
      <c r="E380" s="253" t="s">
        <v>1</v>
      </c>
      <c r="F380" s="254" t="s">
        <v>657</v>
      </c>
      <c r="G380" s="251"/>
      <c r="H380" s="255">
        <v>16.258</v>
      </c>
      <c r="I380" s="256"/>
      <c r="J380" s="251"/>
      <c r="K380" s="251"/>
      <c r="L380" s="257"/>
      <c r="M380" s="258"/>
      <c r="N380" s="259"/>
      <c r="O380" s="259"/>
      <c r="P380" s="259"/>
      <c r="Q380" s="259"/>
      <c r="R380" s="259"/>
      <c r="S380" s="259"/>
      <c r="T380" s="260"/>
      <c r="AT380" s="261" t="s">
        <v>270</v>
      </c>
      <c r="AU380" s="261" t="s">
        <v>92</v>
      </c>
      <c r="AV380" s="12" t="s">
        <v>92</v>
      </c>
      <c r="AW380" s="12" t="s">
        <v>36</v>
      </c>
      <c r="AX380" s="12" t="s">
        <v>83</v>
      </c>
      <c r="AY380" s="261" t="s">
        <v>147</v>
      </c>
    </row>
    <row r="381" spans="2:51" s="15" customFormat="1" ht="12">
      <c r="B381" s="283"/>
      <c r="C381" s="284"/>
      <c r="D381" s="252" t="s">
        <v>270</v>
      </c>
      <c r="E381" s="285" t="s">
        <v>1</v>
      </c>
      <c r="F381" s="286" t="s">
        <v>308</v>
      </c>
      <c r="G381" s="284"/>
      <c r="H381" s="287">
        <v>16.258</v>
      </c>
      <c r="I381" s="288"/>
      <c r="J381" s="284"/>
      <c r="K381" s="284"/>
      <c r="L381" s="289"/>
      <c r="M381" s="290"/>
      <c r="N381" s="291"/>
      <c r="O381" s="291"/>
      <c r="P381" s="291"/>
      <c r="Q381" s="291"/>
      <c r="R381" s="291"/>
      <c r="S381" s="291"/>
      <c r="T381" s="292"/>
      <c r="AT381" s="293" t="s">
        <v>270</v>
      </c>
      <c r="AU381" s="293" t="s">
        <v>92</v>
      </c>
      <c r="AV381" s="15" t="s">
        <v>278</v>
      </c>
      <c r="AW381" s="15" t="s">
        <v>36</v>
      </c>
      <c r="AX381" s="15" t="s">
        <v>83</v>
      </c>
      <c r="AY381" s="293" t="s">
        <v>147</v>
      </c>
    </row>
    <row r="382" spans="2:51" s="13" customFormat="1" ht="12">
      <c r="B382" s="262"/>
      <c r="C382" s="263"/>
      <c r="D382" s="252" t="s">
        <v>270</v>
      </c>
      <c r="E382" s="264" t="s">
        <v>1</v>
      </c>
      <c r="F382" s="265" t="s">
        <v>272</v>
      </c>
      <c r="G382" s="263"/>
      <c r="H382" s="266">
        <v>23.68</v>
      </c>
      <c r="I382" s="267"/>
      <c r="J382" s="263"/>
      <c r="K382" s="263"/>
      <c r="L382" s="268"/>
      <c r="M382" s="269"/>
      <c r="N382" s="270"/>
      <c r="O382" s="270"/>
      <c r="P382" s="270"/>
      <c r="Q382" s="270"/>
      <c r="R382" s="270"/>
      <c r="S382" s="270"/>
      <c r="T382" s="271"/>
      <c r="AT382" s="272" t="s">
        <v>270</v>
      </c>
      <c r="AU382" s="272" t="s">
        <v>92</v>
      </c>
      <c r="AV382" s="13" t="s">
        <v>268</v>
      </c>
      <c r="AW382" s="13" t="s">
        <v>36</v>
      </c>
      <c r="AX382" s="13" t="s">
        <v>37</v>
      </c>
      <c r="AY382" s="272" t="s">
        <v>147</v>
      </c>
    </row>
    <row r="383" spans="2:65" s="1" customFormat="1" ht="21.6" customHeight="1">
      <c r="B383" s="38"/>
      <c r="C383" s="237" t="s">
        <v>658</v>
      </c>
      <c r="D383" s="237" t="s">
        <v>263</v>
      </c>
      <c r="E383" s="238" t="s">
        <v>659</v>
      </c>
      <c r="F383" s="239" t="s">
        <v>660</v>
      </c>
      <c r="G383" s="240" t="s">
        <v>266</v>
      </c>
      <c r="H383" s="241">
        <v>3.77</v>
      </c>
      <c r="I383" s="242"/>
      <c r="J383" s="243">
        <f>ROUND(I383*H383,1)</f>
        <v>0</v>
      </c>
      <c r="K383" s="239" t="s">
        <v>267</v>
      </c>
      <c r="L383" s="43"/>
      <c r="M383" s="244" t="s">
        <v>1</v>
      </c>
      <c r="N383" s="245" t="s">
        <v>48</v>
      </c>
      <c r="O383" s="86"/>
      <c r="P383" s="246">
        <f>O383*H383</f>
        <v>0</v>
      </c>
      <c r="Q383" s="246">
        <v>0.19536</v>
      </c>
      <c r="R383" s="246">
        <f>Q383*H383</f>
        <v>0.7365072</v>
      </c>
      <c r="S383" s="246">
        <v>0</v>
      </c>
      <c r="T383" s="247">
        <f>S383*H383</f>
        <v>0</v>
      </c>
      <c r="AR383" s="248" t="s">
        <v>268</v>
      </c>
      <c r="AT383" s="248" t="s">
        <v>263</v>
      </c>
      <c r="AU383" s="248" t="s">
        <v>92</v>
      </c>
      <c r="AY383" s="17" t="s">
        <v>147</v>
      </c>
      <c r="BE383" s="249">
        <f>IF(N383="základní",J383,0)</f>
        <v>0</v>
      </c>
      <c r="BF383" s="249">
        <f>IF(N383="snížená",J383,0)</f>
        <v>0</v>
      </c>
      <c r="BG383" s="249">
        <f>IF(N383="zákl. přenesená",J383,0)</f>
        <v>0</v>
      </c>
      <c r="BH383" s="249">
        <f>IF(N383="sníž. přenesená",J383,0)</f>
        <v>0</v>
      </c>
      <c r="BI383" s="249">
        <f>IF(N383="nulová",J383,0)</f>
        <v>0</v>
      </c>
      <c r="BJ383" s="17" t="s">
        <v>37</v>
      </c>
      <c r="BK383" s="249">
        <f>ROUND(I383*H383,1)</f>
        <v>0</v>
      </c>
      <c r="BL383" s="17" t="s">
        <v>268</v>
      </c>
      <c r="BM383" s="248" t="s">
        <v>661</v>
      </c>
    </row>
    <row r="384" spans="2:51" s="12" customFormat="1" ht="12">
      <c r="B384" s="250"/>
      <c r="C384" s="251"/>
      <c r="D384" s="252" t="s">
        <v>270</v>
      </c>
      <c r="E384" s="253" t="s">
        <v>176</v>
      </c>
      <c r="F384" s="254" t="s">
        <v>662</v>
      </c>
      <c r="G384" s="251"/>
      <c r="H384" s="255">
        <v>3.77</v>
      </c>
      <c r="I384" s="256"/>
      <c r="J384" s="251"/>
      <c r="K384" s="251"/>
      <c r="L384" s="257"/>
      <c r="M384" s="258"/>
      <c r="N384" s="259"/>
      <c r="O384" s="259"/>
      <c r="P384" s="259"/>
      <c r="Q384" s="259"/>
      <c r="R384" s="259"/>
      <c r="S384" s="259"/>
      <c r="T384" s="260"/>
      <c r="AT384" s="261" t="s">
        <v>270</v>
      </c>
      <c r="AU384" s="261" t="s">
        <v>92</v>
      </c>
      <c r="AV384" s="12" t="s">
        <v>92</v>
      </c>
      <c r="AW384" s="12" t="s">
        <v>36</v>
      </c>
      <c r="AX384" s="12" t="s">
        <v>37</v>
      </c>
      <c r="AY384" s="261" t="s">
        <v>147</v>
      </c>
    </row>
    <row r="385" spans="2:65" s="1" customFormat="1" ht="14.4" customHeight="1">
      <c r="B385" s="38"/>
      <c r="C385" s="294" t="s">
        <v>663</v>
      </c>
      <c r="D385" s="294" t="s">
        <v>473</v>
      </c>
      <c r="E385" s="295" t="s">
        <v>664</v>
      </c>
      <c r="F385" s="296" t="s">
        <v>665</v>
      </c>
      <c r="G385" s="297" t="s">
        <v>266</v>
      </c>
      <c r="H385" s="298">
        <v>0.77</v>
      </c>
      <c r="I385" s="299"/>
      <c r="J385" s="300">
        <f>ROUND(I385*H385,1)</f>
        <v>0</v>
      </c>
      <c r="K385" s="296" t="s">
        <v>267</v>
      </c>
      <c r="L385" s="301"/>
      <c r="M385" s="302" t="s">
        <v>1</v>
      </c>
      <c r="N385" s="303" t="s">
        <v>48</v>
      </c>
      <c r="O385" s="86"/>
      <c r="P385" s="246">
        <f>O385*H385</f>
        <v>0</v>
      </c>
      <c r="Q385" s="246">
        <v>0.417</v>
      </c>
      <c r="R385" s="246">
        <f>Q385*H385</f>
        <v>0.32109</v>
      </c>
      <c r="S385" s="246">
        <v>0</v>
      </c>
      <c r="T385" s="247">
        <f>S385*H385</f>
        <v>0</v>
      </c>
      <c r="AR385" s="248" t="s">
        <v>303</v>
      </c>
      <c r="AT385" s="248" t="s">
        <v>473</v>
      </c>
      <c r="AU385" s="248" t="s">
        <v>92</v>
      </c>
      <c r="AY385" s="17" t="s">
        <v>147</v>
      </c>
      <c r="BE385" s="249">
        <f>IF(N385="základní",J385,0)</f>
        <v>0</v>
      </c>
      <c r="BF385" s="249">
        <f>IF(N385="snížená",J385,0)</f>
        <v>0</v>
      </c>
      <c r="BG385" s="249">
        <f>IF(N385="zákl. přenesená",J385,0)</f>
        <v>0</v>
      </c>
      <c r="BH385" s="249">
        <f>IF(N385="sníž. přenesená",J385,0)</f>
        <v>0</v>
      </c>
      <c r="BI385" s="249">
        <f>IF(N385="nulová",J385,0)</f>
        <v>0</v>
      </c>
      <c r="BJ385" s="17" t="s">
        <v>37</v>
      </c>
      <c r="BK385" s="249">
        <f>ROUND(I385*H385,1)</f>
        <v>0</v>
      </c>
      <c r="BL385" s="17" t="s">
        <v>268</v>
      </c>
      <c r="BM385" s="248" t="s">
        <v>666</v>
      </c>
    </row>
    <row r="386" spans="2:51" s="12" customFormat="1" ht="12">
      <c r="B386" s="250"/>
      <c r="C386" s="251"/>
      <c r="D386" s="252" t="s">
        <v>270</v>
      </c>
      <c r="E386" s="253" t="s">
        <v>1</v>
      </c>
      <c r="F386" s="254" t="s">
        <v>667</v>
      </c>
      <c r="G386" s="251"/>
      <c r="H386" s="255">
        <v>0.762</v>
      </c>
      <c r="I386" s="256"/>
      <c r="J386" s="251"/>
      <c r="K386" s="251"/>
      <c r="L386" s="257"/>
      <c r="M386" s="258"/>
      <c r="N386" s="259"/>
      <c r="O386" s="259"/>
      <c r="P386" s="259"/>
      <c r="Q386" s="259"/>
      <c r="R386" s="259"/>
      <c r="S386" s="259"/>
      <c r="T386" s="260"/>
      <c r="AT386" s="261" t="s">
        <v>270</v>
      </c>
      <c r="AU386" s="261" t="s">
        <v>92</v>
      </c>
      <c r="AV386" s="12" t="s">
        <v>92</v>
      </c>
      <c r="AW386" s="12" t="s">
        <v>36</v>
      </c>
      <c r="AX386" s="12" t="s">
        <v>37</v>
      </c>
      <c r="AY386" s="261" t="s">
        <v>147</v>
      </c>
    </row>
    <row r="387" spans="2:51" s="12" customFormat="1" ht="12">
      <c r="B387" s="250"/>
      <c r="C387" s="251"/>
      <c r="D387" s="252" t="s">
        <v>270</v>
      </c>
      <c r="E387" s="251"/>
      <c r="F387" s="254" t="s">
        <v>668</v>
      </c>
      <c r="G387" s="251"/>
      <c r="H387" s="255">
        <v>0.77</v>
      </c>
      <c r="I387" s="256"/>
      <c r="J387" s="251"/>
      <c r="K387" s="251"/>
      <c r="L387" s="257"/>
      <c r="M387" s="258"/>
      <c r="N387" s="259"/>
      <c r="O387" s="259"/>
      <c r="P387" s="259"/>
      <c r="Q387" s="259"/>
      <c r="R387" s="259"/>
      <c r="S387" s="259"/>
      <c r="T387" s="260"/>
      <c r="AT387" s="261" t="s">
        <v>270</v>
      </c>
      <c r="AU387" s="261" t="s">
        <v>92</v>
      </c>
      <c r="AV387" s="12" t="s">
        <v>92</v>
      </c>
      <c r="AW387" s="12" t="s">
        <v>4</v>
      </c>
      <c r="AX387" s="12" t="s">
        <v>37</v>
      </c>
      <c r="AY387" s="261" t="s">
        <v>147</v>
      </c>
    </row>
    <row r="388" spans="2:65" s="1" customFormat="1" ht="21.6" customHeight="1">
      <c r="B388" s="38"/>
      <c r="C388" s="237" t="s">
        <v>669</v>
      </c>
      <c r="D388" s="237" t="s">
        <v>263</v>
      </c>
      <c r="E388" s="238" t="s">
        <v>670</v>
      </c>
      <c r="F388" s="239" t="s">
        <v>671</v>
      </c>
      <c r="G388" s="240" t="s">
        <v>266</v>
      </c>
      <c r="H388" s="241">
        <v>1.131</v>
      </c>
      <c r="I388" s="242"/>
      <c r="J388" s="243">
        <f>ROUND(I388*H388,1)</f>
        <v>0</v>
      </c>
      <c r="K388" s="239" t="s">
        <v>267</v>
      </c>
      <c r="L388" s="43"/>
      <c r="M388" s="244" t="s">
        <v>1</v>
      </c>
      <c r="N388" s="245" t="s">
        <v>48</v>
      </c>
      <c r="O388" s="86"/>
      <c r="P388" s="246">
        <f>O388*H388</f>
        <v>0</v>
      </c>
      <c r="Q388" s="246">
        <v>0.19536</v>
      </c>
      <c r="R388" s="246">
        <f>Q388*H388</f>
        <v>0.22095216</v>
      </c>
      <c r="S388" s="246">
        <v>0</v>
      </c>
      <c r="T388" s="247">
        <f>S388*H388</f>
        <v>0</v>
      </c>
      <c r="AR388" s="248" t="s">
        <v>268</v>
      </c>
      <c r="AT388" s="248" t="s">
        <v>263</v>
      </c>
      <c r="AU388" s="248" t="s">
        <v>92</v>
      </c>
      <c r="AY388" s="17" t="s">
        <v>147</v>
      </c>
      <c r="BE388" s="249">
        <f>IF(N388="základní",J388,0)</f>
        <v>0</v>
      </c>
      <c r="BF388" s="249">
        <f>IF(N388="snížená",J388,0)</f>
        <v>0</v>
      </c>
      <c r="BG388" s="249">
        <f>IF(N388="zákl. přenesená",J388,0)</f>
        <v>0</v>
      </c>
      <c r="BH388" s="249">
        <f>IF(N388="sníž. přenesená",J388,0)</f>
        <v>0</v>
      </c>
      <c r="BI388" s="249">
        <f>IF(N388="nulová",J388,0)</f>
        <v>0</v>
      </c>
      <c r="BJ388" s="17" t="s">
        <v>37</v>
      </c>
      <c r="BK388" s="249">
        <f>ROUND(I388*H388,1)</f>
        <v>0</v>
      </c>
      <c r="BL388" s="17" t="s">
        <v>268</v>
      </c>
      <c r="BM388" s="248" t="s">
        <v>672</v>
      </c>
    </row>
    <row r="389" spans="2:51" s="12" customFormat="1" ht="12">
      <c r="B389" s="250"/>
      <c r="C389" s="251"/>
      <c r="D389" s="252" t="s">
        <v>270</v>
      </c>
      <c r="E389" s="253" t="s">
        <v>178</v>
      </c>
      <c r="F389" s="254" t="s">
        <v>673</v>
      </c>
      <c r="G389" s="251"/>
      <c r="H389" s="255">
        <v>1.131</v>
      </c>
      <c r="I389" s="256"/>
      <c r="J389" s="251"/>
      <c r="K389" s="251"/>
      <c r="L389" s="257"/>
      <c r="M389" s="258"/>
      <c r="N389" s="259"/>
      <c r="O389" s="259"/>
      <c r="P389" s="259"/>
      <c r="Q389" s="259"/>
      <c r="R389" s="259"/>
      <c r="S389" s="259"/>
      <c r="T389" s="260"/>
      <c r="AT389" s="261" t="s">
        <v>270</v>
      </c>
      <c r="AU389" s="261" t="s">
        <v>92</v>
      </c>
      <c r="AV389" s="12" t="s">
        <v>92</v>
      </c>
      <c r="AW389" s="12" t="s">
        <v>36</v>
      </c>
      <c r="AX389" s="12" t="s">
        <v>37</v>
      </c>
      <c r="AY389" s="261" t="s">
        <v>147</v>
      </c>
    </row>
    <row r="390" spans="2:65" s="1" customFormat="1" ht="14.4" customHeight="1">
      <c r="B390" s="38"/>
      <c r="C390" s="294" t="s">
        <v>674</v>
      </c>
      <c r="D390" s="294" t="s">
        <v>473</v>
      </c>
      <c r="E390" s="295" t="s">
        <v>675</v>
      </c>
      <c r="F390" s="296" t="s">
        <v>676</v>
      </c>
      <c r="G390" s="297" t="s">
        <v>266</v>
      </c>
      <c r="H390" s="298">
        <v>1.177</v>
      </c>
      <c r="I390" s="299"/>
      <c r="J390" s="300">
        <f>ROUND(I390*H390,1)</f>
        <v>0</v>
      </c>
      <c r="K390" s="296" t="s">
        <v>267</v>
      </c>
      <c r="L390" s="301"/>
      <c r="M390" s="302" t="s">
        <v>1</v>
      </c>
      <c r="N390" s="303" t="s">
        <v>48</v>
      </c>
      <c r="O390" s="86"/>
      <c r="P390" s="246">
        <f>O390*H390</f>
        <v>0</v>
      </c>
      <c r="Q390" s="246">
        <v>0.222</v>
      </c>
      <c r="R390" s="246">
        <f>Q390*H390</f>
        <v>0.261294</v>
      </c>
      <c r="S390" s="246">
        <v>0</v>
      </c>
      <c r="T390" s="247">
        <f>S390*H390</f>
        <v>0</v>
      </c>
      <c r="AR390" s="248" t="s">
        <v>303</v>
      </c>
      <c r="AT390" s="248" t="s">
        <v>473</v>
      </c>
      <c r="AU390" s="248" t="s">
        <v>92</v>
      </c>
      <c r="AY390" s="17" t="s">
        <v>147</v>
      </c>
      <c r="BE390" s="249">
        <f>IF(N390="základní",J390,0)</f>
        <v>0</v>
      </c>
      <c r="BF390" s="249">
        <f>IF(N390="snížená",J390,0)</f>
        <v>0</v>
      </c>
      <c r="BG390" s="249">
        <f>IF(N390="zákl. přenesená",J390,0)</f>
        <v>0</v>
      </c>
      <c r="BH390" s="249">
        <f>IF(N390="sníž. přenesená",J390,0)</f>
        <v>0</v>
      </c>
      <c r="BI390" s="249">
        <f>IF(N390="nulová",J390,0)</f>
        <v>0</v>
      </c>
      <c r="BJ390" s="17" t="s">
        <v>37</v>
      </c>
      <c r="BK390" s="249">
        <f>ROUND(I390*H390,1)</f>
        <v>0</v>
      </c>
      <c r="BL390" s="17" t="s">
        <v>268</v>
      </c>
      <c r="BM390" s="248" t="s">
        <v>677</v>
      </c>
    </row>
    <row r="391" spans="2:51" s="12" customFormat="1" ht="12">
      <c r="B391" s="250"/>
      <c r="C391" s="251"/>
      <c r="D391" s="252" t="s">
        <v>270</v>
      </c>
      <c r="E391" s="253" t="s">
        <v>1</v>
      </c>
      <c r="F391" s="254" t="s">
        <v>678</v>
      </c>
      <c r="G391" s="251"/>
      <c r="H391" s="255">
        <v>1.154</v>
      </c>
      <c r="I391" s="256"/>
      <c r="J391" s="251"/>
      <c r="K391" s="251"/>
      <c r="L391" s="257"/>
      <c r="M391" s="258"/>
      <c r="N391" s="259"/>
      <c r="O391" s="259"/>
      <c r="P391" s="259"/>
      <c r="Q391" s="259"/>
      <c r="R391" s="259"/>
      <c r="S391" s="259"/>
      <c r="T391" s="260"/>
      <c r="AT391" s="261" t="s">
        <v>270</v>
      </c>
      <c r="AU391" s="261" t="s">
        <v>92</v>
      </c>
      <c r="AV391" s="12" t="s">
        <v>92</v>
      </c>
      <c r="AW391" s="12" t="s">
        <v>36</v>
      </c>
      <c r="AX391" s="12" t="s">
        <v>37</v>
      </c>
      <c r="AY391" s="261" t="s">
        <v>147</v>
      </c>
    </row>
    <row r="392" spans="2:51" s="12" customFormat="1" ht="12">
      <c r="B392" s="250"/>
      <c r="C392" s="251"/>
      <c r="D392" s="252" t="s">
        <v>270</v>
      </c>
      <c r="E392" s="251"/>
      <c r="F392" s="254" t="s">
        <v>679</v>
      </c>
      <c r="G392" s="251"/>
      <c r="H392" s="255">
        <v>1.177</v>
      </c>
      <c r="I392" s="256"/>
      <c r="J392" s="251"/>
      <c r="K392" s="251"/>
      <c r="L392" s="257"/>
      <c r="M392" s="258"/>
      <c r="N392" s="259"/>
      <c r="O392" s="259"/>
      <c r="P392" s="259"/>
      <c r="Q392" s="259"/>
      <c r="R392" s="259"/>
      <c r="S392" s="259"/>
      <c r="T392" s="260"/>
      <c r="AT392" s="261" t="s">
        <v>270</v>
      </c>
      <c r="AU392" s="261" t="s">
        <v>92</v>
      </c>
      <c r="AV392" s="12" t="s">
        <v>92</v>
      </c>
      <c r="AW392" s="12" t="s">
        <v>4</v>
      </c>
      <c r="AX392" s="12" t="s">
        <v>37</v>
      </c>
      <c r="AY392" s="261" t="s">
        <v>147</v>
      </c>
    </row>
    <row r="393" spans="2:65" s="1" customFormat="1" ht="21.6" customHeight="1">
      <c r="B393" s="38"/>
      <c r="C393" s="237" t="s">
        <v>680</v>
      </c>
      <c r="D393" s="237" t="s">
        <v>263</v>
      </c>
      <c r="E393" s="238" t="s">
        <v>681</v>
      </c>
      <c r="F393" s="239" t="s">
        <v>682</v>
      </c>
      <c r="G393" s="240" t="s">
        <v>266</v>
      </c>
      <c r="H393" s="241">
        <v>5.171</v>
      </c>
      <c r="I393" s="242"/>
      <c r="J393" s="243">
        <f>ROUND(I393*H393,1)</f>
        <v>0</v>
      </c>
      <c r="K393" s="239" t="s">
        <v>267</v>
      </c>
      <c r="L393" s="43"/>
      <c r="M393" s="244" t="s">
        <v>1</v>
      </c>
      <c r="N393" s="245" t="s">
        <v>48</v>
      </c>
      <c r="O393" s="86"/>
      <c r="P393" s="246">
        <f>O393*H393</f>
        <v>0</v>
      </c>
      <c r="Q393" s="246">
        <v>0.167</v>
      </c>
      <c r="R393" s="246">
        <f>Q393*H393</f>
        <v>0.8635570000000001</v>
      </c>
      <c r="S393" s="246">
        <v>0</v>
      </c>
      <c r="T393" s="247">
        <f>S393*H393</f>
        <v>0</v>
      </c>
      <c r="AR393" s="248" t="s">
        <v>268</v>
      </c>
      <c r="AT393" s="248" t="s">
        <v>263</v>
      </c>
      <c r="AU393" s="248" t="s">
        <v>92</v>
      </c>
      <c r="AY393" s="17" t="s">
        <v>147</v>
      </c>
      <c r="BE393" s="249">
        <f>IF(N393="základní",J393,0)</f>
        <v>0</v>
      </c>
      <c r="BF393" s="249">
        <f>IF(N393="snížená",J393,0)</f>
        <v>0</v>
      </c>
      <c r="BG393" s="249">
        <f>IF(N393="zákl. přenesená",J393,0)</f>
        <v>0</v>
      </c>
      <c r="BH393" s="249">
        <f>IF(N393="sníž. přenesená",J393,0)</f>
        <v>0</v>
      </c>
      <c r="BI393" s="249">
        <f>IF(N393="nulová",J393,0)</f>
        <v>0</v>
      </c>
      <c r="BJ393" s="17" t="s">
        <v>37</v>
      </c>
      <c r="BK393" s="249">
        <f>ROUND(I393*H393,1)</f>
        <v>0</v>
      </c>
      <c r="BL393" s="17" t="s">
        <v>268</v>
      </c>
      <c r="BM393" s="248" t="s">
        <v>683</v>
      </c>
    </row>
    <row r="394" spans="2:51" s="14" customFormat="1" ht="12">
      <c r="B394" s="273"/>
      <c r="C394" s="274"/>
      <c r="D394" s="252" t="s">
        <v>270</v>
      </c>
      <c r="E394" s="275" t="s">
        <v>1</v>
      </c>
      <c r="F394" s="276" t="s">
        <v>684</v>
      </c>
      <c r="G394" s="274"/>
      <c r="H394" s="275" t="s">
        <v>1</v>
      </c>
      <c r="I394" s="277"/>
      <c r="J394" s="274"/>
      <c r="K394" s="274"/>
      <c r="L394" s="278"/>
      <c r="M394" s="279"/>
      <c r="N394" s="280"/>
      <c r="O394" s="280"/>
      <c r="P394" s="280"/>
      <c r="Q394" s="280"/>
      <c r="R394" s="280"/>
      <c r="S394" s="280"/>
      <c r="T394" s="281"/>
      <c r="AT394" s="282" t="s">
        <v>270</v>
      </c>
      <c r="AU394" s="282" t="s">
        <v>92</v>
      </c>
      <c r="AV394" s="14" t="s">
        <v>37</v>
      </c>
      <c r="AW394" s="14" t="s">
        <v>36</v>
      </c>
      <c r="AX394" s="14" t="s">
        <v>83</v>
      </c>
      <c r="AY394" s="282" t="s">
        <v>147</v>
      </c>
    </row>
    <row r="395" spans="2:51" s="12" customFormat="1" ht="12">
      <c r="B395" s="250"/>
      <c r="C395" s="251"/>
      <c r="D395" s="252" t="s">
        <v>270</v>
      </c>
      <c r="E395" s="253" t="s">
        <v>1</v>
      </c>
      <c r="F395" s="254" t="s">
        <v>685</v>
      </c>
      <c r="G395" s="251"/>
      <c r="H395" s="255">
        <v>39</v>
      </c>
      <c r="I395" s="256"/>
      <c r="J395" s="251"/>
      <c r="K395" s="251"/>
      <c r="L395" s="257"/>
      <c r="M395" s="258"/>
      <c r="N395" s="259"/>
      <c r="O395" s="259"/>
      <c r="P395" s="259"/>
      <c r="Q395" s="259"/>
      <c r="R395" s="259"/>
      <c r="S395" s="259"/>
      <c r="T395" s="260"/>
      <c r="AT395" s="261" t="s">
        <v>270</v>
      </c>
      <c r="AU395" s="261" t="s">
        <v>92</v>
      </c>
      <c r="AV395" s="12" t="s">
        <v>92</v>
      </c>
      <c r="AW395" s="12" t="s">
        <v>36</v>
      </c>
      <c r="AX395" s="12" t="s">
        <v>83</v>
      </c>
      <c r="AY395" s="261" t="s">
        <v>147</v>
      </c>
    </row>
    <row r="396" spans="2:51" s="13" customFormat="1" ht="12">
      <c r="B396" s="262"/>
      <c r="C396" s="263"/>
      <c r="D396" s="252" t="s">
        <v>270</v>
      </c>
      <c r="E396" s="264" t="s">
        <v>226</v>
      </c>
      <c r="F396" s="265" t="s">
        <v>272</v>
      </c>
      <c r="G396" s="263"/>
      <c r="H396" s="266">
        <v>39</v>
      </c>
      <c r="I396" s="267"/>
      <c r="J396" s="263"/>
      <c r="K396" s="263"/>
      <c r="L396" s="268"/>
      <c r="M396" s="269"/>
      <c r="N396" s="270"/>
      <c r="O396" s="270"/>
      <c r="P396" s="270"/>
      <c r="Q396" s="270"/>
      <c r="R396" s="270"/>
      <c r="S396" s="270"/>
      <c r="T396" s="271"/>
      <c r="AT396" s="272" t="s">
        <v>270</v>
      </c>
      <c r="AU396" s="272" t="s">
        <v>92</v>
      </c>
      <c r="AV396" s="13" t="s">
        <v>268</v>
      </c>
      <c r="AW396" s="13" t="s">
        <v>36</v>
      </c>
      <c r="AX396" s="13" t="s">
        <v>83</v>
      </c>
      <c r="AY396" s="272" t="s">
        <v>147</v>
      </c>
    </row>
    <row r="397" spans="2:51" s="14" customFormat="1" ht="12">
      <c r="B397" s="273"/>
      <c r="C397" s="274"/>
      <c r="D397" s="252" t="s">
        <v>270</v>
      </c>
      <c r="E397" s="275" t="s">
        <v>1</v>
      </c>
      <c r="F397" s="276" t="s">
        <v>686</v>
      </c>
      <c r="G397" s="274"/>
      <c r="H397" s="275" t="s">
        <v>1</v>
      </c>
      <c r="I397" s="277"/>
      <c r="J397" s="274"/>
      <c r="K397" s="274"/>
      <c r="L397" s="278"/>
      <c r="M397" s="279"/>
      <c r="N397" s="280"/>
      <c r="O397" s="280"/>
      <c r="P397" s="280"/>
      <c r="Q397" s="280"/>
      <c r="R397" s="280"/>
      <c r="S397" s="280"/>
      <c r="T397" s="281"/>
      <c r="AT397" s="282" t="s">
        <v>270</v>
      </c>
      <c r="AU397" s="282" t="s">
        <v>92</v>
      </c>
      <c r="AV397" s="14" t="s">
        <v>37</v>
      </c>
      <c r="AW397" s="14" t="s">
        <v>36</v>
      </c>
      <c r="AX397" s="14" t="s">
        <v>83</v>
      </c>
      <c r="AY397" s="282" t="s">
        <v>147</v>
      </c>
    </row>
    <row r="398" spans="2:51" s="12" customFormat="1" ht="12">
      <c r="B398" s="250"/>
      <c r="C398" s="251"/>
      <c r="D398" s="252" t="s">
        <v>270</v>
      </c>
      <c r="E398" s="253" t="s">
        <v>224</v>
      </c>
      <c r="F398" s="254" t="s">
        <v>687</v>
      </c>
      <c r="G398" s="251"/>
      <c r="H398" s="255">
        <v>5.171</v>
      </c>
      <c r="I398" s="256"/>
      <c r="J398" s="251"/>
      <c r="K398" s="251"/>
      <c r="L398" s="257"/>
      <c r="M398" s="258"/>
      <c r="N398" s="259"/>
      <c r="O398" s="259"/>
      <c r="P398" s="259"/>
      <c r="Q398" s="259"/>
      <c r="R398" s="259"/>
      <c r="S398" s="259"/>
      <c r="T398" s="260"/>
      <c r="AT398" s="261" t="s">
        <v>270</v>
      </c>
      <c r="AU398" s="261" t="s">
        <v>92</v>
      </c>
      <c r="AV398" s="12" t="s">
        <v>92</v>
      </c>
      <c r="AW398" s="12" t="s">
        <v>36</v>
      </c>
      <c r="AX398" s="12" t="s">
        <v>37</v>
      </c>
      <c r="AY398" s="261" t="s">
        <v>147</v>
      </c>
    </row>
    <row r="399" spans="2:65" s="1" customFormat="1" ht="21.6" customHeight="1">
      <c r="B399" s="38"/>
      <c r="C399" s="294" t="s">
        <v>688</v>
      </c>
      <c r="D399" s="294" t="s">
        <v>473</v>
      </c>
      <c r="E399" s="295" t="s">
        <v>689</v>
      </c>
      <c r="F399" s="296" t="s">
        <v>690</v>
      </c>
      <c r="G399" s="297" t="s">
        <v>516</v>
      </c>
      <c r="H399" s="298">
        <v>39</v>
      </c>
      <c r="I399" s="299"/>
      <c r="J399" s="300">
        <f>ROUND(I399*H399,1)</f>
        <v>0</v>
      </c>
      <c r="K399" s="296" t="s">
        <v>1</v>
      </c>
      <c r="L399" s="301"/>
      <c r="M399" s="302" t="s">
        <v>1</v>
      </c>
      <c r="N399" s="303" t="s">
        <v>48</v>
      </c>
      <c r="O399" s="86"/>
      <c r="P399" s="246">
        <f>O399*H399</f>
        <v>0</v>
      </c>
      <c r="Q399" s="246">
        <v>0.01</v>
      </c>
      <c r="R399" s="246">
        <f>Q399*H399</f>
        <v>0.39</v>
      </c>
      <c r="S399" s="246">
        <v>0</v>
      </c>
      <c r="T399" s="247">
        <f>S399*H399</f>
        <v>0</v>
      </c>
      <c r="AR399" s="248" t="s">
        <v>303</v>
      </c>
      <c r="AT399" s="248" t="s">
        <v>473</v>
      </c>
      <c r="AU399" s="248" t="s">
        <v>92</v>
      </c>
      <c r="AY399" s="17" t="s">
        <v>147</v>
      </c>
      <c r="BE399" s="249">
        <f>IF(N399="základní",J399,0)</f>
        <v>0</v>
      </c>
      <c r="BF399" s="249">
        <f>IF(N399="snížená",J399,0)</f>
        <v>0</v>
      </c>
      <c r="BG399" s="249">
        <f>IF(N399="zákl. přenesená",J399,0)</f>
        <v>0</v>
      </c>
      <c r="BH399" s="249">
        <f>IF(N399="sníž. přenesená",J399,0)</f>
        <v>0</v>
      </c>
      <c r="BI399" s="249">
        <f>IF(N399="nulová",J399,0)</f>
        <v>0</v>
      </c>
      <c r="BJ399" s="17" t="s">
        <v>37</v>
      </c>
      <c r="BK399" s="249">
        <f>ROUND(I399*H399,1)</f>
        <v>0</v>
      </c>
      <c r="BL399" s="17" t="s">
        <v>268</v>
      </c>
      <c r="BM399" s="248" t="s">
        <v>691</v>
      </c>
    </row>
    <row r="400" spans="2:51" s="12" customFormat="1" ht="12">
      <c r="B400" s="250"/>
      <c r="C400" s="251"/>
      <c r="D400" s="252" t="s">
        <v>270</v>
      </c>
      <c r="E400" s="253" t="s">
        <v>1</v>
      </c>
      <c r="F400" s="254" t="s">
        <v>226</v>
      </c>
      <c r="G400" s="251"/>
      <c r="H400" s="255">
        <v>39</v>
      </c>
      <c r="I400" s="256"/>
      <c r="J400" s="251"/>
      <c r="K400" s="251"/>
      <c r="L400" s="257"/>
      <c r="M400" s="258"/>
      <c r="N400" s="259"/>
      <c r="O400" s="259"/>
      <c r="P400" s="259"/>
      <c r="Q400" s="259"/>
      <c r="R400" s="259"/>
      <c r="S400" s="259"/>
      <c r="T400" s="260"/>
      <c r="AT400" s="261" t="s">
        <v>270</v>
      </c>
      <c r="AU400" s="261" t="s">
        <v>92</v>
      </c>
      <c r="AV400" s="12" t="s">
        <v>92</v>
      </c>
      <c r="AW400" s="12" t="s">
        <v>36</v>
      </c>
      <c r="AX400" s="12" t="s">
        <v>37</v>
      </c>
      <c r="AY400" s="261" t="s">
        <v>147</v>
      </c>
    </row>
    <row r="401" spans="2:65" s="1" customFormat="1" ht="21.6" customHeight="1">
      <c r="B401" s="38"/>
      <c r="C401" s="237" t="s">
        <v>692</v>
      </c>
      <c r="D401" s="237" t="s">
        <v>263</v>
      </c>
      <c r="E401" s="238" t="s">
        <v>693</v>
      </c>
      <c r="F401" s="239" t="s">
        <v>694</v>
      </c>
      <c r="G401" s="240" t="s">
        <v>266</v>
      </c>
      <c r="H401" s="241">
        <v>64.22</v>
      </c>
      <c r="I401" s="242"/>
      <c r="J401" s="243">
        <f>ROUND(I401*H401,1)</f>
        <v>0</v>
      </c>
      <c r="K401" s="239" t="s">
        <v>267</v>
      </c>
      <c r="L401" s="43"/>
      <c r="M401" s="244" t="s">
        <v>1</v>
      </c>
      <c r="N401" s="245" t="s">
        <v>48</v>
      </c>
      <c r="O401" s="86"/>
      <c r="P401" s="246">
        <f>O401*H401</f>
        <v>0</v>
      </c>
      <c r="Q401" s="246">
        <v>0.08425</v>
      </c>
      <c r="R401" s="246">
        <f>Q401*H401</f>
        <v>5.410535</v>
      </c>
      <c r="S401" s="246">
        <v>0</v>
      </c>
      <c r="T401" s="247">
        <f>S401*H401</f>
        <v>0</v>
      </c>
      <c r="AR401" s="248" t="s">
        <v>268</v>
      </c>
      <c r="AT401" s="248" t="s">
        <v>263</v>
      </c>
      <c r="AU401" s="248" t="s">
        <v>92</v>
      </c>
      <c r="AY401" s="17" t="s">
        <v>147</v>
      </c>
      <c r="BE401" s="249">
        <f>IF(N401="základní",J401,0)</f>
        <v>0</v>
      </c>
      <c r="BF401" s="249">
        <f>IF(N401="snížená",J401,0)</f>
        <v>0</v>
      </c>
      <c r="BG401" s="249">
        <f>IF(N401="zákl. přenesená",J401,0)</f>
        <v>0</v>
      </c>
      <c r="BH401" s="249">
        <f>IF(N401="sníž. přenesená",J401,0)</f>
        <v>0</v>
      </c>
      <c r="BI401" s="249">
        <f>IF(N401="nulová",J401,0)</f>
        <v>0</v>
      </c>
      <c r="BJ401" s="17" t="s">
        <v>37</v>
      </c>
      <c r="BK401" s="249">
        <f>ROUND(I401*H401,1)</f>
        <v>0</v>
      </c>
      <c r="BL401" s="17" t="s">
        <v>268</v>
      </c>
      <c r="BM401" s="248" t="s">
        <v>695</v>
      </c>
    </row>
    <row r="402" spans="2:51" s="14" customFormat="1" ht="12">
      <c r="B402" s="273"/>
      <c r="C402" s="274"/>
      <c r="D402" s="252" t="s">
        <v>270</v>
      </c>
      <c r="E402" s="275" t="s">
        <v>1</v>
      </c>
      <c r="F402" s="276" t="s">
        <v>696</v>
      </c>
      <c r="G402" s="274"/>
      <c r="H402" s="275" t="s">
        <v>1</v>
      </c>
      <c r="I402" s="277"/>
      <c r="J402" s="274"/>
      <c r="K402" s="274"/>
      <c r="L402" s="278"/>
      <c r="M402" s="279"/>
      <c r="N402" s="280"/>
      <c r="O402" s="280"/>
      <c r="P402" s="280"/>
      <c r="Q402" s="280"/>
      <c r="R402" s="280"/>
      <c r="S402" s="280"/>
      <c r="T402" s="281"/>
      <c r="AT402" s="282" t="s">
        <v>270</v>
      </c>
      <c r="AU402" s="282" t="s">
        <v>92</v>
      </c>
      <c r="AV402" s="14" t="s">
        <v>37</v>
      </c>
      <c r="AW402" s="14" t="s">
        <v>36</v>
      </c>
      <c r="AX402" s="14" t="s">
        <v>83</v>
      </c>
      <c r="AY402" s="282" t="s">
        <v>147</v>
      </c>
    </row>
    <row r="403" spans="2:51" s="12" customFormat="1" ht="12">
      <c r="B403" s="250"/>
      <c r="C403" s="251"/>
      <c r="D403" s="252" t="s">
        <v>270</v>
      </c>
      <c r="E403" s="253" t="s">
        <v>1</v>
      </c>
      <c r="F403" s="254" t="s">
        <v>697</v>
      </c>
      <c r="G403" s="251"/>
      <c r="H403" s="255">
        <v>73.42</v>
      </c>
      <c r="I403" s="256"/>
      <c r="J403" s="251"/>
      <c r="K403" s="251"/>
      <c r="L403" s="257"/>
      <c r="M403" s="258"/>
      <c r="N403" s="259"/>
      <c r="O403" s="259"/>
      <c r="P403" s="259"/>
      <c r="Q403" s="259"/>
      <c r="R403" s="259"/>
      <c r="S403" s="259"/>
      <c r="T403" s="260"/>
      <c r="AT403" s="261" t="s">
        <v>270</v>
      </c>
      <c r="AU403" s="261" t="s">
        <v>92</v>
      </c>
      <c r="AV403" s="12" t="s">
        <v>92</v>
      </c>
      <c r="AW403" s="12" t="s">
        <v>36</v>
      </c>
      <c r="AX403" s="12" t="s">
        <v>83</v>
      </c>
      <c r="AY403" s="261" t="s">
        <v>147</v>
      </c>
    </row>
    <row r="404" spans="2:51" s="12" customFormat="1" ht="12">
      <c r="B404" s="250"/>
      <c r="C404" s="251"/>
      <c r="D404" s="252" t="s">
        <v>270</v>
      </c>
      <c r="E404" s="253" t="s">
        <v>1</v>
      </c>
      <c r="F404" s="254" t="s">
        <v>698</v>
      </c>
      <c r="G404" s="251"/>
      <c r="H404" s="255">
        <v>-9.2</v>
      </c>
      <c r="I404" s="256"/>
      <c r="J404" s="251"/>
      <c r="K404" s="251"/>
      <c r="L404" s="257"/>
      <c r="M404" s="258"/>
      <c r="N404" s="259"/>
      <c r="O404" s="259"/>
      <c r="P404" s="259"/>
      <c r="Q404" s="259"/>
      <c r="R404" s="259"/>
      <c r="S404" s="259"/>
      <c r="T404" s="260"/>
      <c r="AT404" s="261" t="s">
        <v>270</v>
      </c>
      <c r="AU404" s="261" t="s">
        <v>92</v>
      </c>
      <c r="AV404" s="12" t="s">
        <v>92</v>
      </c>
      <c r="AW404" s="12" t="s">
        <v>36</v>
      </c>
      <c r="AX404" s="12" t="s">
        <v>83</v>
      </c>
      <c r="AY404" s="261" t="s">
        <v>147</v>
      </c>
    </row>
    <row r="405" spans="2:51" s="13" customFormat="1" ht="12">
      <c r="B405" s="262"/>
      <c r="C405" s="263"/>
      <c r="D405" s="252" t="s">
        <v>270</v>
      </c>
      <c r="E405" s="264" t="s">
        <v>230</v>
      </c>
      <c r="F405" s="265" t="s">
        <v>272</v>
      </c>
      <c r="G405" s="263"/>
      <c r="H405" s="266">
        <v>64.22</v>
      </c>
      <c r="I405" s="267"/>
      <c r="J405" s="263"/>
      <c r="K405" s="263"/>
      <c r="L405" s="268"/>
      <c r="M405" s="269"/>
      <c r="N405" s="270"/>
      <c r="O405" s="270"/>
      <c r="P405" s="270"/>
      <c r="Q405" s="270"/>
      <c r="R405" s="270"/>
      <c r="S405" s="270"/>
      <c r="T405" s="271"/>
      <c r="AT405" s="272" t="s">
        <v>270</v>
      </c>
      <c r="AU405" s="272" t="s">
        <v>92</v>
      </c>
      <c r="AV405" s="13" t="s">
        <v>268</v>
      </c>
      <c r="AW405" s="13" t="s">
        <v>36</v>
      </c>
      <c r="AX405" s="13" t="s">
        <v>37</v>
      </c>
      <c r="AY405" s="272" t="s">
        <v>147</v>
      </c>
    </row>
    <row r="406" spans="2:65" s="1" customFormat="1" ht="21.6" customHeight="1">
      <c r="B406" s="38"/>
      <c r="C406" s="294" t="s">
        <v>699</v>
      </c>
      <c r="D406" s="294" t="s">
        <v>473</v>
      </c>
      <c r="E406" s="295" t="s">
        <v>700</v>
      </c>
      <c r="F406" s="296" t="s">
        <v>701</v>
      </c>
      <c r="G406" s="297" t="s">
        <v>266</v>
      </c>
      <c r="H406" s="298">
        <v>67.431</v>
      </c>
      <c r="I406" s="299"/>
      <c r="J406" s="300">
        <f>ROUND(I406*H406,1)</f>
        <v>0</v>
      </c>
      <c r="K406" s="296" t="s">
        <v>1</v>
      </c>
      <c r="L406" s="301"/>
      <c r="M406" s="302" t="s">
        <v>1</v>
      </c>
      <c r="N406" s="303" t="s">
        <v>48</v>
      </c>
      <c r="O406" s="86"/>
      <c r="P406" s="246">
        <f>O406*H406</f>
        <v>0</v>
      </c>
      <c r="Q406" s="246">
        <v>0.12955</v>
      </c>
      <c r="R406" s="246">
        <f>Q406*H406</f>
        <v>8.73568605</v>
      </c>
      <c r="S406" s="246">
        <v>0</v>
      </c>
      <c r="T406" s="247">
        <f>S406*H406</f>
        <v>0</v>
      </c>
      <c r="AR406" s="248" t="s">
        <v>303</v>
      </c>
      <c r="AT406" s="248" t="s">
        <v>473</v>
      </c>
      <c r="AU406" s="248" t="s">
        <v>92</v>
      </c>
      <c r="AY406" s="17" t="s">
        <v>147</v>
      </c>
      <c r="BE406" s="249">
        <f>IF(N406="základní",J406,0)</f>
        <v>0</v>
      </c>
      <c r="BF406" s="249">
        <f>IF(N406="snížená",J406,0)</f>
        <v>0</v>
      </c>
      <c r="BG406" s="249">
        <f>IF(N406="zákl. přenesená",J406,0)</f>
        <v>0</v>
      </c>
      <c r="BH406" s="249">
        <f>IF(N406="sníž. přenesená",J406,0)</f>
        <v>0</v>
      </c>
      <c r="BI406" s="249">
        <f>IF(N406="nulová",J406,0)</f>
        <v>0</v>
      </c>
      <c r="BJ406" s="17" t="s">
        <v>37</v>
      </c>
      <c r="BK406" s="249">
        <f>ROUND(I406*H406,1)</f>
        <v>0</v>
      </c>
      <c r="BL406" s="17" t="s">
        <v>268</v>
      </c>
      <c r="BM406" s="248" t="s">
        <v>702</v>
      </c>
    </row>
    <row r="407" spans="2:51" s="12" customFormat="1" ht="12">
      <c r="B407" s="250"/>
      <c r="C407" s="251"/>
      <c r="D407" s="252" t="s">
        <v>270</v>
      </c>
      <c r="E407" s="253" t="s">
        <v>1</v>
      </c>
      <c r="F407" s="254" t="s">
        <v>703</v>
      </c>
      <c r="G407" s="251"/>
      <c r="H407" s="255">
        <v>67.431</v>
      </c>
      <c r="I407" s="256"/>
      <c r="J407" s="251"/>
      <c r="K407" s="251"/>
      <c r="L407" s="257"/>
      <c r="M407" s="258"/>
      <c r="N407" s="259"/>
      <c r="O407" s="259"/>
      <c r="P407" s="259"/>
      <c r="Q407" s="259"/>
      <c r="R407" s="259"/>
      <c r="S407" s="259"/>
      <c r="T407" s="260"/>
      <c r="AT407" s="261" t="s">
        <v>270</v>
      </c>
      <c r="AU407" s="261" t="s">
        <v>92</v>
      </c>
      <c r="AV407" s="12" t="s">
        <v>92</v>
      </c>
      <c r="AW407" s="12" t="s">
        <v>36</v>
      </c>
      <c r="AX407" s="12" t="s">
        <v>37</v>
      </c>
      <c r="AY407" s="261" t="s">
        <v>147</v>
      </c>
    </row>
    <row r="408" spans="2:65" s="1" customFormat="1" ht="32.4" customHeight="1">
      <c r="B408" s="38"/>
      <c r="C408" s="237" t="s">
        <v>704</v>
      </c>
      <c r="D408" s="237" t="s">
        <v>263</v>
      </c>
      <c r="E408" s="238" t="s">
        <v>705</v>
      </c>
      <c r="F408" s="239" t="s">
        <v>706</v>
      </c>
      <c r="G408" s="240" t="s">
        <v>266</v>
      </c>
      <c r="H408" s="241">
        <v>73.815</v>
      </c>
      <c r="I408" s="242"/>
      <c r="J408" s="243">
        <f>ROUND(I408*H408,1)</f>
        <v>0</v>
      </c>
      <c r="K408" s="239" t="s">
        <v>267</v>
      </c>
      <c r="L408" s="43"/>
      <c r="M408" s="244" t="s">
        <v>1</v>
      </c>
      <c r="N408" s="245" t="s">
        <v>48</v>
      </c>
      <c r="O408" s="86"/>
      <c r="P408" s="246">
        <f>O408*H408</f>
        <v>0</v>
      </c>
      <c r="Q408" s="246">
        <v>0.101</v>
      </c>
      <c r="R408" s="246">
        <f>Q408*H408</f>
        <v>7.455315000000001</v>
      </c>
      <c r="S408" s="246">
        <v>0</v>
      </c>
      <c r="T408" s="247">
        <f>S408*H408</f>
        <v>0</v>
      </c>
      <c r="AR408" s="248" t="s">
        <v>268</v>
      </c>
      <c r="AT408" s="248" t="s">
        <v>263</v>
      </c>
      <c r="AU408" s="248" t="s">
        <v>92</v>
      </c>
      <c r="AY408" s="17" t="s">
        <v>147</v>
      </c>
      <c r="BE408" s="249">
        <f>IF(N408="základní",J408,0)</f>
        <v>0</v>
      </c>
      <c r="BF408" s="249">
        <f>IF(N408="snížená",J408,0)</f>
        <v>0</v>
      </c>
      <c r="BG408" s="249">
        <f>IF(N408="zákl. přenesená",J408,0)</f>
        <v>0</v>
      </c>
      <c r="BH408" s="249">
        <f>IF(N408="sníž. přenesená",J408,0)</f>
        <v>0</v>
      </c>
      <c r="BI408" s="249">
        <f>IF(N408="nulová",J408,0)</f>
        <v>0</v>
      </c>
      <c r="BJ408" s="17" t="s">
        <v>37</v>
      </c>
      <c r="BK408" s="249">
        <f>ROUND(I408*H408,1)</f>
        <v>0</v>
      </c>
      <c r="BL408" s="17" t="s">
        <v>268</v>
      </c>
      <c r="BM408" s="248" t="s">
        <v>707</v>
      </c>
    </row>
    <row r="409" spans="2:51" s="14" customFormat="1" ht="12">
      <c r="B409" s="273"/>
      <c r="C409" s="274"/>
      <c r="D409" s="252" t="s">
        <v>270</v>
      </c>
      <c r="E409" s="275" t="s">
        <v>1</v>
      </c>
      <c r="F409" s="276" t="s">
        <v>708</v>
      </c>
      <c r="G409" s="274"/>
      <c r="H409" s="275" t="s">
        <v>1</v>
      </c>
      <c r="I409" s="277"/>
      <c r="J409" s="274"/>
      <c r="K409" s="274"/>
      <c r="L409" s="278"/>
      <c r="M409" s="279"/>
      <c r="N409" s="280"/>
      <c r="O409" s="280"/>
      <c r="P409" s="280"/>
      <c r="Q409" s="280"/>
      <c r="R409" s="280"/>
      <c r="S409" s="280"/>
      <c r="T409" s="281"/>
      <c r="AT409" s="282" t="s">
        <v>270</v>
      </c>
      <c r="AU409" s="282" t="s">
        <v>92</v>
      </c>
      <c r="AV409" s="14" t="s">
        <v>37</v>
      </c>
      <c r="AW409" s="14" t="s">
        <v>36</v>
      </c>
      <c r="AX409" s="14" t="s">
        <v>83</v>
      </c>
      <c r="AY409" s="282" t="s">
        <v>147</v>
      </c>
    </row>
    <row r="410" spans="2:51" s="12" customFormat="1" ht="12">
      <c r="B410" s="250"/>
      <c r="C410" s="251"/>
      <c r="D410" s="252" t="s">
        <v>270</v>
      </c>
      <c r="E410" s="253" t="s">
        <v>1</v>
      </c>
      <c r="F410" s="254" t="s">
        <v>709</v>
      </c>
      <c r="G410" s="251"/>
      <c r="H410" s="255">
        <v>75.24</v>
      </c>
      <c r="I410" s="256"/>
      <c r="J410" s="251"/>
      <c r="K410" s="251"/>
      <c r="L410" s="257"/>
      <c r="M410" s="258"/>
      <c r="N410" s="259"/>
      <c r="O410" s="259"/>
      <c r="P410" s="259"/>
      <c r="Q410" s="259"/>
      <c r="R410" s="259"/>
      <c r="S410" s="259"/>
      <c r="T410" s="260"/>
      <c r="AT410" s="261" t="s">
        <v>270</v>
      </c>
      <c r="AU410" s="261" t="s">
        <v>92</v>
      </c>
      <c r="AV410" s="12" t="s">
        <v>92</v>
      </c>
      <c r="AW410" s="12" t="s">
        <v>36</v>
      </c>
      <c r="AX410" s="12" t="s">
        <v>83</v>
      </c>
      <c r="AY410" s="261" t="s">
        <v>147</v>
      </c>
    </row>
    <row r="411" spans="2:51" s="12" customFormat="1" ht="12">
      <c r="B411" s="250"/>
      <c r="C411" s="251"/>
      <c r="D411" s="252" t="s">
        <v>270</v>
      </c>
      <c r="E411" s="253" t="s">
        <v>1</v>
      </c>
      <c r="F411" s="254" t="s">
        <v>710</v>
      </c>
      <c r="G411" s="251"/>
      <c r="H411" s="255">
        <v>-1.425</v>
      </c>
      <c r="I411" s="256"/>
      <c r="J411" s="251"/>
      <c r="K411" s="251"/>
      <c r="L411" s="257"/>
      <c r="M411" s="258"/>
      <c r="N411" s="259"/>
      <c r="O411" s="259"/>
      <c r="P411" s="259"/>
      <c r="Q411" s="259"/>
      <c r="R411" s="259"/>
      <c r="S411" s="259"/>
      <c r="T411" s="260"/>
      <c r="AT411" s="261" t="s">
        <v>270</v>
      </c>
      <c r="AU411" s="261" t="s">
        <v>92</v>
      </c>
      <c r="AV411" s="12" t="s">
        <v>92</v>
      </c>
      <c r="AW411" s="12" t="s">
        <v>36</v>
      </c>
      <c r="AX411" s="12" t="s">
        <v>83</v>
      </c>
      <c r="AY411" s="261" t="s">
        <v>147</v>
      </c>
    </row>
    <row r="412" spans="2:51" s="13" customFormat="1" ht="12">
      <c r="B412" s="262"/>
      <c r="C412" s="263"/>
      <c r="D412" s="252" t="s">
        <v>270</v>
      </c>
      <c r="E412" s="264" t="s">
        <v>158</v>
      </c>
      <c r="F412" s="265" t="s">
        <v>272</v>
      </c>
      <c r="G412" s="263"/>
      <c r="H412" s="266">
        <v>73.815</v>
      </c>
      <c r="I412" s="267"/>
      <c r="J412" s="263"/>
      <c r="K412" s="263"/>
      <c r="L412" s="268"/>
      <c r="M412" s="269"/>
      <c r="N412" s="270"/>
      <c r="O412" s="270"/>
      <c r="P412" s="270"/>
      <c r="Q412" s="270"/>
      <c r="R412" s="270"/>
      <c r="S412" s="270"/>
      <c r="T412" s="271"/>
      <c r="AT412" s="272" t="s">
        <v>270</v>
      </c>
      <c r="AU412" s="272" t="s">
        <v>92</v>
      </c>
      <c r="AV412" s="13" t="s">
        <v>268</v>
      </c>
      <c r="AW412" s="13" t="s">
        <v>36</v>
      </c>
      <c r="AX412" s="13" t="s">
        <v>37</v>
      </c>
      <c r="AY412" s="272" t="s">
        <v>147</v>
      </c>
    </row>
    <row r="413" spans="2:65" s="1" customFormat="1" ht="21.6" customHeight="1">
      <c r="B413" s="38"/>
      <c r="C413" s="294" t="s">
        <v>711</v>
      </c>
      <c r="D413" s="294" t="s">
        <v>473</v>
      </c>
      <c r="E413" s="295" t="s">
        <v>712</v>
      </c>
      <c r="F413" s="296" t="s">
        <v>713</v>
      </c>
      <c r="G413" s="297" t="s">
        <v>266</v>
      </c>
      <c r="H413" s="298">
        <v>75.291</v>
      </c>
      <c r="I413" s="299"/>
      <c r="J413" s="300">
        <f>ROUND(I413*H413,1)</f>
        <v>0</v>
      </c>
      <c r="K413" s="296" t="s">
        <v>1</v>
      </c>
      <c r="L413" s="301"/>
      <c r="M413" s="302" t="s">
        <v>1</v>
      </c>
      <c r="N413" s="303" t="s">
        <v>48</v>
      </c>
      <c r="O413" s="86"/>
      <c r="P413" s="246">
        <f>O413*H413</f>
        <v>0</v>
      </c>
      <c r="Q413" s="246">
        <v>0.09375</v>
      </c>
      <c r="R413" s="246">
        <f>Q413*H413</f>
        <v>7.05853125</v>
      </c>
      <c r="S413" s="246">
        <v>0</v>
      </c>
      <c r="T413" s="247">
        <f>S413*H413</f>
        <v>0</v>
      </c>
      <c r="AR413" s="248" t="s">
        <v>303</v>
      </c>
      <c r="AT413" s="248" t="s">
        <v>473</v>
      </c>
      <c r="AU413" s="248" t="s">
        <v>92</v>
      </c>
      <c r="AY413" s="17" t="s">
        <v>147</v>
      </c>
      <c r="BE413" s="249">
        <f>IF(N413="základní",J413,0)</f>
        <v>0</v>
      </c>
      <c r="BF413" s="249">
        <f>IF(N413="snížená",J413,0)</f>
        <v>0</v>
      </c>
      <c r="BG413" s="249">
        <f>IF(N413="zákl. přenesená",J413,0)</f>
        <v>0</v>
      </c>
      <c r="BH413" s="249">
        <f>IF(N413="sníž. přenesená",J413,0)</f>
        <v>0</v>
      </c>
      <c r="BI413" s="249">
        <f>IF(N413="nulová",J413,0)</f>
        <v>0</v>
      </c>
      <c r="BJ413" s="17" t="s">
        <v>37</v>
      </c>
      <c r="BK413" s="249">
        <f>ROUND(I413*H413,1)</f>
        <v>0</v>
      </c>
      <c r="BL413" s="17" t="s">
        <v>268</v>
      </c>
      <c r="BM413" s="248" t="s">
        <v>714</v>
      </c>
    </row>
    <row r="414" spans="2:51" s="12" customFormat="1" ht="12">
      <c r="B414" s="250"/>
      <c r="C414" s="251"/>
      <c r="D414" s="252" t="s">
        <v>270</v>
      </c>
      <c r="E414" s="253" t="s">
        <v>1</v>
      </c>
      <c r="F414" s="254" t="s">
        <v>715</v>
      </c>
      <c r="G414" s="251"/>
      <c r="H414" s="255">
        <v>75.291</v>
      </c>
      <c r="I414" s="256"/>
      <c r="J414" s="251"/>
      <c r="K414" s="251"/>
      <c r="L414" s="257"/>
      <c r="M414" s="258"/>
      <c r="N414" s="259"/>
      <c r="O414" s="259"/>
      <c r="P414" s="259"/>
      <c r="Q414" s="259"/>
      <c r="R414" s="259"/>
      <c r="S414" s="259"/>
      <c r="T414" s="260"/>
      <c r="AT414" s="261" t="s">
        <v>270</v>
      </c>
      <c r="AU414" s="261" t="s">
        <v>92</v>
      </c>
      <c r="AV414" s="12" t="s">
        <v>92</v>
      </c>
      <c r="AW414" s="12" t="s">
        <v>36</v>
      </c>
      <c r="AX414" s="12" t="s">
        <v>37</v>
      </c>
      <c r="AY414" s="261" t="s">
        <v>147</v>
      </c>
    </row>
    <row r="415" spans="2:65" s="1" customFormat="1" ht="14.4" customHeight="1">
      <c r="B415" s="38"/>
      <c r="C415" s="237" t="s">
        <v>716</v>
      </c>
      <c r="D415" s="237" t="s">
        <v>263</v>
      </c>
      <c r="E415" s="238" t="s">
        <v>717</v>
      </c>
      <c r="F415" s="239" t="s">
        <v>718</v>
      </c>
      <c r="G415" s="240" t="s">
        <v>266</v>
      </c>
      <c r="H415" s="241">
        <v>8.25</v>
      </c>
      <c r="I415" s="242"/>
      <c r="J415" s="243">
        <f>ROUND(I415*H415,1)</f>
        <v>0</v>
      </c>
      <c r="K415" s="239" t="s">
        <v>267</v>
      </c>
      <c r="L415" s="43"/>
      <c r="M415" s="244" t="s">
        <v>1</v>
      </c>
      <c r="N415" s="245" t="s">
        <v>48</v>
      </c>
      <c r="O415" s="86"/>
      <c r="P415" s="246">
        <f>O415*H415</f>
        <v>0</v>
      </c>
      <c r="Q415" s="246">
        <v>0</v>
      </c>
      <c r="R415" s="246">
        <f>Q415*H415</f>
        <v>0</v>
      </c>
      <c r="S415" s="246">
        <v>0</v>
      </c>
      <c r="T415" s="247">
        <f>S415*H415</f>
        <v>0</v>
      </c>
      <c r="AR415" s="248" t="s">
        <v>268</v>
      </c>
      <c r="AT415" s="248" t="s">
        <v>263</v>
      </c>
      <c r="AU415" s="248" t="s">
        <v>92</v>
      </c>
      <c r="AY415" s="17" t="s">
        <v>147</v>
      </c>
      <c r="BE415" s="249">
        <f>IF(N415="základní",J415,0)</f>
        <v>0</v>
      </c>
      <c r="BF415" s="249">
        <f>IF(N415="snížená",J415,0)</f>
        <v>0</v>
      </c>
      <c r="BG415" s="249">
        <f>IF(N415="zákl. přenesená",J415,0)</f>
        <v>0</v>
      </c>
      <c r="BH415" s="249">
        <f>IF(N415="sníž. přenesená",J415,0)</f>
        <v>0</v>
      </c>
      <c r="BI415" s="249">
        <f>IF(N415="nulová",J415,0)</f>
        <v>0</v>
      </c>
      <c r="BJ415" s="17" t="s">
        <v>37</v>
      </c>
      <c r="BK415" s="249">
        <f>ROUND(I415*H415,1)</f>
        <v>0</v>
      </c>
      <c r="BL415" s="17" t="s">
        <v>268</v>
      </c>
      <c r="BM415" s="248" t="s">
        <v>719</v>
      </c>
    </row>
    <row r="416" spans="2:51" s="14" customFormat="1" ht="12">
      <c r="B416" s="273"/>
      <c r="C416" s="274"/>
      <c r="D416" s="252" t="s">
        <v>270</v>
      </c>
      <c r="E416" s="275" t="s">
        <v>1</v>
      </c>
      <c r="F416" s="276" t="s">
        <v>720</v>
      </c>
      <c r="G416" s="274"/>
      <c r="H416" s="275" t="s">
        <v>1</v>
      </c>
      <c r="I416" s="277"/>
      <c r="J416" s="274"/>
      <c r="K416" s="274"/>
      <c r="L416" s="278"/>
      <c r="M416" s="279"/>
      <c r="N416" s="280"/>
      <c r="O416" s="280"/>
      <c r="P416" s="280"/>
      <c r="Q416" s="280"/>
      <c r="R416" s="280"/>
      <c r="S416" s="280"/>
      <c r="T416" s="281"/>
      <c r="AT416" s="282" t="s">
        <v>270</v>
      </c>
      <c r="AU416" s="282" t="s">
        <v>92</v>
      </c>
      <c r="AV416" s="14" t="s">
        <v>37</v>
      </c>
      <c r="AW416" s="14" t="s">
        <v>36</v>
      </c>
      <c r="AX416" s="14" t="s">
        <v>83</v>
      </c>
      <c r="AY416" s="282" t="s">
        <v>147</v>
      </c>
    </row>
    <row r="417" spans="2:51" s="12" customFormat="1" ht="12">
      <c r="B417" s="250"/>
      <c r="C417" s="251"/>
      <c r="D417" s="252" t="s">
        <v>270</v>
      </c>
      <c r="E417" s="253" t="s">
        <v>222</v>
      </c>
      <c r="F417" s="254" t="s">
        <v>721</v>
      </c>
      <c r="G417" s="251"/>
      <c r="H417" s="255">
        <v>8.25</v>
      </c>
      <c r="I417" s="256"/>
      <c r="J417" s="251"/>
      <c r="K417" s="251"/>
      <c r="L417" s="257"/>
      <c r="M417" s="258"/>
      <c r="N417" s="259"/>
      <c r="O417" s="259"/>
      <c r="P417" s="259"/>
      <c r="Q417" s="259"/>
      <c r="R417" s="259"/>
      <c r="S417" s="259"/>
      <c r="T417" s="260"/>
      <c r="AT417" s="261" t="s">
        <v>270</v>
      </c>
      <c r="AU417" s="261" t="s">
        <v>92</v>
      </c>
      <c r="AV417" s="12" t="s">
        <v>92</v>
      </c>
      <c r="AW417" s="12" t="s">
        <v>36</v>
      </c>
      <c r="AX417" s="12" t="s">
        <v>37</v>
      </c>
      <c r="AY417" s="261" t="s">
        <v>147</v>
      </c>
    </row>
    <row r="418" spans="2:65" s="1" customFormat="1" ht="21.6" customHeight="1">
      <c r="B418" s="38"/>
      <c r="C418" s="294" t="s">
        <v>722</v>
      </c>
      <c r="D418" s="294" t="s">
        <v>473</v>
      </c>
      <c r="E418" s="295" t="s">
        <v>474</v>
      </c>
      <c r="F418" s="296" t="s">
        <v>475</v>
      </c>
      <c r="G418" s="297" t="s">
        <v>300</v>
      </c>
      <c r="H418" s="298">
        <v>2.277</v>
      </c>
      <c r="I418" s="299"/>
      <c r="J418" s="300">
        <f>ROUND(I418*H418,1)</f>
        <v>0</v>
      </c>
      <c r="K418" s="296" t="s">
        <v>1</v>
      </c>
      <c r="L418" s="301"/>
      <c r="M418" s="302" t="s">
        <v>1</v>
      </c>
      <c r="N418" s="303" t="s">
        <v>48</v>
      </c>
      <c r="O418" s="86"/>
      <c r="P418" s="246">
        <f>O418*H418</f>
        <v>0</v>
      </c>
      <c r="Q418" s="246">
        <v>0.95</v>
      </c>
      <c r="R418" s="246">
        <f>Q418*H418</f>
        <v>2.16315</v>
      </c>
      <c r="S418" s="246">
        <v>0</v>
      </c>
      <c r="T418" s="247">
        <f>S418*H418</f>
        <v>0</v>
      </c>
      <c r="AR418" s="248" t="s">
        <v>303</v>
      </c>
      <c r="AT418" s="248" t="s">
        <v>473</v>
      </c>
      <c r="AU418" s="248" t="s">
        <v>92</v>
      </c>
      <c r="AY418" s="17" t="s">
        <v>147</v>
      </c>
      <c r="BE418" s="249">
        <f>IF(N418="základní",J418,0)</f>
        <v>0</v>
      </c>
      <c r="BF418" s="249">
        <f>IF(N418="snížená",J418,0)</f>
        <v>0</v>
      </c>
      <c r="BG418" s="249">
        <f>IF(N418="zákl. přenesená",J418,0)</f>
        <v>0</v>
      </c>
      <c r="BH418" s="249">
        <f>IF(N418="sníž. přenesená",J418,0)</f>
        <v>0</v>
      </c>
      <c r="BI418" s="249">
        <f>IF(N418="nulová",J418,0)</f>
        <v>0</v>
      </c>
      <c r="BJ418" s="17" t="s">
        <v>37</v>
      </c>
      <c r="BK418" s="249">
        <f>ROUND(I418*H418,1)</f>
        <v>0</v>
      </c>
      <c r="BL418" s="17" t="s">
        <v>268</v>
      </c>
      <c r="BM418" s="248" t="s">
        <v>723</v>
      </c>
    </row>
    <row r="419" spans="2:51" s="14" customFormat="1" ht="12">
      <c r="B419" s="273"/>
      <c r="C419" s="274"/>
      <c r="D419" s="252" t="s">
        <v>270</v>
      </c>
      <c r="E419" s="275" t="s">
        <v>1</v>
      </c>
      <c r="F419" s="276" t="s">
        <v>724</v>
      </c>
      <c r="G419" s="274"/>
      <c r="H419" s="275" t="s">
        <v>1</v>
      </c>
      <c r="I419" s="277"/>
      <c r="J419" s="274"/>
      <c r="K419" s="274"/>
      <c r="L419" s="278"/>
      <c r="M419" s="279"/>
      <c r="N419" s="280"/>
      <c r="O419" s="280"/>
      <c r="P419" s="280"/>
      <c r="Q419" s="280"/>
      <c r="R419" s="280"/>
      <c r="S419" s="280"/>
      <c r="T419" s="281"/>
      <c r="AT419" s="282" t="s">
        <v>270</v>
      </c>
      <c r="AU419" s="282" t="s">
        <v>92</v>
      </c>
      <c r="AV419" s="14" t="s">
        <v>37</v>
      </c>
      <c r="AW419" s="14" t="s">
        <v>36</v>
      </c>
      <c r="AX419" s="14" t="s">
        <v>83</v>
      </c>
      <c r="AY419" s="282" t="s">
        <v>147</v>
      </c>
    </row>
    <row r="420" spans="2:51" s="12" customFormat="1" ht="12">
      <c r="B420" s="250"/>
      <c r="C420" s="251"/>
      <c r="D420" s="252" t="s">
        <v>270</v>
      </c>
      <c r="E420" s="253" t="s">
        <v>1</v>
      </c>
      <c r="F420" s="254" t="s">
        <v>725</v>
      </c>
      <c r="G420" s="251"/>
      <c r="H420" s="255">
        <v>2.121</v>
      </c>
      <c r="I420" s="256"/>
      <c r="J420" s="251"/>
      <c r="K420" s="251"/>
      <c r="L420" s="257"/>
      <c r="M420" s="258"/>
      <c r="N420" s="259"/>
      <c r="O420" s="259"/>
      <c r="P420" s="259"/>
      <c r="Q420" s="259"/>
      <c r="R420" s="259"/>
      <c r="S420" s="259"/>
      <c r="T420" s="260"/>
      <c r="AT420" s="261" t="s">
        <v>270</v>
      </c>
      <c r="AU420" s="261" t="s">
        <v>92</v>
      </c>
      <c r="AV420" s="12" t="s">
        <v>92</v>
      </c>
      <c r="AW420" s="12" t="s">
        <v>36</v>
      </c>
      <c r="AX420" s="12" t="s">
        <v>83</v>
      </c>
      <c r="AY420" s="261" t="s">
        <v>147</v>
      </c>
    </row>
    <row r="421" spans="2:51" s="12" customFormat="1" ht="12">
      <c r="B421" s="250"/>
      <c r="C421" s="251"/>
      <c r="D421" s="252" t="s">
        <v>270</v>
      </c>
      <c r="E421" s="253" t="s">
        <v>1</v>
      </c>
      <c r="F421" s="254" t="s">
        <v>726</v>
      </c>
      <c r="G421" s="251"/>
      <c r="H421" s="255">
        <v>0.156</v>
      </c>
      <c r="I421" s="256"/>
      <c r="J421" s="251"/>
      <c r="K421" s="251"/>
      <c r="L421" s="257"/>
      <c r="M421" s="258"/>
      <c r="N421" s="259"/>
      <c r="O421" s="259"/>
      <c r="P421" s="259"/>
      <c r="Q421" s="259"/>
      <c r="R421" s="259"/>
      <c r="S421" s="259"/>
      <c r="T421" s="260"/>
      <c r="AT421" s="261" t="s">
        <v>270</v>
      </c>
      <c r="AU421" s="261" t="s">
        <v>92</v>
      </c>
      <c r="AV421" s="12" t="s">
        <v>92</v>
      </c>
      <c r="AW421" s="12" t="s">
        <v>36</v>
      </c>
      <c r="AX421" s="12" t="s">
        <v>83</v>
      </c>
      <c r="AY421" s="261" t="s">
        <v>147</v>
      </c>
    </row>
    <row r="422" spans="2:51" s="13" customFormat="1" ht="12">
      <c r="B422" s="262"/>
      <c r="C422" s="263"/>
      <c r="D422" s="252" t="s">
        <v>270</v>
      </c>
      <c r="E422" s="264" t="s">
        <v>1</v>
      </c>
      <c r="F422" s="265" t="s">
        <v>272</v>
      </c>
      <c r="G422" s="263"/>
      <c r="H422" s="266">
        <v>2.277</v>
      </c>
      <c r="I422" s="267"/>
      <c r="J422" s="263"/>
      <c r="K422" s="263"/>
      <c r="L422" s="268"/>
      <c r="M422" s="269"/>
      <c r="N422" s="270"/>
      <c r="O422" s="270"/>
      <c r="P422" s="270"/>
      <c r="Q422" s="270"/>
      <c r="R422" s="270"/>
      <c r="S422" s="270"/>
      <c r="T422" s="271"/>
      <c r="AT422" s="272" t="s">
        <v>270</v>
      </c>
      <c r="AU422" s="272" t="s">
        <v>92</v>
      </c>
      <c r="AV422" s="13" t="s">
        <v>268</v>
      </c>
      <c r="AW422" s="13" t="s">
        <v>36</v>
      </c>
      <c r="AX422" s="13" t="s">
        <v>37</v>
      </c>
      <c r="AY422" s="272" t="s">
        <v>147</v>
      </c>
    </row>
    <row r="423" spans="2:63" s="10" customFormat="1" ht="22.8" customHeight="1">
      <c r="B423" s="207"/>
      <c r="C423" s="208"/>
      <c r="D423" s="209" t="s">
        <v>82</v>
      </c>
      <c r="E423" s="235" t="s">
        <v>292</v>
      </c>
      <c r="F423" s="235" t="s">
        <v>727</v>
      </c>
      <c r="G423" s="208"/>
      <c r="H423" s="208"/>
      <c r="I423" s="211"/>
      <c r="J423" s="236">
        <f>BK423</f>
        <v>0</v>
      </c>
      <c r="K423" s="208"/>
      <c r="L423" s="213"/>
      <c r="M423" s="231"/>
      <c r="N423" s="232"/>
      <c r="O423" s="232"/>
      <c r="P423" s="233">
        <f>SUM(P424:P425)</f>
        <v>0</v>
      </c>
      <c r="Q423" s="232"/>
      <c r="R423" s="233">
        <f>SUM(R424:R425)</f>
        <v>1.3612170000000001</v>
      </c>
      <c r="S423" s="232"/>
      <c r="T423" s="234">
        <f>SUM(T424:T425)</f>
        <v>0</v>
      </c>
      <c r="AR423" s="218" t="s">
        <v>37</v>
      </c>
      <c r="AT423" s="219" t="s">
        <v>82</v>
      </c>
      <c r="AU423" s="219" t="s">
        <v>37</v>
      </c>
      <c r="AY423" s="218" t="s">
        <v>147</v>
      </c>
      <c r="BK423" s="220">
        <f>SUM(BK424:BK425)</f>
        <v>0</v>
      </c>
    </row>
    <row r="424" spans="2:65" s="1" customFormat="1" ht="21.6" customHeight="1">
      <c r="B424" s="38"/>
      <c r="C424" s="237" t="s">
        <v>728</v>
      </c>
      <c r="D424" s="237" t="s">
        <v>263</v>
      </c>
      <c r="E424" s="238" t="s">
        <v>729</v>
      </c>
      <c r="F424" s="239" t="s">
        <v>730</v>
      </c>
      <c r="G424" s="240" t="s">
        <v>266</v>
      </c>
      <c r="H424" s="241">
        <v>7.41</v>
      </c>
      <c r="I424" s="242"/>
      <c r="J424" s="243">
        <f>ROUND(I424*H424,1)</f>
        <v>0</v>
      </c>
      <c r="K424" s="239" t="s">
        <v>267</v>
      </c>
      <c r="L424" s="43"/>
      <c r="M424" s="244" t="s">
        <v>1</v>
      </c>
      <c r="N424" s="245" t="s">
        <v>48</v>
      </c>
      <c r="O424" s="86"/>
      <c r="P424" s="246">
        <f>O424*H424</f>
        <v>0</v>
      </c>
      <c r="Q424" s="246">
        <v>0.1837</v>
      </c>
      <c r="R424" s="246">
        <f>Q424*H424</f>
        <v>1.3612170000000001</v>
      </c>
      <c r="S424" s="246">
        <v>0</v>
      </c>
      <c r="T424" s="247">
        <f>S424*H424</f>
        <v>0</v>
      </c>
      <c r="AR424" s="248" t="s">
        <v>268</v>
      </c>
      <c r="AT424" s="248" t="s">
        <v>263</v>
      </c>
      <c r="AU424" s="248" t="s">
        <v>92</v>
      </c>
      <c r="AY424" s="17" t="s">
        <v>147</v>
      </c>
      <c r="BE424" s="249">
        <f>IF(N424="základní",J424,0)</f>
        <v>0</v>
      </c>
      <c r="BF424" s="249">
        <f>IF(N424="snížená",J424,0)</f>
        <v>0</v>
      </c>
      <c r="BG424" s="249">
        <f>IF(N424="zákl. přenesená",J424,0)</f>
        <v>0</v>
      </c>
      <c r="BH424" s="249">
        <f>IF(N424="sníž. přenesená",J424,0)</f>
        <v>0</v>
      </c>
      <c r="BI424" s="249">
        <f>IF(N424="nulová",J424,0)</f>
        <v>0</v>
      </c>
      <c r="BJ424" s="17" t="s">
        <v>37</v>
      </c>
      <c r="BK424" s="249">
        <f>ROUND(I424*H424,1)</f>
        <v>0</v>
      </c>
      <c r="BL424" s="17" t="s">
        <v>268</v>
      </c>
      <c r="BM424" s="248" t="s">
        <v>731</v>
      </c>
    </row>
    <row r="425" spans="2:51" s="12" customFormat="1" ht="12">
      <c r="B425" s="250"/>
      <c r="C425" s="251"/>
      <c r="D425" s="252" t="s">
        <v>270</v>
      </c>
      <c r="E425" s="253" t="s">
        <v>170</v>
      </c>
      <c r="F425" s="254" t="s">
        <v>732</v>
      </c>
      <c r="G425" s="251"/>
      <c r="H425" s="255">
        <v>7.41</v>
      </c>
      <c r="I425" s="256"/>
      <c r="J425" s="251"/>
      <c r="K425" s="251"/>
      <c r="L425" s="257"/>
      <c r="M425" s="258"/>
      <c r="N425" s="259"/>
      <c r="O425" s="259"/>
      <c r="P425" s="259"/>
      <c r="Q425" s="259"/>
      <c r="R425" s="259"/>
      <c r="S425" s="259"/>
      <c r="T425" s="260"/>
      <c r="AT425" s="261" t="s">
        <v>270</v>
      </c>
      <c r="AU425" s="261" t="s">
        <v>92</v>
      </c>
      <c r="AV425" s="12" t="s">
        <v>92</v>
      </c>
      <c r="AW425" s="12" t="s">
        <v>36</v>
      </c>
      <c r="AX425" s="12" t="s">
        <v>37</v>
      </c>
      <c r="AY425" s="261" t="s">
        <v>147</v>
      </c>
    </row>
    <row r="426" spans="2:63" s="10" customFormat="1" ht="22.8" customHeight="1">
      <c r="B426" s="207"/>
      <c r="C426" s="208"/>
      <c r="D426" s="209" t="s">
        <v>82</v>
      </c>
      <c r="E426" s="235" t="s">
        <v>303</v>
      </c>
      <c r="F426" s="235" t="s">
        <v>733</v>
      </c>
      <c r="G426" s="208"/>
      <c r="H426" s="208"/>
      <c r="I426" s="211"/>
      <c r="J426" s="236">
        <f>BK426</f>
        <v>0</v>
      </c>
      <c r="K426" s="208"/>
      <c r="L426" s="213"/>
      <c r="M426" s="231"/>
      <c r="N426" s="232"/>
      <c r="O426" s="232"/>
      <c r="P426" s="233">
        <f>SUM(P427:P434)</f>
        <v>0</v>
      </c>
      <c r="Q426" s="232"/>
      <c r="R426" s="233">
        <f>SUM(R427:R434)</f>
        <v>1.6002800000000001</v>
      </c>
      <c r="S426" s="232"/>
      <c r="T426" s="234">
        <f>SUM(T427:T434)</f>
        <v>0.1</v>
      </c>
      <c r="AR426" s="218" t="s">
        <v>37</v>
      </c>
      <c r="AT426" s="219" t="s">
        <v>82</v>
      </c>
      <c r="AU426" s="219" t="s">
        <v>37</v>
      </c>
      <c r="AY426" s="218" t="s">
        <v>147</v>
      </c>
      <c r="BK426" s="220">
        <f>SUM(BK427:BK434)</f>
        <v>0</v>
      </c>
    </row>
    <row r="427" spans="2:65" s="1" customFormat="1" ht="21.6" customHeight="1">
      <c r="B427" s="38"/>
      <c r="C427" s="237" t="s">
        <v>734</v>
      </c>
      <c r="D427" s="237" t="s">
        <v>263</v>
      </c>
      <c r="E427" s="238" t="s">
        <v>735</v>
      </c>
      <c r="F427" s="239" t="s">
        <v>736</v>
      </c>
      <c r="G427" s="240" t="s">
        <v>516</v>
      </c>
      <c r="H427" s="241">
        <v>2</v>
      </c>
      <c r="I427" s="242"/>
      <c r="J427" s="243">
        <f>ROUND(I427*H427,1)</f>
        <v>0</v>
      </c>
      <c r="K427" s="239" t="s">
        <v>267</v>
      </c>
      <c r="L427" s="43"/>
      <c r="M427" s="244" t="s">
        <v>1</v>
      </c>
      <c r="N427" s="245" t="s">
        <v>48</v>
      </c>
      <c r="O427" s="86"/>
      <c r="P427" s="246">
        <f>O427*H427</f>
        <v>0</v>
      </c>
      <c r="Q427" s="246">
        <v>0</v>
      </c>
      <c r="R427" s="246">
        <f>Q427*H427</f>
        <v>0</v>
      </c>
      <c r="S427" s="246">
        <v>0.05</v>
      </c>
      <c r="T427" s="247">
        <f>S427*H427</f>
        <v>0.1</v>
      </c>
      <c r="AR427" s="248" t="s">
        <v>268</v>
      </c>
      <c r="AT427" s="248" t="s">
        <v>263</v>
      </c>
      <c r="AU427" s="248" t="s">
        <v>92</v>
      </c>
      <c r="AY427" s="17" t="s">
        <v>147</v>
      </c>
      <c r="BE427" s="249">
        <f>IF(N427="základní",J427,0)</f>
        <v>0</v>
      </c>
      <c r="BF427" s="249">
        <f>IF(N427="snížená",J427,0)</f>
        <v>0</v>
      </c>
      <c r="BG427" s="249">
        <f>IF(N427="zákl. přenesená",J427,0)</f>
        <v>0</v>
      </c>
      <c r="BH427" s="249">
        <f>IF(N427="sníž. přenesená",J427,0)</f>
        <v>0</v>
      </c>
      <c r="BI427" s="249">
        <f>IF(N427="nulová",J427,0)</f>
        <v>0</v>
      </c>
      <c r="BJ427" s="17" t="s">
        <v>37</v>
      </c>
      <c r="BK427" s="249">
        <f>ROUND(I427*H427,1)</f>
        <v>0</v>
      </c>
      <c r="BL427" s="17" t="s">
        <v>268</v>
      </c>
      <c r="BM427" s="248" t="s">
        <v>737</v>
      </c>
    </row>
    <row r="428" spans="2:65" s="1" customFormat="1" ht="21.6" customHeight="1">
      <c r="B428" s="38"/>
      <c r="C428" s="237" t="s">
        <v>738</v>
      </c>
      <c r="D428" s="237" t="s">
        <v>263</v>
      </c>
      <c r="E428" s="238" t="s">
        <v>739</v>
      </c>
      <c r="F428" s="239" t="s">
        <v>740</v>
      </c>
      <c r="G428" s="240" t="s">
        <v>516</v>
      </c>
      <c r="H428" s="241">
        <v>2</v>
      </c>
      <c r="I428" s="242"/>
      <c r="J428" s="243">
        <f>ROUND(I428*H428,1)</f>
        <v>0</v>
      </c>
      <c r="K428" s="239" t="s">
        <v>267</v>
      </c>
      <c r="L428" s="43"/>
      <c r="M428" s="244" t="s">
        <v>1</v>
      </c>
      <c r="N428" s="245" t="s">
        <v>48</v>
      </c>
      <c r="O428" s="86"/>
      <c r="P428" s="246">
        <f>O428*H428</f>
        <v>0</v>
      </c>
      <c r="Q428" s="246">
        <v>0.21734</v>
      </c>
      <c r="R428" s="246">
        <f>Q428*H428</f>
        <v>0.43468</v>
      </c>
      <c r="S428" s="246">
        <v>0</v>
      </c>
      <c r="T428" s="247">
        <f>S428*H428</f>
        <v>0</v>
      </c>
      <c r="AR428" s="248" t="s">
        <v>268</v>
      </c>
      <c r="AT428" s="248" t="s">
        <v>263</v>
      </c>
      <c r="AU428" s="248" t="s">
        <v>92</v>
      </c>
      <c r="AY428" s="17" t="s">
        <v>147</v>
      </c>
      <c r="BE428" s="249">
        <f>IF(N428="základní",J428,0)</f>
        <v>0</v>
      </c>
      <c r="BF428" s="249">
        <f>IF(N428="snížená",J428,0)</f>
        <v>0</v>
      </c>
      <c r="BG428" s="249">
        <f>IF(N428="zákl. přenesená",J428,0)</f>
        <v>0</v>
      </c>
      <c r="BH428" s="249">
        <f>IF(N428="sníž. přenesená",J428,0)</f>
        <v>0</v>
      </c>
      <c r="BI428" s="249">
        <f>IF(N428="nulová",J428,0)</f>
        <v>0</v>
      </c>
      <c r="BJ428" s="17" t="s">
        <v>37</v>
      </c>
      <c r="BK428" s="249">
        <f>ROUND(I428*H428,1)</f>
        <v>0</v>
      </c>
      <c r="BL428" s="17" t="s">
        <v>268</v>
      </c>
      <c r="BM428" s="248" t="s">
        <v>741</v>
      </c>
    </row>
    <row r="429" spans="2:51" s="12" customFormat="1" ht="12">
      <c r="B429" s="250"/>
      <c r="C429" s="251"/>
      <c r="D429" s="252" t="s">
        <v>270</v>
      </c>
      <c r="E429" s="253" t="s">
        <v>1</v>
      </c>
      <c r="F429" s="254" t="s">
        <v>742</v>
      </c>
      <c r="G429" s="251"/>
      <c r="H429" s="255">
        <v>2</v>
      </c>
      <c r="I429" s="256"/>
      <c r="J429" s="251"/>
      <c r="K429" s="251"/>
      <c r="L429" s="257"/>
      <c r="M429" s="258"/>
      <c r="N429" s="259"/>
      <c r="O429" s="259"/>
      <c r="P429" s="259"/>
      <c r="Q429" s="259"/>
      <c r="R429" s="259"/>
      <c r="S429" s="259"/>
      <c r="T429" s="260"/>
      <c r="AT429" s="261" t="s">
        <v>270</v>
      </c>
      <c r="AU429" s="261" t="s">
        <v>92</v>
      </c>
      <c r="AV429" s="12" t="s">
        <v>92</v>
      </c>
      <c r="AW429" s="12" t="s">
        <v>36</v>
      </c>
      <c r="AX429" s="12" t="s">
        <v>37</v>
      </c>
      <c r="AY429" s="261" t="s">
        <v>147</v>
      </c>
    </row>
    <row r="430" spans="2:65" s="1" customFormat="1" ht="21.6" customHeight="1">
      <c r="B430" s="38"/>
      <c r="C430" s="294" t="s">
        <v>743</v>
      </c>
      <c r="D430" s="294" t="s">
        <v>473</v>
      </c>
      <c r="E430" s="295" t="s">
        <v>744</v>
      </c>
      <c r="F430" s="296" t="s">
        <v>745</v>
      </c>
      <c r="G430" s="297" t="s">
        <v>516</v>
      </c>
      <c r="H430" s="298">
        <v>2</v>
      </c>
      <c r="I430" s="299"/>
      <c r="J430" s="300">
        <f>ROUND(I430*H430,1)</f>
        <v>0</v>
      </c>
      <c r="K430" s="296" t="s">
        <v>267</v>
      </c>
      <c r="L430" s="301"/>
      <c r="M430" s="302" t="s">
        <v>1</v>
      </c>
      <c r="N430" s="303" t="s">
        <v>48</v>
      </c>
      <c r="O430" s="86"/>
      <c r="P430" s="246">
        <f>O430*H430</f>
        <v>0</v>
      </c>
      <c r="Q430" s="246">
        <v>0.162</v>
      </c>
      <c r="R430" s="246">
        <f>Q430*H430</f>
        <v>0.324</v>
      </c>
      <c r="S430" s="246">
        <v>0</v>
      </c>
      <c r="T430" s="247">
        <f>S430*H430</f>
        <v>0</v>
      </c>
      <c r="AR430" s="248" t="s">
        <v>303</v>
      </c>
      <c r="AT430" s="248" t="s">
        <v>473</v>
      </c>
      <c r="AU430" s="248" t="s">
        <v>92</v>
      </c>
      <c r="AY430" s="17" t="s">
        <v>147</v>
      </c>
      <c r="BE430" s="249">
        <f>IF(N430="základní",J430,0)</f>
        <v>0</v>
      </c>
      <c r="BF430" s="249">
        <f>IF(N430="snížená",J430,0)</f>
        <v>0</v>
      </c>
      <c r="BG430" s="249">
        <f>IF(N430="zákl. přenesená",J430,0)</f>
        <v>0</v>
      </c>
      <c r="BH430" s="249">
        <f>IF(N430="sníž. přenesená",J430,0)</f>
        <v>0</v>
      </c>
      <c r="BI430" s="249">
        <f>IF(N430="nulová",J430,0)</f>
        <v>0</v>
      </c>
      <c r="BJ430" s="17" t="s">
        <v>37</v>
      </c>
      <c r="BK430" s="249">
        <f>ROUND(I430*H430,1)</f>
        <v>0</v>
      </c>
      <c r="BL430" s="17" t="s">
        <v>268</v>
      </c>
      <c r="BM430" s="248" t="s">
        <v>746</v>
      </c>
    </row>
    <row r="431" spans="2:51" s="12" customFormat="1" ht="12">
      <c r="B431" s="250"/>
      <c r="C431" s="251"/>
      <c r="D431" s="252" t="s">
        <v>270</v>
      </c>
      <c r="E431" s="253" t="s">
        <v>1</v>
      </c>
      <c r="F431" s="254" t="s">
        <v>747</v>
      </c>
      <c r="G431" s="251"/>
      <c r="H431" s="255">
        <v>2</v>
      </c>
      <c r="I431" s="256"/>
      <c r="J431" s="251"/>
      <c r="K431" s="251"/>
      <c r="L431" s="257"/>
      <c r="M431" s="258"/>
      <c r="N431" s="259"/>
      <c r="O431" s="259"/>
      <c r="P431" s="259"/>
      <c r="Q431" s="259"/>
      <c r="R431" s="259"/>
      <c r="S431" s="259"/>
      <c r="T431" s="260"/>
      <c r="AT431" s="261" t="s">
        <v>270</v>
      </c>
      <c r="AU431" s="261" t="s">
        <v>92</v>
      </c>
      <c r="AV431" s="12" t="s">
        <v>92</v>
      </c>
      <c r="AW431" s="12" t="s">
        <v>36</v>
      </c>
      <c r="AX431" s="12" t="s">
        <v>37</v>
      </c>
      <c r="AY431" s="261" t="s">
        <v>147</v>
      </c>
    </row>
    <row r="432" spans="2:65" s="1" customFormat="1" ht="21.6" customHeight="1">
      <c r="B432" s="38"/>
      <c r="C432" s="237" t="s">
        <v>748</v>
      </c>
      <c r="D432" s="237" t="s">
        <v>263</v>
      </c>
      <c r="E432" s="238" t="s">
        <v>749</v>
      </c>
      <c r="F432" s="239" t="s">
        <v>750</v>
      </c>
      <c r="G432" s="240" t="s">
        <v>516</v>
      </c>
      <c r="H432" s="241">
        <v>2</v>
      </c>
      <c r="I432" s="242"/>
      <c r="J432" s="243">
        <f>ROUND(I432*H432,1)</f>
        <v>0</v>
      </c>
      <c r="K432" s="239" t="s">
        <v>267</v>
      </c>
      <c r="L432" s="43"/>
      <c r="M432" s="244" t="s">
        <v>1</v>
      </c>
      <c r="N432" s="245" t="s">
        <v>48</v>
      </c>
      <c r="O432" s="86"/>
      <c r="P432" s="246">
        <f>O432*H432</f>
        <v>0</v>
      </c>
      <c r="Q432" s="246">
        <v>0.4208</v>
      </c>
      <c r="R432" s="246">
        <f>Q432*H432</f>
        <v>0.8416</v>
      </c>
      <c r="S432" s="246">
        <v>0</v>
      </c>
      <c r="T432" s="247">
        <f>S432*H432</f>
        <v>0</v>
      </c>
      <c r="AR432" s="248" t="s">
        <v>268</v>
      </c>
      <c r="AT432" s="248" t="s">
        <v>263</v>
      </c>
      <c r="AU432" s="248" t="s">
        <v>92</v>
      </c>
      <c r="AY432" s="17" t="s">
        <v>147</v>
      </c>
      <c r="BE432" s="249">
        <f>IF(N432="základní",J432,0)</f>
        <v>0</v>
      </c>
      <c r="BF432" s="249">
        <f>IF(N432="snížená",J432,0)</f>
        <v>0</v>
      </c>
      <c r="BG432" s="249">
        <f>IF(N432="zákl. přenesená",J432,0)</f>
        <v>0</v>
      </c>
      <c r="BH432" s="249">
        <f>IF(N432="sníž. přenesená",J432,0)</f>
        <v>0</v>
      </c>
      <c r="BI432" s="249">
        <f>IF(N432="nulová",J432,0)</f>
        <v>0</v>
      </c>
      <c r="BJ432" s="17" t="s">
        <v>37</v>
      </c>
      <c r="BK432" s="249">
        <f>ROUND(I432*H432,1)</f>
        <v>0</v>
      </c>
      <c r="BL432" s="17" t="s">
        <v>268</v>
      </c>
      <c r="BM432" s="248" t="s">
        <v>751</v>
      </c>
    </row>
    <row r="433" spans="2:51" s="14" customFormat="1" ht="12">
      <c r="B433" s="273"/>
      <c r="C433" s="274"/>
      <c r="D433" s="252" t="s">
        <v>270</v>
      </c>
      <c r="E433" s="275" t="s">
        <v>1</v>
      </c>
      <c r="F433" s="276" t="s">
        <v>752</v>
      </c>
      <c r="G433" s="274"/>
      <c r="H433" s="275" t="s">
        <v>1</v>
      </c>
      <c r="I433" s="277"/>
      <c r="J433" s="274"/>
      <c r="K433" s="274"/>
      <c r="L433" s="278"/>
      <c r="M433" s="279"/>
      <c r="N433" s="280"/>
      <c r="O433" s="280"/>
      <c r="P433" s="280"/>
      <c r="Q433" s="280"/>
      <c r="R433" s="280"/>
      <c r="S433" s="280"/>
      <c r="T433" s="281"/>
      <c r="AT433" s="282" t="s">
        <v>270</v>
      </c>
      <c r="AU433" s="282" t="s">
        <v>92</v>
      </c>
      <c r="AV433" s="14" t="s">
        <v>37</v>
      </c>
      <c r="AW433" s="14" t="s">
        <v>36</v>
      </c>
      <c r="AX433" s="14" t="s">
        <v>83</v>
      </c>
      <c r="AY433" s="282" t="s">
        <v>147</v>
      </c>
    </row>
    <row r="434" spans="2:51" s="12" customFormat="1" ht="12">
      <c r="B434" s="250"/>
      <c r="C434" s="251"/>
      <c r="D434" s="252" t="s">
        <v>270</v>
      </c>
      <c r="E434" s="253" t="s">
        <v>1</v>
      </c>
      <c r="F434" s="254" t="s">
        <v>753</v>
      </c>
      <c r="G434" s="251"/>
      <c r="H434" s="255">
        <v>2</v>
      </c>
      <c r="I434" s="256"/>
      <c r="J434" s="251"/>
      <c r="K434" s="251"/>
      <c r="L434" s="257"/>
      <c r="M434" s="258"/>
      <c r="N434" s="259"/>
      <c r="O434" s="259"/>
      <c r="P434" s="259"/>
      <c r="Q434" s="259"/>
      <c r="R434" s="259"/>
      <c r="S434" s="259"/>
      <c r="T434" s="260"/>
      <c r="AT434" s="261" t="s">
        <v>270</v>
      </c>
      <c r="AU434" s="261" t="s">
        <v>92</v>
      </c>
      <c r="AV434" s="12" t="s">
        <v>92</v>
      </c>
      <c r="AW434" s="12" t="s">
        <v>36</v>
      </c>
      <c r="AX434" s="12" t="s">
        <v>37</v>
      </c>
      <c r="AY434" s="261" t="s">
        <v>147</v>
      </c>
    </row>
    <row r="435" spans="2:63" s="10" customFormat="1" ht="22.8" customHeight="1">
      <c r="B435" s="207"/>
      <c r="C435" s="208"/>
      <c r="D435" s="209" t="s">
        <v>82</v>
      </c>
      <c r="E435" s="235" t="s">
        <v>211</v>
      </c>
      <c r="F435" s="235" t="s">
        <v>754</v>
      </c>
      <c r="G435" s="208"/>
      <c r="H435" s="208"/>
      <c r="I435" s="211"/>
      <c r="J435" s="236">
        <f>BK435</f>
        <v>0</v>
      </c>
      <c r="K435" s="208"/>
      <c r="L435" s="213"/>
      <c r="M435" s="231"/>
      <c r="N435" s="232"/>
      <c r="O435" s="232"/>
      <c r="P435" s="233">
        <f>P436+SUM(P437:P461)+P489+P553+P562</f>
        <v>0</v>
      </c>
      <c r="Q435" s="232"/>
      <c r="R435" s="233">
        <f>R436+SUM(R437:R461)+R489+R553+R562</f>
        <v>115.38131004000002</v>
      </c>
      <c r="S435" s="232"/>
      <c r="T435" s="234">
        <f>T436+SUM(T437:T461)+T489+T553+T562</f>
        <v>37.58404000000001</v>
      </c>
      <c r="AR435" s="218" t="s">
        <v>37</v>
      </c>
      <c r="AT435" s="219" t="s">
        <v>82</v>
      </c>
      <c r="AU435" s="219" t="s">
        <v>37</v>
      </c>
      <c r="AY435" s="218" t="s">
        <v>147</v>
      </c>
      <c r="BK435" s="220">
        <f>BK436+SUM(BK437:BK461)+BK489+BK553+BK562</f>
        <v>0</v>
      </c>
    </row>
    <row r="436" spans="2:65" s="1" customFormat="1" ht="21.6" customHeight="1">
      <c r="B436" s="38"/>
      <c r="C436" s="237" t="s">
        <v>755</v>
      </c>
      <c r="D436" s="237" t="s">
        <v>263</v>
      </c>
      <c r="E436" s="238" t="s">
        <v>756</v>
      </c>
      <c r="F436" s="239" t="s">
        <v>757</v>
      </c>
      <c r="G436" s="240" t="s">
        <v>516</v>
      </c>
      <c r="H436" s="241">
        <v>2</v>
      </c>
      <c r="I436" s="242"/>
      <c r="J436" s="243">
        <f>ROUND(I436*H436,1)</f>
        <v>0</v>
      </c>
      <c r="K436" s="239" t="s">
        <v>267</v>
      </c>
      <c r="L436" s="43"/>
      <c r="M436" s="244" t="s">
        <v>1</v>
      </c>
      <c r="N436" s="245" t="s">
        <v>48</v>
      </c>
      <c r="O436" s="86"/>
      <c r="P436" s="246">
        <f>O436*H436</f>
        <v>0</v>
      </c>
      <c r="Q436" s="246">
        <v>0.00112</v>
      </c>
      <c r="R436" s="246">
        <f>Q436*H436</f>
        <v>0.00224</v>
      </c>
      <c r="S436" s="246">
        <v>0</v>
      </c>
      <c r="T436" s="247">
        <f>S436*H436</f>
        <v>0</v>
      </c>
      <c r="AR436" s="248" t="s">
        <v>268</v>
      </c>
      <c r="AT436" s="248" t="s">
        <v>263</v>
      </c>
      <c r="AU436" s="248" t="s">
        <v>92</v>
      </c>
      <c r="AY436" s="17" t="s">
        <v>147</v>
      </c>
      <c r="BE436" s="249">
        <f>IF(N436="základní",J436,0)</f>
        <v>0</v>
      </c>
      <c r="BF436" s="249">
        <f>IF(N436="snížená",J436,0)</f>
        <v>0</v>
      </c>
      <c r="BG436" s="249">
        <f>IF(N436="zákl. přenesená",J436,0)</f>
        <v>0</v>
      </c>
      <c r="BH436" s="249">
        <f>IF(N436="sníž. přenesená",J436,0)</f>
        <v>0</v>
      </c>
      <c r="BI436" s="249">
        <f>IF(N436="nulová",J436,0)</f>
        <v>0</v>
      </c>
      <c r="BJ436" s="17" t="s">
        <v>37</v>
      </c>
      <c r="BK436" s="249">
        <f>ROUND(I436*H436,1)</f>
        <v>0</v>
      </c>
      <c r="BL436" s="17" t="s">
        <v>268</v>
      </c>
      <c r="BM436" s="248" t="s">
        <v>758</v>
      </c>
    </row>
    <row r="437" spans="2:51" s="12" customFormat="1" ht="12">
      <c r="B437" s="250"/>
      <c r="C437" s="251"/>
      <c r="D437" s="252" t="s">
        <v>270</v>
      </c>
      <c r="E437" s="253" t="s">
        <v>759</v>
      </c>
      <c r="F437" s="254" t="s">
        <v>760</v>
      </c>
      <c r="G437" s="251"/>
      <c r="H437" s="255">
        <v>2</v>
      </c>
      <c r="I437" s="256"/>
      <c r="J437" s="251"/>
      <c r="K437" s="251"/>
      <c r="L437" s="257"/>
      <c r="M437" s="258"/>
      <c r="N437" s="259"/>
      <c r="O437" s="259"/>
      <c r="P437" s="259"/>
      <c r="Q437" s="259"/>
      <c r="R437" s="259"/>
      <c r="S437" s="259"/>
      <c r="T437" s="260"/>
      <c r="AT437" s="261" t="s">
        <v>270</v>
      </c>
      <c r="AU437" s="261" t="s">
        <v>92</v>
      </c>
      <c r="AV437" s="12" t="s">
        <v>92</v>
      </c>
      <c r="AW437" s="12" t="s">
        <v>36</v>
      </c>
      <c r="AX437" s="12" t="s">
        <v>37</v>
      </c>
      <c r="AY437" s="261" t="s">
        <v>147</v>
      </c>
    </row>
    <row r="438" spans="2:65" s="1" customFormat="1" ht="21.6" customHeight="1">
      <c r="B438" s="38"/>
      <c r="C438" s="294" t="s">
        <v>761</v>
      </c>
      <c r="D438" s="294" t="s">
        <v>473</v>
      </c>
      <c r="E438" s="295" t="s">
        <v>762</v>
      </c>
      <c r="F438" s="296" t="s">
        <v>763</v>
      </c>
      <c r="G438" s="297" t="s">
        <v>516</v>
      </c>
      <c r="H438" s="298">
        <v>2</v>
      </c>
      <c r="I438" s="299"/>
      <c r="J438" s="300">
        <f>ROUND(I438*H438,1)</f>
        <v>0</v>
      </c>
      <c r="K438" s="296" t="s">
        <v>1</v>
      </c>
      <c r="L438" s="301"/>
      <c r="M438" s="302" t="s">
        <v>1</v>
      </c>
      <c r="N438" s="303" t="s">
        <v>48</v>
      </c>
      <c r="O438" s="86"/>
      <c r="P438" s="246">
        <f>O438*H438</f>
        <v>0</v>
      </c>
      <c r="Q438" s="246">
        <v>0.05</v>
      </c>
      <c r="R438" s="246">
        <f>Q438*H438</f>
        <v>0.1</v>
      </c>
      <c r="S438" s="246">
        <v>0</v>
      </c>
      <c r="T438" s="247">
        <f>S438*H438</f>
        <v>0</v>
      </c>
      <c r="AR438" s="248" t="s">
        <v>303</v>
      </c>
      <c r="AT438" s="248" t="s">
        <v>473</v>
      </c>
      <c r="AU438" s="248" t="s">
        <v>92</v>
      </c>
      <c r="AY438" s="17" t="s">
        <v>147</v>
      </c>
      <c r="BE438" s="249">
        <f>IF(N438="základní",J438,0)</f>
        <v>0</v>
      </c>
      <c r="BF438" s="249">
        <f>IF(N438="snížená",J438,0)</f>
        <v>0</v>
      </c>
      <c r="BG438" s="249">
        <f>IF(N438="zákl. přenesená",J438,0)</f>
        <v>0</v>
      </c>
      <c r="BH438" s="249">
        <f>IF(N438="sníž. přenesená",J438,0)</f>
        <v>0</v>
      </c>
      <c r="BI438" s="249">
        <f>IF(N438="nulová",J438,0)</f>
        <v>0</v>
      </c>
      <c r="BJ438" s="17" t="s">
        <v>37</v>
      </c>
      <c r="BK438" s="249">
        <f>ROUND(I438*H438,1)</f>
        <v>0</v>
      </c>
      <c r="BL438" s="17" t="s">
        <v>268</v>
      </c>
      <c r="BM438" s="248" t="s">
        <v>764</v>
      </c>
    </row>
    <row r="439" spans="2:51" s="14" customFormat="1" ht="12">
      <c r="B439" s="273"/>
      <c r="C439" s="274"/>
      <c r="D439" s="252" t="s">
        <v>270</v>
      </c>
      <c r="E439" s="275" t="s">
        <v>1</v>
      </c>
      <c r="F439" s="276" t="s">
        <v>765</v>
      </c>
      <c r="G439" s="274"/>
      <c r="H439" s="275" t="s">
        <v>1</v>
      </c>
      <c r="I439" s="277"/>
      <c r="J439" s="274"/>
      <c r="K439" s="274"/>
      <c r="L439" s="278"/>
      <c r="M439" s="279"/>
      <c r="N439" s="280"/>
      <c r="O439" s="280"/>
      <c r="P439" s="280"/>
      <c r="Q439" s="280"/>
      <c r="R439" s="280"/>
      <c r="S439" s="280"/>
      <c r="T439" s="281"/>
      <c r="AT439" s="282" t="s">
        <v>270</v>
      </c>
      <c r="AU439" s="282" t="s">
        <v>92</v>
      </c>
      <c r="AV439" s="14" t="s">
        <v>37</v>
      </c>
      <c r="AW439" s="14" t="s">
        <v>36</v>
      </c>
      <c r="AX439" s="14" t="s">
        <v>83</v>
      </c>
      <c r="AY439" s="282" t="s">
        <v>147</v>
      </c>
    </row>
    <row r="440" spans="2:51" s="14" customFormat="1" ht="12">
      <c r="B440" s="273"/>
      <c r="C440" s="274"/>
      <c r="D440" s="252" t="s">
        <v>270</v>
      </c>
      <c r="E440" s="275" t="s">
        <v>1</v>
      </c>
      <c r="F440" s="276" t="s">
        <v>766</v>
      </c>
      <c r="G440" s="274"/>
      <c r="H440" s="275" t="s">
        <v>1</v>
      </c>
      <c r="I440" s="277"/>
      <c r="J440" s="274"/>
      <c r="K440" s="274"/>
      <c r="L440" s="278"/>
      <c r="M440" s="279"/>
      <c r="N440" s="280"/>
      <c r="O440" s="280"/>
      <c r="P440" s="280"/>
      <c r="Q440" s="280"/>
      <c r="R440" s="280"/>
      <c r="S440" s="280"/>
      <c r="T440" s="281"/>
      <c r="AT440" s="282" t="s">
        <v>270</v>
      </c>
      <c r="AU440" s="282" t="s">
        <v>92</v>
      </c>
      <c r="AV440" s="14" t="s">
        <v>37</v>
      </c>
      <c r="AW440" s="14" t="s">
        <v>36</v>
      </c>
      <c r="AX440" s="14" t="s">
        <v>83</v>
      </c>
      <c r="AY440" s="282" t="s">
        <v>147</v>
      </c>
    </row>
    <row r="441" spans="2:51" s="14" customFormat="1" ht="12">
      <c r="B441" s="273"/>
      <c r="C441" s="274"/>
      <c r="D441" s="252" t="s">
        <v>270</v>
      </c>
      <c r="E441" s="275" t="s">
        <v>1</v>
      </c>
      <c r="F441" s="276" t="s">
        <v>767</v>
      </c>
      <c r="G441" s="274"/>
      <c r="H441" s="275" t="s">
        <v>1</v>
      </c>
      <c r="I441" s="277"/>
      <c r="J441" s="274"/>
      <c r="K441" s="274"/>
      <c r="L441" s="278"/>
      <c r="M441" s="279"/>
      <c r="N441" s="280"/>
      <c r="O441" s="280"/>
      <c r="P441" s="280"/>
      <c r="Q441" s="280"/>
      <c r="R441" s="280"/>
      <c r="S441" s="280"/>
      <c r="T441" s="281"/>
      <c r="AT441" s="282" t="s">
        <v>270</v>
      </c>
      <c r="AU441" s="282" t="s">
        <v>92</v>
      </c>
      <c r="AV441" s="14" t="s">
        <v>37</v>
      </c>
      <c r="AW441" s="14" t="s">
        <v>36</v>
      </c>
      <c r="AX441" s="14" t="s">
        <v>83</v>
      </c>
      <c r="AY441" s="282" t="s">
        <v>147</v>
      </c>
    </row>
    <row r="442" spans="2:51" s="14" customFormat="1" ht="12">
      <c r="B442" s="273"/>
      <c r="C442" s="274"/>
      <c r="D442" s="252" t="s">
        <v>270</v>
      </c>
      <c r="E442" s="275" t="s">
        <v>1</v>
      </c>
      <c r="F442" s="276" t="s">
        <v>768</v>
      </c>
      <c r="G442" s="274"/>
      <c r="H442" s="275" t="s">
        <v>1</v>
      </c>
      <c r="I442" s="277"/>
      <c r="J442" s="274"/>
      <c r="K442" s="274"/>
      <c r="L442" s="278"/>
      <c r="M442" s="279"/>
      <c r="N442" s="280"/>
      <c r="O442" s="280"/>
      <c r="P442" s="280"/>
      <c r="Q442" s="280"/>
      <c r="R442" s="280"/>
      <c r="S442" s="280"/>
      <c r="T442" s="281"/>
      <c r="AT442" s="282" t="s">
        <v>270</v>
      </c>
      <c r="AU442" s="282" t="s">
        <v>92</v>
      </c>
      <c r="AV442" s="14" t="s">
        <v>37</v>
      </c>
      <c r="AW442" s="14" t="s">
        <v>36</v>
      </c>
      <c r="AX442" s="14" t="s">
        <v>83</v>
      </c>
      <c r="AY442" s="282" t="s">
        <v>147</v>
      </c>
    </row>
    <row r="443" spans="2:51" s="14" customFormat="1" ht="12">
      <c r="B443" s="273"/>
      <c r="C443" s="274"/>
      <c r="D443" s="252" t="s">
        <v>270</v>
      </c>
      <c r="E443" s="275" t="s">
        <v>1</v>
      </c>
      <c r="F443" s="276" t="s">
        <v>769</v>
      </c>
      <c r="G443" s="274"/>
      <c r="H443" s="275" t="s">
        <v>1</v>
      </c>
      <c r="I443" s="277"/>
      <c r="J443" s="274"/>
      <c r="K443" s="274"/>
      <c r="L443" s="278"/>
      <c r="M443" s="279"/>
      <c r="N443" s="280"/>
      <c r="O443" s="280"/>
      <c r="P443" s="280"/>
      <c r="Q443" s="280"/>
      <c r="R443" s="280"/>
      <c r="S443" s="280"/>
      <c r="T443" s="281"/>
      <c r="AT443" s="282" t="s">
        <v>270</v>
      </c>
      <c r="AU443" s="282" t="s">
        <v>92</v>
      </c>
      <c r="AV443" s="14" t="s">
        <v>37</v>
      </c>
      <c r="AW443" s="14" t="s">
        <v>36</v>
      </c>
      <c r="AX443" s="14" t="s">
        <v>83</v>
      </c>
      <c r="AY443" s="282" t="s">
        <v>147</v>
      </c>
    </row>
    <row r="444" spans="2:51" s="14" customFormat="1" ht="12">
      <c r="B444" s="273"/>
      <c r="C444" s="274"/>
      <c r="D444" s="252" t="s">
        <v>270</v>
      </c>
      <c r="E444" s="275" t="s">
        <v>1</v>
      </c>
      <c r="F444" s="276" t="s">
        <v>770</v>
      </c>
      <c r="G444" s="274"/>
      <c r="H444" s="275" t="s">
        <v>1</v>
      </c>
      <c r="I444" s="277"/>
      <c r="J444" s="274"/>
      <c r="K444" s="274"/>
      <c r="L444" s="278"/>
      <c r="M444" s="279"/>
      <c r="N444" s="280"/>
      <c r="O444" s="280"/>
      <c r="P444" s="280"/>
      <c r="Q444" s="280"/>
      <c r="R444" s="280"/>
      <c r="S444" s="280"/>
      <c r="T444" s="281"/>
      <c r="AT444" s="282" t="s">
        <v>270</v>
      </c>
      <c r="AU444" s="282" t="s">
        <v>92</v>
      </c>
      <c r="AV444" s="14" t="s">
        <v>37</v>
      </c>
      <c r="AW444" s="14" t="s">
        <v>36</v>
      </c>
      <c r="AX444" s="14" t="s">
        <v>83</v>
      </c>
      <c r="AY444" s="282" t="s">
        <v>147</v>
      </c>
    </row>
    <row r="445" spans="2:51" s="14" customFormat="1" ht="12">
      <c r="B445" s="273"/>
      <c r="C445" s="274"/>
      <c r="D445" s="252" t="s">
        <v>270</v>
      </c>
      <c r="E445" s="275" t="s">
        <v>1</v>
      </c>
      <c r="F445" s="276" t="s">
        <v>771</v>
      </c>
      <c r="G445" s="274"/>
      <c r="H445" s="275" t="s">
        <v>1</v>
      </c>
      <c r="I445" s="277"/>
      <c r="J445" s="274"/>
      <c r="K445" s="274"/>
      <c r="L445" s="278"/>
      <c r="M445" s="279"/>
      <c r="N445" s="280"/>
      <c r="O445" s="280"/>
      <c r="P445" s="280"/>
      <c r="Q445" s="280"/>
      <c r="R445" s="280"/>
      <c r="S445" s="280"/>
      <c r="T445" s="281"/>
      <c r="AT445" s="282" t="s">
        <v>270</v>
      </c>
      <c r="AU445" s="282" t="s">
        <v>92</v>
      </c>
      <c r="AV445" s="14" t="s">
        <v>37</v>
      </c>
      <c r="AW445" s="14" t="s">
        <v>36</v>
      </c>
      <c r="AX445" s="14" t="s">
        <v>83</v>
      </c>
      <c r="AY445" s="282" t="s">
        <v>147</v>
      </c>
    </row>
    <row r="446" spans="2:51" s="14" customFormat="1" ht="12">
      <c r="B446" s="273"/>
      <c r="C446" s="274"/>
      <c r="D446" s="252" t="s">
        <v>270</v>
      </c>
      <c r="E446" s="275" t="s">
        <v>1</v>
      </c>
      <c r="F446" s="276" t="s">
        <v>772</v>
      </c>
      <c r="G446" s="274"/>
      <c r="H446" s="275" t="s">
        <v>1</v>
      </c>
      <c r="I446" s="277"/>
      <c r="J446" s="274"/>
      <c r="K446" s="274"/>
      <c r="L446" s="278"/>
      <c r="M446" s="279"/>
      <c r="N446" s="280"/>
      <c r="O446" s="280"/>
      <c r="P446" s="280"/>
      <c r="Q446" s="280"/>
      <c r="R446" s="280"/>
      <c r="S446" s="280"/>
      <c r="T446" s="281"/>
      <c r="AT446" s="282" t="s">
        <v>270</v>
      </c>
      <c r="AU446" s="282" t="s">
        <v>92</v>
      </c>
      <c r="AV446" s="14" t="s">
        <v>37</v>
      </c>
      <c r="AW446" s="14" t="s">
        <v>36</v>
      </c>
      <c r="AX446" s="14" t="s">
        <v>83</v>
      </c>
      <c r="AY446" s="282" t="s">
        <v>147</v>
      </c>
    </row>
    <row r="447" spans="2:51" s="14" customFormat="1" ht="12">
      <c r="B447" s="273"/>
      <c r="C447" s="274"/>
      <c r="D447" s="252" t="s">
        <v>270</v>
      </c>
      <c r="E447" s="275" t="s">
        <v>1</v>
      </c>
      <c r="F447" s="276" t="s">
        <v>773</v>
      </c>
      <c r="G447" s="274"/>
      <c r="H447" s="275" t="s">
        <v>1</v>
      </c>
      <c r="I447" s="277"/>
      <c r="J447" s="274"/>
      <c r="K447" s="274"/>
      <c r="L447" s="278"/>
      <c r="M447" s="279"/>
      <c r="N447" s="280"/>
      <c r="O447" s="280"/>
      <c r="P447" s="280"/>
      <c r="Q447" s="280"/>
      <c r="R447" s="280"/>
      <c r="S447" s="280"/>
      <c r="T447" s="281"/>
      <c r="AT447" s="282" t="s">
        <v>270</v>
      </c>
      <c r="AU447" s="282" t="s">
        <v>92</v>
      </c>
      <c r="AV447" s="14" t="s">
        <v>37</v>
      </c>
      <c r="AW447" s="14" t="s">
        <v>36</v>
      </c>
      <c r="AX447" s="14" t="s">
        <v>83</v>
      </c>
      <c r="AY447" s="282" t="s">
        <v>147</v>
      </c>
    </row>
    <row r="448" spans="2:51" s="14" customFormat="1" ht="12">
      <c r="B448" s="273"/>
      <c r="C448" s="274"/>
      <c r="D448" s="252" t="s">
        <v>270</v>
      </c>
      <c r="E448" s="275" t="s">
        <v>1</v>
      </c>
      <c r="F448" s="276" t="s">
        <v>774</v>
      </c>
      <c r="G448" s="274"/>
      <c r="H448" s="275" t="s">
        <v>1</v>
      </c>
      <c r="I448" s="277"/>
      <c r="J448" s="274"/>
      <c r="K448" s="274"/>
      <c r="L448" s="278"/>
      <c r="M448" s="279"/>
      <c r="N448" s="280"/>
      <c r="O448" s="280"/>
      <c r="P448" s="280"/>
      <c r="Q448" s="280"/>
      <c r="R448" s="280"/>
      <c r="S448" s="280"/>
      <c r="T448" s="281"/>
      <c r="AT448" s="282" t="s">
        <v>270</v>
      </c>
      <c r="AU448" s="282" t="s">
        <v>92</v>
      </c>
      <c r="AV448" s="14" t="s">
        <v>37</v>
      </c>
      <c r="AW448" s="14" t="s">
        <v>36</v>
      </c>
      <c r="AX448" s="14" t="s">
        <v>83</v>
      </c>
      <c r="AY448" s="282" t="s">
        <v>147</v>
      </c>
    </row>
    <row r="449" spans="2:51" s="14" customFormat="1" ht="12">
      <c r="B449" s="273"/>
      <c r="C449" s="274"/>
      <c r="D449" s="252" t="s">
        <v>270</v>
      </c>
      <c r="E449" s="275" t="s">
        <v>1</v>
      </c>
      <c r="F449" s="276" t="s">
        <v>775</v>
      </c>
      <c r="G449" s="274"/>
      <c r="H449" s="275" t="s">
        <v>1</v>
      </c>
      <c r="I449" s="277"/>
      <c r="J449" s="274"/>
      <c r="K449" s="274"/>
      <c r="L449" s="278"/>
      <c r="M449" s="279"/>
      <c r="N449" s="280"/>
      <c r="O449" s="280"/>
      <c r="P449" s="280"/>
      <c r="Q449" s="280"/>
      <c r="R449" s="280"/>
      <c r="S449" s="280"/>
      <c r="T449" s="281"/>
      <c r="AT449" s="282" t="s">
        <v>270</v>
      </c>
      <c r="AU449" s="282" t="s">
        <v>92</v>
      </c>
      <c r="AV449" s="14" t="s">
        <v>37</v>
      </c>
      <c r="AW449" s="14" t="s">
        <v>36</v>
      </c>
      <c r="AX449" s="14" t="s">
        <v>83</v>
      </c>
      <c r="AY449" s="282" t="s">
        <v>147</v>
      </c>
    </row>
    <row r="450" spans="2:51" s="14" customFormat="1" ht="12">
      <c r="B450" s="273"/>
      <c r="C450" s="274"/>
      <c r="D450" s="252" t="s">
        <v>270</v>
      </c>
      <c r="E450" s="275" t="s">
        <v>1</v>
      </c>
      <c r="F450" s="276" t="s">
        <v>776</v>
      </c>
      <c r="G450" s="274"/>
      <c r="H450" s="275" t="s">
        <v>1</v>
      </c>
      <c r="I450" s="277"/>
      <c r="J450" s="274"/>
      <c r="K450" s="274"/>
      <c r="L450" s="278"/>
      <c r="M450" s="279"/>
      <c r="N450" s="280"/>
      <c r="O450" s="280"/>
      <c r="P450" s="280"/>
      <c r="Q450" s="280"/>
      <c r="R450" s="280"/>
      <c r="S450" s="280"/>
      <c r="T450" s="281"/>
      <c r="AT450" s="282" t="s">
        <v>270</v>
      </c>
      <c r="AU450" s="282" t="s">
        <v>92</v>
      </c>
      <c r="AV450" s="14" t="s">
        <v>37</v>
      </c>
      <c r="AW450" s="14" t="s">
        <v>36</v>
      </c>
      <c r="AX450" s="14" t="s">
        <v>83</v>
      </c>
      <c r="AY450" s="282" t="s">
        <v>147</v>
      </c>
    </row>
    <row r="451" spans="2:51" s="14" customFormat="1" ht="12">
      <c r="B451" s="273"/>
      <c r="C451" s="274"/>
      <c r="D451" s="252" t="s">
        <v>270</v>
      </c>
      <c r="E451" s="275" t="s">
        <v>1</v>
      </c>
      <c r="F451" s="276" t="s">
        <v>777</v>
      </c>
      <c r="G451" s="274"/>
      <c r="H451" s="275" t="s">
        <v>1</v>
      </c>
      <c r="I451" s="277"/>
      <c r="J451" s="274"/>
      <c r="K451" s="274"/>
      <c r="L451" s="278"/>
      <c r="M451" s="279"/>
      <c r="N451" s="280"/>
      <c r="O451" s="280"/>
      <c r="P451" s="280"/>
      <c r="Q451" s="280"/>
      <c r="R451" s="280"/>
      <c r="S451" s="280"/>
      <c r="T451" s="281"/>
      <c r="AT451" s="282" t="s">
        <v>270</v>
      </c>
      <c r="AU451" s="282" t="s">
        <v>92</v>
      </c>
      <c r="AV451" s="14" t="s">
        <v>37</v>
      </c>
      <c r="AW451" s="14" t="s">
        <v>36</v>
      </c>
      <c r="AX451" s="14" t="s">
        <v>83</v>
      </c>
      <c r="AY451" s="282" t="s">
        <v>147</v>
      </c>
    </row>
    <row r="452" spans="2:51" s="14" customFormat="1" ht="12">
      <c r="B452" s="273"/>
      <c r="C452" s="274"/>
      <c r="D452" s="252" t="s">
        <v>270</v>
      </c>
      <c r="E452" s="275" t="s">
        <v>1</v>
      </c>
      <c r="F452" s="276" t="s">
        <v>778</v>
      </c>
      <c r="G452" s="274"/>
      <c r="H452" s="275" t="s">
        <v>1</v>
      </c>
      <c r="I452" s="277"/>
      <c r="J452" s="274"/>
      <c r="K452" s="274"/>
      <c r="L452" s="278"/>
      <c r="M452" s="279"/>
      <c r="N452" s="280"/>
      <c r="O452" s="280"/>
      <c r="P452" s="280"/>
      <c r="Q452" s="280"/>
      <c r="R452" s="280"/>
      <c r="S452" s="280"/>
      <c r="T452" s="281"/>
      <c r="AT452" s="282" t="s">
        <v>270</v>
      </c>
      <c r="AU452" s="282" t="s">
        <v>92</v>
      </c>
      <c r="AV452" s="14" t="s">
        <v>37</v>
      </c>
      <c r="AW452" s="14" t="s">
        <v>36</v>
      </c>
      <c r="AX452" s="14" t="s">
        <v>83</v>
      </c>
      <c r="AY452" s="282" t="s">
        <v>147</v>
      </c>
    </row>
    <row r="453" spans="2:51" s="14" customFormat="1" ht="12">
      <c r="B453" s="273"/>
      <c r="C453" s="274"/>
      <c r="D453" s="252" t="s">
        <v>270</v>
      </c>
      <c r="E453" s="275" t="s">
        <v>1</v>
      </c>
      <c r="F453" s="276" t="s">
        <v>779</v>
      </c>
      <c r="G453" s="274"/>
      <c r="H453" s="275" t="s">
        <v>1</v>
      </c>
      <c r="I453" s="277"/>
      <c r="J453" s="274"/>
      <c r="K453" s="274"/>
      <c r="L453" s="278"/>
      <c r="M453" s="279"/>
      <c r="N453" s="280"/>
      <c r="O453" s="280"/>
      <c r="P453" s="280"/>
      <c r="Q453" s="280"/>
      <c r="R453" s="280"/>
      <c r="S453" s="280"/>
      <c r="T453" s="281"/>
      <c r="AT453" s="282" t="s">
        <v>270</v>
      </c>
      <c r="AU453" s="282" t="s">
        <v>92</v>
      </c>
      <c r="AV453" s="14" t="s">
        <v>37</v>
      </c>
      <c r="AW453" s="14" t="s">
        <v>36</v>
      </c>
      <c r="AX453" s="14" t="s">
        <v>83</v>
      </c>
      <c r="AY453" s="282" t="s">
        <v>147</v>
      </c>
    </row>
    <row r="454" spans="2:51" s="12" customFormat="1" ht="12">
      <c r="B454" s="250"/>
      <c r="C454" s="251"/>
      <c r="D454" s="252" t="s">
        <v>270</v>
      </c>
      <c r="E454" s="253" t="s">
        <v>1</v>
      </c>
      <c r="F454" s="254" t="s">
        <v>760</v>
      </c>
      <c r="G454" s="251"/>
      <c r="H454" s="255">
        <v>2</v>
      </c>
      <c r="I454" s="256"/>
      <c r="J454" s="251"/>
      <c r="K454" s="251"/>
      <c r="L454" s="257"/>
      <c r="M454" s="258"/>
      <c r="N454" s="259"/>
      <c r="O454" s="259"/>
      <c r="P454" s="259"/>
      <c r="Q454" s="259"/>
      <c r="R454" s="259"/>
      <c r="S454" s="259"/>
      <c r="T454" s="260"/>
      <c r="AT454" s="261" t="s">
        <v>270</v>
      </c>
      <c r="AU454" s="261" t="s">
        <v>92</v>
      </c>
      <c r="AV454" s="12" t="s">
        <v>92</v>
      </c>
      <c r="AW454" s="12" t="s">
        <v>36</v>
      </c>
      <c r="AX454" s="12" t="s">
        <v>37</v>
      </c>
      <c r="AY454" s="261" t="s">
        <v>147</v>
      </c>
    </row>
    <row r="455" spans="2:65" s="1" customFormat="1" ht="21.6" customHeight="1">
      <c r="B455" s="38"/>
      <c r="C455" s="237" t="s">
        <v>780</v>
      </c>
      <c r="D455" s="237" t="s">
        <v>263</v>
      </c>
      <c r="E455" s="238" t="s">
        <v>781</v>
      </c>
      <c r="F455" s="239" t="s">
        <v>782</v>
      </c>
      <c r="G455" s="240" t="s">
        <v>516</v>
      </c>
      <c r="H455" s="241">
        <v>1</v>
      </c>
      <c r="I455" s="242"/>
      <c r="J455" s="243">
        <f>ROUND(I455*H455,1)</f>
        <v>0</v>
      </c>
      <c r="K455" s="239" t="s">
        <v>1</v>
      </c>
      <c r="L455" s="43"/>
      <c r="M455" s="244" t="s">
        <v>1</v>
      </c>
      <c r="N455" s="245" t="s">
        <v>48</v>
      </c>
      <c r="O455" s="86"/>
      <c r="P455" s="246">
        <f>O455*H455</f>
        <v>0</v>
      </c>
      <c r="Q455" s="246">
        <v>0.35744</v>
      </c>
      <c r="R455" s="246">
        <f>Q455*H455</f>
        <v>0.35744</v>
      </c>
      <c r="S455" s="246">
        <v>0</v>
      </c>
      <c r="T455" s="247">
        <f>S455*H455</f>
        <v>0</v>
      </c>
      <c r="AR455" s="248" t="s">
        <v>268</v>
      </c>
      <c r="AT455" s="248" t="s">
        <v>263</v>
      </c>
      <c r="AU455" s="248" t="s">
        <v>92</v>
      </c>
      <c r="AY455" s="17" t="s">
        <v>147</v>
      </c>
      <c r="BE455" s="249">
        <f>IF(N455="základní",J455,0)</f>
        <v>0</v>
      </c>
      <c r="BF455" s="249">
        <f>IF(N455="snížená",J455,0)</f>
        <v>0</v>
      </c>
      <c r="BG455" s="249">
        <f>IF(N455="zákl. přenesená",J455,0)</f>
        <v>0</v>
      </c>
      <c r="BH455" s="249">
        <f>IF(N455="sníž. přenesená",J455,0)</f>
        <v>0</v>
      </c>
      <c r="BI455" s="249">
        <f>IF(N455="nulová",J455,0)</f>
        <v>0</v>
      </c>
      <c r="BJ455" s="17" t="s">
        <v>37</v>
      </c>
      <c r="BK455" s="249">
        <f>ROUND(I455*H455,1)</f>
        <v>0</v>
      </c>
      <c r="BL455" s="17" t="s">
        <v>268</v>
      </c>
      <c r="BM455" s="248" t="s">
        <v>783</v>
      </c>
    </row>
    <row r="456" spans="2:51" s="12" customFormat="1" ht="12">
      <c r="B456" s="250"/>
      <c r="C456" s="251"/>
      <c r="D456" s="252" t="s">
        <v>270</v>
      </c>
      <c r="E456" s="253" t="s">
        <v>1</v>
      </c>
      <c r="F456" s="254" t="s">
        <v>784</v>
      </c>
      <c r="G456" s="251"/>
      <c r="H456" s="255">
        <v>1</v>
      </c>
      <c r="I456" s="256"/>
      <c r="J456" s="251"/>
      <c r="K456" s="251"/>
      <c r="L456" s="257"/>
      <c r="M456" s="258"/>
      <c r="N456" s="259"/>
      <c r="O456" s="259"/>
      <c r="P456" s="259"/>
      <c r="Q456" s="259"/>
      <c r="R456" s="259"/>
      <c r="S456" s="259"/>
      <c r="T456" s="260"/>
      <c r="AT456" s="261" t="s">
        <v>270</v>
      </c>
      <c r="AU456" s="261" t="s">
        <v>92</v>
      </c>
      <c r="AV456" s="12" t="s">
        <v>92</v>
      </c>
      <c r="AW456" s="12" t="s">
        <v>36</v>
      </c>
      <c r="AX456" s="12" t="s">
        <v>37</v>
      </c>
      <c r="AY456" s="261" t="s">
        <v>147</v>
      </c>
    </row>
    <row r="457" spans="2:65" s="1" customFormat="1" ht="21.6" customHeight="1">
      <c r="B457" s="38"/>
      <c r="C457" s="294" t="s">
        <v>785</v>
      </c>
      <c r="D457" s="294" t="s">
        <v>473</v>
      </c>
      <c r="E457" s="295" t="s">
        <v>786</v>
      </c>
      <c r="F457" s="296" t="s">
        <v>787</v>
      </c>
      <c r="G457" s="297" t="s">
        <v>516</v>
      </c>
      <c r="H457" s="298">
        <v>1</v>
      </c>
      <c r="I457" s="299"/>
      <c r="J457" s="300">
        <f>ROUND(I457*H457,1)</f>
        <v>0</v>
      </c>
      <c r="K457" s="296" t="s">
        <v>267</v>
      </c>
      <c r="L457" s="301"/>
      <c r="M457" s="302" t="s">
        <v>1</v>
      </c>
      <c r="N457" s="303" t="s">
        <v>48</v>
      </c>
      <c r="O457" s="86"/>
      <c r="P457" s="246">
        <f>O457*H457</f>
        <v>0</v>
      </c>
      <c r="Q457" s="246">
        <v>0.082</v>
      </c>
      <c r="R457" s="246">
        <f>Q457*H457</f>
        <v>0.082</v>
      </c>
      <c r="S457" s="246">
        <v>0</v>
      </c>
      <c r="T457" s="247">
        <f>S457*H457</f>
        <v>0</v>
      </c>
      <c r="AR457" s="248" t="s">
        <v>303</v>
      </c>
      <c r="AT457" s="248" t="s">
        <v>473</v>
      </c>
      <c r="AU457" s="248" t="s">
        <v>92</v>
      </c>
      <c r="AY457" s="17" t="s">
        <v>147</v>
      </c>
      <c r="BE457" s="249">
        <f>IF(N457="základní",J457,0)</f>
        <v>0</v>
      </c>
      <c r="BF457" s="249">
        <f>IF(N457="snížená",J457,0)</f>
        <v>0</v>
      </c>
      <c r="BG457" s="249">
        <f>IF(N457="zákl. přenesená",J457,0)</f>
        <v>0</v>
      </c>
      <c r="BH457" s="249">
        <f>IF(N457="sníž. přenesená",J457,0)</f>
        <v>0</v>
      </c>
      <c r="BI457" s="249">
        <f>IF(N457="nulová",J457,0)</f>
        <v>0</v>
      </c>
      <c r="BJ457" s="17" t="s">
        <v>37</v>
      </c>
      <c r="BK457" s="249">
        <f>ROUND(I457*H457,1)</f>
        <v>0</v>
      </c>
      <c r="BL457" s="17" t="s">
        <v>268</v>
      </c>
      <c r="BM457" s="248" t="s">
        <v>788</v>
      </c>
    </row>
    <row r="458" spans="2:51" s="12" customFormat="1" ht="12">
      <c r="B458" s="250"/>
      <c r="C458" s="251"/>
      <c r="D458" s="252" t="s">
        <v>270</v>
      </c>
      <c r="E458" s="253" t="s">
        <v>1</v>
      </c>
      <c r="F458" s="254" t="s">
        <v>784</v>
      </c>
      <c r="G458" s="251"/>
      <c r="H458" s="255">
        <v>1</v>
      </c>
      <c r="I458" s="256"/>
      <c r="J458" s="251"/>
      <c r="K458" s="251"/>
      <c r="L458" s="257"/>
      <c r="M458" s="258"/>
      <c r="N458" s="259"/>
      <c r="O458" s="259"/>
      <c r="P458" s="259"/>
      <c r="Q458" s="259"/>
      <c r="R458" s="259"/>
      <c r="S458" s="259"/>
      <c r="T458" s="260"/>
      <c r="AT458" s="261" t="s">
        <v>270</v>
      </c>
      <c r="AU458" s="261" t="s">
        <v>92</v>
      </c>
      <c r="AV458" s="12" t="s">
        <v>92</v>
      </c>
      <c r="AW458" s="12" t="s">
        <v>36</v>
      </c>
      <c r="AX458" s="12" t="s">
        <v>37</v>
      </c>
      <c r="AY458" s="261" t="s">
        <v>147</v>
      </c>
    </row>
    <row r="459" spans="2:65" s="1" customFormat="1" ht="21.6" customHeight="1">
      <c r="B459" s="38"/>
      <c r="C459" s="237" t="s">
        <v>789</v>
      </c>
      <c r="D459" s="237" t="s">
        <v>263</v>
      </c>
      <c r="E459" s="238" t="s">
        <v>790</v>
      </c>
      <c r="F459" s="239" t="s">
        <v>791</v>
      </c>
      <c r="G459" s="240" t="s">
        <v>516</v>
      </c>
      <c r="H459" s="241">
        <v>8</v>
      </c>
      <c r="I459" s="242"/>
      <c r="J459" s="243">
        <f>ROUND(I459*H459,1)</f>
        <v>0</v>
      </c>
      <c r="K459" s="239" t="s">
        <v>267</v>
      </c>
      <c r="L459" s="43"/>
      <c r="M459" s="244" t="s">
        <v>1</v>
      </c>
      <c r="N459" s="245" t="s">
        <v>48</v>
      </c>
      <c r="O459" s="86"/>
      <c r="P459" s="246">
        <f>O459*H459</f>
        <v>0</v>
      </c>
      <c r="Q459" s="246">
        <v>1E-05</v>
      </c>
      <c r="R459" s="246">
        <f>Q459*H459</f>
        <v>8E-05</v>
      </c>
      <c r="S459" s="246">
        <v>0</v>
      </c>
      <c r="T459" s="247">
        <f>S459*H459</f>
        <v>0</v>
      </c>
      <c r="AR459" s="248" t="s">
        <v>268</v>
      </c>
      <c r="AT459" s="248" t="s">
        <v>263</v>
      </c>
      <c r="AU459" s="248" t="s">
        <v>92</v>
      </c>
      <c r="AY459" s="17" t="s">
        <v>147</v>
      </c>
      <c r="BE459" s="249">
        <f>IF(N459="základní",J459,0)</f>
        <v>0</v>
      </c>
      <c r="BF459" s="249">
        <f>IF(N459="snížená",J459,0)</f>
        <v>0</v>
      </c>
      <c r="BG459" s="249">
        <f>IF(N459="zákl. přenesená",J459,0)</f>
        <v>0</v>
      </c>
      <c r="BH459" s="249">
        <f>IF(N459="sníž. přenesená",J459,0)</f>
        <v>0</v>
      </c>
      <c r="BI459" s="249">
        <f>IF(N459="nulová",J459,0)</f>
        <v>0</v>
      </c>
      <c r="BJ459" s="17" t="s">
        <v>37</v>
      </c>
      <c r="BK459" s="249">
        <f>ROUND(I459*H459,1)</f>
        <v>0</v>
      </c>
      <c r="BL459" s="17" t="s">
        <v>268</v>
      </c>
      <c r="BM459" s="248" t="s">
        <v>792</v>
      </c>
    </row>
    <row r="460" spans="2:51" s="12" customFormat="1" ht="12">
      <c r="B460" s="250"/>
      <c r="C460" s="251"/>
      <c r="D460" s="252" t="s">
        <v>270</v>
      </c>
      <c r="E460" s="253" t="s">
        <v>1</v>
      </c>
      <c r="F460" s="254" t="s">
        <v>793</v>
      </c>
      <c r="G460" s="251"/>
      <c r="H460" s="255">
        <v>8</v>
      </c>
      <c r="I460" s="256"/>
      <c r="J460" s="251"/>
      <c r="K460" s="251"/>
      <c r="L460" s="257"/>
      <c r="M460" s="258"/>
      <c r="N460" s="259"/>
      <c r="O460" s="259"/>
      <c r="P460" s="259"/>
      <c r="Q460" s="259"/>
      <c r="R460" s="259"/>
      <c r="S460" s="259"/>
      <c r="T460" s="260"/>
      <c r="AT460" s="261" t="s">
        <v>270</v>
      </c>
      <c r="AU460" s="261" t="s">
        <v>92</v>
      </c>
      <c r="AV460" s="12" t="s">
        <v>92</v>
      </c>
      <c r="AW460" s="12" t="s">
        <v>36</v>
      </c>
      <c r="AX460" s="12" t="s">
        <v>37</v>
      </c>
      <c r="AY460" s="261" t="s">
        <v>147</v>
      </c>
    </row>
    <row r="461" spans="2:63" s="10" customFormat="1" ht="20.85" customHeight="1">
      <c r="B461" s="207"/>
      <c r="C461" s="208"/>
      <c r="D461" s="209" t="s">
        <v>82</v>
      </c>
      <c r="E461" s="235" t="s">
        <v>794</v>
      </c>
      <c r="F461" s="235" t="s">
        <v>795</v>
      </c>
      <c r="G461" s="208"/>
      <c r="H461" s="208"/>
      <c r="I461" s="211"/>
      <c r="J461" s="236">
        <f>BK461</f>
        <v>0</v>
      </c>
      <c r="K461" s="208"/>
      <c r="L461" s="213"/>
      <c r="M461" s="231"/>
      <c r="N461" s="232"/>
      <c r="O461" s="232"/>
      <c r="P461" s="233">
        <f>SUM(P462:P488)</f>
        <v>0</v>
      </c>
      <c r="Q461" s="232"/>
      <c r="R461" s="233">
        <f>SUM(R462:R488)</f>
        <v>30.8295884</v>
      </c>
      <c r="S461" s="232"/>
      <c r="T461" s="234">
        <f>SUM(T462:T488)</f>
        <v>0</v>
      </c>
      <c r="AR461" s="218" t="s">
        <v>37</v>
      </c>
      <c r="AT461" s="219" t="s">
        <v>82</v>
      </c>
      <c r="AU461" s="219" t="s">
        <v>92</v>
      </c>
      <c r="AY461" s="218" t="s">
        <v>147</v>
      </c>
      <c r="BK461" s="220">
        <f>SUM(BK462:BK488)</f>
        <v>0</v>
      </c>
    </row>
    <row r="462" spans="2:65" s="1" customFormat="1" ht="21.6" customHeight="1">
      <c r="B462" s="38"/>
      <c r="C462" s="237" t="s">
        <v>796</v>
      </c>
      <c r="D462" s="237" t="s">
        <v>263</v>
      </c>
      <c r="E462" s="238" t="s">
        <v>797</v>
      </c>
      <c r="F462" s="239" t="s">
        <v>798</v>
      </c>
      <c r="G462" s="240" t="s">
        <v>421</v>
      </c>
      <c r="H462" s="241">
        <v>249.256</v>
      </c>
      <c r="I462" s="242"/>
      <c r="J462" s="243">
        <f>ROUND(I462*H462,1)</f>
        <v>0</v>
      </c>
      <c r="K462" s="239" t="s">
        <v>267</v>
      </c>
      <c r="L462" s="43"/>
      <c r="M462" s="244" t="s">
        <v>1</v>
      </c>
      <c r="N462" s="245" t="s">
        <v>48</v>
      </c>
      <c r="O462" s="86"/>
      <c r="P462" s="246">
        <f>O462*H462</f>
        <v>0</v>
      </c>
      <c r="Q462" s="246">
        <v>0.10095</v>
      </c>
      <c r="R462" s="246">
        <f>Q462*H462</f>
        <v>25.1623932</v>
      </c>
      <c r="S462" s="246">
        <v>0</v>
      </c>
      <c r="T462" s="247">
        <f>S462*H462</f>
        <v>0</v>
      </c>
      <c r="AR462" s="248" t="s">
        <v>268</v>
      </c>
      <c r="AT462" s="248" t="s">
        <v>263</v>
      </c>
      <c r="AU462" s="248" t="s">
        <v>278</v>
      </c>
      <c r="AY462" s="17" t="s">
        <v>147</v>
      </c>
      <c r="BE462" s="249">
        <f>IF(N462="základní",J462,0)</f>
        <v>0</v>
      </c>
      <c r="BF462" s="249">
        <f>IF(N462="snížená",J462,0)</f>
        <v>0</v>
      </c>
      <c r="BG462" s="249">
        <f>IF(N462="zákl. přenesená",J462,0)</f>
        <v>0</v>
      </c>
      <c r="BH462" s="249">
        <f>IF(N462="sníž. přenesená",J462,0)</f>
        <v>0</v>
      </c>
      <c r="BI462" s="249">
        <f>IF(N462="nulová",J462,0)</f>
        <v>0</v>
      </c>
      <c r="BJ462" s="17" t="s">
        <v>37</v>
      </c>
      <c r="BK462" s="249">
        <f>ROUND(I462*H462,1)</f>
        <v>0</v>
      </c>
      <c r="BL462" s="17" t="s">
        <v>268</v>
      </c>
      <c r="BM462" s="248" t="s">
        <v>799</v>
      </c>
    </row>
    <row r="463" spans="2:51" s="12" customFormat="1" ht="12">
      <c r="B463" s="250"/>
      <c r="C463" s="251"/>
      <c r="D463" s="252" t="s">
        <v>270</v>
      </c>
      <c r="E463" s="253" t="s">
        <v>182</v>
      </c>
      <c r="F463" s="254" t="s">
        <v>800</v>
      </c>
      <c r="G463" s="251"/>
      <c r="H463" s="255">
        <v>28.5</v>
      </c>
      <c r="I463" s="256"/>
      <c r="J463" s="251"/>
      <c r="K463" s="251"/>
      <c r="L463" s="257"/>
      <c r="M463" s="258"/>
      <c r="N463" s="259"/>
      <c r="O463" s="259"/>
      <c r="P463" s="259"/>
      <c r="Q463" s="259"/>
      <c r="R463" s="259"/>
      <c r="S463" s="259"/>
      <c r="T463" s="260"/>
      <c r="AT463" s="261" t="s">
        <v>270</v>
      </c>
      <c r="AU463" s="261" t="s">
        <v>278</v>
      </c>
      <c r="AV463" s="12" t="s">
        <v>92</v>
      </c>
      <c r="AW463" s="12" t="s">
        <v>36</v>
      </c>
      <c r="AX463" s="12" t="s">
        <v>83</v>
      </c>
      <c r="AY463" s="261" t="s">
        <v>147</v>
      </c>
    </row>
    <row r="464" spans="2:51" s="12" customFormat="1" ht="12">
      <c r="B464" s="250"/>
      <c r="C464" s="251"/>
      <c r="D464" s="252" t="s">
        <v>270</v>
      </c>
      <c r="E464" s="253" t="s">
        <v>1</v>
      </c>
      <c r="F464" s="254" t="s">
        <v>801</v>
      </c>
      <c r="G464" s="251"/>
      <c r="H464" s="255">
        <v>14.765</v>
      </c>
      <c r="I464" s="256"/>
      <c r="J464" s="251"/>
      <c r="K464" s="251"/>
      <c r="L464" s="257"/>
      <c r="M464" s="258"/>
      <c r="N464" s="259"/>
      <c r="O464" s="259"/>
      <c r="P464" s="259"/>
      <c r="Q464" s="259"/>
      <c r="R464" s="259"/>
      <c r="S464" s="259"/>
      <c r="T464" s="260"/>
      <c r="AT464" s="261" t="s">
        <v>270</v>
      </c>
      <c r="AU464" s="261" t="s">
        <v>278</v>
      </c>
      <c r="AV464" s="12" t="s">
        <v>92</v>
      </c>
      <c r="AW464" s="12" t="s">
        <v>36</v>
      </c>
      <c r="AX464" s="12" t="s">
        <v>83</v>
      </c>
      <c r="AY464" s="261" t="s">
        <v>147</v>
      </c>
    </row>
    <row r="465" spans="2:51" s="12" customFormat="1" ht="12">
      <c r="B465" s="250"/>
      <c r="C465" s="251"/>
      <c r="D465" s="252" t="s">
        <v>270</v>
      </c>
      <c r="E465" s="253" t="s">
        <v>184</v>
      </c>
      <c r="F465" s="254" t="s">
        <v>802</v>
      </c>
      <c r="G465" s="251"/>
      <c r="H465" s="255">
        <v>184</v>
      </c>
      <c r="I465" s="256"/>
      <c r="J465" s="251"/>
      <c r="K465" s="251"/>
      <c r="L465" s="257"/>
      <c r="M465" s="258"/>
      <c r="N465" s="259"/>
      <c r="O465" s="259"/>
      <c r="P465" s="259"/>
      <c r="Q465" s="259"/>
      <c r="R465" s="259"/>
      <c r="S465" s="259"/>
      <c r="T465" s="260"/>
      <c r="AT465" s="261" t="s">
        <v>270</v>
      </c>
      <c r="AU465" s="261" t="s">
        <v>278</v>
      </c>
      <c r="AV465" s="12" t="s">
        <v>92</v>
      </c>
      <c r="AW465" s="12" t="s">
        <v>36</v>
      </c>
      <c r="AX465" s="12" t="s">
        <v>83</v>
      </c>
      <c r="AY465" s="261" t="s">
        <v>147</v>
      </c>
    </row>
    <row r="466" spans="2:51" s="12" customFormat="1" ht="12">
      <c r="B466" s="250"/>
      <c r="C466" s="251"/>
      <c r="D466" s="252" t="s">
        <v>270</v>
      </c>
      <c r="E466" s="253" t="s">
        <v>186</v>
      </c>
      <c r="F466" s="254" t="s">
        <v>803</v>
      </c>
      <c r="G466" s="251"/>
      <c r="H466" s="255">
        <v>21.991</v>
      </c>
      <c r="I466" s="256"/>
      <c r="J466" s="251"/>
      <c r="K466" s="251"/>
      <c r="L466" s="257"/>
      <c r="M466" s="258"/>
      <c r="N466" s="259"/>
      <c r="O466" s="259"/>
      <c r="P466" s="259"/>
      <c r="Q466" s="259"/>
      <c r="R466" s="259"/>
      <c r="S466" s="259"/>
      <c r="T466" s="260"/>
      <c r="AT466" s="261" t="s">
        <v>270</v>
      </c>
      <c r="AU466" s="261" t="s">
        <v>278</v>
      </c>
      <c r="AV466" s="12" t="s">
        <v>92</v>
      </c>
      <c r="AW466" s="12" t="s">
        <v>36</v>
      </c>
      <c r="AX466" s="12" t="s">
        <v>83</v>
      </c>
      <c r="AY466" s="261" t="s">
        <v>147</v>
      </c>
    </row>
    <row r="467" spans="2:51" s="13" customFormat="1" ht="12">
      <c r="B467" s="262"/>
      <c r="C467" s="263"/>
      <c r="D467" s="252" t="s">
        <v>270</v>
      </c>
      <c r="E467" s="264" t="s">
        <v>180</v>
      </c>
      <c r="F467" s="265" t="s">
        <v>272</v>
      </c>
      <c r="G467" s="263"/>
      <c r="H467" s="266">
        <v>249.256</v>
      </c>
      <c r="I467" s="267"/>
      <c r="J467" s="263"/>
      <c r="K467" s="263"/>
      <c r="L467" s="268"/>
      <c r="M467" s="269"/>
      <c r="N467" s="270"/>
      <c r="O467" s="270"/>
      <c r="P467" s="270"/>
      <c r="Q467" s="270"/>
      <c r="R467" s="270"/>
      <c r="S467" s="270"/>
      <c r="T467" s="271"/>
      <c r="AT467" s="272" t="s">
        <v>270</v>
      </c>
      <c r="AU467" s="272" t="s">
        <v>278</v>
      </c>
      <c r="AV467" s="13" t="s">
        <v>268</v>
      </c>
      <c r="AW467" s="13" t="s">
        <v>36</v>
      </c>
      <c r="AX467" s="13" t="s">
        <v>37</v>
      </c>
      <c r="AY467" s="272" t="s">
        <v>147</v>
      </c>
    </row>
    <row r="468" spans="2:65" s="1" customFormat="1" ht="21.6" customHeight="1">
      <c r="B468" s="38"/>
      <c r="C468" s="294" t="s">
        <v>804</v>
      </c>
      <c r="D468" s="294" t="s">
        <v>473</v>
      </c>
      <c r="E468" s="295" t="s">
        <v>805</v>
      </c>
      <c r="F468" s="296" t="s">
        <v>806</v>
      </c>
      <c r="G468" s="297" t="s">
        <v>421</v>
      </c>
      <c r="H468" s="298">
        <v>503.497</v>
      </c>
      <c r="I468" s="299"/>
      <c r="J468" s="300">
        <f>ROUND(I468*H468,1)</f>
        <v>0</v>
      </c>
      <c r="K468" s="296" t="s">
        <v>1</v>
      </c>
      <c r="L468" s="301"/>
      <c r="M468" s="302" t="s">
        <v>1</v>
      </c>
      <c r="N468" s="303" t="s">
        <v>48</v>
      </c>
      <c r="O468" s="86"/>
      <c r="P468" s="246">
        <f>O468*H468</f>
        <v>0</v>
      </c>
      <c r="Q468" s="246">
        <v>0.011</v>
      </c>
      <c r="R468" s="246">
        <f>Q468*H468</f>
        <v>5.538467</v>
      </c>
      <c r="S468" s="246">
        <v>0</v>
      </c>
      <c r="T468" s="247">
        <f>S468*H468</f>
        <v>0</v>
      </c>
      <c r="AR468" s="248" t="s">
        <v>303</v>
      </c>
      <c r="AT468" s="248" t="s">
        <v>473</v>
      </c>
      <c r="AU468" s="248" t="s">
        <v>278</v>
      </c>
      <c r="AY468" s="17" t="s">
        <v>147</v>
      </c>
      <c r="BE468" s="249">
        <f>IF(N468="základní",J468,0)</f>
        <v>0</v>
      </c>
      <c r="BF468" s="249">
        <f>IF(N468="snížená",J468,0)</f>
        <v>0</v>
      </c>
      <c r="BG468" s="249">
        <f>IF(N468="zákl. přenesená",J468,0)</f>
        <v>0</v>
      </c>
      <c r="BH468" s="249">
        <f>IF(N468="sníž. přenesená",J468,0)</f>
        <v>0</v>
      </c>
      <c r="BI468" s="249">
        <f>IF(N468="nulová",J468,0)</f>
        <v>0</v>
      </c>
      <c r="BJ468" s="17" t="s">
        <v>37</v>
      </c>
      <c r="BK468" s="249">
        <f>ROUND(I468*H468,1)</f>
        <v>0</v>
      </c>
      <c r="BL468" s="17" t="s">
        <v>268</v>
      </c>
      <c r="BM468" s="248" t="s">
        <v>807</v>
      </c>
    </row>
    <row r="469" spans="2:51" s="12" customFormat="1" ht="12">
      <c r="B469" s="250"/>
      <c r="C469" s="251"/>
      <c r="D469" s="252" t="s">
        <v>270</v>
      </c>
      <c r="E469" s="253" t="s">
        <v>1</v>
      </c>
      <c r="F469" s="254" t="s">
        <v>808</v>
      </c>
      <c r="G469" s="251"/>
      <c r="H469" s="255">
        <v>503.497</v>
      </c>
      <c r="I469" s="256"/>
      <c r="J469" s="251"/>
      <c r="K469" s="251"/>
      <c r="L469" s="257"/>
      <c r="M469" s="258"/>
      <c r="N469" s="259"/>
      <c r="O469" s="259"/>
      <c r="P469" s="259"/>
      <c r="Q469" s="259"/>
      <c r="R469" s="259"/>
      <c r="S469" s="259"/>
      <c r="T469" s="260"/>
      <c r="AT469" s="261" t="s">
        <v>270</v>
      </c>
      <c r="AU469" s="261" t="s">
        <v>278</v>
      </c>
      <c r="AV469" s="12" t="s">
        <v>92</v>
      </c>
      <c r="AW469" s="12" t="s">
        <v>36</v>
      </c>
      <c r="AX469" s="12" t="s">
        <v>37</v>
      </c>
      <c r="AY469" s="261" t="s">
        <v>147</v>
      </c>
    </row>
    <row r="470" spans="2:65" s="1" customFormat="1" ht="21.6" customHeight="1">
      <c r="B470" s="38"/>
      <c r="C470" s="237" t="s">
        <v>809</v>
      </c>
      <c r="D470" s="237" t="s">
        <v>263</v>
      </c>
      <c r="E470" s="238" t="s">
        <v>810</v>
      </c>
      <c r="F470" s="239" t="s">
        <v>811</v>
      </c>
      <c r="G470" s="240" t="s">
        <v>266</v>
      </c>
      <c r="H470" s="241">
        <v>270.56</v>
      </c>
      <c r="I470" s="242"/>
      <c r="J470" s="243">
        <f>ROUND(I470*H470,1)</f>
        <v>0</v>
      </c>
      <c r="K470" s="239" t="s">
        <v>267</v>
      </c>
      <c r="L470" s="43"/>
      <c r="M470" s="244" t="s">
        <v>1</v>
      </c>
      <c r="N470" s="245" t="s">
        <v>48</v>
      </c>
      <c r="O470" s="86"/>
      <c r="P470" s="246">
        <f>O470*H470</f>
        <v>0</v>
      </c>
      <c r="Q470" s="246">
        <v>0.00047</v>
      </c>
      <c r="R470" s="246">
        <f>Q470*H470</f>
        <v>0.1271632</v>
      </c>
      <c r="S470" s="246">
        <v>0</v>
      </c>
      <c r="T470" s="247">
        <f>S470*H470</f>
        <v>0</v>
      </c>
      <c r="AR470" s="248" t="s">
        <v>268</v>
      </c>
      <c r="AT470" s="248" t="s">
        <v>263</v>
      </c>
      <c r="AU470" s="248" t="s">
        <v>278</v>
      </c>
      <c r="AY470" s="17" t="s">
        <v>147</v>
      </c>
      <c r="BE470" s="249">
        <f>IF(N470="základní",J470,0)</f>
        <v>0</v>
      </c>
      <c r="BF470" s="249">
        <f>IF(N470="snížená",J470,0)</f>
        <v>0</v>
      </c>
      <c r="BG470" s="249">
        <f>IF(N470="zákl. přenesená",J470,0)</f>
        <v>0</v>
      </c>
      <c r="BH470" s="249">
        <f>IF(N470="sníž. přenesená",J470,0)</f>
        <v>0</v>
      </c>
      <c r="BI470" s="249">
        <f>IF(N470="nulová",J470,0)</f>
        <v>0</v>
      </c>
      <c r="BJ470" s="17" t="s">
        <v>37</v>
      </c>
      <c r="BK470" s="249">
        <f>ROUND(I470*H470,1)</f>
        <v>0</v>
      </c>
      <c r="BL470" s="17" t="s">
        <v>268</v>
      </c>
      <c r="BM470" s="248" t="s">
        <v>812</v>
      </c>
    </row>
    <row r="471" spans="2:51" s="14" customFormat="1" ht="12">
      <c r="B471" s="273"/>
      <c r="C471" s="274"/>
      <c r="D471" s="252" t="s">
        <v>270</v>
      </c>
      <c r="E471" s="275" t="s">
        <v>1</v>
      </c>
      <c r="F471" s="276" t="s">
        <v>813</v>
      </c>
      <c r="G471" s="274"/>
      <c r="H471" s="275" t="s">
        <v>1</v>
      </c>
      <c r="I471" s="277"/>
      <c r="J471" s="274"/>
      <c r="K471" s="274"/>
      <c r="L471" s="278"/>
      <c r="M471" s="279"/>
      <c r="N471" s="280"/>
      <c r="O471" s="280"/>
      <c r="P471" s="280"/>
      <c r="Q471" s="280"/>
      <c r="R471" s="280"/>
      <c r="S471" s="280"/>
      <c r="T471" s="281"/>
      <c r="AT471" s="282" t="s">
        <v>270</v>
      </c>
      <c r="AU471" s="282" t="s">
        <v>278</v>
      </c>
      <c r="AV471" s="14" t="s">
        <v>37</v>
      </c>
      <c r="AW471" s="14" t="s">
        <v>36</v>
      </c>
      <c r="AX471" s="14" t="s">
        <v>83</v>
      </c>
      <c r="AY471" s="282" t="s">
        <v>147</v>
      </c>
    </row>
    <row r="472" spans="2:51" s="14" customFormat="1" ht="12">
      <c r="B472" s="273"/>
      <c r="C472" s="274"/>
      <c r="D472" s="252" t="s">
        <v>270</v>
      </c>
      <c r="E472" s="275" t="s">
        <v>1</v>
      </c>
      <c r="F472" s="276" t="s">
        <v>814</v>
      </c>
      <c r="G472" s="274"/>
      <c r="H472" s="275" t="s">
        <v>1</v>
      </c>
      <c r="I472" s="277"/>
      <c r="J472" s="274"/>
      <c r="K472" s="274"/>
      <c r="L472" s="278"/>
      <c r="M472" s="279"/>
      <c r="N472" s="280"/>
      <c r="O472" s="280"/>
      <c r="P472" s="280"/>
      <c r="Q472" s="280"/>
      <c r="R472" s="280"/>
      <c r="S472" s="280"/>
      <c r="T472" s="281"/>
      <c r="AT472" s="282" t="s">
        <v>270</v>
      </c>
      <c r="AU472" s="282" t="s">
        <v>278</v>
      </c>
      <c r="AV472" s="14" t="s">
        <v>37</v>
      </c>
      <c r="AW472" s="14" t="s">
        <v>36</v>
      </c>
      <c r="AX472" s="14" t="s">
        <v>83</v>
      </c>
      <c r="AY472" s="282" t="s">
        <v>147</v>
      </c>
    </row>
    <row r="473" spans="2:51" s="12" customFormat="1" ht="12">
      <c r="B473" s="250"/>
      <c r="C473" s="251"/>
      <c r="D473" s="252" t="s">
        <v>270</v>
      </c>
      <c r="E473" s="253" t="s">
        <v>1</v>
      </c>
      <c r="F473" s="254" t="s">
        <v>815</v>
      </c>
      <c r="G473" s="251"/>
      <c r="H473" s="255">
        <v>7.41</v>
      </c>
      <c r="I473" s="256"/>
      <c r="J473" s="251"/>
      <c r="K473" s="251"/>
      <c r="L473" s="257"/>
      <c r="M473" s="258"/>
      <c r="N473" s="259"/>
      <c r="O473" s="259"/>
      <c r="P473" s="259"/>
      <c r="Q473" s="259"/>
      <c r="R473" s="259"/>
      <c r="S473" s="259"/>
      <c r="T473" s="260"/>
      <c r="AT473" s="261" t="s">
        <v>270</v>
      </c>
      <c r="AU473" s="261" t="s">
        <v>278</v>
      </c>
      <c r="AV473" s="12" t="s">
        <v>92</v>
      </c>
      <c r="AW473" s="12" t="s">
        <v>36</v>
      </c>
      <c r="AX473" s="12" t="s">
        <v>83</v>
      </c>
      <c r="AY473" s="261" t="s">
        <v>147</v>
      </c>
    </row>
    <row r="474" spans="2:51" s="12" customFormat="1" ht="12">
      <c r="B474" s="250"/>
      <c r="C474" s="251"/>
      <c r="D474" s="252" t="s">
        <v>270</v>
      </c>
      <c r="E474" s="253" t="s">
        <v>1</v>
      </c>
      <c r="F474" s="254" t="s">
        <v>816</v>
      </c>
      <c r="G474" s="251"/>
      <c r="H474" s="255">
        <v>64.22</v>
      </c>
      <c r="I474" s="256"/>
      <c r="J474" s="251"/>
      <c r="K474" s="251"/>
      <c r="L474" s="257"/>
      <c r="M474" s="258"/>
      <c r="N474" s="259"/>
      <c r="O474" s="259"/>
      <c r="P474" s="259"/>
      <c r="Q474" s="259"/>
      <c r="R474" s="259"/>
      <c r="S474" s="259"/>
      <c r="T474" s="260"/>
      <c r="AT474" s="261" t="s">
        <v>270</v>
      </c>
      <c r="AU474" s="261" t="s">
        <v>278</v>
      </c>
      <c r="AV474" s="12" t="s">
        <v>92</v>
      </c>
      <c r="AW474" s="12" t="s">
        <v>36</v>
      </c>
      <c r="AX474" s="12" t="s">
        <v>83</v>
      </c>
      <c r="AY474" s="261" t="s">
        <v>147</v>
      </c>
    </row>
    <row r="475" spans="2:51" s="12" customFormat="1" ht="12">
      <c r="B475" s="250"/>
      <c r="C475" s="251"/>
      <c r="D475" s="252" t="s">
        <v>270</v>
      </c>
      <c r="E475" s="253" t="s">
        <v>1</v>
      </c>
      <c r="F475" s="254" t="s">
        <v>817</v>
      </c>
      <c r="G475" s="251"/>
      <c r="H475" s="255">
        <v>73.815</v>
      </c>
      <c r="I475" s="256"/>
      <c r="J475" s="251"/>
      <c r="K475" s="251"/>
      <c r="L475" s="257"/>
      <c r="M475" s="258"/>
      <c r="N475" s="259"/>
      <c r="O475" s="259"/>
      <c r="P475" s="259"/>
      <c r="Q475" s="259"/>
      <c r="R475" s="259"/>
      <c r="S475" s="259"/>
      <c r="T475" s="260"/>
      <c r="AT475" s="261" t="s">
        <v>270</v>
      </c>
      <c r="AU475" s="261" t="s">
        <v>278</v>
      </c>
      <c r="AV475" s="12" t="s">
        <v>92</v>
      </c>
      <c r="AW475" s="12" t="s">
        <v>36</v>
      </c>
      <c r="AX475" s="12" t="s">
        <v>83</v>
      </c>
      <c r="AY475" s="261" t="s">
        <v>147</v>
      </c>
    </row>
    <row r="476" spans="2:51" s="12" customFormat="1" ht="12">
      <c r="B476" s="250"/>
      <c r="C476" s="251"/>
      <c r="D476" s="252" t="s">
        <v>270</v>
      </c>
      <c r="E476" s="253" t="s">
        <v>1</v>
      </c>
      <c r="F476" s="254" t="s">
        <v>818</v>
      </c>
      <c r="G476" s="251"/>
      <c r="H476" s="255">
        <v>7.548</v>
      </c>
      <c r="I476" s="256"/>
      <c r="J476" s="251"/>
      <c r="K476" s="251"/>
      <c r="L476" s="257"/>
      <c r="M476" s="258"/>
      <c r="N476" s="259"/>
      <c r="O476" s="259"/>
      <c r="P476" s="259"/>
      <c r="Q476" s="259"/>
      <c r="R476" s="259"/>
      <c r="S476" s="259"/>
      <c r="T476" s="260"/>
      <c r="AT476" s="261" t="s">
        <v>270</v>
      </c>
      <c r="AU476" s="261" t="s">
        <v>278</v>
      </c>
      <c r="AV476" s="12" t="s">
        <v>92</v>
      </c>
      <c r="AW476" s="12" t="s">
        <v>36</v>
      </c>
      <c r="AX476" s="12" t="s">
        <v>83</v>
      </c>
      <c r="AY476" s="261" t="s">
        <v>147</v>
      </c>
    </row>
    <row r="477" spans="2:51" s="12" customFormat="1" ht="12">
      <c r="B477" s="250"/>
      <c r="C477" s="251"/>
      <c r="D477" s="252" t="s">
        <v>270</v>
      </c>
      <c r="E477" s="253" t="s">
        <v>1</v>
      </c>
      <c r="F477" s="254" t="s">
        <v>819</v>
      </c>
      <c r="G477" s="251"/>
      <c r="H477" s="255">
        <v>35.367</v>
      </c>
      <c r="I477" s="256"/>
      <c r="J477" s="251"/>
      <c r="K477" s="251"/>
      <c r="L477" s="257"/>
      <c r="M477" s="258"/>
      <c r="N477" s="259"/>
      <c r="O477" s="259"/>
      <c r="P477" s="259"/>
      <c r="Q477" s="259"/>
      <c r="R477" s="259"/>
      <c r="S477" s="259"/>
      <c r="T477" s="260"/>
      <c r="AT477" s="261" t="s">
        <v>270</v>
      </c>
      <c r="AU477" s="261" t="s">
        <v>278</v>
      </c>
      <c r="AV477" s="12" t="s">
        <v>92</v>
      </c>
      <c r="AW477" s="12" t="s">
        <v>36</v>
      </c>
      <c r="AX477" s="12" t="s">
        <v>83</v>
      </c>
      <c r="AY477" s="261" t="s">
        <v>147</v>
      </c>
    </row>
    <row r="478" spans="2:51" s="12" customFormat="1" ht="12">
      <c r="B478" s="250"/>
      <c r="C478" s="251"/>
      <c r="D478" s="252" t="s">
        <v>270</v>
      </c>
      <c r="E478" s="253" t="s">
        <v>1</v>
      </c>
      <c r="F478" s="254" t="s">
        <v>820</v>
      </c>
      <c r="G478" s="251"/>
      <c r="H478" s="255">
        <v>2.16</v>
      </c>
      <c r="I478" s="256"/>
      <c r="J478" s="251"/>
      <c r="K478" s="251"/>
      <c r="L478" s="257"/>
      <c r="M478" s="258"/>
      <c r="N478" s="259"/>
      <c r="O478" s="259"/>
      <c r="P478" s="259"/>
      <c r="Q478" s="259"/>
      <c r="R478" s="259"/>
      <c r="S478" s="259"/>
      <c r="T478" s="260"/>
      <c r="AT478" s="261" t="s">
        <v>270</v>
      </c>
      <c r="AU478" s="261" t="s">
        <v>278</v>
      </c>
      <c r="AV478" s="12" t="s">
        <v>92</v>
      </c>
      <c r="AW478" s="12" t="s">
        <v>36</v>
      </c>
      <c r="AX478" s="12" t="s">
        <v>83</v>
      </c>
      <c r="AY478" s="261" t="s">
        <v>147</v>
      </c>
    </row>
    <row r="479" spans="2:51" s="12" customFormat="1" ht="12">
      <c r="B479" s="250"/>
      <c r="C479" s="251"/>
      <c r="D479" s="252" t="s">
        <v>270</v>
      </c>
      <c r="E479" s="253" t="s">
        <v>1</v>
      </c>
      <c r="F479" s="254" t="s">
        <v>821</v>
      </c>
      <c r="G479" s="251"/>
      <c r="H479" s="255">
        <v>9</v>
      </c>
      <c r="I479" s="256"/>
      <c r="J479" s="251"/>
      <c r="K479" s="251"/>
      <c r="L479" s="257"/>
      <c r="M479" s="258"/>
      <c r="N479" s="259"/>
      <c r="O479" s="259"/>
      <c r="P479" s="259"/>
      <c r="Q479" s="259"/>
      <c r="R479" s="259"/>
      <c r="S479" s="259"/>
      <c r="T479" s="260"/>
      <c r="AT479" s="261" t="s">
        <v>270</v>
      </c>
      <c r="AU479" s="261" t="s">
        <v>278</v>
      </c>
      <c r="AV479" s="12" t="s">
        <v>92</v>
      </c>
      <c r="AW479" s="12" t="s">
        <v>36</v>
      </c>
      <c r="AX479" s="12" t="s">
        <v>83</v>
      </c>
      <c r="AY479" s="261" t="s">
        <v>147</v>
      </c>
    </row>
    <row r="480" spans="2:51" s="12" customFormat="1" ht="12">
      <c r="B480" s="250"/>
      <c r="C480" s="251"/>
      <c r="D480" s="252" t="s">
        <v>270</v>
      </c>
      <c r="E480" s="253" t="s">
        <v>1</v>
      </c>
      <c r="F480" s="254" t="s">
        <v>822</v>
      </c>
      <c r="G480" s="251"/>
      <c r="H480" s="255">
        <v>71.04</v>
      </c>
      <c r="I480" s="256"/>
      <c r="J480" s="251"/>
      <c r="K480" s="251"/>
      <c r="L480" s="257"/>
      <c r="M480" s="258"/>
      <c r="N480" s="259"/>
      <c r="O480" s="259"/>
      <c r="P480" s="259"/>
      <c r="Q480" s="259"/>
      <c r="R480" s="259"/>
      <c r="S480" s="259"/>
      <c r="T480" s="260"/>
      <c r="AT480" s="261" t="s">
        <v>270</v>
      </c>
      <c r="AU480" s="261" t="s">
        <v>278</v>
      </c>
      <c r="AV480" s="12" t="s">
        <v>92</v>
      </c>
      <c r="AW480" s="12" t="s">
        <v>36</v>
      </c>
      <c r="AX480" s="12" t="s">
        <v>83</v>
      </c>
      <c r="AY480" s="261" t="s">
        <v>147</v>
      </c>
    </row>
    <row r="481" spans="2:51" s="13" customFormat="1" ht="12">
      <c r="B481" s="262"/>
      <c r="C481" s="263"/>
      <c r="D481" s="252" t="s">
        <v>270</v>
      </c>
      <c r="E481" s="264" t="s">
        <v>1</v>
      </c>
      <c r="F481" s="265" t="s">
        <v>272</v>
      </c>
      <c r="G481" s="263"/>
      <c r="H481" s="266">
        <v>270.56</v>
      </c>
      <c r="I481" s="267"/>
      <c r="J481" s="263"/>
      <c r="K481" s="263"/>
      <c r="L481" s="268"/>
      <c r="M481" s="269"/>
      <c r="N481" s="270"/>
      <c r="O481" s="270"/>
      <c r="P481" s="270"/>
      <c r="Q481" s="270"/>
      <c r="R481" s="270"/>
      <c r="S481" s="270"/>
      <c r="T481" s="271"/>
      <c r="AT481" s="272" t="s">
        <v>270</v>
      </c>
      <c r="AU481" s="272" t="s">
        <v>278</v>
      </c>
      <c r="AV481" s="13" t="s">
        <v>268</v>
      </c>
      <c r="AW481" s="13" t="s">
        <v>36</v>
      </c>
      <c r="AX481" s="13" t="s">
        <v>37</v>
      </c>
      <c r="AY481" s="272" t="s">
        <v>147</v>
      </c>
    </row>
    <row r="482" spans="2:65" s="1" customFormat="1" ht="21.6" customHeight="1">
      <c r="B482" s="38"/>
      <c r="C482" s="237" t="s">
        <v>823</v>
      </c>
      <c r="D482" s="237" t="s">
        <v>263</v>
      </c>
      <c r="E482" s="238" t="s">
        <v>824</v>
      </c>
      <c r="F482" s="239" t="s">
        <v>825</v>
      </c>
      <c r="G482" s="240" t="s">
        <v>421</v>
      </c>
      <c r="H482" s="241">
        <v>78.25</v>
      </c>
      <c r="I482" s="242"/>
      <c r="J482" s="243">
        <f>ROUND(I482*H482,1)</f>
        <v>0</v>
      </c>
      <c r="K482" s="239" t="s">
        <v>267</v>
      </c>
      <c r="L482" s="43"/>
      <c r="M482" s="244" t="s">
        <v>1</v>
      </c>
      <c r="N482" s="245" t="s">
        <v>48</v>
      </c>
      <c r="O482" s="86"/>
      <c r="P482" s="246">
        <f>O482*H482</f>
        <v>0</v>
      </c>
      <c r="Q482" s="246">
        <v>2E-05</v>
      </c>
      <c r="R482" s="246">
        <f>Q482*H482</f>
        <v>0.0015650000000000002</v>
      </c>
      <c r="S482" s="246">
        <v>0</v>
      </c>
      <c r="T482" s="247">
        <f>S482*H482</f>
        <v>0</v>
      </c>
      <c r="AR482" s="248" t="s">
        <v>268</v>
      </c>
      <c r="AT482" s="248" t="s">
        <v>263</v>
      </c>
      <c r="AU482" s="248" t="s">
        <v>278</v>
      </c>
      <c r="AY482" s="17" t="s">
        <v>147</v>
      </c>
      <c r="BE482" s="249">
        <f>IF(N482="základní",J482,0)</f>
        <v>0</v>
      </c>
      <c r="BF482" s="249">
        <f>IF(N482="snížená",J482,0)</f>
        <v>0</v>
      </c>
      <c r="BG482" s="249">
        <f>IF(N482="zákl. přenesená",J482,0)</f>
        <v>0</v>
      </c>
      <c r="BH482" s="249">
        <f>IF(N482="sníž. přenesená",J482,0)</f>
        <v>0</v>
      </c>
      <c r="BI482" s="249">
        <f>IF(N482="nulová",J482,0)</f>
        <v>0</v>
      </c>
      <c r="BJ482" s="17" t="s">
        <v>37</v>
      </c>
      <c r="BK482" s="249">
        <f>ROUND(I482*H482,1)</f>
        <v>0</v>
      </c>
      <c r="BL482" s="17" t="s">
        <v>268</v>
      </c>
      <c r="BM482" s="248" t="s">
        <v>826</v>
      </c>
    </row>
    <row r="483" spans="2:51" s="14" customFormat="1" ht="12">
      <c r="B483" s="273"/>
      <c r="C483" s="274"/>
      <c r="D483" s="252" t="s">
        <v>270</v>
      </c>
      <c r="E483" s="275" t="s">
        <v>1</v>
      </c>
      <c r="F483" s="276" t="s">
        <v>827</v>
      </c>
      <c r="G483" s="274"/>
      <c r="H483" s="275" t="s">
        <v>1</v>
      </c>
      <c r="I483" s="277"/>
      <c r="J483" s="274"/>
      <c r="K483" s="274"/>
      <c r="L483" s="278"/>
      <c r="M483" s="279"/>
      <c r="N483" s="280"/>
      <c r="O483" s="280"/>
      <c r="P483" s="280"/>
      <c r="Q483" s="280"/>
      <c r="R483" s="280"/>
      <c r="S483" s="280"/>
      <c r="T483" s="281"/>
      <c r="AT483" s="282" t="s">
        <v>270</v>
      </c>
      <c r="AU483" s="282" t="s">
        <v>278</v>
      </c>
      <c r="AV483" s="14" t="s">
        <v>37</v>
      </c>
      <c r="AW483" s="14" t="s">
        <v>36</v>
      </c>
      <c r="AX483" s="14" t="s">
        <v>83</v>
      </c>
      <c r="AY483" s="282" t="s">
        <v>147</v>
      </c>
    </row>
    <row r="484" spans="2:51" s="12" customFormat="1" ht="12">
      <c r="B484" s="250"/>
      <c r="C484" s="251"/>
      <c r="D484" s="252" t="s">
        <v>270</v>
      </c>
      <c r="E484" s="253" t="s">
        <v>1</v>
      </c>
      <c r="F484" s="254" t="s">
        <v>828</v>
      </c>
      <c r="G484" s="251"/>
      <c r="H484" s="255">
        <v>78.25</v>
      </c>
      <c r="I484" s="256"/>
      <c r="J484" s="251"/>
      <c r="K484" s="251"/>
      <c r="L484" s="257"/>
      <c r="M484" s="258"/>
      <c r="N484" s="259"/>
      <c r="O484" s="259"/>
      <c r="P484" s="259"/>
      <c r="Q484" s="259"/>
      <c r="R484" s="259"/>
      <c r="S484" s="259"/>
      <c r="T484" s="260"/>
      <c r="AT484" s="261" t="s">
        <v>270</v>
      </c>
      <c r="AU484" s="261" t="s">
        <v>278</v>
      </c>
      <c r="AV484" s="12" t="s">
        <v>92</v>
      </c>
      <c r="AW484" s="12" t="s">
        <v>36</v>
      </c>
      <c r="AX484" s="12" t="s">
        <v>37</v>
      </c>
      <c r="AY484" s="261" t="s">
        <v>147</v>
      </c>
    </row>
    <row r="485" spans="2:65" s="1" customFormat="1" ht="21.6" customHeight="1">
      <c r="B485" s="38"/>
      <c r="C485" s="237" t="s">
        <v>794</v>
      </c>
      <c r="D485" s="237" t="s">
        <v>263</v>
      </c>
      <c r="E485" s="238" t="s">
        <v>829</v>
      </c>
      <c r="F485" s="239" t="s">
        <v>830</v>
      </c>
      <c r="G485" s="240" t="s">
        <v>421</v>
      </c>
      <c r="H485" s="241">
        <v>208.5</v>
      </c>
      <c r="I485" s="242"/>
      <c r="J485" s="243">
        <f>ROUND(I485*H485,1)</f>
        <v>0</v>
      </c>
      <c r="K485" s="239" t="s">
        <v>1</v>
      </c>
      <c r="L485" s="43"/>
      <c r="M485" s="244" t="s">
        <v>1</v>
      </c>
      <c r="N485" s="245" t="s">
        <v>48</v>
      </c>
      <c r="O485" s="86"/>
      <c r="P485" s="246">
        <f>O485*H485</f>
        <v>0</v>
      </c>
      <c r="Q485" s="246">
        <v>0</v>
      </c>
      <c r="R485" s="246">
        <f>Q485*H485</f>
        <v>0</v>
      </c>
      <c r="S485" s="246">
        <v>0</v>
      </c>
      <c r="T485" s="247">
        <f>S485*H485</f>
        <v>0</v>
      </c>
      <c r="AR485" s="248" t="s">
        <v>268</v>
      </c>
      <c r="AT485" s="248" t="s">
        <v>263</v>
      </c>
      <c r="AU485" s="248" t="s">
        <v>278</v>
      </c>
      <c r="AY485" s="17" t="s">
        <v>147</v>
      </c>
      <c r="BE485" s="249">
        <f>IF(N485="základní",J485,0)</f>
        <v>0</v>
      </c>
      <c r="BF485" s="249">
        <f>IF(N485="snížená",J485,0)</f>
        <v>0</v>
      </c>
      <c r="BG485" s="249">
        <f>IF(N485="zákl. přenesená",J485,0)</f>
        <v>0</v>
      </c>
      <c r="BH485" s="249">
        <f>IF(N485="sníž. přenesená",J485,0)</f>
        <v>0</v>
      </c>
      <c r="BI485" s="249">
        <f>IF(N485="nulová",J485,0)</f>
        <v>0</v>
      </c>
      <c r="BJ485" s="17" t="s">
        <v>37</v>
      </c>
      <c r="BK485" s="249">
        <f>ROUND(I485*H485,1)</f>
        <v>0</v>
      </c>
      <c r="BL485" s="17" t="s">
        <v>268</v>
      </c>
      <c r="BM485" s="248" t="s">
        <v>831</v>
      </c>
    </row>
    <row r="486" spans="2:51" s="12" customFormat="1" ht="12">
      <c r="B486" s="250"/>
      <c r="C486" s="251"/>
      <c r="D486" s="252" t="s">
        <v>270</v>
      </c>
      <c r="E486" s="253" t="s">
        <v>1</v>
      </c>
      <c r="F486" s="254" t="s">
        <v>832</v>
      </c>
      <c r="G486" s="251"/>
      <c r="H486" s="255">
        <v>52</v>
      </c>
      <c r="I486" s="256"/>
      <c r="J486" s="251"/>
      <c r="K486" s="251"/>
      <c r="L486" s="257"/>
      <c r="M486" s="258"/>
      <c r="N486" s="259"/>
      <c r="O486" s="259"/>
      <c r="P486" s="259"/>
      <c r="Q486" s="259"/>
      <c r="R486" s="259"/>
      <c r="S486" s="259"/>
      <c r="T486" s="260"/>
      <c r="AT486" s="261" t="s">
        <v>270</v>
      </c>
      <c r="AU486" s="261" t="s">
        <v>278</v>
      </c>
      <c r="AV486" s="12" t="s">
        <v>92</v>
      </c>
      <c r="AW486" s="12" t="s">
        <v>36</v>
      </c>
      <c r="AX486" s="12" t="s">
        <v>83</v>
      </c>
      <c r="AY486" s="261" t="s">
        <v>147</v>
      </c>
    </row>
    <row r="487" spans="2:51" s="12" customFormat="1" ht="12">
      <c r="B487" s="250"/>
      <c r="C487" s="251"/>
      <c r="D487" s="252" t="s">
        <v>270</v>
      </c>
      <c r="E487" s="253" t="s">
        <v>1</v>
      </c>
      <c r="F487" s="254" t="s">
        <v>833</v>
      </c>
      <c r="G487" s="251"/>
      <c r="H487" s="255">
        <v>156.5</v>
      </c>
      <c r="I487" s="256"/>
      <c r="J487" s="251"/>
      <c r="K487" s="251"/>
      <c r="L487" s="257"/>
      <c r="M487" s="258"/>
      <c r="N487" s="259"/>
      <c r="O487" s="259"/>
      <c r="P487" s="259"/>
      <c r="Q487" s="259"/>
      <c r="R487" s="259"/>
      <c r="S487" s="259"/>
      <c r="T487" s="260"/>
      <c r="AT487" s="261" t="s">
        <v>270</v>
      </c>
      <c r="AU487" s="261" t="s">
        <v>278</v>
      </c>
      <c r="AV487" s="12" t="s">
        <v>92</v>
      </c>
      <c r="AW487" s="12" t="s">
        <v>36</v>
      </c>
      <c r="AX487" s="12" t="s">
        <v>83</v>
      </c>
      <c r="AY487" s="261" t="s">
        <v>147</v>
      </c>
    </row>
    <row r="488" spans="2:51" s="13" customFormat="1" ht="12">
      <c r="B488" s="262"/>
      <c r="C488" s="263"/>
      <c r="D488" s="252" t="s">
        <v>270</v>
      </c>
      <c r="E488" s="264" t="s">
        <v>1</v>
      </c>
      <c r="F488" s="265" t="s">
        <v>272</v>
      </c>
      <c r="G488" s="263"/>
      <c r="H488" s="266">
        <v>208.5</v>
      </c>
      <c r="I488" s="267"/>
      <c r="J488" s="263"/>
      <c r="K488" s="263"/>
      <c r="L488" s="268"/>
      <c r="M488" s="269"/>
      <c r="N488" s="270"/>
      <c r="O488" s="270"/>
      <c r="P488" s="270"/>
      <c r="Q488" s="270"/>
      <c r="R488" s="270"/>
      <c r="S488" s="270"/>
      <c r="T488" s="271"/>
      <c r="AT488" s="272" t="s">
        <v>270</v>
      </c>
      <c r="AU488" s="272" t="s">
        <v>278</v>
      </c>
      <c r="AV488" s="13" t="s">
        <v>268</v>
      </c>
      <c r="AW488" s="13" t="s">
        <v>36</v>
      </c>
      <c r="AX488" s="13" t="s">
        <v>37</v>
      </c>
      <c r="AY488" s="272" t="s">
        <v>147</v>
      </c>
    </row>
    <row r="489" spans="2:63" s="10" customFormat="1" ht="20.85" customHeight="1">
      <c r="B489" s="207"/>
      <c r="C489" s="208"/>
      <c r="D489" s="209" t="s">
        <v>82</v>
      </c>
      <c r="E489" s="235" t="s">
        <v>834</v>
      </c>
      <c r="F489" s="235" t="s">
        <v>835</v>
      </c>
      <c r="G489" s="208"/>
      <c r="H489" s="208"/>
      <c r="I489" s="211"/>
      <c r="J489" s="236">
        <f>BK489</f>
        <v>0</v>
      </c>
      <c r="K489" s="208"/>
      <c r="L489" s="213"/>
      <c r="M489" s="231"/>
      <c r="N489" s="232"/>
      <c r="O489" s="232"/>
      <c r="P489" s="233">
        <f>SUM(P490:P552)</f>
        <v>0</v>
      </c>
      <c r="Q489" s="232"/>
      <c r="R489" s="233">
        <f>SUM(R490:R552)</f>
        <v>84.00847224000002</v>
      </c>
      <c r="S489" s="232"/>
      <c r="T489" s="234">
        <f>SUM(T490:T552)</f>
        <v>0</v>
      </c>
      <c r="AR489" s="218" t="s">
        <v>37</v>
      </c>
      <c r="AT489" s="219" t="s">
        <v>82</v>
      </c>
      <c r="AU489" s="219" t="s">
        <v>92</v>
      </c>
      <c r="AY489" s="218" t="s">
        <v>147</v>
      </c>
      <c r="BK489" s="220">
        <f>SUM(BK490:BK552)</f>
        <v>0</v>
      </c>
    </row>
    <row r="490" spans="2:65" s="1" customFormat="1" ht="14.4" customHeight="1">
      <c r="B490" s="38"/>
      <c r="C490" s="237" t="s">
        <v>836</v>
      </c>
      <c r="D490" s="237" t="s">
        <v>263</v>
      </c>
      <c r="E490" s="238" t="s">
        <v>837</v>
      </c>
      <c r="F490" s="239" t="s">
        <v>838</v>
      </c>
      <c r="G490" s="240" t="s">
        <v>1</v>
      </c>
      <c r="H490" s="241">
        <v>402.426</v>
      </c>
      <c r="I490" s="242"/>
      <c r="J490" s="243">
        <f>ROUND(I490*H490,1)</f>
        <v>0</v>
      </c>
      <c r="K490" s="239" t="s">
        <v>1</v>
      </c>
      <c r="L490" s="43"/>
      <c r="M490" s="244" t="s">
        <v>1</v>
      </c>
      <c r="N490" s="245" t="s">
        <v>48</v>
      </c>
      <c r="O490" s="86"/>
      <c r="P490" s="246">
        <f>O490*H490</f>
        <v>0</v>
      </c>
      <c r="Q490" s="246">
        <v>0</v>
      </c>
      <c r="R490" s="246">
        <f>Q490*H490</f>
        <v>0</v>
      </c>
      <c r="S490" s="246">
        <v>0</v>
      </c>
      <c r="T490" s="247">
        <f>S490*H490</f>
        <v>0</v>
      </c>
      <c r="AR490" s="248" t="s">
        <v>268</v>
      </c>
      <c r="AT490" s="248" t="s">
        <v>263</v>
      </c>
      <c r="AU490" s="248" t="s">
        <v>278</v>
      </c>
      <c r="AY490" s="17" t="s">
        <v>147</v>
      </c>
      <c r="BE490" s="249">
        <f>IF(N490="základní",J490,0)</f>
        <v>0</v>
      </c>
      <c r="BF490" s="249">
        <f>IF(N490="snížená",J490,0)</f>
        <v>0</v>
      </c>
      <c r="BG490" s="249">
        <f>IF(N490="zákl. přenesená",J490,0)</f>
        <v>0</v>
      </c>
      <c r="BH490" s="249">
        <f>IF(N490="sníž. přenesená",J490,0)</f>
        <v>0</v>
      </c>
      <c r="BI490" s="249">
        <f>IF(N490="nulová",J490,0)</f>
        <v>0</v>
      </c>
      <c r="BJ490" s="17" t="s">
        <v>37</v>
      </c>
      <c r="BK490" s="249">
        <f>ROUND(I490*H490,1)</f>
        <v>0</v>
      </c>
      <c r="BL490" s="17" t="s">
        <v>268</v>
      </c>
      <c r="BM490" s="248" t="s">
        <v>839</v>
      </c>
    </row>
    <row r="491" spans="2:65" s="1" customFormat="1" ht="21.6" customHeight="1">
      <c r="B491" s="38"/>
      <c r="C491" s="237" t="s">
        <v>834</v>
      </c>
      <c r="D491" s="237" t="s">
        <v>263</v>
      </c>
      <c r="E491" s="238" t="s">
        <v>840</v>
      </c>
      <c r="F491" s="239" t="s">
        <v>841</v>
      </c>
      <c r="G491" s="240" t="s">
        <v>266</v>
      </c>
      <c r="H491" s="241">
        <v>7.548</v>
      </c>
      <c r="I491" s="242"/>
      <c r="J491" s="243">
        <f>ROUND(I491*H491,1)</f>
        <v>0</v>
      </c>
      <c r="K491" s="239" t="s">
        <v>267</v>
      </c>
      <c r="L491" s="43"/>
      <c r="M491" s="244" t="s">
        <v>1</v>
      </c>
      <c r="N491" s="245" t="s">
        <v>48</v>
      </c>
      <c r="O491" s="86"/>
      <c r="P491" s="246">
        <f>O491*H491</f>
        <v>0</v>
      </c>
      <c r="Q491" s="246">
        <v>0.91123</v>
      </c>
      <c r="R491" s="246">
        <f>Q491*H491</f>
        <v>6.87796404</v>
      </c>
      <c r="S491" s="246">
        <v>0</v>
      </c>
      <c r="T491" s="247">
        <f>S491*H491</f>
        <v>0</v>
      </c>
      <c r="AR491" s="248" t="s">
        <v>268</v>
      </c>
      <c r="AT491" s="248" t="s">
        <v>263</v>
      </c>
      <c r="AU491" s="248" t="s">
        <v>278</v>
      </c>
      <c r="AY491" s="17" t="s">
        <v>147</v>
      </c>
      <c r="BE491" s="249">
        <f>IF(N491="základní",J491,0)</f>
        <v>0</v>
      </c>
      <c r="BF491" s="249">
        <f>IF(N491="snížená",J491,0)</f>
        <v>0</v>
      </c>
      <c r="BG491" s="249">
        <f>IF(N491="zákl. přenesená",J491,0)</f>
        <v>0</v>
      </c>
      <c r="BH491" s="249">
        <f>IF(N491="sníž. přenesená",J491,0)</f>
        <v>0</v>
      </c>
      <c r="BI491" s="249">
        <f>IF(N491="nulová",J491,0)</f>
        <v>0</v>
      </c>
      <c r="BJ491" s="17" t="s">
        <v>37</v>
      </c>
      <c r="BK491" s="249">
        <f>ROUND(I491*H491,1)</f>
        <v>0</v>
      </c>
      <c r="BL491" s="17" t="s">
        <v>268</v>
      </c>
      <c r="BM491" s="248" t="s">
        <v>842</v>
      </c>
    </row>
    <row r="492" spans="2:51" s="14" customFormat="1" ht="12">
      <c r="B492" s="273"/>
      <c r="C492" s="274"/>
      <c r="D492" s="252" t="s">
        <v>270</v>
      </c>
      <c r="E492" s="275" t="s">
        <v>1</v>
      </c>
      <c r="F492" s="276" t="s">
        <v>843</v>
      </c>
      <c r="G492" s="274"/>
      <c r="H492" s="275" t="s">
        <v>1</v>
      </c>
      <c r="I492" s="277"/>
      <c r="J492" s="274"/>
      <c r="K492" s="274"/>
      <c r="L492" s="278"/>
      <c r="M492" s="279"/>
      <c r="N492" s="280"/>
      <c r="O492" s="280"/>
      <c r="P492" s="280"/>
      <c r="Q492" s="280"/>
      <c r="R492" s="280"/>
      <c r="S492" s="280"/>
      <c r="T492" s="281"/>
      <c r="AT492" s="282" t="s">
        <v>270</v>
      </c>
      <c r="AU492" s="282" t="s">
        <v>278</v>
      </c>
      <c r="AV492" s="14" t="s">
        <v>37</v>
      </c>
      <c r="AW492" s="14" t="s">
        <v>36</v>
      </c>
      <c r="AX492" s="14" t="s">
        <v>83</v>
      </c>
      <c r="AY492" s="282" t="s">
        <v>147</v>
      </c>
    </row>
    <row r="493" spans="2:51" s="14" customFormat="1" ht="12">
      <c r="B493" s="273"/>
      <c r="C493" s="274"/>
      <c r="D493" s="252" t="s">
        <v>270</v>
      </c>
      <c r="E493" s="275" t="s">
        <v>1</v>
      </c>
      <c r="F493" s="276" t="s">
        <v>844</v>
      </c>
      <c r="G493" s="274"/>
      <c r="H493" s="275" t="s">
        <v>1</v>
      </c>
      <c r="I493" s="277"/>
      <c r="J493" s="274"/>
      <c r="K493" s="274"/>
      <c r="L493" s="278"/>
      <c r="M493" s="279"/>
      <c r="N493" s="280"/>
      <c r="O493" s="280"/>
      <c r="P493" s="280"/>
      <c r="Q493" s="280"/>
      <c r="R493" s="280"/>
      <c r="S493" s="280"/>
      <c r="T493" s="281"/>
      <c r="AT493" s="282" t="s">
        <v>270</v>
      </c>
      <c r="AU493" s="282" t="s">
        <v>278</v>
      </c>
      <c r="AV493" s="14" t="s">
        <v>37</v>
      </c>
      <c r="AW493" s="14" t="s">
        <v>36</v>
      </c>
      <c r="AX493" s="14" t="s">
        <v>83</v>
      </c>
      <c r="AY493" s="282" t="s">
        <v>147</v>
      </c>
    </row>
    <row r="494" spans="2:51" s="14" customFormat="1" ht="12">
      <c r="B494" s="273"/>
      <c r="C494" s="274"/>
      <c r="D494" s="252" t="s">
        <v>270</v>
      </c>
      <c r="E494" s="275" t="s">
        <v>1</v>
      </c>
      <c r="F494" s="276" t="s">
        <v>845</v>
      </c>
      <c r="G494" s="274"/>
      <c r="H494" s="275" t="s">
        <v>1</v>
      </c>
      <c r="I494" s="277"/>
      <c r="J494" s="274"/>
      <c r="K494" s="274"/>
      <c r="L494" s="278"/>
      <c r="M494" s="279"/>
      <c r="N494" s="280"/>
      <c r="O494" s="280"/>
      <c r="P494" s="280"/>
      <c r="Q494" s="280"/>
      <c r="R494" s="280"/>
      <c r="S494" s="280"/>
      <c r="T494" s="281"/>
      <c r="AT494" s="282" t="s">
        <v>270</v>
      </c>
      <c r="AU494" s="282" t="s">
        <v>278</v>
      </c>
      <c r="AV494" s="14" t="s">
        <v>37</v>
      </c>
      <c r="AW494" s="14" t="s">
        <v>36</v>
      </c>
      <c r="AX494" s="14" t="s">
        <v>83</v>
      </c>
      <c r="AY494" s="282" t="s">
        <v>147</v>
      </c>
    </row>
    <row r="495" spans="2:51" s="14" customFormat="1" ht="12">
      <c r="B495" s="273"/>
      <c r="C495" s="274"/>
      <c r="D495" s="252" t="s">
        <v>270</v>
      </c>
      <c r="E495" s="275" t="s">
        <v>1</v>
      </c>
      <c r="F495" s="276" t="s">
        <v>846</v>
      </c>
      <c r="G495" s="274"/>
      <c r="H495" s="275" t="s">
        <v>1</v>
      </c>
      <c r="I495" s="277"/>
      <c r="J495" s="274"/>
      <c r="K495" s="274"/>
      <c r="L495" s="278"/>
      <c r="M495" s="279"/>
      <c r="N495" s="280"/>
      <c r="O495" s="280"/>
      <c r="P495" s="280"/>
      <c r="Q495" s="280"/>
      <c r="R495" s="280"/>
      <c r="S495" s="280"/>
      <c r="T495" s="281"/>
      <c r="AT495" s="282" t="s">
        <v>270</v>
      </c>
      <c r="AU495" s="282" t="s">
        <v>278</v>
      </c>
      <c r="AV495" s="14" t="s">
        <v>37</v>
      </c>
      <c r="AW495" s="14" t="s">
        <v>36</v>
      </c>
      <c r="AX495" s="14" t="s">
        <v>83</v>
      </c>
      <c r="AY495" s="282" t="s">
        <v>147</v>
      </c>
    </row>
    <row r="496" spans="2:51" s="14" customFormat="1" ht="12">
      <c r="B496" s="273"/>
      <c r="C496" s="274"/>
      <c r="D496" s="252" t="s">
        <v>270</v>
      </c>
      <c r="E496" s="275" t="s">
        <v>1</v>
      </c>
      <c r="F496" s="276" t="s">
        <v>847</v>
      </c>
      <c r="G496" s="274"/>
      <c r="H496" s="275" t="s">
        <v>1</v>
      </c>
      <c r="I496" s="277"/>
      <c r="J496" s="274"/>
      <c r="K496" s="274"/>
      <c r="L496" s="278"/>
      <c r="M496" s="279"/>
      <c r="N496" s="280"/>
      <c r="O496" s="280"/>
      <c r="P496" s="280"/>
      <c r="Q496" s="280"/>
      <c r="R496" s="280"/>
      <c r="S496" s="280"/>
      <c r="T496" s="281"/>
      <c r="AT496" s="282" t="s">
        <v>270</v>
      </c>
      <c r="AU496" s="282" t="s">
        <v>278</v>
      </c>
      <c r="AV496" s="14" t="s">
        <v>37</v>
      </c>
      <c r="AW496" s="14" t="s">
        <v>36</v>
      </c>
      <c r="AX496" s="14" t="s">
        <v>83</v>
      </c>
      <c r="AY496" s="282" t="s">
        <v>147</v>
      </c>
    </row>
    <row r="497" spans="2:51" s="14" customFormat="1" ht="12">
      <c r="B497" s="273"/>
      <c r="C497" s="274"/>
      <c r="D497" s="252" t="s">
        <v>270</v>
      </c>
      <c r="E497" s="275" t="s">
        <v>1</v>
      </c>
      <c r="F497" s="276" t="s">
        <v>848</v>
      </c>
      <c r="G497" s="274"/>
      <c r="H497" s="275" t="s">
        <v>1</v>
      </c>
      <c r="I497" s="277"/>
      <c r="J497" s="274"/>
      <c r="K497" s="274"/>
      <c r="L497" s="278"/>
      <c r="M497" s="279"/>
      <c r="N497" s="280"/>
      <c r="O497" s="280"/>
      <c r="P497" s="280"/>
      <c r="Q497" s="280"/>
      <c r="R497" s="280"/>
      <c r="S497" s="280"/>
      <c r="T497" s="281"/>
      <c r="AT497" s="282" t="s">
        <v>270</v>
      </c>
      <c r="AU497" s="282" t="s">
        <v>278</v>
      </c>
      <c r="AV497" s="14" t="s">
        <v>37</v>
      </c>
      <c r="AW497" s="14" t="s">
        <v>36</v>
      </c>
      <c r="AX497" s="14" t="s">
        <v>83</v>
      </c>
      <c r="AY497" s="282" t="s">
        <v>147</v>
      </c>
    </row>
    <row r="498" spans="2:51" s="12" customFormat="1" ht="12">
      <c r="B498" s="250"/>
      <c r="C498" s="251"/>
      <c r="D498" s="252" t="s">
        <v>270</v>
      </c>
      <c r="E498" s="253" t="s">
        <v>206</v>
      </c>
      <c r="F498" s="254" t="s">
        <v>849</v>
      </c>
      <c r="G498" s="251"/>
      <c r="H498" s="255">
        <v>7.548</v>
      </c>
      <c r="I498" s="256"/>
      <c r="J498" s="251"/>
      <c r="K498" s="251"/>
      <c r="L498" s="257"/>
      <c r="M498" s="258"/>
      <c r="N498" s="259"/>
      <c r="O498" s="259"/>
      <c r="P498" s="259"/>
      <c r="Q498" s="259"/>
      <c r="R498" s="259"/>
      <c r="S498" s="259"/>
      <c r="T498" s="260"/>
      <c r="AT498" s="261" t="s">
        <v>270</v>
      </c>
      <c r="AU498" s="261" t="s">
        <v>278</v>
      </c>
      <c r="AV498" s="12" t="s">
        <v>92</v>
      </c>
      <c r="AW498" s="12" t="s">
        <v>36</v>
      </c>
      <c r="AX498" s="12" t="s">
        <v>37</v>
      </c>
      <c r="AY498" s="261" t="s">
        <v>147</v>
      </c>
    </row>
    <row r="499" spans="2:65" s="1" customFormat="1" ht="14.4" customHeight="1">
      <c r="B499" s="38"/>
      <c r="C499" s="294" t="s">
        <v>850</v>
      </c>
      <c r="D499" s="294" t="s">
        <v>473</v>
      </c>
      <c r="E499" s="295" t="s">
        <v>544</v>
      </c>
      <c r="F499" s="296" t="s">
        <v>545</v>
      </c>
      <c r="G499" s="297" t="s">
        <v>377</v>
      </c>
      <c r="H499" s="298">
        <v>-3.151</v>
      </c>
      <c r="I499" s="299"/>
      <c r="J499" s="300">
        <f>ROUND(I499*H499,1)</f>
        <v>0</v>
      </c>
      <c r="K499" s="296" t="s">
        <v>267</v>
      </c>
      <c r="L499" s="301"/>
      <c r="M499" s="302" t="s">
        <v>1</v>
      </c>
      <c r="N499" s="303" t="s">
        <v>48</v>
      </c>
      <c r="O499" s="86"/>
      <c r="P499" s="246">
        <f>O499*H499</f>
        <v>0</v>
      </c>
      <c r="Q499" s="246">
        <v>1</v>
      </c>
      <c r="R499" s="246">
        <f>Q499*H499</f>
        <v>-3.151</v>
      </c>
      <c r="S499" s="246">
        <v>0</v>
      </c>
      <c r="T499" s="247">
        <f>S499*H499</f>
        <v>0</v>
      </c>
      <c r="AR499" s="248" t="s">
        <v>303</v>
      </c>
      <c r="AT499" s="248" t="s">
        <v>473</v>
      </c>
      <c r="AU499" s="248" t="s">
        <v>278</v>
      </c>
      <c r="AY499" s="17" t="s">
        <v>147</v>
      </c>
      <c r="BE499" s="249">
        <f>IF(N499="základní",J499,0)</f>
        <v>0</v>
      </c>
      <c r="BF499" s="249">
        <f>IF(N499="snížená",J499,0)</f>
        <v>0</v>
      </c>
      <c r="BG499" s="249">
        <f>IF(N499="zákl. přenesená",J499,0)</f>
        <v>0</v>
      </c>
      <c r="BH499" s="249">
        <f>IF(N499="sníž. přenesená",J499,0)</f>
        <v>0</v>
      </c>
      <c r="BI499" s="249">
        <f>IF(N499="nulová",J499,0)</f>
        <v>0</v>
      </c>
      <c r="BJ499" s="17" t="s">
        <v>37</v>
      </c>
      <c r="BK499" s="249">
        <f>ROUND(I499*H499,1)</f>
        <v>0</v>
      </c>
      <c r="BL499" s="17" t="s">
        <v>268</v>
      </c>
      <c r="BM499" s="248" t="s">
        <v>851</v>
      </c>
    </row>
    <row r="500" spans="2:51" s="12" customFormat="1" ht="12">
      <c r="B500" s="250"/>
      <c r="C500" s="251"/>
      <c r="D500" s="252" t="s">
        <v>270</v>
      </c>
      <c r="E500" s="253" t="s">
        <v>1</v>
      </c>
      <c r="F500" s="254" t="s">
        <v>852</v>
      </c>
      <c r="G500" s="251"/>
      <c r="H500" s="255">
        <v>-3.151</v>
      </c>
      <c r="I500" s="256"/>
      <c r="J500" s="251"/>
      <c r="K500" s="251"/>
      <c r="L500" s="257"/>
      <c r="M500" s="258"/>
      <c r="N500" s="259"/>
      <c r="O500" s="259"/>
      <c r="P500" s="259"/>
      <c r="Q500" s="259"/>
      <c r="R500" s="259"/>
      <c r="S500" s="259"/>
      <c r="T500" s="260"/>
      <c r="AT500" s="261" t="s">
        <v>270</v>
      </c>
      <c r="AU500" s="261" t="s">
        <v>278</v>
      </c>
      <c r="AV500" s="12" t="s">
        <v>92</v>
      </c>
      <c r="AW500" s="12" t="s">
        <v>36</v>
      </c>
      <c r="AX500" s="12" t="s">
        <v>37</v>
      </c>
      <c r="AY500" s="261" t="s">
        <v>147</v>
      </c>
    </row>
    <row r="501" spans="2:65" s="1" customFormat="1" ht="14.4" customHeight="1">
      <c r="B501" s="38"/>
      <c r="C501" s="294" t="s">
        <v>853</v>
      </c>
      <c r="D501" s="294" t="s">
        <v>473</v>
      </c>
      <c r="E501" s="295" t="s">
        <v>854</v>
      </c>
      <c r="F501" s="296" t="s">
        <v>855</v>
      </c>
      <c r="G501" s="297" t="s">
        <v>377</v>
      </c>
      <c r="H501" s="298">
        <v>3.4</v>
      </c>
      <c r="I501" s="299"/>
      <c r="J501" s="300">
        <f>ROUND(I501*H501,1)</f>
        <v>0</v>
      </c>
      <c r="K501" s="296" t="s">
        <v>267</v>
      </c>
      <c r="L501" s="301"/>
      <c r="M501" s="302" t="s">
        <v>1</v>
      </c>
      <c r="N501" s="303" t="s">
        <v>48</v>
      </c>
      <c r="O501" s="86"/>
      <c r="P501" s="246">
        <f>O501*H501</f>
        <v>0</v>
      </c>
      <c r="Q501" s="246">
        <v>1</v>
      </c>
      <c r="R501" s="246">
        <f>Q501*H501</f>
        <v>3.4</v>
      </c>
      <c r="S501" s="246">
        <v>0</v>
      </c>
      <c r="T501" s="247">
        <f>S501*H501</f>
        <v>0</v>
      </c>
      <c r="AR501" s="248" t="s">
        <v>303</v>
      </c>
      <c r="AT501" s="248" t="s">
        <v>473</v>
      </c>
      <c r="AU501" s="248" t="s">
        <v>278</v>
      </c>
      <c r="AY501" s="17" t="s">
        <v>147</v>
      </c>
      <c r="BE501" s="249">
        <f>IF(N501="základní",J501,0)</f>
        <v>0</v>
      </c>
      <c r="BF501" s="249">
        <f>IF(N501="snížená",J501,0)</f>
        <v>0</v>
      </c>
      <c r="BG501" s="249">
        <f>IF(N501="zákl. přenesená",J501,0)</f>
        <v>0</v>
      </c>
      <c r="BH501" s="249">
        <f>IF(N501="sníž. přenesená",J501,0)</f>
        <v>0</v>
      </c>
      <c r="BI501" s="249">
        <f>IF(N501="nulová",J501,0)</f>
        <v>0</v>
      </c>
      <c r="BJ501" s="17" t="s">
        <v>37</v>
      </c>
      <c r="BK501" s="249">
        <f>ROUND(I501*H501,1)</f>
        <v>0</v>
      </c>
      <c r="BL501" s="17" t="s">
        <v>268</v>
      </c>
      <c r="BM501" s="248" t="s">
        <v>856</v>
      </c>
    </row>
    <row r="502" spans="2:51" s="14" customFormat="1" ht="12">
      <c r="B502" s="273"/>
      <c r="C502" s="274"/>
      <c r="D502" s="252" t="s">
        <v>270</v>
      </c>
      <c r="E502" s="275" t="s">
        <v>1</v>
      </c>
      <c r="F502" s="276" t="s">
        <v>857</v>
      </c>
      <c r="G502" s="274"/>
      <c r="H502" s="275" t="s">
        <v>1</v>
      </c>
      <c r="I502" s="277"/>
      <c r="J502" s="274"/>
      <c r="K502" s="274"/>
      <c r="L502" s="278"/>
      <c r="M502" s="279"/>
      <c r="N502" s="280"/>
      <c r="O502" s="280"/>
      <c r="P502" s="280"/>
      <c r="Q502" s="280"/>
      <c r="R502" s="280"/>
      <c r="S502" s="280"/>
      <c r="T502" s="281"/>
      <c r="AT502" s="282" t="s">
        <v>270</v>
      </c>
      <c r="AU502" s="282" t="s">
        <v>278</v>
      </c>
      <c r="AV502" s="14" t="s">
        <v>37</v>
      </c>
      <c r="AW502" s="14" t="s">
        <v>36</v>
      </c>
      <c r="AX502" s="14" t="s">
        <v>83</v>
      </c>
      <c r="AY502" s="282" t="s">
        <v>147</v>
      </c>
    </row>
    <row r="503" spans="2:51" s="14" customFormat="1" ht="12">
      <c r="B503" s="273"/>
      <c r="C503" s="274"/>
      <c r="D503" s="252" t="s">
        <v>270</v>
      </c>
      <c r="E503" s="275" t="s">
        <v>1</v>
      </c>
      <c r="F503" s="276" t="s">
        <v>858</v>
      </c>
      <c r="G503" s="274"/>
      <c r="H503" s="275" t="s">
        <v>1</v>
      </c>
      <c r="I503" s="277"/>
      <c r="J503" s="274"/>
      <c r="K503" s="274"/>
      <c r="L503" s="278"/>
      <c r="M503" s="279"/>
      <c r="N503" s="280"/>
      <c r="O503" s="280"/>
      <c r="P503" s="280"/>
      <c r="Q503" s="280"/>
      <c r="R503" s="280"/>
      <c r="S503" s="280"/>
      <c r="T503" s="281"/>
      <c r="AT503" s="282" t="s">
        <v>270</v>
      </c>
      <c r="AU503" s="282" t="s">
        <v>278</v>
      </c>
      <c r="AV503" s="14" t="s">
        <v>37</v>
      </c>
      <c r="AW503" s="14" t="s">
        <v>36</v>
      </c>
      <c r="AX503" s="14" t="s">
        <v>83</v>
      </c>
      <c r="AY503" s="282" t="s">
        <v>147</v>
      </c>
    </row>
    <row r="504" spans="2:51" s="12" customFormat="1" ht="12">
      <c r="B504" s="250"/>
      <c r="C504" s="251"/>
      <c r="D504" s="252" t="s">
        <v>270</v>
      </c>
      <c r="E504" s="253" t="s">
        <v>1</v>
      </c>
      <c r="F504" s="254" t="s">
        <v>859</v>
      </c>
      <c r="G504" s="251"/>
      <c r="H504" s="255">
        <v>3.4</v>
      </c>
      <c r="I504" s="256"/>
      <c r="J504" s="251"/>
      <c r="K504" s="251"/>
      <c r="L504" s="257"/>
      <c r="M504" s="258"/>
      <c r="N504" s="259"/>
      <c r="O504" s="259"/>
      <c r="P504" s="259"/>
      <c r="Q504" s="259"/>
      <c r="R504" s="259"/>
      <c r="S504" s="259"/>
      <c r="T504" s="260"/>
      <c r="AT504" s="261" t="s">
        <v>270</v>
      </c>
      <c r="AU504" s="261" t="s">
        <v>278</v>
      </c>
      <c r="AV504" s="12" t="s">
        <v>92</v>
      </c>
      <c r="AW504" s="12" t="s">
        <v>36</v>
      </c>
      <c r="AX504" s="12" t="s">
        <v>37</v>
      </c>
      <c r="AY504" s="261" t="s">
        <v>147</v>
      </c>
    </row>
    <row r="505" spans="2:65" s="1" customFormat="1" ht="21.6" customHeight="1">
      <c r="B505" s="38"/>
      <c r="C505" s="294" t="s">
        <v>860</v>
      </c>
      <c r="D505" s="294" t="s">
        <v>473</v>
      </c>
      <c r="E505" s="295" t="s">
        <v>861</v>
      </c>
      <c r="F505" s="296" t="s">
        <v>862</v>
      </c>
      <c r="G505" s="297" t="s">
        <v>266</v>
      </c>
      <c r="H505" s="298">
        <v>-7.699</v>
      </c>
      <c r="I505" s="299"/>
      <c r="J505" s="300">
        <f>ROUND(I505*H505,1)</f>
        <v>0</v>
      </c>
      <c r="K505" s="296" t="s">
        <v>267</v>
      </c>
      <c r="L505" s="301"/>
      <c r="M505" s="302" t="s">
        <v>1</v>
      </c>
      <c r="N505" s="303" t="s">
        <v>48</v>
      </c>
      <c r="O505" s="86"/>
      <c r="P505" s="246">
        <f>O505*H505</f>
        <v>0</v>
      </c>
      <c r="Q505" s="246">
        <v>0.115</v>
      </c>
      <c r="R505" s="246">
        <f>Q505*H505</f>
        <v>-0.885385</v>
      </c>
      <c r="S505" s="246">
        <v>0</v>
      </c>
      <c r="T505" s="247">
        <f>S505*H505</f>
        <v>0</v>
      </c>
      <c r="AR505" s="248" t="s">
        <v>303</v>
      </c>
      <c r="AT505" s="248" t="s">
        <v>473</v>
      </c>
      <c r="AU505" s="248" t="s">
        <v>278</v>
      </c>
      <c r="AY505" s="17" t="s">
        <v>147</v>
      </c>
      <c r="BE505" s="249">
        <f>IF(N505="základní",J505,0)</f>
        <v>0</v>
      </c>
      <c r="BF505" s="249">
        <f>IF(N505="snížená",J505,0)</f>
        <v>0</v>
      </c>
      <c r="BG505" s="249">
        <f>IF(N505="zákl. přenesená",J505,0)</f>
        <v>0</v>
      </c>
      <c r="BH505" s="249">
        <f>IF(N505="sníž. přenesená",J505,0)</f>
        <v>0</v>
      </c>
      <c r="BI505" s="249">
        <f>IF(N505="nulová",J505,0)</f>
        <v>0</v>
      </c>
      <c r="BJ505" s="17" t="s">
        <v>37</v>
      </c>
      <c r="BK505" s="249">
        <f>ROUND(I505*H505,1)</f>
        <v>0</v>
      </c>
      <c r="BL505" s="17" t="s">
        <v>268</v>
      </c>
      <c r="BM505" s="248" t="s">
        <v>863</v>
      </c>
    </row>
    <row r="506" spans="2:51" s="14" customFormat="1" ht="12">
      <c r="B506" s="273"/>
      <c r="C506" s="274"/>
      <c r="D506" s="252" t="s">
        <v>270</v>
      </c>
      <c r="E506" s="275" t="s">
        <v>1</v>
      </c>
      <c r="F506" s="276" t="s">
        <v>864</v>
      </c>
      <c r="G506" s="274"/>
      <c r="H506" s="275" t="s">
        <v>1</v>
      </c>
      <c r="I506" s="277"/>
      <c r="J506" s="274"/>
      <c r="K506" s="274"/>
      <c r="L506" s="278"/>
      <c r="M506" s="279"/>
      <c r="N506" s="280"/>
      <c r="O506" s="280"/>
      <c r="P506" s="280"/>
      <c r="Q506" s="280"/>
      <c r="R506" s="280"/>
      <c r="S506" s="280"/>
      <c r="T506" s="281"/>
      <c r="AT506" s="282" t="s">
        <v>270</v>
      </c>
      <c r="AU506" s="282" t="s">
        <v>278</v>
      </c>
      <c r="AV506" s="14" t="s">
        <v>37</v>
      </c>
      <c r="AW506" s="14" t="s">
        <v>36</v>
      </c>
      <c r="AX506" s="14" t="s">
        <v>83</v>
      </c>
      <c r="AY506" s="282" t="s">
        <v>147</v>
      </c>
    </row>
    <row r="507" spans="2:51" s="12" customFormat="1" ht="12">
      <c r="B507" s="250"/>
      <c r="C507" s="251"/>
      <c r="D507" s="252" t="s">
        <v>270</v>
      </c>
      <c r="E507" s="253" t="s">
        <v>1</v>
      </c>
      <c r="F507" s="254" t="s">
        <v>865</v>
      </c>
      <c r="G507" s="251"/>
      <c r="H507" s="255">
        <v>-7.699</v>
      </c>
      <c r="I507" s="256"/>
      <c r="J507" s="251"/>
      <c r="K507" s="251"/>
      <c r="L507" s="257"/>
      <c r="M507" s="258"/>
      <c r="N507" s="259"/>
      <c r="O507" s="259"/>
      <c r="P507" s="259"/>
      <c r="Q507" s="259"/>
      <c r="R507" s="259"/>
      <c r="S507" s="259"/>
      <c r="T507" s="260"/>
      <c r="AT507" s="261" t="s">
        <v>270</v>
      </c>
      <c r="AU507" s="261" t="s">
        <v>278</v>
      </c>
      <c r="AV507" s="12" t="s">
        <v>92</v>
      </c>
      <c r="AW507" s="12" t="s">
        <v>36</v>
      </c>
      <c r="AX507" s="12" t="s">
        <v>37</v>
      </c>
      <c r="AY507" s="261" t="s">
        <v>147</v>
      </c>
    </row>
    <row r="508" spans="2:65" s="1" customFormat="1" ht="14.4" customHeight="1">
      <c r="B508" s="38"/>
      <c r="C508" s="294" t="s">
        <v>866</v>
      </c>
      <c r="D508" s="294" t="s">
        <v>473</v>
      </c>
      <c r="E508" s="295" t="s">
        <v>867</v>
      </c>
      <c r="F508" s="296" t="s">
        <v>868</v>
      </c>
      <c r="G508" s="297" t="s">
        <v>377</v>
      </c>
      <c r="H508" s="298">
        <v>-0.64</v>
      </c>
      <c r="I508" s="299"/>
      <c r="J508" s="300">
        <f>ROUND(I508*H508,1)</f>
        <v>0</v>
      </c>
      <c r="K508" s="296" t="s">
        <v>267</v>
      </c>
      <c r="L508" s="301"/>
      <c r="M508" s="302" t="s">
        <v>1</v>
      </c>
      <c r="N508" s="303" t="s">
        <v>48</v>
      </c>
      <c r="O508" s="86"/>
      <c r="P508" s="246">
        <f>O508*H508</f>
        <v>0</v>
      </c>
      <c r="Q508" s="246">
        <v>1</v>
      </c>
      <c r="R508" s="246">
        <f>Q508*H508</f>
        <v>-0.64</v>
      </c>
      <c r="S508" s="246">
        <v>0</v>
      </c>
      <c r="T508" s="247">
        <f>S508*H508</f>
        <v>0</v>
      </c>
      <c r="AR508" s="248" t="s">
        <v>303</v>
      </c>
      <c r="AT508" s="248" t="s">
        <v>473</v>
      </c>
      <c r="AU508" s="248" t="s">
        <v>278</v>
      </c>
      <c r="AY508" s="17" t="s">
        <v>147</v>
      </c>
      <c r="BE508" s="249">
        <f>IF(N508="základní",J508,0)</f>
        <v>0</v>
      </c>
      <c r="BF508" s="249">
        <f>IF(N508="snížená",J508,0)</f>
        <v>0</v>
      </c>
      <c r="BG508" s="249">
        <f>IF(N508="zákl. přenesená",J508,0)</f>
        <v>0</v>
      </c>
      <c r="BH508" s="249">
        <f>IF(N508="sníž. přenesená",J508,0)</f>
        <v>0</v>
      </c>
      <c r="BI508" s="249">
        <f>IF(N508="nulová",J508,0)</f>
        <v>0</v>
      </c>
      <c r="BJ508" s="17" t="s">
        <v>37</v>
      </c>
      <c r="BK508" s="249">
        <f>ROUND(I508*H508,1)</f>
        <v>0</v>
      </c>
      <c r="BL508" s="17" t="s">
        <v>268</v>
      </c>
      <c r="BM508" s="248" t="s">
        <v>869</v>
      </c>
    </row>
    <row r="509" spans="2:51" s="12" customFormat="1" ht="12">
      <c r="B509" s="250"/>
      <c r="C509" s="251"/>
      <c r="D509" s="252" t="s">
        <v>270</v>
      </c>
      <c r="E509" s="253" t="s">
        <v>1</v>
      </c>
      <c r="F509" s="254" t="s">
        <v>870</v>
      </c>
      <c r="G509" s="251"/>
      <c r="H509" s="255">
        <v>-0.64</v>
      </c>
      <c r="I509" s="256"/>
      <c r="J509" s="251"/>
      <c r="K509" s="251"/>
      <c r="L509" s="257"/>
      <c r="M509" s="258"/>
      <c r="N509" s="259"/>
      <c r="O509" s="259"/>
      <c r="P509" s="259"/>
      <c r="Q509" s="259"/>
      <c r="R509" s="259"/>
      <c r="S509" s="259"/>
      <c r="T509" s="260"/>
      <c r="AT509" s="261" t="s">
        <v>270</v>
      </c>
      <c r="AU509" s="261" t="s">
        <v>278</v>
      </c>
      <c r="AV509" s="12" t="s">
        <v>92</v>
      </c>
      <c r="AW509" s="12" t="s">
        <v>36</v>
      </c>
      <c r="AX509" s="12" t="s">
        <v>37</v>
      </c>
      <c r="AY509" s="261" t="s">
        <v>147</v>
      </c>
    </row>
    <row r="510" spans="2:65" s="1" customFormat="1" ht="32.4" customHeight="1">
      <c r="B510" s="38"/>
      <c r="C510" s="237" t="s">
        <v>871</v>
      </c>
      <c r="D510" s="237" t="s">
        <v>263</v>
      </c>
      <c r="E510" s="238" t="s">
        <v>872</v>
      </c>
      <c r="F510" s="239" t="s">
        <v>873</v>
      </c>
      <c r="G510" s="240" t="s">
        <v>266</v>
      </c>
      <c r="H510" s="241">
        <v>125.69</v>
      </c>
      <c r="I510" s="242"/>
      <c r="J510" s="243">
        <f>ROUND(I510*H510,1)</f>
        <v>0</v>
      </c>
      <c r="K510" s="239" t="s">
        <v>267</v>
      </c>
      <c r="L510" s="43"/>
      <c r="M510" s="244" t="s">
        <v>1</v>
      </c>
      <c r="N510" s="245" t="s">
        <v>48</v>
      </c>
      <c r="O510" s="86"/>
      <c r="P510" s="246">
        <f>O510*H510</f>
        <v>0</v>
      </c>
      <c r="Q510" s="246">
        <v>0.60028</v>
      </c>
      <c r="R510" s="246">
        <f>Q510*H510</f>
        <v>75.4491932</v>
      </c>
      <c r="S510" s="246">
        <v>0</v>
      </c>
      <c r="T510" s="247">
        <f>S510*H510</f>
        <v>0</v>
      </c>
      <c r="AR510" s="248" t="s">
        <v>268</v>
      </c>
      <c r="AT510" s="248" t="s">
        <v>263</v>
      </c>
      <c r="AU510" s="248" t="s">
        <v>278</v>
      </c>
      <c r="AY510" s="17" t="s">
        <v>147</v>
      </c>
      <c r="BE510" s="249">
        <f>IF(N510="základní",J510,0)</f>
        <v>0</v>
      </c>
      <c r="BF510" s="249">
        <f>IF(N510="snížená",J510,0)</f>
        <v>0</v>
      </c>
      <c r="BG510" s="249">
        <f>IF(N510="zákl. přenesená",J510,0)</f>
        <v>0</v>
      </c>
      <c r="BH510" s="249">
        <f>IF(N510="sníž. přenesená",J510,0)</f>
        <v>0</v>
      </c>
      <c r="BI510" s="249">
        <f>IF(N510="nulová",J510,0)</f>
        <v>0</v>
      </c>
      <c r="BJ510" s="17" t="s">
        <v>37</v>
      </c>
      <c r="BK510" s="249">
        <f>ROUND(I510*H510,1)</f>
        <v>0</v>
      </c>
      <c r="BL510" s="17" t="s">
        <v>268</v>
      </c>
      <c r="BM510" s="248" t="s">
        <v>874</v>
      </c>
    </row>
    <row r="511" spans="2:51" s="14" customFormat="1" ht="12">
      <c r="B511" s="273"/>
      <c r="C511" s="274"/>
      <c r="D511" s="252" t="s">
        <v>270</v>
      </c>
      <c r="E511" s="275" t="s">
        <v>1</v>
      </c>
      <c r="F511" s="276" t="s">
        <v>875</v>
      </c>
      <c r="G511" s="274"/>
      <c r="H511" s="275" t="s">
        <v>1</v>
      </c>
      <c r="I511" s="277"/>
      <c r="J511" s="274"/>
      <c r="K511" s="274"/>
      <c r="L511" s="278"/>
      <c r="M511" s="279"/>
      <c r="N511" s="280"/>
      <c r="O511" s="280"/>
      <c r="P511" s="280"/>
      <c r="Q511" s="280"/>
      <c r="R511" s="280"/>
      <c r="S511" s="280"/>
      <c r="T511" s="281"/>
      <c r="AT511" s="282" t="s">
        <v>270</v>
      </c>
      <c r="AU511" s="282" t="s">
        <v>278</v>
      </c>
      <c r="AV511" s="14" t="s">
        <v>37</v>
      </c>
      <c r="AW511" s="14" t="s">
        <v>36</v>
      </c>
      <c r="AX511" s="14" t="s">
        <v>83</v>
      </c>
      <c r="AY511" s="282" t="s">
        <v>147</v>
      </c>
    </row>
    <row r="512" spans="2:51" s="14" customFormat="1" ht="12">
      <c r="B512" s="273"/>
      <c r="C512" s="274"/>
      <c r="D512" s="252" t="s">
        <v>270</v>
      </c>
      <c r="E512" s="275" t="s">
        <v>1</v>
      </c>
      <c r="F512" s="276" t="s">
        <v>876</v>
      </c>
      <c r="G512" s="274"/>
      <c r="H512" s="275" t="s">
        <v>1</v>
      </c>
      <c r="I512" s="277"/>
      <c r="J512" s="274"/>
      <c r="K512" s="274"/>
      <c r="L512" s="278"/>
      <c r="M512" s="279"/>
      <c r="N512" s="280"/>
      <c r="O512" s="280"/>
      <c r="P512" s="280"/>
      <c r="Q512" s="280"/>
      <c r="R512" s="280"/>
      <c r="S512" s="280"/>
      <c r="T512" s="281"/>
      <c r="AT512" s="282" t="s">
        <v>270</v>
      </c>
      <c r="AU512" s="282" t="s">
        <v>278</v>
      </c>
      <c r="AV512" s="14" t="s">
        <v>37</v>
      </c>
      <c r="AW512" s="14" t="s">
        <v>36</v>
      </c>
      <c r="AX512" s="14" t="s">
        <v>83</v>
      </c>
      <c r="AY512" s="282" t="s">
        <v>147</v>
      </c>
    </row>
    <row r="513" spans="2:51" s="12" customFormat="1" ht="12">
      <c r="B513" s="250"/>
      <c r="C513" s="251"/>
      <c r="D513" s="252" t="s">
        <v>270</v>
      </c>
      <c r="E513" s="253" t="s">
        <v>1</v>
      </c>
      <c r="F513" s="254" t="s">
        <v>877</v>
      </c>
      <c r="G513" s="251"/>
      <c r="H513" s="255">
        <v>50.27</v>
      </c>
      <c r="I513" s="256"/>
      <c r="J513" s="251"/>
      <c r="K513" s="251"/>
      <c r="L513" s="257"/>
      <c r="M513" s="258"/>
      <c r="N513" s="259"/>
      <c r="O513" s="259"/>
      <c r="P513" s="259"/>
      <c r="Q513" s="259"/>
      <c r="R513" s="259"/>
      <c r="S513" s="259"/>
      <c r="T513" s="260"/>
      <c r="AT513" s="261" t="s">
        <v>270</v>
      </c>
      <c r="AU513" s="261" t="s">
        <v>278</v>
      </c>
      <c r="AV513" s="12" t="s">
        <v>92</v>
      </c>
      <c r="AW513" s="12" t="s">
        <v>36</v>
      </c>
      <c r="AX513" s="12" t="s">
        <v>83</v>
      </c>
      <c r="AY513" s="261" t="s">
        <v>147</v>
      </c>
    </row>
    <row r="514" spans="2:51" s="12" customFormat="1" ht="12">
      <c r="B514" s="250"/>
      <c r="C514" s="251"/>
      <c r="D514" s="252" t="s">
        <v>270</v>
      </c>
      <c r="E514" s="253" t="s">
        <v>1</v>
      </c>
      <c r="F514" s="254" t="s">
        <v>878</v>
      </c>
      <c r="G514" s="251"/>
      <c r="H514" s="255">
        <v>21.28</v>
      </c>
      <c r="I514" s="256"/>
      <c r="J514" s="251"/>
      <c r="K514" s="251"/>
      <c r="L514" s="257"/>
      <c r="M514" s="258"/>
      <c r="N514" s="259"/>
      <c r="O514" s="259"/>
      <c r="P514" s="259"/>
      <c r="Q514" s="259"/>
      <c r="R514" s="259"/>
      <c r="S514" s="259"/>
      <c r="T514" s="260"/>
      <c r="AT514" s="261" t="s">
        <v>270</v>
      </c>
      <c r="AU514" s="261" t="s">
        <v>278</v>
      </c>
      <c r="AV514" s="12" t="s">
        <v>92</v>
      </c>
      <c r="AW514" s="12" t="s">
        <v>36</v>
      </c>
      <c r="AX514" s="12" t="s">
        <v>83</v>
      </c>
      <c r="AY514" s="261" t="s">
        <v>147</v>
      </c>
    </row>
    <row r="515" spans="2:51" s="12" customFormat="1" ht="12">
      <c r="B515" s="250"/>
      <c r="C515" s="251"/>
      <c r="D515" s="252" t="s">
        <v>270</v>
      </c>
      <c r="E515" s="253" t="s">
        <v>1</v>
      </c>
      <c r="F515" s="254" t="s">
        <v>879</v>
      </c>
      <c r="G515" s="251"/>
      <c r="H515" s="255">
        <v>54.14</v>
      </c>
      <c r="I515" s="256"/>
      <c r="J515" s="251"/>
      <c r="K515" s="251"/>
      <c r="L515" s="257"/>
      <c r="M515" s="258"/>
      <c r="N515" s="259"/>
      <c r="O515" s="259"/>
      <c r="P515" s="259"/>
      <c r="Q515" s="259"/>
      <c r="R515" s="259"/>
      <c r="S515" s="259"/>
      <c r="T515" s="260"/>
      <c r="AT515" s="261" t="s">
        <v>270</v>
      </c>
      <c r="AU515" s="261" t="s">
        <v>278</v>
      </c>
      <c r="AV515" s="12" t="s">
        <v>92</v>
      </c>
      <c r="AW515" s="12" t="s">
        <v>36</v>
      </c>
      <c r="AX515" s="12" t="s">
        <v>83</v>
      </c>
      <c r="AY515" s="261" t="s">
        <v>147</v>
      </c>
    </row>
    <row r="516" spans="2:51" s="13" customFormat="1" ht="12">
      <c r="B516" s="262"/>
      <c r="C516" s="263"/>
      <c r="D516" s="252" t="s">
        <v>270</v>
      </c>
      <c r="E516" s="264" t="s">
        <v>161</v>
      </c>
      <c r="F516" s="265" t="s">
        <v>272</v>
      </c>
      <c r="G516" s="263"/>
      <c r="H516" s="266">
        <v>125.69</v>
      </c>
      <c r="I516" s="267"/>
      <c r="J516" s="263"/>
      <c r="K516" s="263"/>
      <c r="L516" s="268"/>
      <c r="M516" s="269"/>
      <c r="N516" s="270"/>
      <c r="O516" s="270"/>
      <c r="P516" s="270"/>
      <c r="Q516" s="270"/>
      <c r="R516" s="270"/>
      <c r="S516" s="270"/>
      <c r="T516" s="271"/>
      <c r="AT516" s="272" t="s">
        <v>270</v>
      </c>
      <c r="AU516" s="272" t="s">
        <v>278</v>
      </c>
      <c r="AV516" s="13" t="s">
        <v>268</v>
      </c>
      <c r="AW516" s="13" t="s">
        <v>36</v>
      </c>
      <c r="AX516" s="13" t="s">
        <v>37</v>
      </c>
      <c r="AY516" s="272" t="s">
        <v>147</v>
      </c>
    </row>
    <row r="517" spans="2:65" s="1" customFormat="1" ht="14.4" customHeight="1">
      <c r="B517" s="38"/>
      <c r="C517" s="237" t="s">
        <v>880</v>
      </c>
      <c r="D517" s="237" t="s">
        <v>263</v>
      </c>
      <c r="E517" s="238" t="s">
        <v>881</v>
      </c>
      <c r="F517" s="239" t="s">
        <v>882</v>
      </c>
      <c r="G517" s="240" t="s">
        <v>516</v>
      </c>
      <c r="H517" s="241">
        <v>1</v>
      </c>
      <c r="I517" s="242"/>
      <c r="J517" s="243">
        <f>ROUND(I517*H517,1)</f>
        <v>0</v>
      </c>
      <c r="K517" s="239" t="s">
        <v>1</v>
      </c>
      <c r="L517" s="43"/>
      <c r="M517" s="244" t="s">
        <v>1</v>
      </c>
      <c r="N517" s="245" t="s">
        <v>48</v>
      </c>
      <c r="O517" s="86"/>
      <c r="P517" s="246">
        <f>O517*H517</f>
        <v>0</v>
      </c>
      <c r="Q517" s="246">
        <v>0.39095</v>
      </c>
      <c r="R517" s="246">
        <f>Q517*H517</f>
        <v>0.39095</v>
      </c>
      <c r="S517" s="246">
        <v>0</v>
      </c>
      <c r="T517" s="247">
        <f>S517*H517</f>
        <v>0</v>
      </c>
      <c r="AR517" s="248" t="s">
        <v>268</v>
      </c>
      <c r="AT517" s="248" t="s">
        <v>263</v>
      </c>
      <c r="AU517" s="248" t="s">
        <v>278</v>
      </c>
      <c r="AY517" s="17" t="s">
        <v>147</v>
      </c>
      <c r="BE517" s="249">
        <f>IF(N517="základní",J517,0)</f>
        <v>0</v>
      </c>
      <c r="BF517" s="249">
        <f>IF(N517="snížená",J517,0)</f>
        <v>0</v>
      </c>
      <c r="BG517" s="249">
        <f>IF(N517="zákl. přenesená",J517,0)</f>
        <v>0</v>
      </c>
      <c r="BH517" s="249">
        <f>IF(N517="sníž. přenesená",J517,0)</f>
        <v>0</v>
      </c>
      <c r="BI517" s="249">
        <f>IF(N517="nulová",J517,0)</f>
        <v>0</v>
      </c>
      <c r="BJ517" s="17" t="s">
        <v>37</v>
      </c>
      <c r="BK517" s="249">
        <f>ROUND(I517*H517,1)</f>
        <v>0</v>
      </c>
      <c r="BL517" s="17" t="s">
        <v>268</v>
      </c>
      <c r="BM517" s="248" t="s">
        <v>883</v>
      </c>
    </row>
    <row r="518" spans="2:51" s="14" customFormat="1" ht="12">
      <c r="B518" s="273"/>
      <c r="C518" s="274"/>
      <c r="D518" s="252" t="s">
        <v>270</v>
      </c>
      <c r="E518" s="275" t="s">
        <v>1</v>
      </c>
      <c r="F518" s="276" t="s">
        <v>884</v>
      </c>
      <c r="G518" s="274"/>
      <c r="H518" s="275" t="s">
        <v>1</v>
      </c>
      <c r="I518" s="277"/>
      <c r="J518" s="274"/>
      <c r="K518" s="274"/>
      <c r="L518" s="278"/>
      <c r="M518" s="279"/>
      <c r="N518" s="280"/>
      <c r="O518" s="280"/>
      <c r="P518" s="280"/>
      <c r="Q518" s="280"/>
      <c r="R518" s="280"/>
      <c r="S518" s="280"/>
      <c r="T518" s="281"/>
      <c r="AT518" s="282" t="s">
        <v>270</v>
      </c>
      <c r="AU518" s="282" t="s">
        <v>278</v>
      </c>
      <c r="AV518" s="14" t="s">
        <v>37</v>
      </c>
      <c r="AW518" s="14" t="s">
        <v>36</v>
      </c>
      <c r="AX518" s="14" t="s">
        <v>83</v>
      </c>
      <c r="AY518" s="282" t="s">
        <v>147</v>
      </c>
    </row>
    <row r="519" spans="2:51" s="14" customFormat="1" ht="12">
      <c r="B519" s="273"/>
      <c r="C519" s="274"/>
      <c r="D519" s="252" t="s">
        <v>270</v>
      </c>
      <c r="E519" s="275" t="s">
        <v>1</v>
      </c>
      <c r="F519" s="276" t="s">
        <v>885</v>
      </c>
      <c r="G519" s="274"/>
      <c r="H519" s="275" t="s">
        <v>1</v>
      </c>
      <c r="I519" s="277"/>
      <c r="J519" s="274"/>
      <c r="K519" s="274"/>
      <c r="L519" s="278"/>
      <c r="M519" s="279"/>
      <c r="N519" s="280"/>
      <c r="O519" s="280"/>
      <c r="P519" s="280"/>
      <c r="Q519" s="280"/>
      <c r="R519" s="280"/>
      <c r="S519" s="280"/>
      <c r="T519" s="281"/>
      <c r="AT519" s="282" t="s">
        <v>270</v>
      </c>
      <c r="AU519" s="282" t="s">
        <v>278</v>
      </c>
      <c r="AV519" s="14" t="s">
        <v>37</v>
      </c>
      <c r="AW519" s="14" t="s">
        <v>36</v>
      </c>
      <c r="AX519" s="14" t="s">
        <v>83</v>
      </c>
      <c r="AY519" s="282" t="s">
        <v>147</v>
      </c>
    </row>
    <row r="520" spans="2:51" s="14" customFormat="1" ht="12">
      <c r="B520" s="273"/>
      <c r="C520" s="274"/>
      <c r="D520" s="252" t="s">
        <v>270</v>
      </c>
      <c r="E520" s="275" t="s">
        <v>1</v>
      </c>
      <c r="F520" s="276" t="s">
        <v>886</v>
      </c>
      <c r="G520" s="274"/>
      <c r="H520" s="275" t="s">
        <v>1</v>
      </c>
      <c r="I520" s="277"/>
      <c r="J520" s="274"/>
      <c r="K520" s="274"/>
      <c r="L520" s="278"/>
      <c r="M520" s="279"/>
      <c r="N520" s="280"/>
      <c r="O520" s="280"/>
      <c r="P520" s="280"/>
      <c r="Q520" s="280"/>
      <c r="R520" s="280"/>
      <c r="S520" s="280"/>
      <c r="T520" s="281"/>
      <c r="AT520" s="282" t="s">
        <v>270</v>
      </c>
      <c r="AU520" s="282" t="s">
        <v>278</v>
      </c>
      <c r="AV520" s="14" t="s">
        <v>37</v>
      </c>
      <c r="AW520" s="14" t="s">
        <v>36</v>
      </c>
      <c r="AX520" s="14" t="s">
        <v>83</v>
      </c>
      <c r="AY520" s="282" t="s">
        <v>147</v>
      </c>
    </row>
    <row r="521" spans="2:51" s="12" customFormat="1" ht="12">
      <c r="B521" s="250"/>
      <c r="C521" s="251"/>
      <c r="D521" s="252" t="s">
        <v>270</v>
      </c>
      <c r="E521" s="253" t="s">
        <v>1</v>
      </c>
      <c r="F521" s="254" t="s">
        <v>887</v>
      </c>
      <c r="G521" s="251"/>
      <c r="H521" s="255">
        <v>1</v>
      </c>
      <c r="I521" s="256"/>
      <c r="J521" s="251"/>
      <c r="K521" s="251"/>
      <c r="L521" s="257"/>
      <c r="M521" s="258"/>
      <c r="N521" s="259"/>
      <c r="O521" s="259"/>
      <c r="P521" s="259"/>
      <c r="Q521" s="259"/>
      <c r="R521" s="259"/>
      <c r="S521" s="259"/>
      <c r="T521" s="260"/>
      <c r="AT521" s="261" t="s">
        <v>270</v>
      </c>
      <c r="AU521" s="261" t="s">
        <v>278</v>
      </c>
      <c r="AV521" s="12" t="s">
        <v>92</v>
      </c>
      <c r="AW521" s="12" t="s">
        <v>36</v>
      </c>
      <c r="AX521" s="12" t="s">
        <v>37</v>
      </c>
      <c r="AY521" s="261" t="s">
        <v>147</v>
      </c>
    </row>
    <row r="522" spans="2:65" s="1" customFormat="1" ht="14.4" customHeight="1">
      <c r="B522" s="38"/>
      <c r="C522" s="294" t="s">
        <v>888</v>
      </c>
      <c r="D522" s="294" t="s">
        <v>473</v>
      </c>
      <c r="E522" s="295" t="s">
        <v>889</v>
      </c>
      <c r="F522" s="296" t="s">
        <v>890</v>
      </c>
      <c r="G522" s="297" t="s">
        <v>516</v>
      </c>
      <c r="H522" s="298">
        <v>1</v>
      </c>
      <c r="I522" s="299"/>
      <c r="J522" s="300">
        <f>ROUND(I522*H522,1)</f>
        <v>0</v>
      </c>
      <c r="K522" s="296" t="s">
        <v>1</v>
      </c>
      <c r="L522" s="301"/>
      <c r="M522" s="302" t="s">
        <v>1</v>
      </c>
      <c r="N522" s="303" t="s">
        <v>48</v>
      </c>
      <c r="O522" s="86"/>
      <c r="P522" s="246">
        <f>O522*H522</f>
        <v>0</v>
      </c>
      <c r="Q522" s="246">
        <v>0.091</v>
      </c>
      <c r="R522" s="246">
        <f>Q522*H522</f>
        <v>0.091</v>
      </c>
      <c r="S522" s="246">
        <v>0</v>
      </c>
      <c r="T522" s="247">
        <f>S522*H522</f>
        <v>0</v>
      </c>
      <c r="AR522" s="248" t="s">
        <v>303</v>
      </c>
      <c r="AT522" s="248" t="s">
        <v>473</v>
      </c>
      <c r="AU522" s="248" t="s">
        <v>278</v>
      </c>
      <c r="AY522" s="17" t="s">
        <v>147</v>
      </c>
      <c r="BE522" s="249">
        <f>IF(N522="základní",J522,0)</f>
        <v>0</v>
      </c>
      <c r="BF522" s="249">
        <f>IF(N522="snížená",J522,0)</f>
        <v>0</v>
      </c>
      <c r="BG522" s="249">
        <f>IF(N522="zákl. přenesená",J522,0)</f>
        <v>0</v>
      </c>
      <c r="BH522" s="249">
        <f>IF(N522="sníž. přenesená",J522,0)</f>
        <v>0</v>
      </c>
      <c r="BI522" s="249">
        <f>IF(N522="nulová",J522,0)</f>
        <v>0</v>
      </c>
      <c r="BJ522" s="17" t="s">
        <v>37</v>
      </c>
      <c r="BK522" s="249">
        <f>ROUND(I522*H522,1)</f>
        <v>0</v>
      </c>
      <c r="BL522" s="17" t="s">
        <v>268</v>
      </c>
      <c r="BM522" s="248" t="s">
        <v>891</v>
      </c>
    </row>
    <row r="523" spans="2:65" s="1" customFormat="1" ht="14.4" customHeight="1">
      <c r="B523" s="38"/>
      <c r="C523" s="237" t="s">
        <v>892</v>
      </c>
      <c r="D523" s="237" t="s">
        <v>263</v>
      </c>
      <c r="E523" s="238" t="s">
        <v>893</v>
      </c>
      <c r="F523" s="239" t="s">
        <v>894</v>
      </c>
      <c r="G523" s="240" t="s">
        <v>895</v>
      </c>
      <c r="H523" s="241">
        <v>1</v>
      </c>
      <c r="I523" s="242"/>
      <c r="J523" s="243">
        <f>ROUND(I523*H523,1)</f>
        <v>0</v>
      </c>
      <c r="K523" s="239" t="s">
        <v>1</v>
      </c>
      <c r="L523" s="43"/>
      <c r="M523" s="244" t="s">
        <v>1</v>
      </c>
      <c r="N523" s="245" t="s">
        <v>48</v>
      </c>
      <c r="O523" s="86"/>
      <c r="P523" s="246">
        <f>O523*H523</f>
        <v>0</v>
      </c>
      <c r="Q523" s="246">
        <v>0.39095</v>
      </c>
      <c r="R523" s="246">
        <f>Q523*H523</f>
        <v>0.39095</v>
      </c>
      <c r="S523" s="246">
        <v>0</v>
      </c>
      <c r="T523" s="247">
        <f>S523*H523</f>
        <v>0</v>
      </c>
      <c r="AR523" s="248" t="s">
        <v>268</v>
      </c>
      <c r="AT523" s="248" t="s">
        <v>263</v>
      </c>
      <c r="AU523" s="248" t="s">
        <v>278</v>
      </c>
      <c r="AY523" s="17" t="s">
        <v>147</v>
      </c>
      <c r="BE523" s="249">
        <f>IF(N523="základní",J523,0)</f>
        <v>0</v>
      </c>
      <c r="BF523" s="249">
        <f>IF(N523="snížená",J523,0)</f>
        <v>0</v>
      </c>
      <c r="BG523" s="249">
        <f>IF(N523="zákl. přenesená",J523,0)</f>
        <v>0</v>
      </c>
      <c r="BH523" s="249">
        <f>IF(N523="sníž. přenesená",J523,0)</f>
        <v>0</v>
      </c>
      <c r="BI523" s="249">
        <f>IF(N523="nulová",J523,0)</f>
        <v>0</v>
      </c>
      <c r="BJ523" s="17" t="s">
        <v>37</v>
      </c>
      <c r="BK523" s="249">
        <f>ROUND(I523*H523,1)</f>
        <v>0</v>
      </c>
      <c r="BL523" s="17" t="s">
        <v>268</v>
      </c>
      <c r="BM523" s="248" t="s">
        <v>896</v>
      </c>
    </row>
    <row r="524" spans="2:65" s="1" customFormat="1" ht="14.4" customHeight="1">
      <c r="B524" s="38"/>
      <c r="C524" s="237" t="s">
        <v>897</v>
      </c>
      <c r="D524" s="237" t="s">
        <v>263</v>
      </c>
      <c r="E524" s="238" t="s">
        <v>898</v>
      </c>
      <c r="F524" s="239" t="s">
        <v>899</v>
      </c>
      <c r="G524" s="240" t="s">
        <v>516</v>
      </c>
      <c r="H524" s="241">
        <v>1</v>
      </c>
      <c r="I524" s="242"/>
      <c r="J524" s="243">
        <f>ROUND(I524*H524,1)</f>
        <v>0</v>
      </c>
      <c r="K524" s="239" t="s">
        <v>1</v>
      </c>
      <c r="L524" s="43"/>
      <c r="M524" s="244" t="s">
        <v>1</v>
      </c>
      <c r="N524" s="245" t="s">
        <v>48</v>
      </c>
      <c r="O524" s="86"/>
      <c r="P524" s="246">
        <f>O524*H524</f>
        <v>0</v>
      </c>
      <c r="Q524" s="246">
        <v>0.39095</v>
      </c>
      <c r="R524" s="246">
        <f>Q524*H524</f>
        <v>0.39095</v>
      </c>
      <c r="S524" s="246">
        <v>0</v>
      </c>
      <c r="T524" s="247">
        <f>S524*H524</f>
        <v>0</v>
      </c>
      <c r="AR524" s="248" t="s">
        <v>268</v>
      </c>
      <c r="AT524" s="248" t="s">
        <v>263</v>
      </c>
      <c r="AU524" s="248" t="s">
        <v>278</v>
      </c>
      <c r="AY524" s="17" t="s">
        <v>147</v>
      </c>
      <c r="BE524" s="249">
        <f>IF(N524="základní",J524,0)</f>
        <v>0</v>
      </c>
      <c r="BF524" s="249">
        <f>IF(N524="snížená",J524,0)</f>
        <v>0</v>
      </c>
      <c r="BG524" s="249">
        <f>IF(N524="zákl. přenesená",J524,0)</f>
        <v>0</v>
      </c>
      <c r="BH524" s="249">
        <f>IF(N524="sníž. přenesená",J524,0)</f>
        <v>0</v>
      </c>
      <c r="BI524" s="249">
        <f>IF(N524="nulová",J524,0)</f>
        <v>0</v>
      </c>
      <c r="BJ524" s="17" t="s">
        <v>37</v>
      </c>
      <c r="BK524" s="249">
        <f>ROUND(I524*H524,1)</f>
        <v>0</v>
      </c>
      <c r="BL524" s="17" t="s">
        <v>268</v>
      </c>
      <c r="BM524" s="248" t="s">
        <v>900</v>
      </c>
    </row>
    <row r="525" spans="2:51" s="14" customFormat="1" ht="12">
      <c r="B525" s="273"/>
      <c r="C525" s="274"/>
      <c r="D525" s="252" t="s">
        <v>270</v>
      </c>
      <c r="E525" s="275" t="s">
        <v>1</v>
      </c>
      <c r="F525" s="276" t="s">
        <v>884</v>
      </c>
      <c r="G525" s="274"/>
      <c r="H525" s="275" t="s">
        <v>1</v>
      </c>
      <c r="I525" s="277"/>
      <c r="J525" s="274"/>
      <c r="K525" s="274"/>
      <c r="L525" s="278"/>
      <c r="M525" s="279"/>
      <c r="N525" s="280"/>
      <c r="O525" s="280"/>
      <c r="P525" s="280"/>
      <c r="Q525" s="280"/>
      <c r="R525" s="280"/>
      <c r="S525" s="280"/>
      <c r="T525" s="281"/>
      <c r="AT525" s="282" t="s">
        <v>270</v>
      </c>
      <c r="AU525" s="282" t="s">
        <v>278</v>
      </c>
      <c r="AV525" s="14" t="s">
        <v>37</v>
      </c>
      <c r="AW525" s="14" t="s">
        <v>36</v>
      </c>
      <c r="AX525" s="14" t="s">
        <v>83</v>
      </c>
      <c r="AY525" s="282" t="s">
        <v>147</v>
      </c>
    </row>
    <row r="526" spans="2:51" s="14" customFormat="1" ht="12">
      <c r="B526" s="273"/>
      <c r="C526" s="274"/>
      <c r="D526" s="252" t="s">
        <v>270</v>
      </c>
      <c r="E526" s="275" t="s">
        <v>1</v>
      </c>
      <c r="F526" s="276" t="s">
        <v>901</v>
      </c>
      <c r="G526" s="274"/>
      <c r="H526" s="275" t="s">
        <v>1</v>
      </c>
      <c r="I526" s="277"/>
      <c r="J526" s="274"/>
      <c r="K526" s="274"/>
      <c r="L526" s="278"/>
      <c r="M526" s="279"/>
      <c r="N526" s="280"/>
      <c r="O526" s="280"/>
      <c r="P526" s="280"/>
      <c r="Q526" s="280"/>
      <c r="R526" s="280"/>
      <c r="S526" s="280"/>
      <c r="T526" s="281"/>
      <c r="AT526" s="282" t="s">
        <v>270</v>
      </c>
      <c r="AU526" s="282" t="s">
        <v>278</v>
      </c>
      <c r="AV526" s="14" t="s">
        <v>37</v>
      </c>
      <c r="AW526" s="14" t="s">
        <v>36</v>
      </c>
      <c r="AX526" s="14" t="s">
        <v>83</v>
      </c>
      <c r="AY526" s="282" t="s">
        <v>147</v>
      </c>
    </row>
    <row r="527" spans="2:51" s="14" customFormat="1" ht="12">
      <c r="B527" s="273"/>
      <c r="C527" s="274"/>
      <c r="D527" s="252" t="s">
        <v>270</v>
      </c>
      <c r="E527" s="275" t="s">
        <v>1</v>
      </c>
      <c r="F527" s="276" t="s">
        <v>886</v>
      </c>
      <c r="G527" s="274"/>
      <c r="H527" s="275" t="s">
        <v>1</v>
      </c>
      <c r="I527" s="277"/>
      <c r="J527" s="274"/>
      <c r="K527" s="274"/>
      <c r="L527" s="278"/>
      <c r="M527" s="279"/>
      <c r="N527" s="280"/>
      <c r="O527" s="280"/>
      <c r="P527" s="280"/>
      <c r="Q527" s="280"/>
      <c r="R527" s="280"/>
      <c r="S527" s="280"/>
      <c r="T527" s="281"/>
      <c r="AT527" s="282" t="s">
        <v>270</v>
      </c>
      <c r="AU527" s="282" t="s">
        <v>278</v>
      </c>
      <c r="AV527" s="14" t="s">
        <v>37</v>
      </c>
      <c r="AW527" s="14" t="s">
        <v>36</v>
      </c>
      <c r="AX527" s="14" t="s">
        <v>83</v>
      </c>
      <c r="AY527" s="282" t="s">
        <v>147</v>
      </c>
    </row>
    <row r="528" spans="2:51" s="12" customFormat="1" ht="12">
      <c r="B528" s="250"/>
      <c r="C528" s="251"/>
      <c r="D528" s="252" t="s">
        <v>270</v>
      </c>
      <c r="E528" s="253" t="s">
        <v>1</v>
      </c>
      <c r="F528" s="254" t="s">
        <v>887</v>
      </c>
      <c r="G528" s="251"/>
      <c r="H528" s="255">
        <v>1</v>
      </c>
      <c r="I528" s="256"/>
      <c r="J528" s="251"/>
      <c r="K528" s="251"/>
      <c r="L528" s="257"/>
      <c r="M528" s="258"/>
      <c r="N528" s="259"/>
      <c r="O528" s="259"/>
      <c r="P528" s="259"/>
      <c r="Q528" s="259"/>
      <c r="R528" s="259"/>
      <c r="S528" s="259"/>
      <c r="T528" s="260"/>
      <c r="AT528" s="261" t="s">
        <v>270</v>
      </c>
      <c r="AU528" s="261" t="s">
        <v>278</v>
      </c>
      <c r="AV528" s="12" t="s">
        <v>92</v>
      </c>
      <c r="AW528" s="12" t="s">
        <v>36</v>
      </c>
      <c r="AX528" s="12" t="s">
        <v>37</v>
      </c>
      <c r="AY528" s="261" t="s">
        <v>147</v>
      </c>
    </row>
    <row r="529" spans="2:65" s="1" customFormat="1" ht="21.6" customHeight="1">
      <c r="B529" s="38"/>
      <c r="C529" s="294" t="s">
        <v>902</v>
      </c>
      <c r="D529" s="294" t="s">
        <v>473</v>
      </c>
      <c r="E529" s="295" t="s">
        <v>903</v>
      </c>
      <c r="F529" s="296" t="s">
        <v>904</v>
      </c>
      <c r="G529" s="297" t="s">
        <v>516</v>
      </c>
      <c r="H529" s="298">
        <v>1</v>
      </c>
      <c r="I529" s="299"/>
      <c r="J529" s="300">
        <f>ROUND(I529*H529,1)</f>
        <v>0</v>
      </c>
      <c r="K529" s="296" t="s">
        <v>1</v>
      </c>
      <c r="L529" s="301"/>
      <c r="M529" s="302" t="s">
        <v>1</v>
      </c>
      <c r="N529" s="303" t="s">
        <v>48</v>
      </c>
      <c r="O529" s="86"/>
      <c r="P529" s="246">
        <f>O529*H529</f>
        <v>0</v>
      </c>
      <c r="Q529" s="246">
        <v>0.091</v>
      </c>
      <c r="R529" s="246">
        <f>Q529*H529</f>
        <v>0.091</v>
      </c>
      <c r="S529" s="246">
        <v>0</v>
      </c>
      <c r="T529" s="247">
        <f>S529*H529</f>
        <v>0</v>
      </c>
      <c r="AR529" s="248" t="s">
        <v>303</v>
      </c>
      <c r="AT529" s="248" t="s">
        <v>473</v>
      </c>
      <c r="AU529" s="248" t="s">
        <v>278</v>
      </c>
      <c r="AY529" s="17" t="s">
        <v>147</v>
      </c>
      <c r="BE529" s="249">
        <f>IF(N529="základní",J529,0)</f>
        <v>0</v>
      </c>
      <c r="BF529" s="249">
        <f>IF(N529="snížená",J529,0)</f>
        <v>0</v>
      </c>
      <c r="BG529" s="249">
        <f>IF(N529="zákl. přenesená",J529,0)</f>
        <v>0</v>
      </c>
      <c r="BH529" s="249">
        <f>IF(N529="sníž. přenesená",J529,0)</f>
        <v>0</v>
      </c>
      <c r="BI529" s="249">
        <f>IF(N529="nulová",J529,0)</f>
        <v>0</v>
      </c>
      <c r="BJ529" s="17" t="s">
        <v>37</v>
      </c>
      <c r="BK529" s="249">
        <f>ROUND(I529*H529,1)</f>
        <v>0</v>
      </c>
      <c r="BL529" s="17" t="s">
        <v>268</v>
      </c>
      <c r="BM529" s="248" t="s">
        <v>905</v>
      </c>
    </row>
    <row r="530" spans="2:51" s="14" customFormat="1" ht="12">
      <c r="B530" s="273"/>
      <c r="C530" s="274"/>
      <c r="D530" s="252" t="s">
        <v>270</v>
      </c>
      <c r="E530" s="275" t="s">
        <v>1</v>
      </c>
      <c r="F530" s="276" t="s">
        <v>906</v>
      </c>
      <c r="G530" s="274"/>
      <c r="H530" s="275" t="s">
        <v>1</v>
      </c>
      <c r="I530" s="277"/>
      <c r="J530" s="274"/>
      <c r="K530" s="274"/>
      <c r="L530" s="278"/>
      <c r="M530" s="279"/>
      <c r="N530" s="280"/>
      <c r="O530" s="280"/>
      <c r="P530" s="280"/>
      <c r="Q530" s="280"/>
      <c r="R530" s="280"/>
      <c r="S530" s="280"/>
      <c r="T530" s="281"/>
      <c r="AT530" s="282" t="s">
        <v>270</v>
      </c>
      <c r="AU530" s="282" t="s">
        <v>278</v>
      </c>
      <c r="AV530" s="14" t="s">
        <v>37</v>
      </c>
      <c r="AW530" s="14" t="s">
        <v>36</v>
      </c>
      <c r="AX530" s="14" t="s">
        <v>83</v>
      </c>
      <c r="AY530" s="282" t="s">
        <v>147</v>
      </c>
    </row>
    <row r="531" spans="2:51" s="14" customFormat="1" ht="12">
      <c r="B531" s="273"/>
      <c r="C531" s="274"/>
      <c r="D531" s="252" t="s">
        <v>270</v>
      </c>
      <c r="E531" s="275" t="s">
        <v>1</v>
      </c>
      <c r="F531" s="276" t="s">
        <v>907</v>
      </c>
      <c r="G531" s="274"/>
      <c r="H531" s="275" t="s">
        <v>1</v>
      </c>
      <c r="I531" s="277"/>
      <c r="J531" s="274"/>
      <c r="K531" s="274"/>
      <c r="L531" s="278"/>
      <c r="M531" s="279"/>
      <c r="N531" s="280"/>
      <c r="O531" s="280"/>
      <c r="P531" s="280"/>
      <c r="Q531" s="280"/>
      <c r="R531" s="280"/>
      <c r="S531" s="280"/>
      <c r="T531" s="281"/>
      <c r="AT531" s="282" t="s">
        <v>270</v>
      </c>
      <c r="AU531" s="282" t="s">
        <v>278</v>
      </c>
      <c r="AV531" s="14" t="s">
        <v>37</v>
      </c>
      <c r="AW531" s="14" t="s">
        <v>36</v>
      </c>
      <c r="AX531" s="14" t="s">
        <v>83</v>
      </c>
      <c r="AY531" s="282" t="s">
        <v>147</v>
      </c>
    </row>
    <row r="532" spans="2:51" s="14" customFormat="1" ht="12">
      <c r="B532" s="273"/>
      <c r="C532" s="274"/>
      <c r="D532" s="252" t="s">
        <v>270</v>
      </c>
      <c r="E532" s="275" t="s">
        <v>1</v>
      </c>
      <c r="F532" s="276" t="s">
        <v>908</v>
      </c>
      <c r="G532" s="274"/>
      <c r="H532" s="275" t="s">
        <v>1</v>
      </c>
      <c r="I532" s="277"/>
      <c r="J532" s="274"/>
      <c r="K532" s="274"/>
      <c r="L532" s="278"/>
      <c r="M532" s="279"/>
      <c r="N532" s="280"/>
      <c r="O532" s="280"/>
      <c r="P532" s="280"/>
      <c r="Q532" s="280"/>
      <c r="R532" s="280"/>
      <c r="S532" s="280"/>
      <c r="T532" s="281"/>
      <c r="AT532" s="282" t="s">
        <v>270</v>
      </c>
      <c r="AU532" s="282" t="s">
        <v>278</v>
      </c>
      <c r="AV532" s="14" t="s">
        <v>37</v>
      </c>
      <c r="AW532" s="14" t="s">
        <v>36</v>
      </c>
      <c r="AX532" s="14" t="s">
        <v>83</v>
      </c>
      <c r="AY532" s="282" t="s">
        <v>147</v>
      </c>
    </row>
    <row r="533" spans="2:51" s="14" customFormat="1" ht="12">
      <c r="B533" s="273"/>
      <c r="C533" s="274"/>
      <c r="D533" s="252" t="s">
        <v>270</v>
      </c>
      <c r="E533" s="275" t="s">
        <v>1</v>
      </c>
      <c r="F533" s="276" t="s">
        <v>909</v>
      </c>
      <c r="G533" s="274"/>
      <c r="H533" s="275" t="s">
        <v>1</v>
      </c>
      <c r="I533" s="277"/>
      <c r="J533" s="274"/>
      <c r="K533" s="274"/>
      <c r="L533" s="278"/>
      <c r="M533" s="279"/>
      <c r="N533" s="280"/>
      <c r="O533" s="280"/>
      <c r="P533" s="280"/>
      <c r="Q533" s="280"/>
      <c r="R533" s="280"/>
      <c r="S533" s="280"/>
      <c r="T533" s="281"/>
      <c r="AT533" s="282" t="s">
        <v>270</v>
      </c>
      <c r="AU533" s="282" t="s">
        <v>278</v>
      </c>
      <c r="AV533" s="14" t="s">
        <v>37</v>
      </c>
      <c r="AW533" s="14" t="s">
        <v>36</v>
      </c>
      <c r="AX533" s="14" t="s">
        <v>83</v>
      </c>
      <c r="AY533" s="282" t="s">
        <v>147</v>
      </c>
    </row>
    <row r="534" spans="2:51" s="14" customFormat="1" ht="12">
      <c r="B534" s="273"/>
      <c r="C534" s="274"/>
      <c r="D534" s="252" t="s">
        <v>270</v>
      </c>
      <c r="E534" s="275" t="s">
        <v>1</v>
      </c>
      <c r="F534" s="276" t="s">
        <v>910</v>
      </c>
      <c r="G534" s="274"/>
      <c r="H534" s="275" t="s">
        <v>1</v>
      </c>
      <c r="I534" s="277"/>
      <c r="J534" s="274"/>
      <c r="K534" s="274"/>
      <c r="L534" s="278"/>
      <c r="M534" s="279"/>
      <c r="N534" s="280"/>
      <c r="O534" s="280"/>
      <c r="P534" s="280"/>
      <c r="Q534" s="280"/>
      <c r="R534" s="280"/>
      <c r="S534" s="280"/>
      <c r="T534" s="281"/>
      <c r="AT534" s="282" t="s">
        <v>270</v>
      </c>
      <c r="AU534" s="282" t="s">
        <v>278</v>
      </c>
      <c r="AV534" s="14" t="s">
        <v>37</v>
      </c>
      <c r="AW534" s="14" t="s">
        <v>36</v>
      </c>
      <c r="AX534" s="14" t="s">
        <v>83</v>
      </c>
      <c r="AY534" s="282" t="s">
        <v>147</v>
      </c>
    </row>
    <row r="535" spans="2:51" s="14" customFormat="1" ht="12">
      <c r="B535" s="273"/>
      <c r="C535" s="274"/>
      <c r="D535" s="252" t="s">
        <v>270</v>
      </c>
      <c r="E535" s="275" t="s">
        <v>1</v>
      </c>
      <c r="F535" s="276" t="s">
        <v>911</v>
      </c>
      <c r="G535" s="274"/>
      <c r="H535" s="275" t="s">
        <v>1</v>
      </c>
      <c r="I535" s="277"/>
      <c r="J535" s="274"/>
      <c r="K535" s="274"/>
      <c r="L535" s="278"/>
      <c r="M535" s="279"/>
      <c r="N535" s="280"/>
      <c r="O535" s="280"/>
      <c r="P535" s="280"/>
      <c r="Q535" s="280"/>
      <c r="R535" s="280"/>
      <c r="S535" s="280"/>
      <c r="T535" s="281"/>
      <c r="AT535" s="282" t="s">
        <v>270</v>
      </c>
      <c r="AU535" s="282" t="s">
        <v>278</v>
      </c>
      <c r="AV535" s="14" t="s">
        <v>37</v>
      </c>
      <c r="AW535" s="14" t="s">
        <v>36</v>
      </c>
      <c r="AX535" s="14" t="s">
        <v>83</v>
      </c>
      <c r="AY535" s="282" t="s">
        <v>147</v>
      </c>
    </row>
    <row r="536" spans="2:51" s="14" customFormat="1" ht="12">
      <c r="B536" s="273"/>
      <c r="C536" s="274"/>
      <c r="D536" s="252" t="s">
        <v>270</v>
      </c>
      <c r="E536" s="275" t="s">
        <v>1</v>
      </c>
      <c r="F536" s="276" t="s">
        <v>912</v>
      </c>
      <c r="G536" s="274"/>
      <c r="H536" s="275" t="s">
        <v>1</v>
      </c>
      <c r="I536" s="277"/>
      <c r="J536" s="274"/>
      <c r="K536" s="274"/>
      <c r="L536" s="278"/>
      <c r="M536" s="279"/>
      <c r="N536" s="280"/>
      <c r="O536" s="280"/>
      <c r="P536" s="280"/>
      <c r="Q536" s="280"/>
      <c r="R536" s="280"/>
      <c r="S536" s="280"/>
      <c r="T536" s="281"/>
      <c r="AT536" s="282" t="s">
        <v>270</v>
      </c>
      <c r="AU536" s="282" t="s">
        <v>278</v>
      </c>
      <c r="AV536" s="14" t="s">
        <v>37</v>
      </c>
      <c r="AW536" s="14" t="s">
        <v>36</v>
      </c>
      <c r="AX536" s="14" t="s">
        <v>83</v>
      </c>
      <c r="AY536" s="282" t="s">
        <v>147</v>
      </c>
    </row>
    <row r="537" spans="2:51" s="14" customFormat="1" ht="12">
      <c r="B537" s="273"/>
      <c r="C537" s="274"/>
      <c r="D537" s="252" t="s">
        <v>270</v>
      </c>
      <c r="E537" s="275" t="s">
        <v>1</v>
      </c>
      <c r="F537" s="276" t="s">
        <v>913</v>
      </c>
      <c r="G537" s="274"/>
      <c r="H537" s="275" t="s">
        <v>1</v>
      </c>
      <c r="I537" s="277"/>
      <c r="J537" s="274"/>
      <c r="K537" s="274"/>
      <c r="L537" s="278"/>
      <c r="M537" s="279"/>
      <c r="N537" s="280"/>
      <c r="O537" s="280"/>
      <c r="P537" s="280"/>
      <c r="Q537" s="280"/>
      <c r="R537" s="280"/>
      <c r="S537" s="280"/>
      <c r="T537" s="281"/>
      <c r="AT537" s="282" t="s">
        <v>270</v>
      </c>
      <c r="AU537" s="282" t="s">
        <v>278</v>
      </c>
      <c r="AV537" s="14" t="s">
        <v>37</v>
      </c>
      <c r="AW537" s="14" t="s">
        <v>36</v>
      </c>
      <c r="AX537" s="14" t="s">
        <v>83</v>
      </c>
      <c r="AY537" s="282" t="s">
        <v>147</v>
      </c>
    </row>
    <row r="538" spans="2:51" s="14" customFormat="1" ht="12">
      <c r="B538" s="273"/>
      <c r="C538" s="274"/>
      <c r="D538" s="252" t="s">
        <v>270</v>
      </c>
      <c r="E538" s="275" t="s">
        <v>1</v>
      </c>
      <c r="F538" s="276" t="s">
        <v>914</v>
      </c>
      <c r="G538" s="274"/>
      <c r="H538" s="275" t="s">
        <v>1</v>
      </c>
      <c r="I538" s="277"/>
      <c r="J538" s="274"/>
      <c r="K538" s="274"/>
      <c r="L538" s="278"/>
      <c r="M538" s="279"/>
      <c r="N538" s="280"/>
      <c r="O538" s="280"/>
      <c r="P538" s="280"/>
      <c r="Q538" s="280"/>
      <c r="R538" s="280"/>
      <c r="S538" s="280"/>
      <c r="T538" s="281"/>
      <c r="AT538" s="282" t="s">
        <v>270</v>
      </c>
      <c r="AU538" s="282" t="s">
        <v>278</v>
      </c>
      <c r="AV538" s="14" t="s">
        <v>37</v>
      </c>
      <c r="AW538" s="14" t="s">
        <v>36</v>
      </c>
      <c r="AX538" s="14" t="s">
        <v>83</v>
      </c>
      <c r="AY538" s="282" t="s">
        <v>147</v>
      </c>
    </row>
    <row r="539" spans="2:51" s="12" customFormat="1" ht="12">
      <c r="B539" s="250"/>
      <c r="C539" s="251"/>
      <c r="D539" s="252" t="s">
        <v>270</v>
      </c>
      <c r="E539" s="253" t="s">
        <v>1</v>
      </c>
      <c r="F539" s="254" t="s">
        <v>915</v>
      </c>
      <c r="G539" s="251"/>
      <c r="H539" s="255">
        <v>1</v>
      </c>
      <c r="I539" s="256"/>
      <c r="J539" s="251"/>
      <c r="K539" s="251"/>
      <c r="L539" s="257"/>
      <c r="M539" s="258"/>
      <c r="N539" s="259"/>
      <c r="O539" s="259"/>
      <c r="P539" s="259"/>
      <c r="Q539" s="259"/>
      <c r="R539" s="259"/>
      <c r="S539" s="259"/>
      <c r="T539" s="260"/>
      <c r="AT539" s="261" t="s">
        <v>270</v>
      </c>
      <c r="AU539" s="261" t="s">
        <v>278</v>
      </c>
      <c r="AV539" s="12" t="s">
        <v>92</v>
      </c>
      <c r="AW539" s="12" t="s">
        <v>36</v>
      </c>
      <c r="AX539" s="12" t="s">
        <v>37</v>
      </c>
      <c r="AY539" s="261" t="s">
        <v>147</v>
      </c>
    </row>
    <row r="540" spans="2:65" s="1" customFormat="1" ht="14.4" customHeight="1">
      <c r="B540" s="38"/>
      <c r="C540" s="237" t="s">
        <v>916</v>
      </c>
      <c r="D540" s="237" t="s">
        <v>263</v>
      </c>
      <c r="E540" s="238" t="s">
        <v>917</v>
      </c>
      <c r="F540" s="239" t="s">
        <v>918</v>
      </c>
      <c r="G540" s="240" t="s">
        <v>516</v>
      </c>
      <c r="H540" s="241">
        <v>1</v>
      </c>
      <c r="I540" s="242"/>
      <c r="J540" s="243">
        <f>ROUND(I540*H540,1)</f>
        <v>0</v>
      </c>
      <c r="K540" s="239" t="s">
        <v>1</v>
      </c>
      <c r="L540" s="43"/>
      <c r="M540" s="244" t="s">
        <v>1</v>
      </c>
      <c r="N540" s="245" t="s">
        <v>48</v>
      </c>
      <c r="O540" s="86"/>
      <c r="P540" s="246">
        <f>O540*H540</f>
        <v>0</v>
      </c>
      <c r="Q540" s="246">
        <v>0.39095</v>
      </c>
      <c r="R540" s="246">
        <f>Q540*H540</f>
        <v>0.39095</v>
      </c>
      <c r="S540" s="246">
        <v>0</v>
      </c>
      <c r="T540" s="247">
        <f>S540*H540</f>
        <v>0</v>
      </c>
      <c r="AR540" s="248" t="s">
        <v>268</v>
      </c>
      <c r="AT540" s="248" t="s">
        <v>263</v>
      </c>
      <c r="AU540" s="248" t="s">
        <v>278</v>
      </c>
      <c r="AY540" s="17" t="s">
        <v>147</v>
      </c>
      <c r="BE540" s="249">
        <f>IF(N540="základní",J540,0)</f>
        <v>0</v>
      </c>
      <c r="BF540" s="249">
        <f>IF(N540="snížená",J540,0)</f>
        <v>0</v>
      </c>
      <c r="BG540" s="249">
        <f>IF(N540="zákl. přenesená",J540,0)</f>
        <v>0</v>
      </c>
      <c r="BH540" s="249">
        <f>IF(N540="sníž. přenesená",J540,0)</f>
        <v>0</v>
      </c>
      <c r="BI540" s="249">
        <f>IF(N540="nulová",J540,0)</f>
        <v>0</v>
      </c>
      <c r="BJ540" s="17" t="s">
        <v>37</v>
      </c>
      <c r="BK540" s="249">
        <f>ROUND(I540*H540,1)</f>
        <v>0</v>
      </c>
      <c r="BL540" s="17" t="s">
        <v>268</v>
      </c>
      <c r="BM540" s="248" t="s">
        <v>919</v>
      </c>
    </row>
    <row r="541" spans="2:65" s="1" customFormat="1" ht="21.6" customHeight="1">
      <c r="B541" s="38"/>
      <c r="C541" s="237" t="s">
        <v>920</v>
      </c>
      <c r="D541" s="237" t="s">
        <v>263</v>
      </c>
      <c r="E541" s="238" t="s">
        <v>921</v>
      </c>
      <c r="F541" s="239" t="s">
        <v>922</v>
      </c>
      <c r="G541" s="240" t="s">
        <v>516</v>
      </c>
      <c r="H541" s="241">
        <v>1</v>
      </c>
      <c r="I541" s="242"/>
      <c r="J541" s="243">
        <f>ROUND(I541*H541,1)</f>
        <v>0</v>
      </c>
      <c r="K541" s="239" t="s">
        <v>1</v>
      </c>
      <c r="L541" s="43"/>
      <c r="M541" s="244" t="s">
        <v>1</v>
      </c>
      <c r="N541" s="245" t="s">
        <v>48</v>
      </c>
      <c r="O541" s="86"/>
      <c r="P541" s="246">
        <f>O541*H541</f>
        <v>0</v>
      </c>
      <c r="Q541" s="246">
        <v>0.39095</v>
      </c>
      <c r="R541" s="246">
        <f>Q541*H541</f>
        <v>0.39095</v>
      </c>
      <c r="S541" s="246">
        <v>0</v>
      </c>
      <c r="T541" s="247">
        <f>S541*H541</f>
        <v>0</v>
      </c>
      <c r="AR541" s="248" t="s">
        <v>268</v>
      </c>
      <c r="AT541" s="248" t="s">
        <v>263</v>
      </c>
      <c r="AU541" s="248" t="s">
        <v>278</v>
      </c>
      <c r="AY541" s="17" t="s">
        <v>147</v>
      </c>
      <c r="BE541" s="249">
        <f>IF(N541="základní",J541,0)</f>
        <v>0</v>
      </c>
      <c r="BF541" s="249">
        <f>IF(N541="snížená",J541,0)</f>
        <v>0</v>
      </c>
      <c r="BG541" s="249">
        <f>IF(N541="zákl. přenesená",J541,0)</f>
        <v>0</v>
      </c>
      <c r="BH541" s="249">
        <f>IF(N541="sníž. přenesená",J541,0)</f>
        <v>0</v>
      </c>
      <c r="BI541" s="249">
        <f>IF(N541="nulová",J541,0)</f>
        <v>0</v>
      </c>
      <c r="BJ541" s="17" t="s">
        <v>37</v>
      </c>
      <c r="BK541" s="249">
        <f>ROUND(I541*H541,1)</f>
        <v>0</v>
      </c>
      <c r="BL541" s="17" t="s">
        <v>268</v>
      </c>
      <c r="BM541" s="248" t="s">
        <v>923</v>
      </c>
    </row>
    <row r="542" spans="2:51" s="14" customFormat="1" ht="12">
      <c r="B542" s="273"/>
      <c r="C542" s="274"/>
      <c r="D542" s="252" t="s">
        <v>270</v>
      </c>
      <c r="E542" s="275" t="s">
        <v>1</v>
      </c>
      <c r="F542" s="276" t="s">
        <v>884</v>
      </c>
      <c r="G542" s="274"/>
      <c r="H542" s="275" t="s">
        <v>1</v>
      </c>
      <c r="I542" s="277"/>
      <c r="J542" s="274"/>
      <c r="K542" s="274"/>
      <c r="L542" s="278"/>
      <c r="M542" s="279"/>
      <c r="N542" s="280"/>
      <c r="O542" s="280"/>
      <c r="P542" s="280"/>
      <c r="Q542" s="280"/>
      <c r="R542" s="280"/>
      <c r="S542" s="280"/>
      <c r="T542" s="281"/>
      <c r="AT542" s="282" t="s">
        <v>270</v>
      </c>
      <c r="AU542" s="282" t="s">
        <v>278</v>
      </c>
      <c r="AV542" s="14" t="s">
        <v>37</v>
      </c>
      <c r="AW542" s="14" t="s">
        <v>36</v>
      </c>
      <c r="AX542" s="14" t="s">
        <v>83</v>
      </c>
      <c r="AY542" s="282" t="s">
        <v>147</v>
      </c>
    </row>
    <row r="543" spans="2:51" s="14" customFormat="1" ht="12">
      <c r="B543" s="273"/>
      <c r="C543" s="274"/>
      <c r="D543" s="252" t="s">
        <v>270</v>
      </c>
      <c r="E543" s="275" t="s">
        <v>1</v>
      </c>
      <c r="F543" s="276" t="s">
        <v>924</v>
      </c>
      <c r="G543" s="274"/>
      <c r="H543" s="275" t="s">
        <v>1</v>
      </c>
      <c r="I543" s="277"/>
      <c r="J543" s="274"/>
      <c r="K543" s="274"/>
      <c r="L543" s="278"/>
      <c r="M543" s="279"/>
      <c r="N543" s="280"/>
      <c r="O543" s="280"/>
      <c r="P543" s="280"/>
      <c r="Q543" s="280"/>
      <c r="R543" s="280"/>
      <c r="S543" s="280"/>
      <c r="T543" s="281"/>
      <c r="AT543" s="282" t="s">
        <v>270</v>
      </c>
      <c r="AU543" s="282" t="s">
        <v>278</v>
      </c>
      <c r="AV543" s="14" t="s">
        <v>37</v>
      </c>
      <c r="AW543" s="14" t="s">
        <v>36</v>
      </c>
      <c r="AX543" s="14" t="s">
        <v>83</v>
      </c>
      <c r="AY543" s="282" t="s">
        <v>147</v>
      </c>
    </row>
    <row r="544" spans="2:51" s="12" customFormat="1" ht="12">
      <c r="B544" s="250"/>
      <c r="C544" s="251"/>
      <c r="D544" s="252" t="s">
        <v>270</v>
      </c>
      <c r="E544" s="253" t="s">
        <v>1</v>
      </c>
      <c r="F544" s="254" t="s">
        <v>887</v>
      </c>
      <c r="G544" s="251"/>
      <c r="H544" s="255">
        <v>1</v>
      </c>
      <c r="I544" s="256"/>
      <c r="J544" s="251"/>
      <c r="K544" s="251"/>
      <c r="L544" s="257"/>
      <c r="M544" s="258"/>
      <c r="N544" s="259"/>
      <c r="O544" s="259"/>
      <c r="P544" s="259"/>
      <c r="Q544" s="259"/>
      <c r="R544" s="259"/>
      <c r="S544" s="259"/>
      <c r="T544" s="260"/>
      <c r="AT544" s="261" t="s">
        <v>270</v>
      </c>
      <c r="AU544" s="261" t="s">
        <v>278</v>
      </c>
      <c r="AV544" s="12" t="s">
        <v>92</v>
      </c>
      <c r="AW544" s="12" t="s">
        <v>36</v>
      </c>
      <c r="AX544" s="12" t="s">
        <v>37</v>
      </c>
      <c r="AY544" s="261" t="s">
        <v>147</v>
      </c>
    </row>
    <row r="545" spans="2:65" s="1" customFormat="1" ht="14.4" customHeight="1">
      <c r="B545" s="38"/>
      <c r="C545" s="237" t="s">
        <v>925</v>
      </c>
      <c r="D545" s="237" t="s">
        <v>263</v>
      </c>
      <c r="E545" s="238" t="s">
        <v>926</v>
      </c>
      <c r="F545" s="239" t="s">
        <v>927</v>
      </c>
      <c r="G545" s="240" t="s">
        <v>516</v>
      </c>
      <c r="H545" s="241">
        <v>1</v>
      </c>
      <c r="I545" s="242"/>
      <c r="J545" s="243">
        <f>ROUND(I545*H545,1)</f>
        <v>0</v>
      </c>
      <c r="K545" s="239" t="s">
        <v>1</v>
      </c>
      <c r="L545" s="43"/>
      <c r="M545" s="244" t="s">
        <v>1</v>
      </c>
      <c r="N545" s="245" t="s">
        <v>48</v>
      </c>
      <c r="O545" s="86"/>
      <c r="P545" s="246">
        <f>O545*H545</f>
        <v>0</v>
      </c>
      <c r="Q545" s="246">
        <v>0.39095</v>
      </c>
      <c r="R545" s="246">
        <f>Q545*H545</f>
        <v>0.39095</v>
      </c>
      <c r="S545" s="246">
        <v>0</v>
      </c>
      <c r="T545" s="247">
        <f>S545*H545</f>
        <v>0</v>
      </c>
      <c r="AR545" s="248" t="s">
        <v>268</v>
      </c>
      <c r="AT545" s="248" t="s">
        <v>263</v>
      </c>
      <c r="AU545" s="248" t="s">
        <v>278</v>
      </c>
      <c r="AY545" s="17" t="s">
        <v>147</v>
      </c>
      <c r="BE545" s="249">
        <f>IF(N545="základní",J545,0)</f>
        <v>0</v>
      </c>
      <c r="BF545" s="249">
        <f>IF(N545="snížená",J545,0)</f>
        <v>0</v>
      </c>
      <c r="BG545" s="249">
        <f>IF(N545="zákl. přenesená",J545,0)</f>
        <v>0</v>
      </c>
      <c r="BH545" s="249">
        <f>IF(N545="sníž. přenesená",J545,0)</f>
        <v>0</v>
      </c>
      <c r="BI545" s="249">
        <f>IF(N545="nulová",J545,0)</f>
        <v>0</v>
      </c>
      <c r="BJ545" s="17" t="s">
        <v>37</v>
      </c>
      <c r="BK545" s="249">
        <f>ROUND(I545*H545,1)</f>
        <v>0</v>
      </c>
      <c r="BL545" s="17" t="s">
        <v>268</v>
      </c>
      <c r="BM545" s="248" t="s">
        <v>928</v>
      </c>
    </row>
    <row r="546" spans="2:51" s="12" customFormat="1" ht="12">
      <c r="B546" s="250"/>
      <c r="C546" s="251"/>
      <c r="D546" s="252" t="s">
        <v>270</v>
      </c>
      <c r="E546" s="253" t="s">
        <v>1</v>
      </c>
      <c r="F546" s="254" t="s">
        <v>929</v>
      </c>
      <c r="G546" s="251"/>
      <c r="H546" s="255">
        <v>1</v>
      </c>
      <c r="I546" s="256"/>
      <c r="J546" s="251"/>
      <c r="K546" s="251"/>
      <c r="L546" s="257"/>
      <c r="M546" s="258"/>
      <c r="N546" s="259"/>
      <c r="O546" s="259"/>
      <c r="P546" s="259"/>
      <c r="Q546" s="259"/>
      <c r="R546" s="259"/>
      <c r="S546" s="259"/>
      <c r="T546" s="260"/>
      <c r="AT546" s="261" t="s">
        <v>270</v>
      </c>
      <c r="AU546" s="261" t="s">
        <v>278</v>
      </c>
      <c r="AV546" s="12" t="s">
        <v>92</v>
      </c>
      <c r="AW546" s="12" t="s">
        <v>36</v>
      </c>
      <c r="AX546" s="12" t="s">
        <v>37</v>
      </c>
      <c r="AY546" s="261" t="s">
        <v>147</v>
      </c>
    </row>
    <row r="547" spans="2:65" s="1" customFormat="1" ht="21.6" customHeight="1">
      <c r="B547" s="38"/>
      <c r="C547" s="237" t="s">
        <v>930</v>
      </c>
      <c r="D547" s="237" t="s">
        <v>263</v>
      </c>
      <c r="E547" s="238" t="s">
        <v>931</v>
      </c>
      <c r="F547" s="239" t="s">
        <v>932</v>
      </c>
      <c r="G547" s="240" t="s">
        <v>516</v>
      </c>
      <c r="H547" s="241">
        <v>8</v>
      </c>
      <c r="I547" s="242"/>
      <c r="J547" s="243">
        <f>ROUND(I547*H547,1)</f>
        <v>0</v>
      </c>
      <c r="K547" s="239" t="s">
        <v>1</v>
      </c>
      <c r="L547" s="43"/>
      <c r="M547" s="244" t="s">
        <v>1</v>
      </c>
      <c r="N547" s="245" t="s">
        <v>48</v>
      </c>
      <c r="O547" s="86"/>
      <c r="P547" s="246">
        <f>O547*H547</f>
        <v>0</v>
      </c>
      <c r="Q547" s="246">
        <v>0</v>
      </c>
      <c r="R547" s="246">
        <f>Q547*H547</f>
        <v>0</v>
      </c>
      <c r="S547" s="246">
        <v>0</v>
      </c>
      <c r="T547" s="247">
        <f>S547*H547</f>
        <v>0</v>
      </c>
      <c r="AR547" s="248" t="s">
        <v>268</v>
      </c>
      <c r="AT547" s="248" t="s">
        <v>263</v>
      </c>
      <c r="AU547" s="248" t="s">
        <v>278</v>
      </c>
      <c r="AY547" s="17" t="s">
        <v>147</v>
      </c>
      <c r="BE547" s="249">
        <f>IF(N547="základní",J547,0)</f>
        <v>0</v>
      </c>
      <c r="BF547" s="249">
        <f>IF(N547="snížená",J547,0)</f>
        <v>0</v>
      </c>
      <c r="BG547" s="249">
        <f>IF(N547="zákl. přenesená",J547,0)</f>
        <v>0</v>
      </c>
      <c r="BH547" s="249">
        <f>IF(N547="sníž. přenesená",J547,0)</f>
        <v>0</v>
      </c>
      <c r="BI547" s="249">
        <f>IF(N547="nulová",J547,0)</f>
        <v>0</v>
      </c>
      <c r="BJ547" s="17" t="s">
        <v>37</v>
      </c>
      <c r="BK547" s="249">
        <f>ROUND(I547*H547,1)</f>
        <v>0</v>
      </c>
      <c r="BL547" s="17" t="s">
        <v>268</v>
      </c>
      <c r="BM547" s="248" t="s">
        <v>933</v>
      </c>
    </row>
    <row r="548" spans="2:51" s="12" customFormat="1" ht="12">
      <c r="B548" s="250"/>
      <c r="C548" s="251"/>
      <c r="D548" s="252" t="s">
        <v>270</v>
      </c>
      <c r="E548" s="253" t="s">
        <v>1</v>
      </c>
      <c r="F548" s="254" t="s">
        <v>934</v>
      </c>
      <c r="G548" s="251"/>
      <c r="H548" s="255">
        <v>5</v>
      </c>
      <c r="I548" s="256"/>
      <c r="J548" s="251"/>
      <c r="K548" s="251"/>
      <c r="L548" s="257"/>
      <c r="M548" s="258"/>
      <c r="N548" s="259"/>
      <c r="O548" s="259"/>
      <c r="P548" s="259"/>
      <c r="Q548" s="259"/>
      <c r="R548" s="259"/>
      <c r="S548" s="259"/>
      <c r="T548" s="260"/>
      <c r="AT548" s="261" t="s">
        <v>270</v>
      </c>
      <c r="AU548" s="261" t="s">
        <v>278</v>
      </c>
      <c r="AV548" s="12" t="s">
        <v>92</v>
      </c>
      <c r="AW548" s="12" t="s">
        <v>36</v>
      </c>
      <c r="AX548" s="12" t="s">
        <v>83</v>
      </c>
      <c r="AY548" s="261" t="s">
        <v>147</v>
      </c>
    </row>
    <row r="549" spans="2:51" s="12" customFormat="1" ht="12">
      <c r="B549" s="250"/>
      <c r="C549" s="251"/>
      <c r="D549" s="252" t="s">
        <v>270</v>
      </c>
      <c r="E549" s="253" t="s">
        <v>1</v>
      </c>
      <c r="F549" s="254" t="s">
        <v>935</v>
      </c>
      <c r="G549" s="251"/>
      <c r="H549" s="255">
        <v>3</v>
      </c>
      <c r="I549" s="256"/>
      <c r="J549" s="251"/>
      <c r="K549" s="251"/>
      <c r="L549" s="257"/>
      <c r="M549" s="258"/>
      <c r="N549" s="259"/>
      <c r="O549" s="259"/>
      <c r="P549" s="259"/>
      <c r="Q549" s="259"/>
      <c r="R549" s="259"/>
      <c r="S549" s="259"/>
      <c r="T549" s="260"/>
      <c r="AT549" s="261" t="s">
        <v>270</v>
      </c>
      <c r="AU549" s="261" t="s">
        <v>278</v>
      </c>
      <c r="AV549" s="12" t="s">
        <v>92</v>
      </c>
      <c r="AW549" s="12" t="s">
        <v>36</v>
      </c>
      <c r="AX549" s="12" t="s">
        <v>83</v>
      </c>
      <c r="AY549" s="261" t="s">
        <v>147</v>
      </c>
    </row>
    <row r="550" spans="2:51" s="13" customFormat="1" ht="12">
      <c r="B550" s="262"/>
      <c r="C550" s="263"/>
      <c r="D550" s="252" t="s">
        <v>270</v>
      </c>
      <c r="E550" s="264" t="s">
        <v>1</v>
      </c>
      <c r="F550" s="265" t="s">
        <v>272</v>
      </c>
      <c r="G550" s="263"/>
      <c r="H550" s="266">
        <v>8</v>
      </c>
      <c r="I550" s="267"/>
      <c r="J550" s="263"/>
      <c r="K550" s="263"/>
      <c r="L550" s="268"/>
      <c r="M550" s="269"/>
      <c r="N550" s="270"/>
      <c r="O550" s="270"/>
      <c r="P550" s="270"/>
      <c r="Q550" s="270"/>
      <c r="R550" s="270"/>
      <c r="S550" s="270"/>
      <c r="T550" s="271"/>
      <c r="AT550" s="272" t="s">
        <v>270</v>
      </c>
      <c r="AU550" s="272" t="s">
        <v>278</v>
      </c>
      <c r="AV550" s="13" t="s">
        <v>268</v>
      </c>
      <c r="AW550" s="13" t="s">
        <v>36</v>
      </c>
      <c r="AX550" s="13" t="s">
        <v>37</v>
      </c>
      <c r="AY550" s="272" t="s">
        <v>147</v>
      </c>
    </row>
    <row r="551" spans="2:65" s="1" customFormat="1" ht="21.6" customHeight="1">
      <c r="B551" s="38"/>
      <c r="C551" s="294" t="s">
        <v>936</v>
      </c>
      <c r="D551" s="294" t="s">
        <v>473</v>
      </c>
      <c r="E551" s="295" t="s">
        <v>937</v>
      </c>
      <c r="F551" s="296" t="s">
        <v>938</v>
      </c>
      <c r="G551" s="297" t="s">
        <v>516</v>
      </c>
      <c r="H551" s="298">
        <v>5</v>
      </c>
      <c r="I551" s="299"/>
      <c r="J551" s="300">
        <f>ROUND(I551*H551,1)</f>
        <v>0</v>
      </c>
      <c r="K551" s="296" t="s">
        <v>1</v>
      </c>
      <c r="L551" s="301"/>
      <c r="M551" s="302" t="s">
        <v>1</v>
      </c>
      <c r="N551" s="303" t="s">
        <v>48</v>
      </c>
      <c r="O551" s="86"/>
      <c r="P551" s="246">
        <f>O551*H551</f>
        <v>0</v>
      </c>
      <c r="Q551" s="246">
        <v>0.05</v>
      </c>
      <c r="R551" s="246">
        <f>Q551*H551</f>
        <v>0.25</v>
      </c>
      <c r="S551" s="246">
        <v>0</v>
      </c>
      <c r="T551" s="247">
        <f>S551*H551</f>
        <v>0</v>
      </c>
      <c r="AR551" s="248" t="s">
        <v>303</v>
      </c>
      <c r="AT551" s="248" t="s">
        <v>473</v>
      </c>
      <c r="AU551" s="248" t="s">
        <v>278</v>
      </c>
      <c r="AY551" s="17" t="s">
        <v>147</v>
      </c>
      <c r="BE551" s="249">
        <f>IF(N551="základní",J551,0)</f>
        <v>0</v>
      </c>
      <c r="BF551" s="249">
        <f>IF(N551="snížená",J551,0)</f>
        <v>0</v>
      </c>
      <c r="BG551" s="249">
        <f>IF(N551="zákl. přenesená",J551,0)</f>
        <v>0</v>
      </c>
      <c r="BH551" s="249">
        <f>IF(N551="sníž. přenesená",J551,0)</f>
        <v>0</v>
      </c>
      <c r="BI551" s="249">
        <f>IF(N551="nulová",J551,0)</f>
        <v>0</v>
      </c>
      <c r="BJ551" s="17" t="s">
        <v>37</v>
      </c>
      <c r="BK551" s="249">
        <f>ROUND(I551*H551,1)</f>
        <v>0</v>
      </c>
      <c r="BL551" s="17" t="s">
        <v>268</v>
      </c>
      <c r="BM551" s="248" t="s">
        <v>939</v>
      </c>
    </row>
    <row r="552" spans="2:65" s="1" customFormat="1" ht="21.6" customHeight="1">
      <c r="B552" s="38"/>
      <c r="C552" s="294" t="s">
        <v>940</v>
      </c>
      <c r="D552" s="294" t="s">
        <v>473</v>
      </c>
      <c r="E552" s="295" t="s">
        <v>941</v>
      </c>
      <c r="F552" s="296" t="s">
        <v>942</v>
      </c>
      <c r="G552" s="297" t="s">
        <v>516</v>
      </c>
      <c r="H552" s="298">
        <v>3</v>
      </c>
      <c r="I552" s="299"/>
      <c r="J552" s="300">
        <f>ROUND(I552*H552,1)</f>
        <v>0</v>
      </c>
      <c r="K552" s="296" t="s">
        <v>1</v>
      </c>
      <c r="L552" s="301"/>
      <c r="M552" s="302" t="s">
        <v>1</v>
      </c>
      <c r="N552" s="303" t="s">
        <v>48</v>
      </c>
      <c r="O552" s="86"/>
      <c r="P552" s="246">
        <f>O552*H552</f>
        <v>0</v>
      </c>
      <c r="Q552" s="246">
        <v>0.06</v>
      </c>
      <c r="R552" s="246">
        <f>Q552*H552</f>
        <v>0.18</v>
      </c>
      <c r="S552" s="246">
        <v>0</v>
      </c>
      <c r="T552" s="247">
        <f>S552*H552</f>
        <v>0</v>
      </c>
      <c r="AR552" s="248" t="s">
        <v>303</v>
      </c>
      <c r="AT552" s="248" t="s">
        <v>473</v>
      </c>
      <c r="AU552" s="248" t="s">
        <v>278</v>
      </c>
      <c r="AY552" s="17" t="s">
        <v>147</v>
      </c>
      <c r="BE552" s="249">
        <f>IF(N552="základní",J552,0)</f>
        <v>0</v>
      </c>
      <c r="BF552" s="249">
        <f>IF(N552="snížená",J552,0)</f>
        <v>0</v>
      </c>
      <c r="BG552" s="249">
        <f>IF(N552="zákl. přenesená",J552,0)</f>
        <v>0</v>
      </c>
      <c r="BH552" s="249">
        <f>IF(N552="sníž. přenesená",J552,0)</f>
        <v>0</v>
      </c>
      <c r="BI552" s="249">
        <f>IF(N552="nulová",J552,0)</f>
        <v>0</v>
      </c>
      <c r="BJ552" s="17" t="s">
        <v>37</v>
      </c>
      <c r="BK552" s="249">
        <f>ROUND(I552*H552,1)</f>
        <v>0</v>
      </c>
      <c r="BL552" s="17" t="s">
        <v>268</v>
      </c>
      <c r="BM552" s="248" t="s">
        <v>943</v>
      </c>
    </row>
    <row r="553" spans="2:63" s="10" customFormat="1" ht="20.85" customHeight="1">
      <c r="B553" s="207"/>
      <c r="C553" s="208"/>
      <c r="D553" s="209" t="s">
        <v>82</v>
      </c>
      <c r="E553" s="235" t="s">
        <v>853</v>
      </c>
      <c r="F553" s="235" t="s">
        <v>944</v>
      </c>
      <c r="G553" s="208"/>
      <c r="H553" s="208"/>
      <c r="I553" s="211"/>
      <c r="J553" s="236">
        <f>BK553</f>
        <v>0</v>
      </c>
      <c r="K553" s="208"/>
      <c r="L553" s="213"/>
      <c r="M553" s="231"/>
      <c r="N553" s="232"/>
      <c r="O553" s="232"/>
      <c r="P553" s="233">
        <f>SUM(P554:P561)</f>
        <v>0</v>
      </c>
      <c r="Q553" s="232"/>
      <c r="R553" s="233">
        <f>SUM(R554:R561)</f>
        <v>0.0014894</v>
      </c>
      <c r="S553" s="232"/>
      <c r="T553" s="234">
        <f>SUM(T554:T561)</f>
        <v>0</v>
      </c>
      <c r="AR553" s="218" t="s">
        <v>37</v>
      </c>
      <c r="AT553" s="219" t="s">
        <v>82</v>
      </c>
      <c r="AU553" s="219" t="s">
        <v>92</v>
      </c>
      <c r="AY553" s="218" t="s">
        <v>147</v>
      </c>
      <c r="BK553" s="220">
        <f>SUM(BK554:BK561)</f>
        <v>0</v>
      </c>
    </row>
    <row r="554" spans="2:65" s="1" customFormat="1" ht="21.6" customHeight="1">
      <c r="B554" s="38"/>
      <c r="C554" s="237" t="s">
        <v>945</v>
      </c>
      <c r="D554" s="237" t="s">
        <v>263</v>
      </c>
      <c r="E554" s="238" t="s">
        <v>946</v>
      </c>
      <c r="F554" s="239" t="s">
        <v>947</v>
      </c>
      <c r="G554" s="240" t="s">
        <v>421</v>
      </c>
      <c r="H554" s="241">
        <v>4</v>
      </c>
      <c r="I554" s="242"/>
      <c r="J554" s="243">
        <f>ROUND(I554*H554,1)</f>
        <v>0</v>
      </c>
      <c r="K554" s="239" t="s">
        <v>1</v>
      </c>
      <c r="L554" s="43"/>
      <c r="M554" s="244" t="s">
        <v>1</v>
      </c>
      <c r="N554" s="245" t="s">
        <v>48</v>
      </c>
      <c r="O554" s="86"/>
      <c r="P554" s="246">
        <f>O554*H554</f>
        <v>0</v>
      </c>
      <c r="Q554" s="246">
        <v>1E-05</v>
      </c>
      <c r="R554" s="246">
        <f>Q554*H554</f>
        <v>4E-05</v>
      </c>
      <c r="S554" s="246">
        <v>0</v>
      </c>
      <c r="T554" s="247">
        <f>S554*H554</f>
        <v>0</v>
      </c>
      <c r="AR554" s="248" t="s">
        <v>268</v>
      </c>
      <c r="AT554" s="248" t="s">
        <v>263</v>
      </c>
      <c r="AU554" s="248" t="s">
        <v>278</v>
      </c>
      <c r="AY554" s="17" t="s">
        <v>147</v>
      </c>
      <c r="BE554" s="249">
        <f>IF(N554="základní",J554,0)</f>
        <v>0</v>
      </c>
      <c r="BF554" s="249">
        <f>IF(N554="snížená",J554,0)</f>
        <v>0</v>
      </c>
      <c r="BG554" s="249">
        <f>IF(N554="zákl. přenesená",J554,0)</f>
        <v>0</v>
      </c>
      <c r="BH554" s="249">
        <f>IF(N554="sníž. přenesená",J554,0)</f>
        <v>0</v>
      </c>
      <c r="BI554" s="249">
        <f>IF(N554="nulová",J554,0)</f>
        <v>0</v>
      </c>
      <c r="BJ554" s="17" t="s">
        <v>37</v>
      </c>
      <c r="BK554" s="249">
        <f>ROUND(I554*H554,1)</f>
        <v>0</v>
      </c>
      <c r="BL554" s="17" t="s">
        <v>268</v>
      </c>
      <c r="BM554" s="248" t="s">
        <v>948</v>
      </c>
    </row>
    <row r="555" spans="2:51" s="14" customFormat="1" ht="12">
      <c r="B555" s="273"/>
      <c r="C555" s="274"/>
      <c r="D555" s="252" t="s">
        <v>270</v>
      </c>
      <c r="E555" s="275" t="s">
        <v>1</v>
      </c>
      <c r="F555" s="276" t="s">
        <v>949</v>
      </c>
      <c r="G555" s="274"/>
      <c r="H555" s="275" t="s">
        <v>1</v>
      </c>
      <c r="I555" s="277"/>
      <c r="J555" s="274"/>
      <c r="K555" s="274"/>
      <c r="L555" s="278"/>
      <c r="M555" s="279"/>
      <c r="N555" s="280"/>
      <c r="O555" s="280"/>
      <c r="P555" s="280"/>
      <c r="Q555" s="280"/>
      <c r="R555" s="280"/>
      <c r="S555" s="280"/>
      <c r="T555" s="281"/>
      <c r="AT555" s="282" t="s">
        <v>270</v>
      </c>
      <c r="AU555" s="282" t="s">
        <v>278</v>
      </c>
      <c r="AV555" s="14" t="s">
        <v>37</v>
      </c>
      <c r="AW555" s="14" t="s">
        <v>36</v>
      </c>
      <c r="AX555" s="14" t="s">
        <v>83</v>
      </c>
      <c r="AY555" s="282" t="s">
        <v>147</v>
      </c>
    </row>
    <row r="556" spans="2:51" s="14" customFormat="1" ht="12">
      <c r="B556" s="273"/>
      <c r="C556" s="274"/>
      <c r="D556" s="252" t="s">
        <v>270</v>
      </c>
      <c r="E556" s="275" t="s">
        <v>1</v>
      </c>
      <c r="F556" s="276" t="s">
        <v>950</v>
      </c>
      <c r="G556" s="274"/>
      <c r="H556" s="275" t="s">
        <v>1</v>
      </c>
      <c r="I556" s="277"/>
      <c r="J556" s="274"/>
      <c r="K556" s="274"/>
      <c r="L556" s="278"/>
      <c r="M556" s="279"/>
      <c r="N556" s="280"/>
      <c r="O556" s="280"/>
      <c r="P556" s="280"/>
      <c r="Q556" s="280"/>
      <c r="R556" s="280"/>
      <c r="S556" s="280"/>
      <c r="T556" s="281"/>
      <c r="AT556" s="282" t="s">
        <v>270</v>
      </c>
      <c r="AU556" s="282" t="s">
        <v>278</v>
      </c>
      <c r="AV556" s="14" t="s">
        <v>37</v>
      </c>
      <c r="AW556" s="14" t="s">
        <v>36</v>
      </c>
      <c r="AX556" s="14" t="s">
        <v>83</v>
      </c>
      <c r="AY556" s="282" t="s">
        <v>147</v>
      </c>
    </row>
    <row r="557" spans="2:51" s="12" customFormat="1" ht="12">
      <c r="B557" s="250"/>
      <c r="C557" s="251"/>
      <c r="D557" s="252" t="s">
        <v>270</v>
      </c>
      <c r="E557" s="253" t="s">
        <v>1</v>
      </c>
      <c r="F557" s="254" t="s">
        <v>951</v>
      </c>
      <c r="G557" s="251"/>
      <c r="H557" s="255">
        <v>4</v>
      </c>
      <c r="I557" s="256"/>
      <c r="J557" s="251"/>
      <c r="K557" s="251"/>
      <c r="L557" s="257"/>
      <c r="M557" s="258"/>
      <c r="N557" s="259"/>
      <c r="O557" s="259"/>
      <c r="P557" s="259"/>
      <c r="Q557" s="259"/>
      <c r="R557" s="259"/>
      <c r="S557" s="259"/>
      <c r="T557" s="260"/>
      <c r="AT557" s="261" t="s">
        <v>270</v>
      </c>
      <c r="AU557" s="261" t="s">
        <v>278</v>
      </c>
      <c r="AV557" s="12" t="s">
        <v>92</v>
      </c>
      <c r="AW557" s="12" t="s">
        <v>36</v>
      </c>
      <c r="AX557" s="12" t="s">
        <v>37</v>
      </c>
      <c r="AY557" s="261" t="s">
        <v>147</v>
      </c>
    </row>
    <row r="558" spans="2:65" s="1" customFormat="1" ht="21.6" customHeight="1">
      <c r="B558" s="38"/>
      <c r="C558" s="237" t="s">
        <v>952</v>
      </c>
      <c r="D558" s="237" t="s">
        <v>263</v>
      </c>
      <c r="E558" s="238" t="s">
        <v>953</v>
      </c>
      <c r="F558" s="239" t="s">
        <v>954</v>
      </c>
      <c r="G558" s="240" t="s">
        <v>516</v>
      </c>
      <c r="H558" s="241">
        <v>4</v>
      </c>
      <c r="I558" s="242"/>
      <c r="J558" s="243">
        <f>ROUND(I558*H558,1)</f>
        <v>0</v>
      </c>
      <c r="K558" s="239" t="s">
        <v>1</v>
      </c>
      <c r="L558" s="43"/>
      <c r="M558" s="244" t="s">
        <v>1</v>
      </c>
      <c r="N558" s="245" t="s">
        <v>48</v>
      </c>
      <c r="O558" s="86"/>
      <c r="P558" s="246">
        <f>O558*H558</f>
        <v>0</v>
      </c>
      <c r="Q558" s="246">
        <v>1.915E-05</v>
      </c>
      <c r="R558" s="246">
        <f>Q558*H558</f>
        <v>7.66E-05</v>
      </c>
      <c r="S558" s="246">
        <v>0</v>
      </c>
      <c r="T558" s="247">
        <f>S558*H558</f>
        <v>0</v>
      </c>
      <c r="AR558" s="248" t="s">
        <v>268</v>
      </c>
      <c r="AT558" s="248" t="s">
        <v>263</v>
      </c>
      <c r="AU558" s="248" t="s">
        <v>278</v>
      </c>
      <c r="AY558" s="17" t="s">
        <v>147</v>
      </c>
      <c r="BE558" s="249">
        <f>IF(N558="základní",J558,0)</f>
        <v>0</v>
      </c>
      <c r="BF558" s="249">
        <f>IF(N558="snížená",J558,0)</f>
        <v>0</v>
      </c>
      <c r="BG558" s="249">
        <f>IF(N558="zákl. přenesená",J558,0)</f>
        <v>0</v>
      </c>
      <c r="BH558" s="249">
        <f>IF(N558="sníž. přenesená",J558,0)</f>
        <v>0</v>
      </c>
      <c r="BI558" s="249">
        <f>IF(N558="nulová",J558,0)</f>
        <v>0</v>
      </c>
      <c r="BJ558" s="17" t="s">
        <v>37</v>
      </c>
      <c r="BK558" s="249">
        <f>ROUND(I558*H558,1)</f>
        <v>0</v>
      </c>
      <c r="BL558" s="17" t="s">
        <v>268</v>
      </c>
      <c r="BM558" s="248" t="s">
        <v>955</v>
      </c>
    </row>
    <row r="559" spans="2:51" s="12" customFormat="1" ht="12">
      <c r="B559" s="250"/>
      <c r="C559" s="251"/>
      <c r="D559" s="252" t="s">
        <v>270</v>
      </c>
      <c r="E559" s="253" t="s">
        <v>1</v>
      </c>
      <c r="F559" s="254" t="s">
        <v>956</v>
      </c>
      <c r="G559" s="251"/>
      <c r="H559" s="255">
        <v>4</v>
      </c>
      <c r="I559" s="256"/>
      <c r="J559" s="251"/>
      <c r="K559" s="251"/>
      <c r="L559" s="257"/>
      <c r="M559" s="258"/>
      <c r="N559" s="259"/>
      <c r="O559" s="259"/>
      <c r="P559" s="259"/>
      <c r="Q559" s="259"/>
      <c r="R559" s="259"/>
      <c r="S559" s="259"/>
      <c r="T559" s="260"/>
      <c r="AT559" s="261" t="s">
        <v>270</v>
      </c>
      <c r="AU559" s="261" t="s">
        <v>278</v>
      </c>
      <c r="AV559" s="12" t="s">
        <v>92</v>
      </c>
      <c r="AW559" s="12" t="s">
        <v>36</v>
      </c>
      <c r="AX559" s="12" t="s">
        <v>37</v>
      </c>
      <c r="AY559" s="261" t="s">
        <v>147</v>
      </c>
    </row>
    <row r="560" spans="2:65" s="1" customFormat="1" ht="14.4" customHeight="1">
      <c r="B560" s="38"/>
      <c r="C560" s="294" t="s">
        <v>957</v>
      </c>
      <c r="D560" s="294" t="s">
        <v>473</v>
      </c>
      <c r="E560" s="295" t="s">
        <v>958</v>
      </c>
      <c r="F560" s="296" t="s">
        <v>959</v>
      </c>
      <c r="G560" s="297" t="s">
        <v>421</v>
      </c>
      <c r="H560" s="298">
        <v>1.76</v>
      </c>
      <c r="I560" s="299"/>
      <c r="J560" s="300">
        <f>ROUND(I560*H560,1)</f>
        <v>0</v>
      </c>
      <c r="K560" s="296" t="s">
        <v>267</v>
      </c>
      <c r="L560" s="301"/>
      <c r="M560" s="302" t="s">
        <v>1</v>
      </c>
      <c r="N560" s="303" t="s">
        <v>48</v>
      </c>
      <c r="O560" s="86"/>
      <c r="P560" s="246">
        <f>O560*H560</f>
        <v>0</v>
      </c>
      <c r="Q560" s="246">
        <v>0.00078</v>
      </c>
      <c r="R560" s="246">
        <f>Q560*H560</f>
        <v>0.0013728</v>
      </c>
      <c r="S560" s="246">
        <v>0</v>
      </c>
      <c r="T560" s="247">
        <f>S560*H560</f>
        <v>0</v>
      </c>
      <c r="AR560" s="248" t="s">
        <v>303</v>
      </c>
      <c r="AT560" s="248" t="s">
        <v>473</v>
      </c>
      <c r="AU560" s="248" t="s">
        <v>278</v>
      </c>
      <c r="AY560" s="17" t="s">
        <v>147</v>
      </c>
      <c r="BE560" s="249">
        <f>IF(N560="základní",J560,0)</f>
        <v>0</v>
      </c>
      <c r="BF560" s="249">
        <f>IF(N560="snížená",J560,0)</f>
        <v>0</v>
      </c>
      <c r="BG560" s="249">
        <f>IF(N560="zákl. přenesená",J560,0)</f>
        <v>0</v>
      </c>
      <c r="BH560" s="249">
        <f>IF(N560="sníž. přenesená",J560,0)</f>
        <v>0</v>
      </c>
      <c r="BI560" s="249">
        <f>IF(N560="nulová",J560,0)</f>
        <v>0</v>
      </c>
      <c r="BJ560" s="17" t="s">
        <v>37</v>
      </c>
      <c r="BK560" s="249">
        <f>ROUND(I560*H560,1)</f>
        <v>0</v>
      </c>
      <c r="BL560" s="17" t="s">
        <v>268</v>
      </c>
      <c r="BM560" s="248" t="s">
        <v>960</v>
      </c>
    </row>
    <row r="561" spans="2:51" s="12" customFormat="1" ht="12">
      <c r="B561" s="250"/>
      <c r="C561" s="251"/>
      <c r="D561" s="252" t="s">
        <v>270</v>
      </c>
      <c r="E561" s="253" t="s">
        <v>1</v>
      </c>
      <c r="F561" s="254" t="s">
        <v>961</v>
      </c>
      <c r="G561" s="251"/>
      <c r="H561" s="255">
        <v>1.76</v>
      </c>
      <c r="I561" s="256"/>
      <c r="J561" s="251"/>
      <c r="K561" s="251"/>
      <c r="L561" s="257"/>
      <c r="M561" s="258"/>
      <c r="N561" s="259"/>
      <c r="O561" s="259"/>
      <c r="P561" s="259"/>
      <c r="Q561" s="259"/>
      <c r="R561" s="259"/>
      <c r="S561" s="259"/>
      <c r="T561" s="260"/>
      <c r="AT561" s="261" t="s">
        <v>270</v>
      </c>
      <c r="AU561" s="261" t="s">
        <v>278</v>
      </c>
      <c r="AV561" s="12" t="s">
        <v>92</v>
      </c>
      <c r="AW561" s="12" t="s">
        <v>36</v>
      </c>
      <c r="AX561" s="12" t="s">
        <v>37</v>
      </c>
      <c r="AY561" s="261" t="s">
        <v>147</v>
      </c>
    </row>
    <row r="562" spans="2:63" s="10" customFormat="1" ht="20.85" customHeight="1">
      <c r="B562" s="207"/>
      <c r="C562" s="208"/>
      <c r="D562" s="209" t="s">
        <v>82</v>
      </c>
      <c r="E562" s="235" t="s">
        <v>860</v>
      </c>
      <c r="F562" s="235" t="s">
        <v>962</v>
      </c>
      <c r="G562" s="208"/>
      <c r="H562" s="208"/>
      <c r="I562" s="211"/>
      <c r="J562" s="236">
        <f>BK562</f>
        <v>0</v>
      </c>
      <c r="K562" s="208"/>
      <c r="L562" s="213"/>
      <c r="M562" s="231"/>
      <c r="N562" s="232"/>
      <c r="O562" s="232"/>
      <c r="P562" s="233">
        <f>SUM(P563:P584)</f>
        <v>0</v>
      </c>
      <c r="Q562" s="232"/>
      <c r="R562" s="233">
        <f>SUM(R563:R584)</f>
        <v>0</v>
      </c>
      <c r="S562" s="232"/>
      <c r="T562" s="234">
        <f>SUM(T563:T584)</f>
        <v>37.58404000000001</v>
      </c>
      <c r="AR562" s="218" t="s">
        <v>37</v>
      </c>
      <c r="AT562" s="219" t="s">
        <v>82</v>
      </c>
      <c r="AU562" s="219" t="s">
        <v>92</v>
      </c>
      <c r="AY562" s="218" t="s">
        <v>147</v>
      </c>
      <c r="BK562" s="220">
        <f>SUM(BK563:BK584)</f>
        <v>0</v>
      </c>
    </row>
    <row r="563" spans="2:65" s="1" customFormat="1" ht="14.4" customHeight="1">
      <c r="B563" s="38"/>
      <c r="C563" s="237" t="s">
        <v>963</v>
      </c>
      <c r="D563" s="237" t="s">
        <v>263</v>
      </c>
      <c r="E563" s="238" t="s">
        <v>964</v>
      </c>
      <c r="F563" s="239" t="s">
        <v>965</v>
      </c>
      <c r="G563" s="240" t="s">
        <v>300</v>
      </c>
      <c r="H563" s="241">
        <v>6.488</v>
      </c>
      <c r="I563" s="242"/>
      <c r="J563" s="243">
        <f>ROUND(I563*H563,1)</f>
        <v>0</v>
      </c>
      <c r="K563" s="239" t="s">
        <v>267</v>
      </c>
      <c r="L563" s="43"/>
      <c r="M563" s="244" t="s">
        <v>1</v>
      </c>
      <c r="N563" s="245" t="s">
        <v>48</v>
      </c>
      <c r="O563" s="86"/>
      <c r="P563" s="246">
        <f>O563*H563</f>
        <v>0</v>
      </c>
      <c r="Q563" s="246">
        <v>0</v>
      </c>
      <c r="R563" s="246">
        <f>Q563*H563</f>
        <v>0</v>
      </c>
      <c r="S563" s="246">
        <v>2</v>
      </c>
      <c r="T563" s="247">
        <f>S563*H563</f>
        <v>12.976</v>
      </c>
      <c r="AR563" s="248" t="s">
        <v>268</v>
      </c>
      <c r="AT563" s="248" t="s">
        <v>263</v>
      </c>
      <c r="AU563" s="248" t="s">
        <v>278</v>
      </c>
      <c r="AY563" s="17" t="s">
        <v>147</v>
      </c>
      <c r="BE563" s="249">
        <f>IF(N563="základní",J563,0)</f>
        <v>0</v>
      </c>
      <c r="BF563" s="249">
        <f>IF(N563="snížená",J563,0)</f>
        <v>0</v>
      </c>
      <c r="BG563" s="249">
        <f>IF(N563="zákl. přenesená",J563,0)</f>
        <v>0</v>
      </c>
      <c r="BH563" s="249">
        <f>IF(N563="sníž. přenesená",J563,0)</f>
        <v>0</v>
      </c>
      <c r="BI563" s="249">
        <f>IF(N563="nulová",J563,0)</f>
        <v>0</v>
      </c>
      <c r="BJ563" s="17" t="s">
        <v>37</v>
      </c>
      <c r="BK563" s="249">
        <f>ROUND(I563*H563,1)</f>
        <v>0</v>
      </c>
      <c r="BL563" s="17" t="s">
        <v>268</v>
      </c>
      <c r="BM563" s="248" t="s">
        <v>966</v>
      </c>
    </row>
    <row r="564" spans="2:51" s="12" customFormat="1" ht="12">
      <c r="B564" s="250"/>
      <c r="C564" s="251"/>
      <c r="D564" s="252" t="s">
        <v>270</v>
      </c>
      <c r="E564" s="253" t="s">
        <v>228</v>
      </c>
      <c r="F564" s="254" t="s">
        <v>967</v>
      </c>
      <c r="G564" s="251"/>
      <c r="H564" s="255">
        <v>6.488</v>
      </c>
      <c r="I564" s="256"/>
      <c r="J564" s="251"/>
      <c r="K564" s="251"/>
      <c r="L564" s="257"/>
      <c r="M564" s="258"/>
      <c r="N564" s="259"/>
      <c r="O564" s="259"/>
      <c r="P564" s="259"/>
      <c r="Q564" s="259"/>
      <c r="R564" s="259"/>
      <c r="S564" s="259"/>
      <c r="T564" s="260"/>
      <c r="AT564" s="261" t="s">
        <v>270</v>
      </c>
      <c r="AU564" s="261" t="s">
        <v>278</v>
      </c>
      <c r="AV564" s="12" t="s">
        <v>92</v>
      </c>
      <c r="AW564" s="12" t="s">
        <v>36</v>
      </c>
      <c r="AX564" s="12" t="s">
        <v>37</v>
      </c>
      <c r="AY564" s="261" t="s">
        <v>147</v>
      </c>
    </row>
    <row r="565" spans="2:65" s="1" customFormat="1" ht="21.6" customHeight="1">
      <c r="B565" s="38"/>
      <c r="C565" s="237" t="s">
        <v>968</v>
      </c>
      <c r="D565" s="237" t="s">
        <v>263</v>
      </c>
      <c r="E565" s="238" t="s">
        <v>969</v>
      </c>
      <c r="F565" s="239" t="s">
        <v>970</v>
      </c>
      <c r="G565" s="240" t="s">
        <v>300</v>
      </c>
      <c r="H565" s="241">
        <v>8.044</v>
      </c>
      <c r="I565" s="242"/>
      <c r="J565" s="243">
        <f>ROUND(I565*H565,1)</f>
        <v>0</v>
      </c>
      <c r="K565" s="239" t="s">
        <v>267</v>
      </c>
      <c r="L565" s="43"/>
      <c r="M565" s="244" t="s">
        <v>1</v>
      </c>
      <c r="N565" s="245" t="s">
        <v>48</v>
      </c>
      <c r="O565" s="86"/>
      <c r="P565" s="246">
        <f>O565*H565</f>
        <v>0</v>
      </c>
      <c r="Q565" s="246">
        <v>0</v>
      </c>
      <c r="R565" s="246">
        <f>Q565*H565</f>
        <v>0</v>
      </c>
      <c r="S565" s="246">
        <v>2.2</v>
      </c>
      <c r="T565" s="247">
        <f>S565*H565</f>
        <v>17.696800000000003</v>
      </c>
      <c r="AR565" s="248" t="s">
        <v>268</v>
      </c>
      <c r="AT565" s="248" t="s">
        <v>263</v>
      </c>
      <c r="AU565" s="248" t="s">
        <v>278</v>
      </c>
      <c r="AY565" s="17" t="s">
        <v>147</v>
      </c>
      <c r="BE565" s="249">
        <f>IF(N565="základní",J565,0)</f>
        <v>0</v>
      </c>
      <c r="BF565" s="249">
        <f>IF(N565="snížená",J565,0)</f>
        <v>0</v>
      </c>
      <c r="BG565" s="249">
        <f>IF(N565="zákl. přenesená",J565,0)</f>
        <v>0</v>
      </c>
      <c r="BH565" s="249">
        <f>IF(N565="sníž. přenesená",J565,0)</f>
        <v>0</v>
      </c>
      <c r="BI565" s="249">
        <f>IF(N565="nulová",J565,0)</f>
        <v>0</v>
      </c>
      <c r="BJ565" s="17" t="s">
        <v>37</v>
      </c>
      <c r="BK565" s="249">
        <f>ROUND(I565*H565,1)</f>
        <v>0</v>
      </c>
      <c r="BL565" s="17" t="s">
        <v>268</v>
      </c>
      <c r="BM565" s="248" t="s">
        <v>971</v>
      </c>
    </row>
    <row r="566" spans="2:51" s="14" customFormat="1" ht="12">
      <c r="B566" s="273"/>
      <c r="C566" s="274"/>
      <c r="D566" s="252" t="s">
        <v>270</v>
      </c>
      <c r="E566" s="275" t="s">
        <v>1</v>
      </c>
      <c r="F566" s="276" t="s">
        <v>972</v>
      </c>
      <c r="G566" s="274"/>
      <c r="H566" s="275" t="s">
        <v>1</v>
      </c>
      <c r="I566" s="277"/>
      <c r="J566" s="274"/>
      <c r="K566" s="274"/>
      <c r="L566" s="278"/>
      <c r="M566" s="279"/>
      <c r="N566" s="280"/>
      <c r="O566" s="280"/>
      <c r="P566" s="280"/>
      <c r="Q566" s="280"/>
      <c r="R566" s="280"/>
      <c r="S566" s="280"/>
      <c r="T566" s="281"/>
      <c r="AT566" s="282" t="s">
        <v>270</v>
      </c>
      <c r="AU566" s="282" t="s">
        <v>278</v>
      </c>
      <c r="AV566" s="14" t="s">
        <v>37</v>
      </c>
      <c r="AW566" s="14" t="s">
        <v>36</v>
      </c>
      <c r="AX566" s="14" t="s">
        <v>83</v>
      </c>
      <c r="AY566" s="282" t="s">
        <v>147</v>
      </c>
    </row>
    <row r="567" spans="2:51" s="12" customFormat="1" ht="12">
      <c r="B567" s="250"/>
      <c r="C567" s="251"/>
      <c r="D567" s="252" t="s">
        <v>270</v>
      </c>
      <c r="E567" s="253" t="s">
        <v>1</v>
      </c>
      <c r="F567" s="254" t="s">
        <v>973</v>
      </c>
      <c r="G567" s="251"/>
      <c r="H567" s="255">
        <v>5.644</v>
      </c>
      <c r="I567" s="256"/>
      <c r="J567" s="251"/>
      <c r="K567" s="251"/>
      <c r="L567" s="257"/>
      <c r="M567" s="258"/>
      <c r="N567" s="259"/>
      <c r="O567" s="259"/>
      <c r="P567" s="259"/>
      <c r="Q567" s="259"/>
      <c r="R567" s="259"/>
      <c r="S567" s="259"/>
      <c r="T567" s="260"/>
      <c r="AT567" s="261" t="s">
        <v>270</v>
      </c>
      <c r="AU567" s="261" t="s">
        <v>278</v>
      </c>
      <c r="AV567" s="12" t="s">
        <v>92</v>
      </c>
      <c r="AW567" s="12" t="s">
        <v>36</v>
      </c>
      <c r="AX567" s="12" t="s">
        <v>83</v>
      </c>
      <c r="AY567" s="261" t="s">
        <v>147</v>
      </c>
    </row>
    <row r="568" spans="2:51" s="12" customFormat="1" ht="12">
      <c r="B568" s="250"/>
      <c r="C568" s="251"/>
      <c r="D568" s="252" t="s">
        <v>270</v>
      </c>
      <c r="E568" s="253" t="s">
        <v>1</v>
      </c>
      <c r="F568" s="254" t="s">
        <v>974</v>
      </c>
      <c r="G568" s="251"/>
      <c r="H568" s="255">
        <v>2.4</v>
      </c>
      <c r="I568" s="256"/>
      <c r="J568" s="251"/>
      <c r="K568" s="251"/>
      <c r="L568" s="257"/>
      <c r="M568" s="258"/>
      <c r="N568" s="259"/>
      <c r="O568" s="259"/>
      <c r="P568" s="259"/>
      <c r="Q568" s="259"/>
      <c r="R568" s="259"/>
      <c r="S568" s="259"/>
      <c r="T568" s="260"/>
      <c r="AT568" s="261" t="s">
        <v>270</v>
      </c>
      <c r="AU568" s="261" t="s">
        <v>278</v>
      </c>
      <c r="AV568" s="12" t="s">
        <v>92</v>
      </c>
      <c r="AW568" s="12" t="s">
        <v>36</v>
      </c>
      <c r="AX568" s="12" t="s">
        <v>83</v>
      </c>
      <c r="AY568" s="261" t="s">
        <v>147</v>
      </c>
    </row>
    <row r="569" spans="2:51" s="13" customFormat="1" ht="12">
      <c r="B569" s="262"/>
      <c r="C569" s="263"/>
      <c r="D569" s="252" t="s">
        <v>270</v>
      </c>
      <c r="E569" s="264" t="s">
        <v>1</v>
      </c>
      <c r="F569" s="265" t="s">
        <v>272</v>
      </c>
      <c r="G569" s="263"/>
      <c r="H569" s="266">
        <v>8.044</v>
      </c>
      <c r="I569" s="267"/>
      <c r="J569" s="263"/>
      <c r="K569" s="263"/>
      <c r="L569" s="268"/>
      <c r="M569" s="269"/>
      <c r="N569" s="270"/>
      <c r="O569" s="270"/>
      <c r="P569" s="270"/>
      <c r="Q569" s="270"/>
      <c r="R569" s="270"/>
      <c r="S569" s="270"/>
      <c r="T569" s="271"/>
      <c r="AT569" s="272" t="s">
        <v>270</v>
      </c>
      <c r="AU569" s="272" t="s">
        <v>278</v>
      </c>
      <c r="AV569" s="13" t="s">
        <v>268</v>
      </c>
      <c r="AW569" s="13" t="s">
        <v>36</v>
      </c>
      <c r="AX569" s="13" t="s">
        <v>37</v>
      </c>
      <c r="AY569" s="272" t="s">
        <v>147</v>
      </c>
    </row>
    <row r="570" spans="2:65" s="1" customFormat="1" ht="21.6" customHeight="1">
      <c r="B570" s="38"/>
      <c r="C570" s="237" t="s">
        <v>975</v>
      </c>
      <c r="D570" s="237" t="s">
        <v>263</v>
      </c>
      <c r="E570" s="238" t="s">
        <v>976</v>
      </c>
      <c r="F570" s="239" t="s">
        <v>977</v>
      </c>
      <c r="G570" s="240" t="s">
        <v>266</v>
      </c>
      <c r="H570" s="241">
        <v>85.36</v>
      </c>
      <c r="I570" s="242"/>
      <c r="J570" s="243">
        <f>ROUND(I570*H570,1)</f>
        <v>0</v>
      </c>
      <c r="K570" s="239" t="s">
        <v>267</v>
      </c>
      <c r="L570" s="43"/>
      <c r="M570" s="244" t="s">
        <v>1</v>
      </c>
      <c r="N570" s="245" t="s">
        <v>48</v>
      </c>
      <c r="O570" s="86"/>
      <c r="P570" s="246">
        <f>O570*H570</f>
        <v>0</v>
      </c>
      <c r="Q570" s="246">
        <v>0</v>
      </c>
      <c r="R570" s="246">
        <f>Q570*H570</f>
        <v>0</v>
      </c>
      <c r="S570" s="246">
        <v>0</v>
      </c>
      <c r="T570" s="247">
        <f>S570*H570</f>
        <v>0</v>
      </c>
      <c r="AR570" s="248" t="s">
        <v>268</v>
      </c>
      <c r="AT570" s="248" t="s">
        <v>263</v>
      </c>
      <c r="AU570" s="248" t="s">
        <v>278</v>
      </c>
      <c r="AY570" s="17" t="s">
        <v>147</v>
      </c>
      <c r="BE570" s="249">
        <f>IF(N570="základní",J570,0)</f>
        <v>0</v>
      </c>
      <c r="BF570" s="249">
        <f>IF(N570="snížená",J570,0)</f>
        <v>0</v>
      </c>
      <c r="BG570" s="249">
        <f>IF(N570="zákl. přenesená",J570,0)</f>
        <v>0</v>
      </c>
      <c r="BH570" s="249">
        <f>IF(N570="sníž. přenesená",J570,0)</f>
        <v>0</v>
      </c>
      <c r="BI570" s="249">
        <f>IF(N570="nulová",J570,0)</f>
        <v>0</v>
      </c>
      <c r="BJ570" s="17" t="s">
        <v>37</v>
      </c>
      <c r="BK570" s="249">
        <f>ROUND(I570*H570,1)</f>
        <v>0</v>
      </c>
      <c r="BL570" s="17" t="s">
        <v>268</v>
      </c>
      <c r="BM570" s="248" t="s">
        <v>978</v>
      </c>
    </row>
    <row r="571" spans="2:51" s="12" customFormat="1" ht="12">
      <c r="B571" s="250"/>
      <c r="C571" s="251"/>
      <c r="D571" s="252" t="s">
        <v>270</v>
      </c>
      <c r="E571" s="253" t="s">
        <v>1</v>
      </c>
      <c r="F571" s="254" t="s">
        <v>979</v>
      </c>
      <c r="G571" s="251"/>
      <c r="H571" s="255">
        <v>85.36</v>
      </c>
      <c r="I571" s="256"/>
      <c r="J571" s="251"/>
      <c r="K571" s="251"/>
      <c r="L571" s="257"/>
      <c r="M571" s="258"/>
      <c r="N571" s="259"/>
      <c r="O571" s="259"/>
      <c r="P571" s="259"/>
      <c r="Q571" s="259"/>
      <c r="R571" s="259"/>
      <c r="S571" s="259"/>
      <c r="T571" s="260"/>
      <c r="AT571" s="261" t="s">
        <v>270</v>
      </c>
      <c r="AU571" s="261" t="s">
        <v>278</v>
      </c>
      <c r="AV571" s="12" t="s">
        <v>92</v>
      </c>
      <c r="AW571" s="12" t="s">
        <v>36</v>
      </c>
      <c r="AX571" s="12" t="s">
        <v>37</v>
      </c>
      <c r="AY571" s="261" t="s">
        <v>147</v>
      </c>
    </row>
    <row r="572" spans="2:65" s="1" customFormat="1" ht="32.4" customHeight="1">
      <c r="B572" s="38"/>
      <c r="C572" s="237" t="s">
        <v>980</v>
      </c>
      <c r="D572" s="237" t="s">
        <v>263</v>
      </c>
      <c r="E572" s="238" t="s">
        <v>981</v>
      </c>
      <c r="F572" s="239" t="s">
        <v>982</v>
      </c>
      <c r="G572" s="240" t="s">
        <v>266</v>
      </c>
      <c r="H572" s="241">
        <v>85.36</v>
      </c>
      <c r="I572" s="242"/>
      <c r="J572" s="243">
        <f>ROUND(I572*H572,1)</f>
        <v>0</v>
      </c>
      <c r="K572" s="239" t="s">
        <v>267</v>
      </c>
      <c r="L572" s="43"/>
      <c r="M572" s="244" t="s">
        <v>1</v>
      </c>
      <c r="N572" s="245" t="s">
        <v>48</v>
      </c>
      <c r="O572" s="86"/>
      <c r="P572" s="246">
        <f>O572*H572</f>
        <v>0</v>
      </c>
      <c r="Q572" s="246">
        <v>0</v>
      </c>
      <c r="R572" s="246">
        <f>Q572*H572</f>
        <v>0</v>
      </c>
      <c r="S572" s="246">
        <v>0.059</v>
      </c>
      <c r="T572" s="247">
        <f>S572*H572</f>
        <v>5.036239999999999</v>
      </c>
      <c r="AR572" s="248" t="s">
        <v>268</v>
      </c>
      <c r="AT572" s="248" t="s">
        <v>263</v>
      </c>
      <c r="AU572" s="248" t="s">
        <v>278</v>
      </c>
      <c r="AY572" s="17" t="s">
        <v>147</v>
      </c>
      <c r="BE572" s="249">
        <f>IF(N572="základní",J572,0)</f>
        <v>0</v>
      </c>
      <c r="BF572" s="249">
        <f>IF(N572="snížená",J572,0)</f>
        <v>0</v>
      </c>
      <c r="BG572" s="249">
        <f>IF(N572="zákl. přenesená",J572,0)</f>
        <v>0</v>
      </c>
      <c r="BH572" s="249">
        <f>IF(N572="sníž. přenesená",J572,0)</f>
        <v>0</v>
      </c>
      <c r="BI572" s="249">
        <f>IF(N572="nulová",J572,0)</f>
        <v>0</v>
      </c>
      <c r="BJ572" s="17" t="s">
        <v>37</v>
      </c>
      <c r="BK572" s="249">
        <f>ROUND(I572*H572,1)</f>
        <v>0</v>
      </c>
      <c r="BL572" s="17" t="s">
        <v>268</v>
      </c>
      <c r="BM572" s="248" t="s">
        <v>983</v>
      </c>
    </row>
    <row r="573" spans="2:51" s="12" customFormat="1" ht="12">
      <c r="B573" s="250"/>
      <c r="C573" s="251"/>
      <c r="D573" s="252" t="s">
        <v>270</v>
      </c>
      <c r="E573" s="253" t="s">
        <v>1</v>
      </c>
      <c r="F573" s="254" t="s">
        <v>984</v>
      </c>
      <c r="G573" s="251"/>
      <c r="H573" s="255">
        <v>85.36</v>
      </c>
      <c r="I573" s="256"/>
      <c r="J573" s="251"/>
      <c r="K573" s="251"/>
      <c r="L573" s="257"/>
      <c r="M573" s="258"/>
      <c r="N573" s="259"/>
      <c r="O573" s="259"/>
      <c r="P573" s="259"/>
      <c r="Q573" s="259"/>
      <c r="R573" s="259"/>
      <c r="S573" s="259"/>
      <c r="T573" s="260"/>
      <c r="AT573" s="261" t="s">
        <v>270</v>
      </c>
      <c r="AU573" s="261" t="s">
        <v>278</v>
      </c>
      <c r="AV573" s="12" t="s">
        <v>92</v>
      </c>
      <c r="AW573" s="12" t="s">
        <v>36</v>
      </c>
      <c r="AX573" s="12" t="s">
        <v>37</v>
      </c>
      <c r="AY573" s="261" t="s">
        <v>147</v>
      </c>
    </row>
    <row r="574" spans="2:65" s="1" customFormat="1" ht="14.4" customHeight="1">
      <c r="B574" s="38"/>
      <c r="C574" s="237" t="s">
        <v>985</v>
      </c>
      <c r="D574" s="237" t="s">
        <v>263</v>
      </c>
      <c r="E574" s="238" t="s">
        <v>986</v>
      </c>
      <c r="F574" s="239" t="s">
        <v>987</v>
      </c>
      <c r="G574" s="240" t="s">
        <v>516</v>
      </c>
      <c r="H574" s="241">
        <v>1</v>
      </c>
      <c r="I574" s="242"/>
      <c r="J574" s="243">
        <f>ROUND(I574*H574,1)</f>
        <v>0</v>
      </c>
      <c r="K574" s="239" t="s">
        <v>267</v>
      </c>
      <c r="L574" s="43"/>
      <c r="M574" s="244" t="s">
        <v>1</v>
      </c>
      <c r="N574" s="245" t="s">
        <v>48</v>
      </c>
      <c r="O574" s="86"/>
      <c r="P574" s="246">
        <f>O574*H574</f>
        <v>0</v>
      </c>
      <c r="Q574" s="246">
        <v>0</v>
      </c>
      <c r="R574" s="246">
        <f>Q574*H574</f>
        <v>0</v>
      </c>
      <c r="S574" s="246">
        <v>0.42</v>
      </c>
      <c r="T574" s="247">
        <f>S574*H574</f>
        <v>0.42</v>
      </c>
      <c r="AR574" s="248" t="s">
        <v>268</v>
      </c>
      <c r="AT574" s="248" t="s">
        <v>263</v>
      </c>
      <c r="AU574" s="248" t="s">
        <v>278</v>
      </c>
      <c r="AY574" s="17" t="s">
        <v>147</v>
      </c>
      <c r="BE574" s="249">
        <f>IF(N574="základní",J574,0)</f>
        <v>0</v>
      </c>
      <c r="BF574" s="249">
        <f>IF(N574="snížená",J574,0)</f>
        <v>0</v>
      </c>
      <c r="BG574" s="249">
        <f>IF(N574="zákl. přenesená",J574,0)</f>
        <v>0</v>
      </c>
      <c r="BH574" s="249">
        <f>IF(N574="sníž. přenesená",J574,0)</f>
        <v>0</v>
      </c>
      <c r="BI574" s="249">
        <f>IF(N574="nulová",J574,0)</f>
        <v>0</v>
      </c>
      <c r="BJ574" s="17" t="s">
        <v>37</v>
      </c>
      <c r="BK574" s="249">
        <f>ROUND(I574*H574,1)</f>
        <v>0</v>
      </c>
      <c r="BL574" s="17" t="s">
        <v>268</v>
      </c>
      <c r="BM574" s="248" t="s">
        <v>988</v>
      </c>
    </row>
    <row r="575" spans="2:51" s="12" customFormat="1" ht="12">
      <c r="B575" s="250"/>
      <c r="C575" s="251"/>
      <c r="D575" s="252" t="s">
        <v>270</v>
      </c>
      <c r="E575" s="253" t="s">
        <v>1</v>
      </c>
      <c r="F575" s="254" t="s">
        <v>989</v>
      </c>
      <c r="G575" s="251"/>
      <c r="H575" s="255">
        <v>1</v>
      </c>
      <c r="I575" s="256"/>
      <c r="J575" s="251"/>
      <c r="K575" s="251"/>
      <c r="L575" s="257"/>
      <c r="M575" s="258"/>
      <c r="N575" s="259"/>
      <c r="O575" s="259"/>
      <c r="P575" s="259"/>
      <c r="Q575" s="259"/>
      <c r="R575" s="259"/>
      <c r="S575" s="259"/>
      <c r="T575" s="260"/>
      <c r="AT575" s="261" t="s">
        <v>270</v>
      </c>
      <c r="AU575" s="261" t="s">
        <v>278</v>
      </c>
      <c r="AV575" s="12" t="s">
        <v>92</v>
      </c>
      <c r="AW575" s="12" t="s">
        <v>36</v>
      </c>
      <c r="AX575" s="12" t="s">
        <v>37</v>
      </c>
      <c r="AY575" s="261" t="s">
        <v>147</v>
      </c>
    </row>
    <row r="576" spans="2:65" s="1" customFormat="1" ht="14.4" customHeight="1">
      <c r="B576" s="38"/>
      <c r="C576" s="237" t="s">
        <v>990</v>
      </c>
      <c r="D576" s="237" t="s">
        <v>263</v>
      </c>
      <c r="E576" s="238" t="s">
        <v>991</v>
      </c>
      <c r="F576" s="239" t="s">
        <v>992</v>
      </c>
      <c r="G576" s="240" t="s">
        <v>516</v>
      </c>
      <c r="H576" s="241">
        <v>2</v>
      </c>
      <c r="I576" s="242"/>
      <c r="J576" s="243">
        <f>ROUND(I576*H576,1)</f>
        <v>0</v>
      </c>
      <c r="K576" s="239" t="s">
        <v>267</v>
      </c>
      <c r="L576" s="43"/>
      <c r="M576" s="244" t="s">
        <v>1</v>
      </c>
      <c r="N576" s="245" t="s">
        <v>48</v>
      </c>
      <c r="O576" s="86"/>
      <c r="P576" s="246">
        <f>O576*H576</f>
        <v>0</v>
      </c>
      <c r="Q576" s="246">
        <v>0</v>
      </c>
      <c r="R576" s="246">
        <f>Q576*H576</f>
        <v>0</v>
      </c>
      <c r="S576" s="246">
        <v>0.32</v>
      </c>
      <c r="T576" s="247">
        <f>S576*H576</f>
        <v>0.64</v>
      </c>
      <c r="AR576" s="248" t="s">
        <v>268</v>
      </c>
      <c r="AT576" s="248" t="s">
        <v>263</v>
      </c>
      <c r="AU576" s="248" t="s">
        <v>278</v>
      </c>
      <c r="AY576" s="17" t="s">
        <v>147</v>
      </c>
      <c r="BE576" s="249">
        <f>IF(N576="základní",J576,0)</f>
        <v>0</v>
      </c>
      <c r="BF576" s="249">
        <f>IF(N576="snížená",J576,0)</f>
        <v>0</v>
      </c>
      <c r="BG576" s="249">
        <f>IF(N576="zákl. přenesená",J576,0)</f>
        <v>0</v>
      </c>
      <c r="BH576" s="249">
        <f>IF(N576="sníž. přenesená",J576,0)</f>
        <v>0</v>
      </c>
      <c r="BI576" s="249">
        <f>IF(N576="nulová",J576,0)</f>
        <v>0</v>
      </c>
      <c r="BJ576" s="17" t="s">
        <v>37</v>
      </c>
      <c r="BK576" s="249">
        <f>ROUND(I576*H576,1)</f>
        <v>0</v>
      </c>
      <c r="BL576" s="17" t="s">
        <v>268</v>
      </c>
      <c r="BM576" s="248" t="s">
        <v>993</v>
      </c>
    </row>
    <row r="577" spans="2:51" s="12" customFormat="1" ht="12">
      <c r="B577" s="250"/>
      <c r="C577" s="251"/>
      <c r="D577" s="252" t="s">
        <v>270</v>
      </c>
      <c r="E577" s="253" t="s">
        <v>1</v>
      </c>
      <c r="F577" s="254" t="s">
        <v>994</v>
      </c>
      <c r="G577" s="251"/>
      <c r="H577" s="255">
        <v>2</v>
      </c>
      <c r="I577" s="256"/>
      <c r="J577" s="251"/>
      <c r="K577" s="251"/>
      <c r="L577" s="257"/>
      <c r="M577" s="258"/>
      <c r="N577" s="259"/>
      <c r="O577" s="259"/>
      <c r="P577" s="259"/>
      <c r="Q577" s="259"/>
      <c r="R577" s="259"/>
      <c r="S577" s="259"/>
      <c r="T577" s="260"/>
      <c r="AT577" s="261" t="s">
        <v>270</v>
      </c>
      <c r="AU577" s="261" t="s">
        <v>278</v>
      </c>
      <c r="AV577" s="12" t="s">
        <v>92</v>
      </c>
      <c r="AW577" s="12" t="s">
        <v>36</v>
      </c>
      <c r="AX577" s="12" t="s">
        <v>37</v>
      </c>
      <c r="AY577" s="261" t="s">
        <v>147</v>
      </c>
    </row>
    <row r="578" spans="2:65" s="1" customFormat="1" ht="14.4" customHeight="1">
      <c r="B578" s="38"/>
      <c r="C578" s="237" t="s">
        <v>995</v>
      </c>
      <c r="D578" s="237" t="s">
        <v>263</v>
      </c>
      <c r="E578" s="238" t="s">
        <v>996</v>
      </c>
      <c r="F578" s="239" t="s">
        <v>997</v>
      </c>
      <c r="G578" s="240" t="s">
        <v>516</v>
      </c>
      <c r="H578" s="241">
        <v>1</v>
      </c>
      <c r="I578" s="242"/>
      <c r="J578" s="243">
        <f>ROUND(I578*H578,1)</f>
        <v>0</v>
      </c>
      <c r="K578" s="239" t="s">
        <v>1</v>
      </c>
      <c r="L578" s="43"/>
      <c r="M578" s="244" t="s">
        <v>1</v>
      </c>
      <c r="N578" s="245" t="s">
        <v>48</v>
      </c>
      <c r="O578" s="86"/>
      <c r="P578" s="246">
        <f>O578*H578</f>
        <v>0</v>
      </c>
      <c r="Q578" s="246">
        <v>0</v>
      </c>
      <c r="R578" s="246">
        <f>Q578*H578</f>
        <v>0</v>
      </c>
      <c r="S578" s="246">
        <v>0.32</v>
      </c>
      <c r="T578" s="247">
        <f>S578*H578</f>
        <v>0.32</v>
      </c>
      <c r="AR578" s="248" t="s">
        <v>268</v>
      </c>
      <c r="AT578" s="248" t="s">
        <v>263</v>
      </c>
      <c r="AU578" s="248" t="s">
        <v>278</v>
      </c>
      <c r="AY578" s="17" t="s">
        <v>147</v>
      </c>
      <c r="BE578" s="249">
        <f>IF(N578="základní",J578,0)</f>
        <v>0</v>
      </c>
      <c r="BF578" s="249">
        <f>IF(N578="snížená",J578,0)</f>
        <v>0</v>
      </c>
      <c r="BG578" s="249">
        <f>IF(N578="zákl. přenesená",J578,0)</f>
        <v>0</v>
      </c>
      <c r="BH578" s="249">
        <f>IF(N578="sníž. přenesená",J578,0)</f>
        <v>0</v>
      </c>
      <c r="BI578" s="249">
        <f>IF(N578="nulová",J578,0)</f>
        <v>0</v>
      </c>
      <c r="BJ578" s="17" t="s">
        <v>37</v>
      </c>
      <c r="BK578" s="249">
        <f>ROUND(I578*H578,1)</f>
        <v>0</v>
      </c>
      <c r="BL578" s="17" t="s">
        <v>268</v>
      </c>
      <c r="BM578" s="248" t="s">
        <v>998</v>
      </c>
    </row>
    <row r="579" spans="2:65" s="1" customFormat="1" ht="21.6" customHeight="1">
      <c r="B579" s="38"/>
      <c r="C579" s="237" t="s">
        <v>999</v>
      </c>
      <c r="D579" s="237" t="s">
        <v>263</v>
      </c>
      <c r="E579" s="238" t="s">
        <v>1000</v>
      </c>
      <c r="F579" s="239" t="s">
        <v>1001</v>
      </c>
      <c r="G579" s="240" t="s">
        <v>516</v>
      </c>
      <c r="H579" s="241">
        <v>1</v>
      </c>
      <c r="I579" s="242"/>
      <c r="J579" s="243">
        <f>ROUND(I579*H579,1)</f>
        <v>0</v>
      </c>
      <c r="K579" s="239" t="s">
        <v>1</v>
      </c>
      <c r="L579" s="43"/>
      <c r="M579" s="244" t="s">
        <v>1</v>
      </c>
      <c r="N579" s="245" t="s">
        <v>48</v>
      </c>
      <c r="O579" s="86"/>
      <c r="P579" s="246">
        <f>O579*H579</f>
        <v>0</v>
      </c>
      <c r="Q579" s="246">
        <v>0</v>
      </c>
      <c r="R579" s="246">
        <f>Q579*H579</f>
        <v>0</v>
      </c>
      <c r="S579" s="246">
        <v>0.32</v>
      </c>
      <c r="T579" s="247">
        <f>S579*H579</f>
        <v>0.32</v>
      </c>
      <c r="AR579" s="248" t="s">
        <v>268</v>
      </c>
      <c r="AT579" s="248" t="s">
        <v>263</v>
      </c>
      <c r="AU579" s="248" t="s">
        <v>278</v>
      </c>
      <c r="AY579" s="17" t="s">
        <v>147</v>
      </c>
      <c r="BE579" s="249">
        <f>IF(N579="základní",J579,0)</f>
        <v>0</v>
      </c>
      <c r="BF579" s="249">
        <f>IF(N579="snížená",J579,0)</f>
        <v>0</v>
      </c>
      <c r="BG579" s="249">
        <f>IF(N579="zákl. přenesená",J579,0)</f>
        <v>0</v>
      </c>
      <c r="BH579" s="249">
        <f>IF(N579="sníž. přenesená",J579,0)</f>
        <v>0</v>
      </c>
      <c r="BI579" s="249">
        <f>IF(N579="nulová",J579,0)</f>
        <v>0</v>
      </c>
      <c r="BJ579" s="17" t="s">
        <v>37</v>
      </c>
      <c r="BK579" s="249">
        <f>ROUND(I579*H579,1)</f>
        <v>0</v>
      </c>
      <c r="BL579" s="17" t="s">
        <v>268</v>
      </c>
      <c r="BM579" s="248" t="s">
        <v>1002</v>
      </c>
    </row>
    <row r="580" spans="2:65" s="1" customFormat="1" ht="21.6" customHeight="1">
      <c r="B580" s="38"/>
      <c r="C580" s="237" t="s">
        <v>1003</v>
      </c>
      <c r="D580" s="237" t="s">
        <v>263</v>
      </c>
      <c r="E580" s="238" t="s">
        <v>1004</v>
      </c>
      <c r="F580" s="239" t="s">
        <v>1005</v>
      </c>
      <c r="G580" s="240" t="s">
        <v>516</v>
      </c>
      <c r="H580" s="241">
        <v>1</v>
      </c>
      <c r="I580" s="242"/>
      <c r="J580" s="243">
        <f>ROUND(I580*H580,1)</f>
        <v>0</v>
      </c>
      <c r="K580" s="239" t="s">
        <v>267</v>
      </c>
      <c r="L580" s="43"/>
      <c r="M580" s="244" t="s">
        <v>1</v>
      </c>
      <c r="N580" s="245" t="s">
        <v>48</v>
      </c>
      <c r="O580" s="86"/>
      <c r="P580" s="246">
        <f>O580*H580</f>
        <v>0</v>
      </c>
      <c r="Q580" s="246">
        <v>0</v>
      </c>
      <c r="R580" s="246">
        <f>Q580*H580</f>
        <v>0</v>
      </c>
      <c r="S580" s="246">
        <v>0.075</v>
      </c>
      <c r="T580" s="247">
        <f>S580*H580</f>
        <v>0.075</v>
      </c>
      <c r="AR580" s="248" t="s">
        <v>268</v>
      </c>
      <c r="AT580" s="248" t="s">
        <v>263</v>
      </c>
      <c r="AU580" s="248" t="s">
        <v>278</v>
      </c>
      <c r="AY580" s="17" t="s">
        <v>147</v>
      </c>
      <c r="BE580" s="249">
        <f>IF(N580="základní",J580,0)</f>
        <v>0</v>
      </c>
      <c r="BF580" s="249">
        <f>IF(N580="snížená",J580,0)</f>
        <v>0</v>
      </c>
      <c r="BG580" s="249">
        <f>IF(N580="zákl. přenesená",J580,0)</f>
        <v>0</v>
      </c>
      <c r="BH580" s="249">
        <f>IF(N580="sníž. přenesená",J580,0)</f>
        <v>0</v>
      </c>
      <c r="BI580" s="249">
        <f>IF(N580="nulová",J580,0)</f>
        <v>0</v>
      </c>
      <c r="BJ580" s="17" t="s">
        <v>37</v>
      </c>
      <c r="BK580" s="249">
        <f>ROUND(I580*H580,1)</f>
        <v>0</v>
      </c>
      <c r="BL580" s="17" t="s">
        <v>268</v>
      </c>
      <c r="BM580" s="248" t="s">
        <v>1006</v>
      </c>
    </row>
    <row r="581" spans="2:51" s="14" customFormat="1" ht="12">
      <c r="B581" s="273"/>
      <c r="C581" s="274"/>
      <c r="D581" s="252" t="s">
        <v>270</v>
      </c>
      <c r="E581" s="275" t="s">
        <v>1</v>
      </c>
      <c r="F581" s="276" t="s">
        <v>1007</v>
      </c>
      <c r="G581" s="274"/>
      <c r="H581" s="275" t="s">
        <v>1</v>
      </c>
      <c r="I581" s="277"/>
      <c r="J581" s="274"/>
      <c r="K581" s="274"/>
      <c r="L581" s="278"/>
      <c r="M581" s="279"/>
      <c r="N581" s="280"/>
      <c r="O581" s="280"/>
      <c r="P581" s="280"/>
      <c r="Q581" s="280"/>
      <c r="R581" s="280"/>
      <c r="S581" s="280"/>
      <c r="T581" s="281"/>
      <c r="AT581" s="282" t="s">
        <v>270</v>
      </c>
      <c r="AU581" s="282" t="s">
        <v>278</v>
      </c>
      <c r="AV581" s="14" t="s">
        <v>37</v>
      </c>
      <c r="AW581" s="14" t="s">
        <v>36</v>
      </c>
      <c r="AX581" s="14" t="s">
        <v>83</v>
      </c>
      <c r="AY581" s="282" t="s">
        <v>147</v>
      </c>
    </row>
    <row r="582" spans="2:51" s="12" customFormat="1" ht="12">
      <c r="B582" s="250"/>
      <c r="C582" s="251"/>
      <c r="D582" s="252" t="s">
        <v>270</v>
      </c>
      <c r="E582" s="253" t="s">
        <v>1</v>
      </c>
      <c r="F582" s="254" t="s">
        <v>1008</v>
      </c>
      <c r="G582" s="251"/>
      <c r="H582" s="255">
        <v>1</v>
      </c>
      <c r="I582" s="256"/>
      <c r="J582" s="251"/>
      <c r="K582" s="251"/>
      <c r="L582" s="257"/>
      <c r="M582" s="258"/>
      <c r="N582" s="259"/>
      <c r="O582" s="259"/>
      <c r="P582" s="259"/>
      <c r="Q582" s="259"/>
      <c r="R582" s="259"/>
      <c r="S582" s="259"/>
      <c r="T582" s="260"/>
      <c r="AT582" s="261" t="s">
        <v>270</v>
      </c>
      <c r="AU582" s="261" t="s">
        <v>278</v>
      </c>
      <c r="AV582" s="12" t="s">
        <v>92</v>
      </c>
      <c r="AW582" s="12" t="s">
        <v>36</v>
      </c>
      <c r="AX582" s="12" t="s">
        <v>37</v>
      </c>
      <c r="AY582" s="261" t="s">
        <v>147</v>
      </c>
    </row>
    <row r="583" spans="2:65" s="1" customFormat="1" ht="14.4" customHeight="1">
      <c r="B583" s="38"/>
      <c r="C583" s="237" t="s">
        <v>1009</v>
      </c>
      <c r="D583" s="237" t="s">
        <v>263</v>
      </c>
      <c r="E583" s="238" t="s">
        <v>1010</v>
      </c>
      <c r="F583" s="239" t="s">
        <v>1011</v>
      </c>
      <c r="G583" s="240" t="s">
        <v>516</v>
      </c>
      <c r="H583" s="241">
        <v>4</v>
      </c>
      <c r="I583" s="242"/>
      <c r="J583" s="243">
        <f>ROUND(I583*H583,1)</f>
        <v>0</v>
      </c>
      <c r="K583" s="239" t="s">
        <v>267</v>
      </c>
      <c r="L583" s="43"/>
      <c r="M583" s="244" t="s">
        <v>1</v>
      </c>
      <c r="N583" s="245" t="s">
        <v>48</v>
      </c>
      <c r="O583" s="86"/>
      <c r="P583" s="246">
        <f>O583*H583</f>
        <v>0</v>
      </c>
      <c r="Q583" s="246">
        <v>0</v>
      </c>
      <c r="R583" s="246">
        <f>Q583*H583</f>
        <v>0</v>
      </c>
      <c r="S583" s="246">
        <v>0.025</v>
      </c>
      <c r="T583" s="247">
        <f>S583*H583</f>
        <v>0.1</v>
      </c>
      <c r="AR583" s="248" t="s">
        <v>268</v>
      </c>
      <c r="AT583" s="248" t="s">
        <v>263</v>
      </c>
      <c r="AU583" s="248" t="s">
        <v>278</v>
      </c>
      <c r="AY583" s="17" t="s">
        <v>147</v>
      </c>
      <c r="BE583" s="249">
        <f>IF(N583="základní",J583,0)</f>
        <v>0</v>
      </c>
      <c r="BF583" s="249">
        <f>IF(N583="snížená",J583,0)</f>
        <v>0</v>
      </c>
      <c r="BG583" s="249">
        <f>IF(N583="zákl. přenesená",J583,0)</f>
        <v>0</v>
      </c>
      <c r="BH583" s="249">
        <f>IF(N583="sníž. přenesená",J583,0)</f>
        <v>0</v>
      </c>
      <c r="BI583" s="249">
        <f>IF(N583="nulová",J583,0)</f>
        <v>0</v>
      </c>
      <c r="BJ583" s="17" t="s">
        <v>37</v>
      </c>
      <c r="BK583" s="249">
        <f>ROUND(I583*H583,1)</f>
        <v>0</v>
      </c>
      <c r="BL583" s="17" t="s">
        <v>268</v>
      </c>
      <c r="BM583" s="248" t="s">
        <v>1012</v>
      </c>
    </row>
    <row r="584" spans="2:51" s="12" customFormat="1" ht="12">
      <c r="B584" s="250"/>
      <c r="C584" s="251"/>
      <c r="D584" s="252" t="s">
        <v>270</v>
      </c>
      <c r="E584" s="253" t="s">
        <v>1</v>
      </c>
      <c r="F584" s="254" t="s">
        <v>1013</v>
      </c>
      <c r="G584" s="251"/>
      <c r="H584" s="255">
        <v>4</v>
      </c>
      <c r="I584" s="256"/>
      <c r="J584" s="251"/>
      <c r="K584" s="251"/>
      <c r="L584" s="257"/>
      <c r="M584" s="258"/>
      <c r="N584" s="259"/>
      <c r="O584" s="259"/>
      <c r="P584" s="259"/>
      <c r="Q584" s="259"/>
      <c r="R584" s="259"/>
      <c r="S584" s="259"/>
      <c r="T584" s="260"/>
      <c r="AT584" s="261" t="s">
        <v>270</v>
      </c>
      <c r="AU584" s="261" t="s">
        <v>278</v>
      </c>
      <c r="AV584" s="12" t="s">
        <v>92</v>
      </c>
      <c r="AW584" s="12" t="s">
        <v>36</v>
      </c>
      <c r="AX584" s="12" t="s">
        <v>37</v>
      </c>
      <c r="AY584" s="261" t="s">
        <v>147</v>
      </c>
    </row>
    <row r="585" spans="2:63" s="10" customFormat="1" ht="22.8" customHeight="1">
      <c r="B585" s="207"/>
      <c r="C585" s="208"/>
      <c r="D585" s="209" t="s">
        <v>82</v>
      </c>
      <c r="E585" s="235" t="s">
        <v>1014</v>
      </c>
      <c r="F585" s="235" t="s">
        <v>1015</v>
      </c>
      <c r="G585" s="208"/>
      <c r="H585" s="208"/>
      <c r="I585" s="211"/>
      <c r="J585" s="236">
        <f>BK585</f>
        <v>0</v>
      </c>
      <c r="K585" s="208"/>
      <c r="L585" s="213"/>
      <c r="M585" s="231"/>
      <c r="N585" s="232"/>
      <c r="O585" s="232"/>
      <c r="P585" s="233">
        <f>SUM(P586:P599)</f>
        <v>0</v>
      </c>
      <c r="Q585" s="232"/>
      <c r="R585" s="233">
        <f>SUM(R586:R599)</f>
        <v>0</v>
      </c>
      <c r="S585" s="232"/>
      <c r="T585" s="234">
        <f>SUM(T586:T599)</f>
        <v>0</v>
      </c>
      <c r="AR585" s="218" t="s">
        <v>37</v>
      </c>
      <c r="AT585" s="219" t="s">
        <v>82</v>
      </c>
      <c r="AU585" s="219" t="s">
        <v>37</v>
      </c>
      <c r="AY585" s="218" t="s">
        <v>147</v>
      </c>
      <c r="BK585" s="220">
        <f>SUM(BK586:BK599)</f>
        <v>0</v>
      </c>
    </row>
    <row r="586" spans="2:65" s="1" customFormat="1" ht="21.6" customHeight="1">
      <c r="B586" s="38"/>
      <c r="C586" s="237" t="s">
        <v>1016</v>
      </c>
      <c r="D586" s="237" t="s">
        <v>263</v>
      </c>
      <c r="E586" s="238" t="s">
        <v>1017</v>
      </c>
      <c r="F586" s="239" t="s">
        <v>1018</v>
      </c>
      <c r="G586" s="240" t="s">
        <v>377</v>
      </c>
      <c r="H586" s="241">
        <v>2.076</v>
      </c>
      <c r="I586" s="242"/>
      <c r="J586" s="243">
        <f>ROUND(I586*H586,1)</f>
        <v>0</v>
      </c>
      <c r="K586" s="239" t="s">
        <v>1</v>
      </c>
      <c r="L586" s="43"/>
      <c r="M586" s="244" t="s">
        <v>1</v>
      </c>
      <c r="N586" s="245" t="s">
        <v>48</v>
      </c>
      <c r="O586" s="86"/>
      <c r="P586" s="246">
        <f>O586*H586</f>
        <v>0</v>
      </c>
      <c r="Q586" s="246">
        <v>0</v>
      </c>
      <c r="R586" s="246">
        <f>Q586*H586</f>
        <v>0</v>
      </c>
      <c r="S586" s="246">
        <v>0</v>
      </c>
      <c r="T586" s="247">
        <f>S586*H586</f>
        <v>0</v>
      </c>
      <c r="AR586" s="248" t="s">
        <v>268</v>
      </c>
      <c r="AT586" s="248" t="s">
        <v>263</v>
      </c>
      <c r="AU586" s="248" t="s">
        <v>92</v>
      </c>
      <c r="AY586" s="17" t="s">
        <v>147</v>
      </c>
      <c r="BE586" s="249">
        <f>IF(N586="základní",J586,0)</f>
        <v>0</v>
      </c>
      <c r="BF586" s="249">
        <f>IF(N586="snížená",J586,0)</f>
        <v>0</v>
      </c>
      <c r="BG586" s="249">
        <f>IF(N586="zákl. přenesená",J586,0)</f>
        <v>0</v>
      </c>
      <c r="BH586" s="249">
        <f>IF(N586="sníž. přenesená",J586,0)</f>
        <v>0</v>
      </c>
      <c r="BI586" s="249">
        <f>IF(N586="nulová",J586,0)</f>
        <v>0</v>
      </c>
      <c r="BJ586" s="17" t="s">
        <v>37</v>
      </c>
      <c r="BK586" s="249">
        <f>ROUND(I586*H586,1)</f>
        <v>0</v>
      </c>
      <c r="BL586" s="17" t="s">
        <v>268</v>
      </c>
      <c r="BM586" s="248" t="s">
        <v>1019</v>
      </c>
    </row>
    <row r="587" spans="2:51" s="14" customFormat="1" ht="12">
      <c r="B587" s="273"/>
      <c r="C587" s="274"/>
      <c r="D587" s="252" t="s">
        <v>270</v>
      </c>
      <c r="E587" s="275" t="s">
        <v>1</v>
      </c>
      <c r="F587" s="276" t="s">
        <v>1020</v>
      </c>
      <c r="G587" s="274"/>
      <c r="H587" s="275" t="s">
        <v>1</v>
      </c>
      <c r="I587" s="277"/>
      <c r="J587" s="274"/>
      <c r="K587" s="274"/>
      <c r="L587" s="278"/>
      <c r="M587" s="279"/>
      <c r="N587" s="280"/>
      <c r="O587" s="280"/>
      <c r="P587" s="280"/>
      <c r="Q587" s="280"/>
      <c r="R587" s="280"/>
      <c r="S587" s="280"/>
      <c r="T587" s="281"/>
      <c r="AT587" s="282" t="s">
        <v>270</v>
      </c>
      <c r="AU587" s="282" t="s">
        <v>92</v>
      </c>
      <c r="AV587" s="14" t="s">
        <v>37</v>
      </c>
      <c r="AW587" s="14" t="s">
        <v>36</v>
      </c>
      <c r="AX587" s="14" t="s">
        <v>83</v>
      </c>
      <c r="AY587" s="282" t="s">
        <v>147</v>
      </c>
    </row>
    <row r="588" spans="2:51" s="12" customFormat="1" ht="12">
      <c r="B588" s="250"/>
      <c r="C588" s="251"/>
      <c r="D588" s="252" t="s">
        <v>270</v>
      </c>
      <c r="E588" s="253" t="s">
        <v>1</v>
      </c>
      <c r="F588" s="254" t="s">
        <v>1021</v>
      </c>
      <c r="G588" s="251"/>
      <c r="H588" s="255">
        <v>367.83</v>
      </c>
      <c r="I588" s="256"/>
      <c r="J588" s="251"/>
      <c r="K588" s="251"/>
      <c r="L588" s="257"/>
      <c r="M588" s="258"/>
      <c r="N588" s="259"/>
      <c r="O588" s="259"/>
      <c r="P588" s="259"/>
      <c r="Q588" s="259"/>
      <c r="R588" s="259"/>
      <c r="S588" s="259"/>
      <c r="T588" s="260"/>
      <c r="AT588" s="261" t="s">
        <v>270</v>
      </c>
      <c r="AU588" s="261" t="s">
        <v>92</v>
      </c>
      <c r="AV588" s="12" t="s">
        <v>92</v>
      </c>
      <c r="AW588" s="12" t="s">
        <v>36</v>
      </c>
      <c r="AX588" s="12" t="s">
        <v>83</v>
      </c>
      <c r="AY588" s="261" t="s">
        <v>147</v>
      </c>
    </row>
    <row r="589" spans="2:51" s="12" customFormat="1" ht="12">
      <c r="B589" s="250"/>
      <c r="C589" s="251"/>
      <c r="D589" s="252" t="s">
        <v>270</v>
      </c>
      <c r="E589" s="253" t="s">
        <v>1</v>
      </c>
      <c r="F589" s="254" t="s">
        <v>1022</v>
      </c>
      <c r="G589" s="251"/>
      <c r="H589" s="255">
        <v>-365.754</v>
      </c>
      <c r="I589" s="256"/>
      <c r="J589" s="251"/>
      <c r="K589" s="251"/>
      <c r="L589" s="257"/>
      <c r="M589" s="258"/>
      <c r="N589" s="259"/>
      <c r="O589" s="259"/>
      <c r="P589" s="259"/>
      <c r="Q589" s="259"/>
      <c r="R589" s="259"/>
      <c r="S589" s="259"/>
      <c r="T589" s="260"/>
      <c r="AT589" s="261" t="s">
        <v>270</v>
      </c>
      <c r="AU589" s="261" t="s">
        <v>92</v>
      </c>
      <c r="AV589" s="12" t="s">
        <v>92</v>
      </c>
      <c r="AW589" s="12" t="s">
        <v>36</v>
      </c>
      <c r="AX589" s="12" t="s">
        <v>83</v>
      </c>
      <c r="AY589" s="261" t="s">
        <v>147</v>
      </c>
    </row>
    <row r="590" spans="2:51" s="13" customFormat="1" ht="12">
      <c r="B590" s="262"/>
      <c r="C590" s="263"/>
      <c r="D590" s="252" t="s">
        <v>270</v>
      </c>
      <c r="E590" s="264" t="s">
        <v>1</v>
      </c>
      <c r="F590" s="265" t="s">
        <v>272</v>
      </c>
      <c r="G590" s="263"/>
      <c r="H590" s="266">
        <v>2.07599999999997</v>
      </c>
      <c r="I590" s="267"/>
      <c r="J590" s="263"/>
      <c r="K590" s="263"/>
      <c r="L590" s="268"/>
      <c r="M590" s="269"/>
      <c r="N590" s="270"/>
      <c r="O590" s="270"/>
      <c r="P590" s="270"/>
      <c r="Q590" s="270"/>
      <c r="R590" s="270"/>
      <c r="S590" s="270"/>
      <c r="T590" s="271"/>
      <c r="AT590" s="272" t="s">
        <v>270</v>
      </c>
      <c r="AU590" s="272" t="s">
        <v>92</v>
      </c>
      <c r="AV590" s="13" t="s">
        <v>268</v>
      </c>
      <c r="AW590" s="13" t="s">
        <v>36</v>
      </c>
      <c r="AX590" s="13" t="s">
        <v>37</v>
      </c>
      <c r="AY590" s="272" t="s">
        <v>147</v>
      </c>
    </row>
    <row r="591" spans="2:65" s="1" customFormat="1" ht="21.6" customHeight="1">
      <c r="B591" s="38"/>
      <c r="C591" s="237" t="s">
        <v>1023</v>
      </c>
      <c r="D591" s="237" t="s">
        <v>263</v>
      </c>
      <c r="E591" s="238" t="s">
        <v>1024</v>
      </c>
      <c r="F591" s="239" t="s">
        <v>1025</v>
      </c>
      <c r="G591" s="240" t="s">
        <v>377</v>
      </c>
      <c r="H591" s="241">
        <v>365.754</v>
      </c>
      <c r="I591" s="242"/>
      <c r="J591" s="243">
        <f>ROUND(I591*H591,1)</f>
        <v>0</v>
      </c>
      <c r="K591" s="239" t="s">
        <v>1</v>
      </c>
      <c r="L591" s="43"/>
      <c r="M591" s="244" t="s">
        <v>1</v>
      </c>
      <c r="N591" s="245" t="s">
        <v>48</v>
      </c>
      <c r="O591" s="86"/>
      <c r="P591" s="246">
        <f>O591*H591</f>
        <v>0</v>
      </c>
      <c r="Q591" s="246">
        <v>0</v>
      </c>
      <c r="R591" s="246">
        <f>Q591*H591</f>
        <v>0</v>
      </c>
      <c r="S591" s="246">
        <v>0</v>
      </c>
      <c r="T591" s="247">
        <f>S591*H591</f>
        <v>0</v>
      </c>
      <c r="AR591" s="248" t="s">
        <v>268</v>
      </c>
      <c r="AT591" s="248" t="s">
        <v>263</v>
      </c>
      <c r="AU591" s="248" t="s">
        <v>92</v>
      </c>
      <c r="AY591" s="17" t="s">
        <v>147</v>
      </c>
      <c r="BE591" s="249">
        <f>IF(N591="základní",J591,0)</f>
        <v>0</v>
      </c>
      <c r="BF591" s="249">
        <f>IF(N591="snížená",J591,0)</f>
        <v>0</v>
      </c>
      <c r="BG591" s="249">
        <f>IF(N591="zákl. přenesená",J591,0)</f>
        <v>0</v>
      </c>
      <c r="BH591" s="249">
        <f>IF(N591="sníž. přenesená",J591,0)</f>
        <v>0</v>
      </c>
      <c r="BI591" s="249">
        <f>IF(N591="nulová",J591,0)</f>
        <v>0</v>
      </c>
      <c r="BJ591" s="17" t="s">
        <v>37</v>
      </c>
      <c r="BK591" s="249">
        <f>ROUND(I591*H591,1)</f>
        <v>0</v>
      </c>
      <c r="BL591" s="17" t="s">
        <v>268</v>
      </c>
      <c r="BM591" s="248" t="s">
        <v>1026</v>
      </c>
    </row>
    <row r="592" spans="2:51" s="12" customFormat="1" ht="12">
      <c r="B592" s="250"/>
      <c r="C592" s="251"/>
      <c r="D592" s="252" t="s">
        <v>270</v>
      </c>
      <c r="E592" s="253" t="s">
        <v>1</v>
      </c>
      <c r="F592" s="254" t="s">
        <v>1027</v>
      </c>
      <c r="G592" s="251"/>
      <c r="H592" s="255">
        <v>29.726</v>
      </c>
      <c r="I592" s="256"/>
      <c r="J592" s="251"/>
      <c r="K592" s="251"/>
      <c r="L592" s="257"/>
      <c r="M592" s="258"/>
      <c r="N592" s="259"/>
      <c r="O592" s="259"/>
      <c r="P592" s="259"/>
      <c r="Q592" s="259"/>
      <c r="R592" s="259"/>
      <c r="S592" s="259"/>
      <c r="T592" s="260"/>
      <c r="AT592" s="261" t="s">
        <v>270</v>
      </c>
      <c r="AU592" s="261" t="s">
        <v>92</v>
      </c>
      <c r="AV592" s="12" t="s">
        <v>92</v>
      </c>
      <c r="AW592" s="12" t="s">
        <v>36</v>
      </c>
      <c r="AX592" s="12" t="s">
        <v>83</v>
      </c>
      <c r="AY592" s="261" t="s">
        <v>147</v>
      </c>
    </row>
    <row r="593" spans="2:51" s="12" customFormat="1" ht="12">
      <c r="B593" s="250"/>
      <c r="C593" s="251"/>
      <c r="D593" s="252" t="s">
        <v>270</v>
      </c>
      <c r="E593" s="253" t="s">
        <v>1</v>
      </c>
      <c r="F593" s="254" t="s">
        <v>1028</v>
      </c>
      <c r="G593" s="251"/>
      <c r="H593" s="255">
        <v>248.925</v>
      </c>
      <c r="I593" s="256"/>
      <c r="J593" s="251"/>
      <c r="K593" s="251"/>
      <c r="L593" s="257"/>
      <c r="M593" s="258"/>
      <c r="N593" s="259"/>
      <c r="O593" s="259"/>
      <c r="P593" s="259"/>
      <c r="Q593" s="259"/>
      <c r="R593" s="259"/>
      <c r="S593" s="259"/>
      <c r="T593" s="260"/>
      <c r="AT593" s="261" t="s">
        <v>270</v>
      </c>
      <c r="AU593" s="261" t="s">
        <v>92</v>
      </c>
      <c r="AV593" s="12" t="s">
        <v>92</v>
      </c>
      <c r="AW593" s="12" t="s">
        <v>36</v>
      </c>
      <c r="AX593" s="12" t="s">
        <v>83</v>
      </c>
      <c r="AY593" s="261" t="s">
        <v>147</v>
      </c>
    </row>
    <row r="594" spans="2:51" s="12" customFormat="1" ht="12">
      <c r="B594" s="250"/>
      <c r="C594" s="251"/>
      <c r="D594" s="252" t="s">
        <v>270</v>
      </c>
      <c r="E594" s="253" t="s">
        <v>1</v>
      </c>
      <c r="F594" s="254" t="s">
        <v>1029</v>
      </c>
      <c r="G594" s="251"/>
      <c r="H594" s="255">
        <v>87.103</v>
      </c>
      <c r="I594" s="256"/>
      <c r="J594" s="251"/>
      <c r="K594" s="251"/>
      <c r="L594" s="257"/>
      <c r="M594" s="258"/>
      <c r="N594" s="259"/>
      <c r="O594" s="259"/>
      <c r="P594" s="259"/>
      <c r="Q594" s="259"/>
      <c r="R594" s="259"/>
      <c r="S594" s="259"/>
      <c r="T594" s="260"/>
      <c r="AT594" s="261" t="s">
        <v>270</v>
      </c>
      <c r="AU594" s="261" t="s">
        <v>92</v>
      </c>
      <c r="AV594" s="12" t="s">
        <v>92</v>
      </c>
      <c r="AW594" s="12" t="s">
        <v>36</v>
      </c>
      <c r="AX594" s="12" t="s">
        <v>83</v>
      </c>
      <c r="AY594" s="261" t="s">
        <v>147</v>
      </c>
    </row>
    <row r="595" spans="2:51" s="13" customFormat="1" ht="12">
      <c r="B595" s="262"/>
      <c r="C595" s="263"/>
      <c r="D595" s="252" t="s">
        <v>270</v>
      </c>
      <c r="E595" s="264" t="s">
        <v>220</v>
      </c>
      <c r="F595" s="265" t="s">
        <v>272</v>
      </c>
      <c r="G595" s="263"/>
      <c r="H595" s="266">
        <v>365.754</v>
      </c>
      <c r="I595" s="267"/>
      <c r="J595" s="263"/>
      <c r="K595" s="263"/>
      <c r="L595" s="268"/>
      <c r="M595" s="269"/>
      <c r="N595" s="270"/>
      <c r="O595" s="270"/>
      <c r="P595" s="270"/>
      <c r="Q595" s="270"/>
      <c r="R595" s="270"/>
      <c r="S595" s="270"/>
      <c r="T595" s="271"/>
      <c r="AT595" s="272" t="s">
        <v>270</v>
      </c>
      <c r="AU595" s="272" t="s">
        <v>92</v>
      </c>
      <c r="AV595" s="13" t="s">
        <v>268</v>
      </c>
      <c r="AW595" s="13" t="s">
        <v>36</v>
      </c>
      <c r="AX595" s="13" t="s">
        <v>37</v>
      </c>
      <c r="AY595" s="272" t="s">
        <v>147</v>
      </c>
    </row>
    <row r="596" spans="2:65" s="1" customFormat="1" ht="21.6" customHeight="1">
      <c r="B596" s="38"/>
      <c r="C596" s="237" t="s">
        <v>1030</v>
      </c>
      <c r="D596" s="237" t="s">
        <v>263</v>
      </c>
      <c r="E596" s="238" t="s">
        <v>1031</v>
      </c>
      <c r="F596" s="239" t="s">
        <v>1032</v>
      </c>
      <c r="G596" s="240" t="s">
        <v>377</v>
      </c>
      <c r="H596" s="241">
        <v>367.83</v>
      </c>
      <c r="I596" s="242"/>
      <c r="J596" s="243">
        <f>ROUND(I596*H596,1)</f>
        <v>0</v>
      </c>
      <c r="K596" s="239" t="s">
        <v>267</v>
      </c>
      <c r="L596" s="43"/>
      <c r="M596" s="244" t="s">
        <v>1</v>
      </c>
      <c r="N596" s="245" t="s">
        <v>48</v>
      </c>
      <c r="O596" s="86"/>
      <c r="P596" s="246">
        <f>O596*H596</f>
        <v>0</v>
      </c>
      <c r="Q596" s="246">
        <v>0</v>
      </c>
      <c r="R596" s="246">
        <f>Q596*H596</f>
        <v>0</v>
      </c>
      <c r="S596" s="246">
        <v>0</v>
      </c>
      <c r="T596" s="247">
        <f>S596*H596</f>
        <v>0</v>
      </c>
      <c r="AR596" s="248" t="s">
        <v>268</v>
      </c>
      <c r="AT596" s="248" t="s">
        <v>263</v>
      </c>
      <c r="AU596" s="248" t="s">
        <v>92</v>
      </c>
      <c r="AY596" s="17" t="s">
        <v>147</v>
      </c>
      <c r="BE596" s="249">
        <f>IF(N596="základní",J596,0)</f>
        <v>0</v>
      </c>
      <c r="BF596" s="249">
        <f>IF(N596="snížená",J596,0)</f>
        <v>0</v>
      </c>
      <c r="BG596" s="249">
        <f>IF(N596="zákl. přenesená",J596,0)</f>
        <v>0</v>
      </c>
      <c r="BH596" s="249">
        <f>IF(N596="sníž. přenesená",J596,0)</f>
        <v>0</v>
      </c>
      <c r="BI596" s="249">
        <f>IF(N596="nulová",J596,0)</f>
        <v>0</v>
      </c>
      <c r="BJ596" s="17" t="s">
        <v>37</v>
      </c>
      <c r="BK596" s="249">
        <f>ROUND(I596*H596,1)</f>
        <v>0</v>
      </c>
      <c r="BL596" s="17" t="s">
        <v>268</v>
      </c>
      <c r="BM596" s="248" t="s">
        <v>1033</v>
      </c>
    </row>
    <row r="597" spans="2:65" s="1" customFormat="1" ht="21.6" customHeight="1">
      <c r="B597" s="38"/>
      <c r="C597" s="237" t="s">
        <v>1034</v>
      </c>
      <c r="D597" s="237" t="s">
        <v>263</v>
      </c>
      <c r="E597" s="238" t="s">
        <v>1035</v>
      </c>
      <c r="F597" s="239" t="s">
        <v>1036</v>
      </c>
      <c r="G597" s="240" t="s">
        <v>377</v>
      </c>
      <c r="H597" s="241">
        <v>3678.3</v>
      </c>
      <c r="I597" s="242"/>
      <c r="J597" s="243">
        <f>ROUND(I597*H597,1)</f>
        <v>0</v>
      </c>
      <c r="K597" s="239" t="s">
        <v>267</v>
      </c>
      <c r="L597" s="43"/>
      <c r="M597" s="244" t="s">
        <v>1</v>
      </c>
      <c r="N597" s="245" t="s">
        <v>48</v>
      </c>
      <c r="O597" s="86"/>
      <c r="P597" s="246">
        <f>O597*H597</f>
        <v>0</v>
      </c>
      <c r="Q597" s="246">
        <v>0</v>
      </c>
      <c r="R597" s="246">
        <f>Q597*H597</f>
        <v>0</v>
      </c>
      <c r="S597" s="246">
        <v>0</v>
      </c>
      <c r="T597" s="247">
        <f>S597*H597</f>
        <v>0</v>
      </c>
      <c r="AR597" s="248" t="s">
        <v>268</v>
      </c>
      <c r="AT597" s="248" t="s">
        <v>263</v>
      </c>
      <c r="AU597" s="248" t="s">
        <v>92</v>
      </c>
      <c r="AY597" s="17" t="s">
        <v>147</v>
      </c>
      <c r="BE597" s="249">
        <f>IF(N597="základní",J597,0)</f>
        <v>0</v>
      </c>
      <c r="BF597" s="249">
        <f>IF(N597="snížená",J597,0)</f>
        <v>0</v>
      </c>
      <c r="BG597" s="249">
        <f>IF(N597="zákl. přenesená",J597,0)</f>
        <v>0</v>
      </c>
      <c r="BH597" s="249">
        <f>IF(N597="sníž. přenesená",J597,0)</f>
        <v>0</v>
      </c>
      <c r="BI597" s="249">
        <f>IF(N597="nulová",J597,0)</f>
        <v>0</v>
      </c>
      <c r="BJ597" s="17" t="s">
        <v>37</v>
      </c>
      <c r="BK597" s="249">
        <f>ROUND(I597*H597,1)</f>
        <v>0</v>
      </c>
      <c r="BL597" s="17" t="s">
        <v>268</v>
      </c>
      <c r="BM597" s="248" t="s">
        <v>1037</v>
      </c>
    </row>
    <row r="598" spans="2:51" s="12" customFormat="1" ht="12">
      <c r="B598" s="250"/>
      <c r="C598" s="251"/>
      <c r="D598" s="252" t="s">
        <v>270</v>
      </c>
      <c r="E598" s="251"/>
      <c r="F598" s="254" t="s">
        <v>1038</v>
      </c>
      <c r="G598" s="251"/>
      <c r="H598" s="255">
        <v>3678.3</v>
      </c>
      <c r="I598" s="256"/>
      <c r="J598" s="251"/>
      <c r="K598" s="251"/>
      <c r="L598" s="257"/>
      <c r="M598" s="258"/>
      <c r="N598" s="259"/>
      <c r="O598" s="259"/>
      <c r="P598" s="259"/>
      <c r="Q598" s="259"/>
      <c r="R598" s="259"/>
      <c r="S598" s="259"/>
      <c r="T598" s="260"/>
      <c r="AT598" s="261" t="s">
        <v>270</v>
      </c>
      <c r="AU598" s="261" t="s">
        <v>92</v>
      </c>
      <c r="AV598" s="12" t="s">
        <v>92</v>
      </c>
      <c r="AW598" s="12" t="s">
        <v>4</v>
      </c>
      <c r="AX598" s="12" t="s">
        <v>37</v>
      </c>
      <c r="AY598" s="261" t="s">
        <v>147</v>
      </c>
    </row>
    <row r="599" spans="2:65" s="1" customFormat="1" ht="21.6" customHeight="1">
      <c r="B599" s="38"/>
      <c r="C599" s="237" t="s">
        <v>1039</v>
      </c>
      <c r="D599" s="237" t="s">
        <v>263</v>
      </c>
      <c r="E599" s="238" t="s">
        <v>1040</v>
      </c>
      <c r="F599" s="239" t="s">
        <v>1041</v>
      </c>
      <c r="G599" s="240" t="s">
        <v>377</v>
      </c>
      <c r="H599" s="241">
        <v>367.83</v>
      </c>
      <c r="I599" s="242"/>
      <c r="J599" s="243">
        <f>ROUND(I599*H599,1)</f>
        <v>0</v>
      </c>
      <c r="K599" s="239" t="s">
        <v>267</v>
      </c>
      <c r="L599" s="43"/>
      <c r="M599" s="244" t="s">
        <v>1</v>
      </c>
      <c r="N599" s="245" t="s">
        <v>48</v>
      </c>
      <c r="O599" s="86"/>
      <c r="P599" s="246">
        <f>O599*H599</f>
        <v>0</v>
      </c>
      <c r="Q599" s="246">
        <v>0</v>
      </c>
      <c r="R599" s="246">
        <f>Q599*H599</f>
        <v>0</v>
      </c>
      <c r="S599" s="246">
        <v>0</v>
      </c>
      <c r="T599" s="247">
        <f>S599*H599</f>
        <v>0</v>
      </c>
      <c r="AR599" s="248" t="s">
        <v>268</v>
      </c>
      <c r="AT599" s="248" t="s">
        <v>263</v>
      </c>
      <c r="AU599" s="248" t="s">
        <v>92</v>
      </c>
      <c r="AY599" s="17" t="s">
        <v>147</v>
      </c>
      <c r="BE599" s="249">
        <f>IF(N599="základní",J599,0)</f>
        <v>0</v>
      </c>
      <c r="BF599" s="249">
        <f>IF(N599="snížená",J599,0)</f>
        <v>0</v>
      </c>
      <c r="BG599" s="249">
        <f>IF(N599="zákl. přenesená",J599,0)</f>
        <v>0</v>
      </c>
      <c r="BH599" s="249">
        <f>IF(N599="sníž. přenesená",J599,0)</f>
        <v>0</v>
      </c>
      <c r="BI599" s="249">
        <f>IF(N599="nulová",J599,0)</f>
        <v>0</v>
      </c>
      <c r="BJ599" s="17" t="s">
        <v>37</v>
      </c>
      <c r="BK599" s="249">
        <f>ROUND(I599*H599,1)</f>
        <v>0</v>
      </c>
      <c r="BL599" s="17" t="s">
        <v>268</v>
      </c>
      <c r="BM599" s="248" t="s">
        <v>1042</v>
      </c>
    </row>
    <row r="600" spans="2:63" s="10" customFormat="1" ht="22.8" customHeight="1">
      <c r="B600" s="207"/>
      <c r="C600" s="208"/>
      <c r="D600" s="209" t="s">
        <v>82</v>
      </c>
      <c r="E600" s="235" t="s">
        <v>1043</v>
      </c>
      <c r="F600" s="235" t="s">
        <v>1044</v>
      </c>
      <c r="G600" s="208"/>
      <c r="H600" s="208"/>
      <c r="I600" s="211"/>
      <c r="J600" s="236">
        <f>BK600</f>
        <v>0</v>
      </c>
      <c r="K600" s="208"/>
      <c r="L600" s="213"/>
      <c r="M600" s="231"/>
      <c r="N600" s="232"/>
      <c r="O600" s="232"/>
      <c r="P600" s="233">
        <f>SUM(P601:P609)</f>
        <v>0</v>
      </c>
      <c r="Q600" s="232"/>
      <c r="R600" s="233">
        <f>SUM(R601:R609)</f>
        <v>0</v>
      </c>
      <c r="S600" s="232"/>
      <c r="T600" s="234">
        <f>SUM(T601:T609)</f>
        <v>0</v>
      </c>
      <c r="AR600" s="218" t="s">
        <v>37</v>
      </c>
      <c r="AT600" s="219" t="s">
        <v>82</v>
      </c>
      <c r="AU600" s="219" t="s">
        <v>37</v>
      </c>
      <c r="AY600" s="218" t="s">
        <v>147</v>
      </c>
      <c r="BK600" s="220">
        <f>SUM(BK601:BK609)</f>
        <v>0</v>
      </c>
    </row>
    <row r="601" spans="2:65" s="1" customFormat="1" ht="21.6" customHeight="1">
      <c r="B601" s="38"/>
      <c r="C601" s="237" t="s">
        <v>1045</v>
      </c>
      <c r="D601" s="237" t="s">
        <v>263</v>
      </c>
      <c r="E601" s="238" t="s">
        <v>1046</v>
      </c>
      <c r="F601" s="239" t="s">
        <v>1047</v>
      </c>
      <c r="G601" s="240" t="s">
        <v>377</v>
      </c>
      <c r="H601" s="241">
        <v>17.6</v>
      </c>
      <c r="I601" s="242"/>
      <c r="J601" s="243">
        <f>ROUND(I601*H601,1)</f>
        <v>0</v>
      </c>
      <c r="K601" s="239" t="s">
        <v>267</v>
      </c>
      <c r="L601" s="43"/>
      <c r="M601" s="244" t="s">
        <v>1</v>
      </c>
      <c r="N601" s="245" t="s">
        <v>48</v>
      </c>
      <c r="O601" s="86"/>
      <c r="P601" s="246">
        <f>O601*H601</f>
        <v>0</v>
      </c>
      <c r="Q601" s="246">
        <v>0</v>
      </c>
      <c r="R601" s="246">
        <f>Q601*H601</f>
        <v>0</v>
      </c>
      <c r="S601" s="246">
        <v>0</v>
      </c>
      <c r="T601" s="247">
        <f>S601*H601</f>
        <v>0</v>
      </c>
      <c r="AR601" s="248" t="s">
        <v>268</v>
      </c>
      <c r="AT601" s="248" t="s">
        <v>263</v>
      </c>
      <c r="AU601" s="248" t="s">
        <v>92</v>
      </c>
      <c r="AY601" s="17" t="s">
        <v>147</v>
      </c>
      <c r="BE601" s="249">
        <f>IF(N601="základní",J601,0)</f>
        <v>0</v>
      </c>
      <c r="BF601" s="249">
        <f>IF(N601="snížená",J601,0)</f>
        <v>0</v>
      </c>
      <c r="BG601" s="249">
        <f>IF(N601="zákl. přenesená",J601,0)</f>
        <v>0</v>
      </c>
      <c r="BH601" s="249">
        <f>IF(N601="sníž. přenesená",J601,0)</f>
        <v>0</v>
      </c>
      <c r="BI601" s="249">
        <f>IF(N601="nulová",J601,0)</f>
        <v>0</v>
      </c>
      <c r="BJ601" s="17" t="s">
        <v>37</v>
      </c>
      <c r="BK601" s="249">
        <f>ROUND(I601*H601,1)</f>
        <v>0</v>
      </c>
      <c r="BL601" s="17" t="s">
        <v>268</v>
      </c>
      <c r="BM601" s="248" t="s">
        <v>1048</v>
      </c>
    </row>
    <row r="602" spans="2:51" s="12" customFormat="1" ht="12">
      <c r="B602" s="250"/>
      <c r="C602" s="251"/>
      <c r="D602" s="252" t="s">
        <v>270</v>
      </c>
      <c r="E602" s="253" t="s">
        <v>166</v>
      </c>
      <c r="F602" s="254" t="s">
        <v>1049</v>
      </c>
      <c r="G602" s="251"/>
      <c r="H602" s="255">
        <v>17.6</v>
      </c>
      <c r="I602" s="256"/>
      <c r="J602" s="251"/>
      <c r="K602" s="251"/>
      <c r="L602" s="257"/>
      <c r="M602" s="258"/>
      <c r="N602" s="259"/>
      <c r="O602" s="259"/>
      <c r="P602" s="259"/>
      <c r="Q602" s="259"/>
      <c r="R602" s="259"/>
      <c r="S602" s="259"/>
      <c r="T602" s="260"/>
      <c r="AT602" s="261" t="s">
        <v>270</v>
      </c>
      <c r="AU602" s="261" t="s">
        <v>92</v>
      </c>
      <c r="AV602" s="12" t="s">
        <v>92</v>
      </c>
      <c r="AW602" s="12" t="s">
        <v>36</v>
      </c>
      <c r="AX602" s="12" t="s">
        <v>37</v>
      </c>
      <c r="AY602" s="261" t="s">
        <v>147</v>
      </c>
    </row>
    <row r="603" spans="2:65" s="1" customFormat="1" ht="21.6" customHeight="1">
      <c r="B603" s="38"/>
      <c r="C603" s="237" t="s">
        <v>1050</v>
      </c>
      <c r="D603" s="237" t="s">
        <v>263</v>
      </c>
      <c r="E603" s="238" t="s">
        <v>1051</v>
      </c>
      <c r="F603" s="239" t="s">
        <v>1052</v>
      </c>
      <c r="G603" s="240" t="s">
        <v>377</v>
      </c>
      <c r="H603" s="241">
        <v>151.96</v>
      </c>
      <c r="I603" s="242"/>
      <c r="J603" s="243">
        <f>ROUND(I603*H603,1)</f>
        <v>0</v>
      </c>
      <c r="K603" s="239" t="s">
        <v>267</v>
      </c>
      <c r="L603" s="43"/>
      <c r="M603" s="244" t="s">
        <v>1</v>
      </c>
      <c r="N603" s="245" t="s">
        <v>48</v>
      </c>
      <c r="O603" s="86"/>
      <c r="P603" s="246">
        <f>O603*H603</f>
        <v>0</v>
      </c>
      <c r="Q603" s="246">
        <v>0</v>
      </c>
      <c r="R603" s="246">
        <f>Q603*H603</f>
        <v>0</v>
      </c>
      <c r="S603" s="246">
        <v>0</v>
      </c>
      <c r="T603" s="247">
        <f>S603*H603</f>
        <v>0</v>
      </c>
      <c r="AR603" s="248" t="s">
        <v>268</v>
      </c>
      <c r="AT603" s="248" t="s">
        <v>263</v>
      </c>
      <c r="AU603" s="248" t="s">
        <v>92</v>
      </c>
      <c r="AY603" s="17" t="s">
        <v>147</v>
      </c>
      <c r="BE603" s="249">
        <f>IF(N603="základní",J603,0)</f>
        <v>0</v>
      </c>
      <c r="BF603" s="249">
        <f>IF(N603="snížená",J603,0)</f>
        <v>0</v>
      </c>
      <c r="BG603" s="249">
        <f>IF(N603="zákl. přenesená",J603,0)</f>
        <v>0</v>
      </c>
      <c r="BH603" s="249">
        <f>IF(N603="sníž. přenesená",J603,0)</f>
        <v>0</v>
      </c>
      <c r="BI603" s="249">
        <f>IF(N603="nulová",J603,0)</f>
        <v>0</v>
      </c>
      <c r="BJ603" s="17" t="s">
        <v>37</v>
      </c>
      <c r="BK603" s="249">
        <f>ROUND(I603*H603,1)</f>
        <v>0</v>
      </c>
      <c r="BL603" s="17" t="s">
        <v>268</v>
      </c>
      <c r="BM603" s="248" t="s">
        <v>1053</v>
      </c>
    </row>
    <row r="604" spans="2:51" s="14" customFormat="1" ht="12">
      <c r="B604" s="273"/>
      <c r="C604" s="274"/>
      <c r="D604" s="252" t="s">
        <v>270</v>
      </c>
      <c r="E604" s="275" t="s">
        <v>1</v>
      </c>
      <c r="F604" s="276" t="s">
        <v>1054</v>
      </c>
      <c r="G604" s="274"/>
      <c r="H604" s="275" t="s">
        <v>1</v>
      </c>
      <c r="I604" s="277"/>
      <c r="J604" s="274"/>
      <c r="K604" s="274"/>
      <c r="L604" s="278"/>
      <c r="M604" s="279"/>
      <c r="N604" s="280"/>
      <c r="O604" s="280"/>
      <c r="P604" s="280"/>
      <c r="Q604" s="280"/>
      <c r="R604" s="280"/>
      <c r="S604" s="280"/>
      <c r="T604" s="281"/>
      <c r="AT604" s="282" t="s">
        <v>270</v>
      </c>
      <c r="AU604" s="282" t="s">
        <v>92</v>
      </c>
      <c r="AV604" s="14" t="s">
        <v>37</v>
      </c>
      <c r="AW604" s="14" t="s">
        <v>36</v>
      </c>
      <c r="AX604" s="14" t="s">
        <v>83</v>
      </c>
      <c r="AY604" s="282" t="s">
        <v>147</v>
      </c>
    </row>
    <row r="605" spans="2:51" s="12" customFormat="1" ht="12">
      <c r="B605" s="250"/>
      <c r="C605" s="251"/>
      <c r="D605" s="252" t="s">
        <v>270</v>
      </c>
      <c r="E605" s="253" t="s">
        <v>1</v>
      </c>
      <c r="F605" s="254" t="s">
        <v>1055</v>
      </c>
      <c r="G605" s="251"/>
      <c r="H605" s="255">
        <v>393.071</v>
      </c>
      <c r="I605" s="256"/>
      <c r="J605" s="251"/>
      <c r="K605" s="251"/>
      <c r="L605" s="257"/>
      <c r="M605" s="258"/>
      <c r="N605" s="259"/>
      <c r="O605" s="259"/>
      <c r="P605" s="259"/>
      <c r="Q605" s="259"/>
      <c r="R605" s="259"/>
      <c r="S605" s="259"/>
      <c r="T605" s="260"/>
      <c r="AT605" s="261" t="s">
        <v>270</v>
      </c>
      <c r="AU605" s="261" t="s">
        <v>92</v>
      </c>
      <c r="AV605" s="12" t="s">
        <v>92</v>
      </c>
      <c r="AW605" s="12" t="s">
        <v>36</v>
      </c>
      <c r="AX605" s="12" t="s">
        <v>83</v>
      </c>
      <c r="AY605" s="261" t="s">
        <v>147</v>
      </c>
    </row>
    <row r="606" spans="2:51" s="12" customFormat="1" ht="12">
      <c r="B606" s="250"/>
      <c r="C606" s="251"/>
      <c r="D606" s="252" t="s">
        <v>270</v>
      </c>
      <c r="E606" s="253" t="s">
        <v>1</v>
      </c>
      <c r="F606" s="254" t="s">
        <v>1056</v>
      </c>
      <c r="G606" s="251"/>
      <c r="H606" s="255">
        <v>-241.111</v>
      </c>
      <c r="I606" s="256"/>
      <c r="J606" s="251"/>
      <c r="K606" s="251"/>
      <c r="L606" s="257"/>
      <c r="M606" s="258"/>
      <c r="N606" s="259"/>
      <c r="O606" s="259"/>
      <c r="P606" s="259"/>
      <c r="Q606" s="259"/>
      <c r="R606" s="259"/>
      <c r="S606" s="259"/>
      <c r="T606" s="260"/>
      <c r="AT606" s="261" t="s">
        <v>270</v>
      </c>
      <c r="AU606" s="261" t="s">
        <v>92</v>
      </c>
      <c r="AV606" s="12" t="s">
        <v>92</v>
      </c>
      <c r="AW606" s="12" t="s">
        <v>36</v>
      </c>
      <c r="AX606" s="12" t="s">
        <v>83</v>
      </c>
      <c r="AY606" s="261" t="s">
        <v>147</v>
      </c>
    </row>
    <row r="607" spans="2:51" s="13" customFormat="1" ht="12">
      <c r="B607" s="262"/>
      <c r="C607" s="263"/>
      <c r="D607" s="252" t="s">
        <v>270</v>
      </c>
      <c r="E607" s="264" t="s">
        <v>1</v>
      </c>
      <c r="F607" s="265" t="s">
        <v>272</v>
      </c>
      <c r="G607" s="263"/>
      <c r="H607" s="266">
        <v>151.96</v>
      </c>
      <c r="I607" s="267"/>
      <c r="J607" s="263"/>
      <c r="K607" s="263"/>
      <c r="L607" s="268"/>
      <c r="M607" s="269"/>
      <c r="N607" s="270"/>
      <c r="O607" s="270"/>
      <c r="P607" s="270"/>
      <c r="Q607" s="270"/>
      <c r="R607" s="270"/>
      <c r="S607" s="270"/>
      <c r="T607" s="271"/>
      <c r="AT607" s="272" t="s">
        <v>270</v>
      </c>
      <c r="AU607" s="272" t="s">
        <v>92</v>
      </c>
      <c r="AV607" s="13" t="s">
        <v>268</v>
      </c>
      <c r="AW607" s="13" t="s">
        <v>36</v>
      </c>
      <c r="AX607" s="13" t="s">
        <v>37</v>
      </c>
      <c r="AY607" s="272" t="s">
        <v>147</v>
      </c>
    </row>
    <row r="608" spans="2:65" s="1" customFormat="1" ht="32.4" customHeight="1">
      <c r="B608" s="38"/>
      <c r="C608" s="237" t="s">
        <v>1057</v>
      </c>
      <c r="D608" s="237" t="s">
        <v>263</v>
      </c>
      <c r="E608" s="238" t="s">
        <v>1058</v>
      </c>
      <c r="F608" s="239" t="s">
        <v>1059</v>
      </c>
      <c r="G608" s="240" t="s">
        <v>377</v>
      </c>
      <c r="H608" s="241">
        <v>223.511</v>
      </c>
      <c r="I608" s="242"/>
      <c r="J608" s="243">
        <f>ROUND(I608*H608,1)</f>
        <v>0</v>
      </c>
      <c r="K608" s="239" t="s">
        <v>267</v>
      </c>
      <c r="L608" s="43"/>
      <c r="M608" s="244" t="s">
        <v>1</v>
      </c>
      <c r="N608" s="245" t="s">
        <v>48</v>
      </c>
      <c r="O608" s="86"/>
      <c r="P608" s="246">
        <f>O608*H608</f>
        <v>0</v>
      </c>
      <c r="Q608" s="246">
        <v>0</v>
      </c>
      <c r="R608" s="246">
        <f>Q608*H608</f>
        <v>0</v>
      </c>
      <c r="S608" s="246">
        <v>0</v>
      </c>
      <c r="T608" s="247">
        <f>S608*H608</f>
        <v>0</v>
      </c>
      <c r="AR608" s="248" t="s">
        <v>268</v>
      </c>
      <c r="AT608" s="248" t="s">
        <v>263</v>
      </c>
      <c r="AU608" s="248" t="s">
        <v>92</v>
      </c>
      <c r="AY608" s="17" t="s">
        <v>147</v>
      </c>
      <c r="BE608" s="249">
        <f>IF(N608="základní",J608,0)</f>
        <v>0</v>
      </c>
      <c r="BF608" s="249">
        <f>IF(N608="snížená",J608,0)</f>
        <v>0</v>
      </c>
      <c r="BG608" s="249">
        <f>IF(N608="zákl. přenesená",J608,0)</f>
        <v>0</v>
      </c>
      <c r="BH608" s="249">
        <f>IF(N608="sníž. přenesená",J608,0)</f>
        <v>0</v>
      </c>
      <c r="BI608" s="249">
        <f>IF(N608="nulová",J608,0)</f>
        <v>0</v>
      </c>
      <c r="BJ608" s="17" t="s">
        <v>37</v>
      </c>
      <c r="BK608" s="249">
        <f>ROUND(I608*H608,1)</f>
        <v>0</v>
      </c>
      <c r="BL608" s="17" t="s">
        <v>268</v>
      </c>
      <c r="BM608" s="248" t="s">
        <v>1060</v>
      </c>
    </row>
    <row r="609" spans="2:51" s="12" customFormat="1" ht="12">
      <c r="B609" s="250"/>
      <c r="C609" s="251"/>
      <c r="D609" s="252" t="s">
        <v>270</v>
      </c>
      <c r="E609" s="253" t="s">
        <v>164</v>
      </c>
      <c r="F609" s="254" t="s">
        <v>1061</v>
      </c>
      <c r="G609" s="251"/>
      <c r="H609" s="255">
        <v>223.511</v>
      </c>
      <c r="I609" s="256"/>
      <c r="J609" s="251"/>
      <c r="K609" s="251"/>
      <c r="L609" s="257"/>
      <c r="M609" s="258"/>
      <c r="N609" s="259"/>
      <c r="O609" s="259"/>
      <c r="P609" s="259"/>
      <c r="Q609" s="259"/>
      <c r="R609" s="259"/>
      <c r="S609" s="259"/>
      <c r="T609" s="260"/>
      <c r="AT609" s="261" t="s">
        <v>270</v>
      </c>
      <c r="AU609" s="261" t="s">
        <v>92</v>
      </c>
      <c r="AV609" s="12" t="s">
        <v>92</v>
      </c>
      <c r="AW609" s="12" t="s">
        <v>36</v>
      </c>
      <c r="AX609" s="12" t="s">
        <v>37</v>
      </c>
      <c r="AY609" s="261" t="s">
        <v>147</v>
      </c>
    </row>
    <row r="610" spans="2:63" s="10" customFormat="1" ht="25.9" customHeight="1">
      <c r="B610" s="207"/>
      <c r="C610" s="208"/>
      <c r="D610" s="209" t="s">
        <v>82</v>
      </c>
      <c r="E610" s="210" t="s">
        <v>1062</v>
      </c>
      <c r="F610" s="210" t="s">
        <v>1063</v>
      </c>
      <c r="G610" s="208"/>
      <c r="H610" s="208"/>
      <c r="I610" s="211"/>
      <c r="J610" s="212">
        <f>BK610</f>
        <v>0</v>
      </c>
      <c r="K610" s="208"/>
      <c r="L610" s="213"/>
      <c r="M610" s="231"/>
      <c r="N610" s="232"/>
      <c r="O610" s="232"/>
      <c r="P610" s="233">
        <f>P611+P638+P643+P659</f>
        <v>0</v>
      </c>
      <c r="Q610" s="232"/>
      <c r="R610" s="233">
        <f>R611+R638+R643+R659</f>
        <v>9.355570969999999</v>
      </c>
      <c r="S610" s="232"/>
      <c r="T610" s="234">
        <f>T611+T638+T643+T659</f>
        <v>0</v>
      </c>
      <c r="AR610" s="218" t="s">
        <v>92</v>
      </c>
      <c r="AT610" s="219" t="s">
        <v>82</v>
      </c>
      <c r="AU610" s="219" t="s">
        <v>83</v>
      </c>
      <c r="AY610" s="218" t="s">
        <v>147</v>
      </c>
      <c r="BK610" s="220">
        <f>BK611+BK638+BK643+BK659</f>
        <v>0</v>
      </c>
    </row>
    <row r="611" spans="2:63" s="10" customFormat="1" ht="22.8" customHeight="1">
      <c r="B611" s="207"/>
      <c r="C611" s="208"/>
      <c r="D611" s="209" t="s">
        <v>82</v>
      </c>
      <c r="E611" s="235" t="s">
        <v>1064</v>
      </c>
      <c r="F611" s="235" t="s">
        <v>1065</v>
      </c>
      <c r="G611" s="208"/>
      <c r="H611" s="208"/>
      <c r="I611" s="211"/>
      <c r="J611" s="236">
        <f>BK611</f>
        <v>0</v>
      </c>
      <c r="K611" s="208"/>
      <c r="L611" s="213"/>
      <c r="M611" s="231"/>
      <c r="N611" s="232"/>
      <c r="O611" s="232"/>
      <c r="P611" s="233">
        <f>SUM(P612:P637)</f>
        <v>0</v>
      </c>
      <c r="Q611" s="232"/>
      <c r="R611" s="233">
        <f>SUM(R612:R637)</f>
        <v>0.05</v>
      </c>
      <c r="S611" s="232"/>
      <c r="T611" s="234">
        <f>SUM(T612:T637)</f>
        <v>0</v>
      </c>
      <c r="AR611" s="218" t="s">
        <v>92</v>
      </c>
      <c r="AT611" s="219" t="s">
        <v>82</v>
      </c>
      <c r="AU611" s="219" t="s">
        <v>37</v>
      </c>
      <c r="AY611" s="218" t="s">
        <v>147</v>
      </c>
      <c r="BK611" s="220">
        <f>SUM(BK612:BK637)</f>
        <v>0</v>
      </c>
    </row>
    <row r="612" spans="2:65" s="1" customFormat="1" ht="21.6" customHeight="1">
      <c r="B612" s="38"/>
      <c r="C612" s="237" t="s">
        <v>1066</v>
      </c>
      <c r="D612" s="237" t="s">
        <v>263</v>
      </c>
      <c r="E612" s="238" t="s">
        <v>1067</v>
      </c>
      <c r="F612" s="239" t="s">
        <v>1068</v>
      </c>
      <c r="G612" s="240" t="s">
        <v>266</v>
      </c>
      <c r="H612" s="241">
        <v>78.072</v>
      </c>
      <c r="I612" s="242"/>
      <c r="J612" s="243">
        <f>ROUND(I612*H612,1)</f>
        <v>0</v>
      </c>
      <c r="K612" s="239" t="s">
        <v>267</v>
      </c>
      <c r="L612" s="43"/>
      <c r="M612" s="244" t="s">
        <v>1</v>
      </c>
      <c r="N612" s="245" t="s">
        <v>48</v>
      </c>
      <c r="O612" s="86"/>
      <c r="P612" s="246">
        <f>O612*H612</f>
        <v>0</v>
      </c>
      <c r="Q612" s="246">
        <v>0</v>
      </c>
      <c r="R612" s="246">
        <f>Q612*H612</f>
        <v>0</v>
      </c>
      <c r="S612" s="246">
        <v>0</v>
      </c>
      <c r="T612" s="247">
        <f>S612*H612</f>
        <v>0</v>
      </c>
      <c r="AR612" s="248" t="s">
        <v>363</v>
      </c>
      <c r="AT612" s="248" t="s">
        <v>263</v>
      </c>
      <c r="AU612" s="248" t="s">
        <v>92</v>
      </c>
      <c r="AY612" s="17" t="s">
        <v>147</v>
      </c>
      <c r="BE612" s="249">
        <f>IF(N612="základní",J612,0)</f>
        <v>0</v>
      </c>
      <c r="BF612" s="249">
        <f>IF(N612="snížená",J612,0)</f>
        <v>0</v>
      </c>
      <c r="BG612" s="249">
        <f>IF(N612="zákl. přenesená",J612,0)</f>
        <v>0</v>
      </c>
      <c r="BH612" s="249">
        <f>IF(N612="sníž. přenesená",J612,0)</f>
        <v>0</v>
      </c>
      <c r="BI612" s="249">
        <f>IF(N612="nulová",J612,0)</f>
        <v>0</v>
      </c>
      <c r="BJ612" s="17" t="s">
        <v>37</v>
      </c>
      <c r="BK612" s="249">
        <f>ROUND(I612*H612,1)</f>
        <v>0</v>
      </c>
      <c r="BL612" s="17" t="s">
        <v>363</v>
      </c>
      <c r="BM612" s="248" t="s">
        <v>1069</v>
      </c>
    </row>
    <row r="613" spans="2:51" s="14" customFormat="1" ht="12">
      <c r="B613" s="273"/>
      <c r="C613" s="274"/>
      <c r="D613" s="252" t="s">
        <v>270</v>
      </c>
      <c r="E613" s="275" t="s">
        <v>1</v>
      </c>
      <c r="F613" s="276" t="s">
        <v>1070</v>
      </c>
      <c r="G613" s="274"/>
      <c r="H613" s="275" t="s">
        <v>1</v>
      </c>
      <c r="I613" s="277"/>
      <c r="J613" s="274"/>
      <c r="K613" s="274"/>
      <c r="L613" s="278"/>
      <c r="M613" s="279"/>
      <c r="N613" s="280"/>
      <c r="O613" s="280"/>
      <c r="P613" s="280"/>
      <c r="Q613" s="280"/>
      <c r="R613" s="280"/>
      <c r="S613" s="280"/>
      <c r="T613" s="281"/>
      <c r="AT613" s="282" t="s">
        <v>270</v>
      </c>
      <c r="AU613" s="282" t="s">
        <v>92</v>
      </c>
      <c r="AV613" s="14" t="s">
        <v>37</v>
      </c>
      <c r="AW613" s="14" t="s">
        <v>36</v>
      </c>
      <c r="AX613" s="14" t="s">
        <v>83</v>
      </c>
      <c r="AY613" s="282" t="s">
        <v>147</v>
      </c>
    </row>
    <row r="614" spans="2:51" s="14" customFormat="1" ht="12">
      <c r="B614" s="273"/>
      <c r="C614" s="274"/>
      <c r="D614" s="252" t="s">
        <v>270</v>
      </c>
      <c r="E614" s="275" t="s">
        <v>1</v>
      </c>
      <c r="F614" s="276" t="s">
        <v>1071</v>
      </c>
      <c r="G614" s="274"/>
      <c r="H614" s="275" t="s">
        <v>1</v>
      </c>
      <c r="I614" s="277"/>
      <c r="J614" s="274"/>
      <c r="K614" s="274"/>
      <c r="L614" s="278"/>
      <c r="M614" s="279"/>
      <c r="N614" s="280"/>
      <c r="O614" s="280"/>
      <c r="P614" s="280"/>
      <c r="Q614" s="280"/>
      <c r="R614" s="280"/>
      <c r="S614" s="280"/>
      <c r="T614" s="281"/>
      <c r="AT614" s="282" t="s">
        <v>270</v>
      </c>
      <c r="AU614" s="282" t="s">
        <v>92</v>
      </c>
      <c r="AV614" s="14" t="s">
        <v>37</v>
      </c>
      <c r="AW614" s="14" t="s">
        <v>36</v>
      </c>
      <c r="AX614" s="14" t="s">
        <v>83</v>
      </c>
      <c r="AY614" s="282" t="s">
        <v>147</v>
      </c>
    </row>
    <row r="615" spans="2:51" s="12" customFormat="1" ht="12">
      <c r="B615" s="250"/>
      <c r="C615" s="251"/>
      <c r="D615" s="252" t="s">
        <v>270</v>
      </c>
      <c r="E615" s="253" t="s">
        <v>1</v>
      </c>
      <c r="F615" s="254" t="s">
        <v>1072</v>
      </c>
      <c r="G615" s="251"/>
      <c r="H615" s="255">
        <v>30.112</v>
      </c>
      <c r="I615" s="256"/>
      <c r="J615" s="251"/>
      <c r="K615" s="251"/>
      <c r="L615" s="257"/>
      <c r="M615" s="258"/>
      <c r="N615" s="259"/>
      <c r="O615" s="259"/>
      <c r="P615" s="259"/>
      <c r="Q615" s="259"/>
      <c r="R615" s="259"/>
      <c r="S615" s="259"/>
      <c r="T615" s="260"/>
      <c r="AT615" s="261" t="s">
        <v>270</v>
      </c>
      <c r="AU615" s="261" t="s">
        <v>92</v>
      </c>
      <c r="AV615" s="12" t="s">
        <v>92</v>
      </c>
      <c r="AW615" s="12" t="s">
        <v>36</v>
      </c>
      <c r="AX615" s="12" t="s">
        <v>83</v>
      </c>
      <c r="AY615" s="261" t="s">
        <v>147</v>
      </c>
    </row>
    <row r="616" spans="2:51" s="14" customFormat="1" ht="12">
      <c r="B616" s="273"/>
      <c r="C616" s="274"/>
      <c r="D616" s="252" t="s">
        <v>270</v>
      </c>
      <c r="E616" s="275" t="s">
        <v>1</v>
      </c>
      <c r="F616" s="276" t="s">
        <v>1073</v>
      </c>
      <c r="G616" s="274"/>
      <c r="H616" s="275" t="s">
        <v>1</v>
      </c>
      <c r="I616" s="277"/>
      <c r="J616" s="274"/>
      <c r="K616" s="274"/>
      <c r="L616" s="278"/>
      <c r="M616" s="279"/>
      <c r="N616" s="280"/>
      <c r="O616" s="280"/>
      <c r="P616" s="280"/>
      <c r="Q616" s="280"/>
      <c r="R616" s="280"/>
      <c r="S616" s="280"/>
      <c r="T616" s="281"/>
      <c r="AT616" s="282" t="s">
        <v>270</v>
      </c>
      <c r="AU616" s="282" t="s">
        <v>92</v>
      </c>
      <c r="AV616" s="14" t="s">
        <v>37</v>
      </c>
      <c r="AW616" s="14" t="s">
        <v>36</v>
      </c>
      <c r="AX616" s="14" t="s">
        <v>83</v>
      </c>
      <c r="AY616" s="282" t="s">
        <v>147</v>
      </c>
    </row>
    <row r="617" spans="2:51" s="12" customFormat="1" ht="12">
      <c r="B617" s="250"/>
      <c r="C617" s="251"/>
      <c r="D617" s="252" t="s">
        <v>270</v>
      </c>
      <c r="E617" s="253" t="s">
        <v>1</v>
      </c>
      <c r="F617" s="254" t="s">
        <v>1074</v>
      </c>
      <c r="G617" s="251"/>
      <c r="H617" s="255">
        <v>42.388</v>
      </c>
      <c r="I617" s="256"/>
      <c r="J617" s="251"/>
      <c r="K617" s="251"/>
      <c r="L617" s="257"/>
      <c r="M617" s="258"/>
      <c r="N617" s="259"/>
      <c r="O617" s="259"/>
      <c r="P617" s="259"/>
      <c r="Q617" s="259"/>
      <c r="R617" s="259"/>
      <c r="S617" s="259"/>
      <c r="T617" s="260"/>
      <c r="AT617" s="261" t="s">
        <v>270</v>
      </c>
      <c r="AU617" s="261" t="s">
        <v>92</v>
      </c>
      <c r="AV617" s="12" t="s">
        <v>92</v>
      </c>
      <c r="AW617" s="12" t="s">
        <v>36</v>
      </c>
      <c r="AX617" s="12" t="s">
        <v>83</v>
      </c>
      <c r="AY617" s="261" t="s">
        <v>147</v>
      </c>
    </row>
    <row r="618" spans="2:51" s="14" customFormat="1" ht="12">
      <c r="B618" s="273"/>
      <c r="C618" s="274"/>
      <c r="D618" s="252" t="s">
        <v>270</v>
      </c>
      <c r="E618" s="275" t="s">
        <v>1</v>
      </c>
      <c r="F618" s="276" t="s">
        <v>1075</v>
      </c>
      <c r="G618" s="274"/>
      <c r="H618" s="275" t="s">
        <v>1</v>
      </c>
      <c r="I618" s="277"/>
      <c r="J618" s="274"/>
      <c r="K618" s="274"/>
      <c r="L618" s="278"/>
      <c r="M618" s="279"/>
      <c r="N618" s="280"/>
      <c r="O618" s="280"/>
      <c r="P618" s="280"/>
      <c r="Q618" s="280"/>
      <c r="R618" s="280"/>
      <c r="S618" s="280"/>
      <c r="T618" s="281"/>
      <c r="AT618" s="282" t="s">
        <v>270</v>
      </c>
      <c r="AU618" s="282" t="s">
        <v>92</v>
      </c>
      <c r="AV618" s="14" t="s">
        <v>37</v>
      </c>
      <c r="AW618" s="14" t="s">
        <v>36</v>
      </c>
      <c r="AX618" s="14" t="s">
        <v>83</v>
      </c>
      <c r="AY618" s="282" t="s">
        <v>147</v>
      </c>
    </row>
    <row r="619" spans="2:51" s="12" customFormat="1" ht="12">
      <c r="B619" s="250"/>
      <c r="C619" s="251"/>
      <c r="D619" s="252" t="s">
        <v>270</v>
      </c>
      <c r="E619" s="253" t="s">
        <v>1</v>
      </c>
      <c r="F619" s="254" t="s">
        <v>1076</v>
      </c>
      <c r="G619" s="251"/>
      <c r="H619" s="255">
        <v>4.559</v>
      </c>
      <c r="I619" s="256"/>
      <c r="J619" s="251"/>
      <c r="K619" s="251"/>
      <c r="L619" s="257"/>
      <c r="M619" s="258"/>
      <c r="N619" s="259"/>
      <c r="O619" s="259"/>
      <c r="P619" s="259"/>
      <c r="Q619" s="259"/>
      <c r="R619" s="259"/>
      <c r="S619" s="259"/>
      <c r="T619" s="260"/>
      <c r="AT619" s="261" t="s">
        <v>270</v>
      </c>
      <c r="AU619" s="261" t="s">
        <v>92</v>
      </c>
      <c r="AV619" s="12" t="s">
        <v>92</v>
      </c>
      <c r="AW619" s="12" t="s">
        <v>36</v>
      </c>
      <c r="AX619" s="12" t="s">
        <v>83</v>
      </c>
      <c r="AY619" s="261" t="s">
        <v>147</v>
      </c>
    </row>
    <row r="620" spans="2:51" s="14" customFormat="1" ht="12">
      <c r="B620" s="273"/>
      <c r="C620" s="274"/>
      <c r="D620" s="252" t="s">
        <v>270</v>
      </c>
      <c r="E620" s="275" t="s">
        <v>1</v>
      </c>
      <c r="F620" s="276" t="s">
        <v>1077</v>
      </c>
      <c r="G620" s="274"/>
      <c r="H620" s="275" t="s">
        <v>1</v>
      </c>
      <c r="I620" s="277"/>
      <c r="J620" s="274"/>
      <c r="K620" s="274"/>
      <c r="L620" s="278"/>
      <c r="M620" s="279"/>
      <c r="N620" s="280"/>
      <c r="O620" s="280"/>
      <c r="P620" s="280"/>
      <c r="Q620" s="280"/>
      <c r="R620" s="280"/>
      <c r="S620" s="280"/>
      <c r="T620" s="281"/>
      <c r="AT620" s="282" t="s">
        <v>270</v>
      </c>
      <c r="AU620" s="282" t="s">
        <v>92</v>
      </c>
      <c r="AV620" s="14" t="s">
        <v>37</v>
      </c>
      <c r="AW620" s="14" t="s">
        <v>36</v>
      </c>
      <c r="AX620" s="14" t="s">
        <v>83</v>
      </c>
      <c r="AY620" s="282" t="s">
        <v>147</v>
      </c>
    </row>
    <row r="621" spans="2:51" s="12" customFormat="1" ht="12">
      <c r="B621" s="250"/>
      <c r="C621" s="251"/>
      <c r="D621" s="252" t="s">
        <v>270</v>
      </c>
      <c r="E621" s="253" t="s">
        <v>1</v>
      </c>
      <c r="F621" s="254" t="s">
        <v>1078</v>
      </c>
      <c r="G621" s="251"/>
      <c r="H621" s="255">
        <v>1.013</v>
      </c>
      <c r="I621" s="256"/>
      <c r="J621" s="251"/>
      <c r="K621" s="251"/>
      <c r="L621" s="257"/>
      <c r="M621" s="258"/>
      <c r="N621" s="259"/>
      <c r="O621" s="259"/>
      <c r="P621" s="259"/>
      <c r="Q621" s="259"/>
      <c r="R621" s="259"/>
      <c r="S621" s="259"/>
      <c r="T621" s="260"/>
      <c r="AT621" s="261" t="s">
        <v>270</v>
      </c>
      <c r="AU621" s="261" t="s">
        <v>92</v>
      </c>
      <c r="AV621" s="12" t="s">
        <v>92</v>
      </c>
      <c r="AW621" s="12" t="s">
        <v>36</v>
      </c>
      <c r="AX621" s="12" t="s">
        <v>83</v>
      </c>
      <c r="AY621" s="261" t="s">
        <v>147</v>
      </c>
    </row>
    <row r="622" spans="2:51" s="13" customFormat="1" ht="12">
      <c r="B622" s="262"/>
      <c r="C622" s="263"/>
      <c r="D622" s="252" t="s">
        <v>270</v>
      </c>
      <c r="E622" s="264" t="s">
        <v>1079</v>
      </c>
      <c r="F622" s="265" t="s">
        <v>272</v>
      </c>
      <c r="G622" s="263"/>
      <c r="H622" s="266">
        <v>78.072</v>
      </c>
      <c r="I622" s="267"/>
      <c r="J622" s="263"/>
      <c r="K622" s="263"/>
      <c r="L622" s="268"/>
      <c r="M622" s="269"/>
      <c r="N622" s="270"/>
      <c r="O622" s="270"/>
      <c r="P622" s="270"/>
      <c r="Q622" s="270"/>
      <c r="R622" s="270"/>
      <c r="S622" s="270"/>
      <c r="T622" s="271"/>
      <c r="AT622" s="272" t="s">
        <v>270</v>
      </c>
      <c r="AU622" s="272" t="s">
        <v>92</v>
      </c>
      <c r="AV622" s="13" t="s">
        <v>268</v>
      </c>
      <c r="AW622" s="13" t="s">
        <v>36</v>
      </c>
      <c r="AX622" s="13" t="s">
        <v>37</v>
      </c>
      <c r="AY622" s="272" t="s">
        <v>147</v>
      </c>
    </row>
    <row r="623" spans="2:65" s="1" customFormat="1" ht="14.4" customHeight="1">
      <c r="B623" s="38"/>
      <c r="C623" s="294" t="s">
        <v>1080</v>
      </c>
      <c r="D623" s="294" t="s">
        <v>473</v>
      </c>
      <c r="E623" s="295" t="s">
        <v>1081</v>
      </c>
      <c r="F623" s="296" t="s">
        <v>1082</v>
      </c>
      <c r="G623" s="297" t="s">
        <v>1083</v>
      </c>
      <c r="H623" s="298">
        <v>10</v>
      </c>
      <c r="I623" s="299"/>
      <c r="J623" s="300">
        <f>ROUND(I623*H623,1)</f>
        <v>0</v>
      </c>
      <c r="K623" s="296" t="s">
        <v>1</v>
      </c>
      <c r="L623" s="301"/>
      <c r="M623" s="302" t="s">
        <v>1</v>
      </c>
      <c r="N623" s="303" t="s">
        <v>48</v>
      </c>
      <c r="O623" s="86"/>
      <c r="P623" s="246">
        <f>O623*H623</f>
        <v>0</v>
      </c>
      <c r="Q623" s="246">
        <v>0.005</v>
      </c>
      <c r="R623" s="246">
        <f>Q623*H623</f>
        <v>0.05</v>
      </c>
      <c r="S623" s="246">
        <v>0</v>
      </c>
      <c r="T623" s="247">
        <f>S623*H623</f>
        <v>0</v>
      </c>
      <c r="AR623" s="248" t="s">
        <v>472</v>
      </c>
      <c r="AT623" s="248" t="s">
        <v>473</v>
      </c>
      <c r="AU623" s="248" t="s">
        <v>92</v>
      </c>
      <c r="AY623" s="17" t="s">
        <v>147</v>
      </c>
      <c r="BE623" s="249">
        <f>IF(N623="základní",J623,0)</f>
        <v>0</v>
      </c>
      <c r="BF623" s="249">
        <f>IF(N623="snížená",J623,0)</f>
        <v>0</v>
      </c>
      <c r="BG623" s="249">
        <f>IF(N623="zákl. přenesená",J623,0)</f>
        <v>0</v>
      </c>
      <c r="BH623" s="249">
        <f>IF(N623="sníž. přenesená",J623,0)</f>
        <v>0</v>
      </c>
      <c r="BI623" s="249">
        <f>IF(N623="nulová",J623,0)</f>
        <v>0</v>
      </c>
      <c r="BJ623" s="17" t="s">
        <v>37</v>
      </c>
      <c r="BK623" s="249">
        <f>ROUND(I623*H623,1)</f>
        <v>0</v>
      </c>
      <c r="BL623" s="17" t="s">
        <v>363</v>
      </c>
      <c r="BM623" s="248" t="s">
        <v>1084</v>
      </c>
    </row>
    <row r="624" spans="2:51" s="14" customFormat="1" ht="12">
      <c r="B624" s="273"/>
      <c r="C624" s="274"/>
      <c r="D624" s="252" t="s">
        <v>270</v>
      </c>
      <c r="E624" s="275" t="s">
        <v>1</v>
      </c>
      <c r="F624" s="276" t="s">
        <v>1085</v>
      </c>
      <c r="G624" s="274"/>
      <c r="H624" s="275" t="s">
        <v>1</v>
      </c>
      <c r="I624" s="277"/>
      <c r="J624" s="274"/>
      <c r="K624" s="274"/>
      <c r="L624" s="278"/>
      <c r="M624" s="279"/>
      <c r="N624" s="280"/>
      <c r="O624" s="280"/>
      <c r="P624" s="280"/>
      <c r="Q624" s="280"/>
      <c r="R624" s="280"/>
      <c r="S624" s="280"/>
      <c r="T624" s="281"/>
      <c r="AT624" s="282" t="s">
        <v>270</v>
      </c>
      <c r="AU624" s="282" t="s">
        <v>92</v>
      </c>
      <c r="AV624" s="14" t="s">
        <v>37</v>
      </c>
      <c r="AW624" s="14" t="s">
        <v>36</v>
      </c>
      <c r="AX624" s="14" t="s">
        <v>83</v>
      </c>
      <c r="AY624" s="282" t="s">
        <v>147</v>
      </c>
    </row>
    <row r="625" spans="2:51" s="14" customFormat="1" ht="12">
      <c r="B625" s="273"/>
      <c r="C625" s="274"/>
      <c r="D625" s="252" t="s">
        <v>270</v>
      </c>
      <c r="E625" s="275" t="s">
        <v>1</v>
      </c>
      <c r="F625" s="276" t="s">
        <v>1086</v>
      </c>
      <c r="G625" s="274"/>
      <c r="H625" s="275" t="s">
        <v>1</v>
      </c>
      <c r="I625" s="277"/>
      <c r="J625" s="274"/>
      <c r="K625" s="274"/>
      <c r="L625" s="278"/>
      <c r="M625" s="279"/>
      <c r="N625" s="280"/>
      <c r="O625" s="280"/>
      <c r="P625" s="280"/>
      <c r="Q625" s="280"/>
      <c r="R625" s="280"/>
      <c r="S625" s="280"/>
      <c r="T625" s="281"/>
      <c r="AT625" s="282" t="s">
        <v>270</v>
      </c>
      <c r="AU625" s="282" t="s">
        <v>92</v>
      </c>
      <c r="AV625" s="14" t="s">
        <v>37</v>
      </c>
      <c r="AW625" s="14" t="s">
        <v>36</v>
      </c>
      <c r="AX625" s="14" t="s">
        <v>83</v>
      </c>
      <c r="AY625" s="282" t="s">
        <v>147</v>
      </c>
    </row>
    <row r="626" spans="2:51" s="14" customFormat="1" ht="12">
      <c r="B626" s="273"/>
      <c r="C626" s="274"/>
      <c r="D626" s="252" t="s">
        <v>270</v>
      </c>
      <c r="E626" s="275" t="s">
        <v>1</v>
      </c>
      <c r="F626" s="276" t="s">
        <v>1087</v>
      </c>
      <c r="G626" s="274"/>
      <c r="H626" s="275" t="s">
        <v>1</v>
      </c>
      <c r="I626" s="277"/>
      <c r="J626" s="274"/>
      <c r="K626" s="274"/>
      <c r="L626" s="278"/>
      <c r="M626" s="279"/>
      <c r="N626" s="280"/>
      <c r="O626" s="280"/>
      <c r="P626" s="280"/>
      <c r="Q626" s="280"/>
      <c r="R626" s="280"/>
      <c r="S626" s="280"/>
      <c r="T626" s="281"/>
      <c r="AT626" s="282" t="s">
        <v>270</v>
      </c>
      <c r="AU626" s="282" t="s">
        <v>92</v>
      </c>
      <c r="AV626" s="14" t="s">
        <v>37</v>
      </c>
      <c r="AW626" s="14" t="s">
        <v>36</v>
      </c>
      <c r="AX626" s="14" t="s">
        <v>83</v>
      </c>
      <c r="AY626" s="282" t="s">
        <v>147</v>
      </c>
    </row>
    <row r="627" spans="2:51" s="14" customFormat="1" ht="12">
      <c r="B627" s="273"/>
      <c r="C627" s="274"/>
      <c r="D627" s="252" t="s">
        <v>270</v>
      </c>
      <c r="E627" s="275" t="s">
        <v>1</v>
      </c>
      <c r="F627" s="276" t="s">
        <v>1088</v>
      </c>
      <c r="G627" s="274"/>
      <c r="H627" s="275" t="s">
        <v>1</v>
      </c>
      <c r="I627" s="277"/>
      <c r="J627" s="274"/>
      <c r="K627" s="274"/>
      <c r="L627" s="278"/>
      <c r="M627" s="279"/>
      <c r="N627" s="280"/>
      <c r="O627" s="280"/>
      <c r="P627" s="280"/>
      <c r="Q627" s="280"/>
      <c r="R627" s="280"/>
      <c r="S627" s="280"/>
      <c r="T627" s="281"/>
      <c r="AT627" s="282" t="s">
        <v>270</v>
      </c>
      <c r="AU627" s="282" t="s">
        <v>92</v>
      </c>
      <c r="AV627" s="14" t="s">
        <v>37</v>
      </c>
      <c r="AW627" s="14" t="s">
        <v>36</v>
      </c>
      <c r="AX627" s="14" t="s">
        <v>83</v>
      </c>
      <c r="AY627" s="282" t="s">
        <v>147</v>
      </c>
    </row>
    <row r="628" spans="2:51" s="14" customFormat="1" ht="12">
      <c r="B628" s="273"/>
      <c r="C628" s="274"/>
      <c r="D628" s="252" t="s">
        <v>270</v>
      </c>
      <c r="E628" s="275" t="s">
        <v>1</v>
      </c>
      <c r="F628" s="276" t="s">
        <v>1089</v>
      </c>
      <c r="G628" s="274"/>
      <c r="H628" s="275" t="s">
        <v>1</v>
      </c>
      <c r="I628" s="277"/>
      <c r="J628" s="274"/>
      <c r="K628" s="274"/>
      <c r="L628" s="278"/>
      <c r="M628" s="279"/>
      <c r="N628" s="280"/>
      <c r="O628" s="280"/>
      <c r="P628" s="280"/>
      <c r="Q628" s="280"/>
      <c r="R628" s="280"/>
      <c r="S628" s="280"/>
      <c r="T628" s="281"/>
      <c r="AT628" s="282" t="s">
        <v>270</v>
      </c>
      <c r="AU628" s="282" t="s">
        <v>92</v>
      </c>
      <c r="AV628" s="14" t="s">
        <v>37</v>
      </c>
      <c r="AW628" s="14" t="s">
        <v>36</v>
      </c>
      <c r="AX628" s="14" t="s">
        <v>83</v>
      </c>
      <c r="AY628" s="282" t="s">
        <v>147</v>
      </c>
    </row>
    <row r="629" spans="2:51" s="14" customFormat="1" ht="12">
      <c r="B629" s="273"/>
      <c r="C629" s="274"/>
      <c r="D629" s="252" t="s">
        <v>270</v>
      </c>
      <c r="E629" s="275" t="s">
        <v>1</v>
      </c>
      <c r="F629" s="276" t="s">
        <v>1090</v>
      </c>
      <c r="G629" s="274"/>
      <c r="H629" s="275" t="s">
        <v>1</v>
      </c>
      <c r="I629" s="277"/>
      <c r="J629" s="274"/>
      <c r="K629" s="274"/>
      <c r="L629" s="278"/>
      <c r="M629" s="279"/>
      <c r="N629" s="280"/>
      <c r="O629" s="280"/>
      <c r="P629" s="280"/>
      <c r="Q629" s="280"/>
      <c r="R629" s="280"/>
      <c r="S629" s="280"/>
      <c r="T629" s="281"/>
      <c r="AT629" s="282" t="s">
        <v>270</v>
      </c>
      <c r="AU629" s="282" t="s">
        <v>92</v>
      </c>
      <c r="AV629" s="14" t="s">
        <v>37</v>
      </c>
      <c r="AW629" s="14" t="s">
        <v>36</v>
      </c>
      <c r="AX629" s="14" t="s">
        <v>83</v>
      </c>
      <c r="AY629" s="282" t="s">
        <v>147</v>
      </c>
    </row>
    <row r="630" spans="2:51" s="14" customFormat="1" ht="12">
      <c r="B630" s="273"/>
      <c r="C630" s="274"/>
      <c r="D630" s="252" t="s">
        <v>270</v>
      </c>
      <c r="E630" s="275" t="s">
        <v>1</v>
      </c>
      <c r="F630" s="276" t="s">
        <v>1091</v>
      </c>
      <c r="G630" s="274"/>
      <c r="H630" s="275" t="s">
        <v>1</v>
      </c>
      <c r="I630" s="277"/>
      <c r="J630" s="274"/>
      <c r="K630" s="274"/>
      <c r="L630" s="278"/>
      <c r="M630" s="279"/>
      <c r="N630" s="280"/>
      <c r="O630" s="280"/>
      <c r="P630" s="280"/>
      <c r="Q630" s="280"/>
      <c r="R630" s="280"/>
      <c r="S630" s="280"/>
      <c r="T630" s="281"/>
      <c r="AT630" s="282" t="s">
        <v>270</v>
      </c>
      <c r="AU630" s="282" t="s">
        <v>92</v>
      </c>
      <c r="AV630" s="14" t="s">
        <v>37</v>
      </c>
      <c r="AW630" s="14" t="s">
        <v>36</v>
      </c>
      <c r="AX630" s="14" t="s">
        <v>83</v>
      </c>
      <c r="AY630" s="282" t="s">
        <v>147</v>
      </c>
    </row>
    <row r="631" spans="2:51" s="14" customFormat="1" ht="12">
      <c r="B631" s="273"/>
      <c r="C631" s="274"/>
      <c r="D631" s="252" t="s">
        <v>270</v>
      </c>
      <c r="E631" s="275" t="s">
        <v>1</v>
      </c>
      <c r="F631" s="276" t="s">
        <v>1092</v>
      </c>
      <c r="G631" s="274"/>
      <c r="H631" s="275" t="s">
        <v>1</v>
      </c>
      <c r="I631" s="277"/>
      <c r="J631" s="274"/>
      <c r="K631" s="274"/>
      <c r="L631" s="278"/>
      <c r="M631" s="279"/>
      <c r="N631" s="280"/>
      <c r="O631" s="280"/>
      <c r="P631" s="280"/>
      <c r="Q631" s="280"/>
      <c r="R631" s="280"/>
      <c r="S631" s="280"/>
      <c r="T631" s="281"/>
      <c r="AT631" s="282" t="s">
        <v>270</v>
      </c>
      <c r="AU631" s="282" t="s">
        <v>92</v>
      </c>
      <c r="AV631" s="14" t="s">
        <v>37</v>
      </c>
      <c r="AW631" s="14" t="s">
        <v>36</v>
      </c>
      <c r="AX631" s="14" t="s">
        <v>83</v>
      </c>
      <c r="AY631" s="282" t="s">
        <v>147</v>
      </c>
    </row>
    <row r="632" spans="2:51" s="14" customFormat="1" ht="12">
      <c r="B632" s="273"/>
      <c r="C632" s="274"/>
      <c r="D632" s="252" t="s">
        <v>270</v>
      </c>
      <c r="E632" s="275" t="s">
        <v>1</v>
      </c>
      <c r="F632" s="276" t="s">
        <v>1093</v>
      </c>
      <c r="G632" s="274"/>
      <c r="H632" s="275" t="s">
        <v>1</v>
      </c>
      <c r="I632" s="277"/>
      <c r="J632" s="274"/>
      <c r="K632" s="274"/>
      <c r="L632" s="278"/>
      <c r="M632" s="279"/>
      <c r="N632" s="280"/>
      <c r="O632" s="280"/>
      <c r="P632" s="280"/>
      <c r="Q632" s="280"/>
      <c r="R632" s="280"/>
      <c r="S632" s="280"/>
      <c r="T632" s="281"/>
      <c r="AT632" s="282" t="s">
        <v>270</v>
      </c>
      <c r="AU632" s="282" t="s">
        <v>92</v>
      </c>
      <c r="AV632" s="14" t="s">
        <v>37</v>
      </c>
      <c r="AW632" s="14" t="s">
        <v>36</v>
      </c>
      <c r="AX632" s="14" t="s">
        <v>83</v>
      </c>
      <c r="AY632" s="282" t="s">
        <v>147</v>
      </c>
    </row>
    <row r="633" spans="2:51" s="14" customFormat="1" ht="12">
      <c r="B633" s="273"/>
      <c r="C633" s="274"/>
      <c r="D633" s="252" t="s">
        <v>270</v>
      </c>
      <c r="E633" s="275" t="s">
        <v>1</v>
      </c>
      <c r="F633" s="276" t="s">
        <v>1094</v>
      </c>
      <c r="G633" s="274"/>
      <c r="H633" s="275" t="s">
        <v>1</v>
      </c>
      <c r="I633" s="277"/>
      <c r="J633" s="274"/>
      <c r="K633" s="274"/>
      <c r="L633" s="278"/>
      <c r="M633" s="279"/>
      <c r="N633" s="280"/>
      <c r="O633" s="280"/>
      <c r="P633" s="280"/>
      <c r="Q633" s="280"/>
      <c r="R633" s="280"/>
      <c r="S633" s="280"/>
      <c r="T633" s="281"/>
      <c r="AT633" s="282" t="s">
        <v>270</v>
      </c>
      <c r="AU633" s="282" t="s">
        <v>92</v>
      </c>
      <c r="AV633" s="14" t="s">
        <v>37</v>
      </c>
      <c r="AW633" s="14" t="s">
        <v>36</v>
      </c>
      <c r="AX633" s="14" t="s">
        <v>83</v>
      </c>
      <c r="AY633" s="282" t="s">
        <v>147</v>
      </c>
    </row>
    <row r="634" spans="2:51" s="14" customFormat="1" ht="12">
      <c r="B634" s="273"/>
      <c r="C634" s="274"/>
      <c r="D634" s="252" t="s">
        <v>270</v>
      </c>
      <c r="E634" s="275" t="s">
        <v>1</v>
      </c>
      <c r="F634" s="276" t="s">
        <v>1095</v>
      </c>
      <c r="G634" s="274"/>
      <c r="H634" s="275" t="s">
        <v>1</v>
      </c>
      <c r="I634" s="277"/>
      <c r="J634" s="274"/>
      <c r="K634" s="274"/>
      <c r="L634" s="278"/>
      <c r="M634" s="279"/>
      <c r="N634" s="280"/>
      <c r="O634" s="280"/>
      <c r="P634" s="280"/>
      <c r="Q634" s="280"/>
      <c r="R634" s="280"/>
      <c r="S634" s="280"/>
      <c r="T634" s="281"/>
      <c r="AT634" s="282" t="s">
        <v>270</v>
      </c>
      <c r="AU634" s="282" t="s">
        <v>92</v>
      </c>
      <c r="AV634" s="14" t="s">
        <v>37</v>
      </c>
      <c r="AW634" s="14" t="s">
        <v>36</v>
      </c>
      <c r="AX634" s="14" t="s">
        <v>83</v>
      </c>
      <c r="AY634" s="282" t="s">
        <v>147</v>
      </c>
    </row>
    <row r="635" spans="2:51" s="12" customFormat="1" ht="12">
      <c r="B635" s="250"/>
      <c r="C635" s="251"/>
      <c r="D635" s="252" t="s">
        <v>270</v>
      </c>
      <c r="E635" s="253" t="s">
        <v>1</v>
      </c>
      <c r="F635" s="254" t="s">
        <v>1096</v>
      </c>
      <c r="G635" s="251"/>
      <c r="H635" s="255">
        <v>10</v>
      </c>
      <c r="I635" s="256"/>
      <c r="J635" s="251"/>
      <c r="K635" s="251"/>
      <c r="L635" s="257"/>
      <c r="M635" s="258"/>
      <c r="N635" s="259"/>
      <c r="O635" s="259"/>
      <c r="P635" s="259"/>
      <c r="Q635" s="259"/>
      <c r="R635" s="259"/>
      <c r="S635" s="259"/>
      <c r="T635" s="260"/>
      <c r="AT635" s="261" t="s">
        <v>270</v>
      </c>
      <c r="AU635" s="261" t="s">
        <v>92</v>
      </c>
      <c r="AV635" s="12" t="s">
        <v>92</v>
      </c>
      <c r="AW635" s="12" t="s">
        <v>36</v>
      </c>
      <c r="AX635" s="12" t="s">
        <v>37</v>
      </c>
      <c r="AY635" s="261" t="s">
        <v>147</v>
      </c>
    </row>
    <row r="636" spans="2:65" s="1" customFormat="1" ht="21.6" customHeight="1">
      <c r="B636" s="38"/>
      <c r="C636" s="237" t="s">
        <v>1097</v>
      </c>
      <c r="D636" s="237" t="s">
        <v>263</v>
      </c>
      <c r="E636" s="238" t="s">
        <v>1098</v>
      </c>
      <c r="F636" s="239" t="s">
        <v>1099</v>
      </c>
      <c r="G636" s="240" t="s">
        <v>377</v>
      </c>
      <c r="H636" s="241">
        <v>0.05</v>
      </c>
      <c r="I636" s="242"/>
      <c r="J636" s="243">
        <f>ROUND(I636*H636,1)</f>
        <v>0</v>
      </c>
      <c r="K636" s="239" t="s">
        <v>267</v>
      </c>
      <c r="L636" s="43"/>
      <c r="M636" s="244" t="s">
        <v>1</v>
      </c>
      <c r="N636" s="245" t="s">
        <v>48</v>
      </c>
      <c r="O636" s="86"/>
      <c r="P636" s="246">
        <f>O636*H636</f>
        <v>0</v>
      </c>
      <c r="Q636" s="246">
        <v>0</v>
      </c>
      <c r="R636" s="246">
        <f>Q636*H636</f>
        <v>0</v>
      </c>
      <c r="S636" s="246">
        <v>0</v>
      </c>
      <c r="T636" s="247">
        <f>S636*H636</f>
        <v>0</v>
      </c>
      <c r="AR636" s="248" t="s">
        <v>363</v>
      </c>
      <c r="AT636" s="248" t="s">
        <v>263</v>
      </c>
      <c r="AU636" s="248" t="s">
        <v>92</v>
      </c>
      <c r="AY636" s="17" t="s">
        <v>147</v>
      </c>
      <c r="BE636" s="249">
        <f>IF(N636="základní",J636,0)</f>
        <v>0</v>
      </c>
      <c r="BF636" s="249">
        <f>IF(N636="snížená",J636,0)</f>
        <v>0</v>
      </c>
      <c r="BG636" s="249">
        <f>IF(N636="zákl. přenesená",J636,0)</f>
        <v>0</v>
      </c>
      <c r="BH636" s="249">
        <f>IF(N636="sníž. přenesená",J636,0)</f>
        <v>0</v>
      </c>
      <c r="BI636" s="249">
        <f>IF(N636="nulová",J636,0)</f>
        <v>0</v>
      </c>
      <c r="BJ636" s="17" t="s">
        <v>37</v>
      </c>
      <c r="BK636" s="249">
        <f>ROUND(I636*H636,1)</f>
        <v>0</v>
      </c>
      <c r="BL636" s="17" t="s">
        <v>363</v>
      </c>
      <c r="BM636" s="248" t="s">
        <v>1100</v>
      </c>
    </row>
    <row r="637" spans="2:65" s="1" customFormat="1" ht="21.6" customHeight="1">
      <c r="B637" s="38"/>
      <c r="C637" s="237" t="s">
        <v>1101</v>
      </c>
      <c r="D637" s="237" t="s">
        <v>263</v>
      </c>
      <c r="E637" s="238" t="s">
        <v>1102</v>
      </c>
      <c r="F637" s="239" t="s">
        <v>1103</v>
      </c>
      <c r="G637" s="240" t="s">
        <v>377</v>
      </c>
      <c r="H637" s="241">
        <v>0.05</v>
      </c>
      <c r="I637" s="242"/>
      <c r="J637" s="243">
        <f>ROUND(I637*H637,1)</f>
        <v>0</v>
      </c>
      <c r="K637" s="239" t="s">
        <v>267</v>
      </c>
      <c r="L637" s="43"/>
      <c r="M637" s="244" t="s">
        <v>1</v>
      </c>
      <c r="N637" s="245" t="s">
        <v>48</v>
      </c>
      <c r="O637" s="86"/>
      <c r="P637" s="246">
        <f>O637*H637</f>
        <v>0</v>
      </c>
      <c r="Q637" s="246">
        <v>0</v>
      </c>
      <c r="R637" s="246">
        <f>Q637*H637</f>
        <v>0</v>
      </c>
      <c r="S637" s="246">
        <v>0</v>
      </c>
      <c r="T637" s="247">
        <f>S637*H637</f>
        <v>0</v>
      </c>
      <c r="AR637" s="248" t="s">
        <v>363</v>
      </c>
      <c r="AT637" s="248" t="s">
        <v>263</v>
      </c>
      <c r="AU637" s="248" t="s">
        <v>92</v>
      </c>
      <c r="AY637" s="17" t="s">
        <v>147</v>
      </c>
      <c r="BE637" s="249">
        <f>IF(N637="základní",J637,0)</f>
        <v>0</v>
      </c>
      <c r="BF637" s="249">
        <f>IF(N637="snížená",J637,0)</f>
        <v>0</v>
      </c>
      <c r="BG637" s="249">
        <f>IF(N637="zákl. přenesená",J637,0)</f>
        <v>0</v>
      </c>
      <c r="BH637" s="249">
        <f>IF(N637="sníž. přenesená",J637,0)</f>
        <v>0</v>
      </c>
      <c r="BI637" s="249">
        <f>IF(N637="nulová",J637,0)</f>
        <v>0</v>
      </c>
      <c r="BJ637" s="17" t="s">
        <v>37</v>
      </c>
      <c r="BK637" s="249">
        <f>ROUND(I637*H637,1)</f>
        <v>0</v>
      </c>
      <c r="BL637" s="17" t="s">
        <v>363</v>
      </c>
      <c r="BM637" s="248" t="s">
        <v>1104</v>
      </c>
    </row>
    <row r="638" spans="2:63" s="10" customFormat="1" ht="22.8" customHeight="1">
      <c r="B638" s="207"/>
      <c r="C638" s="208"/>
      <c r="D638" s="209" t="s">
        <v>82</v>
      </c>
      <c r="E638" s="235" t="s">
        <v>1105</v>
      </c>
      <c r="F638" s="235" t="s">
        <v>1106</v>
      </c>
      <c r="G638" s="208"/>
      <c r="H638" s="208"/>
      <c r="I638" s="211"/>
      <c r="J638" s="236">
        <f>BK638</f>
        <v>0</v>
      </c>
      <c r="K638" s="208"/>
      <c r="L638" s="213"/>
      <c r="M638" s="231"/>
      <c r="N638" s="232"/>
      <c r="O638" s="232"/>
      <c r="P638" s="233">
        <f>SUM(P639:P642)</f>
        <v>0</v>
      </c>
      <c r="Q638" s="232"/>
      <c r="R638" s="233">
        <f>SUM(R639:R642)</f>
        <v>0.00093</v>
      </c>
      <c r="S638" s="232"/>
      <c r="T638" s="234">
        <f>SUM(T639:T642)</f>
        <v>0</v>
      </c>
      <c r="AR638" s="218" t="s">
        <v>92</v>
      </c>
      <c r="AT638" s="219" t="s">
        <v>82</v>
      </c>
      <c r="AU638" s="219" t="s">
        <v>37</v>
      </c>
      <c r="AY638" s="218" t="s">
        <v>147</v>
      </c>
      <c r="BK638" s="220">
        <f>SUM(BK639:BK642)</f>
        <v>0</v>
      </c>
    </row>
    <row r="639" spans="2:65" s="1" customFormat="1" ht="21.6" customHeight="1">
      <c r="B639" s="38"/>
      <c r="C639" s="237" t="s">
        <v>1107</v>
      </c>
      <c r="D639" s="237" t="s">
        <v>263</v>
      </c>
      <c r="E639" s="238" t="s">
        <v>1108</v>
      </c>
      <c r="F639" s="239" t="s">
        <v>1109</v>
      </c>
      <c r="G639" s="240" t="s">
        <v>516</v>
      </c>
      <c r="H639" s="241">
        <v>1</v>
      </c>
      <c r="I639" s="242"/>
      <c r="J639" s="243">
        <f>ROUND(I639*H639,1)</f>
        <v>0</v>
      </c>
      <c r="K639" s="239" t="s">
        <v>267</v>
      </c>
      <c r="L639" s="43"/>
      <c r="M639" s="244" t="s">
        <v>1</v>
      </c>
      <c r="N639" s="245" t="s">
        <v>48</v>
      </c>
      <c r="O639" s="86"/>
      <c r="P639" s="246">
        <f>O639*H639</f>
        <v>0</v>
      </c>
      <c r="Q639" s="246">
        <v>0.00093</v>
      </c>
      <c r="R639" s="246">
        <f>Q639*H639</f>
        <v>0.00093</v>
      </c>
      <c r="S639" s="246">
        <v>0</v>
      </c>
      <c r="T639" s="247">
        <f>S639*H639</f>
        <v>0</v>
      </c>
      <c r="AR639" s="248" t="s">
        <v>363</v>
      </c>
      <c r="AT639" s="248" t="s">
        <v>263</v>
      </c>
      <c r="AU639" s="248" t="s">
        <v>92</v>
      </c>
      <c r="AY639" s="17" t="s">
        <v>147</v>
      </c>
      <c r="BE639" s="249">
        <f>IF(N639="základní",J639,0)</f>
        <v>0</v>
      </c>
      <c r="BF639" s="249">
        <f>IF(N639="snížená",J639,0)</f>
        <v>0</v>
      </c>
      <c r="BG639" s="249">
        <f>IF(N639="zákl. přenesená",J639,0)</f>
        <v>0</v>
      </c>
      <c r="BH639" s="249">
        <f>IF(N639="sníž. přenesená",J639,0)</f>
        <v>0</v>
      </c>
      <c r="BI639" s="249">
        <f>IF(N639="nulová",J639,0)</f>
        <v>0</v>
      </c>
      <c r="BJ639" s="17" t="s">
        <v>37</v>
      </c>
      <c r="BK639" s="249">
        <f>ROUND(I639*H639,1)</f>
        <v>0</v>
      </c>
      <c r="BL639" s="17" t="s">
        <v>363</v>
      </c>
      <c r="BM639" s="248" t="s">
        <v>1110</v>
      </c>
    </row>
    <row r="640" spans="2:51" s="12" customFormat="1" ht="12">
      <c r="B640" s="250"/>
      <c r="C640" s="251"/>
      <c r="D640" s="252" t="s">
        <v>270</v>
      </c>
      <c r="E640" s="253" t="s">
        <v>1</v>
      </c>
      <c r="F640" s="254" t="s">
        <v>1111</v>
      </c>
      <c r="G640" s="251"/>
      <c r="H640" s="255">
        <v>1</v>
      </c>
      <c r="I640" s="256"/>
      <c r="J640" s="251"/>
      <c r="K640" s="251"/>
      <c r="L640" s="257"/>
      <c r="M640" s="258"/>
      <c r="N640" s="259"/>
      <c r="O640" s="259"/>
      <c r="P640" s="259"/>
      <c r="Q640" s="259"/>
      <c r="R640" s="259"/>
      <c r="S640" s="259"/>
      <c r="T640" s="260"/>
      <c r="AT640" s="261" t="s">
        <v>270</v>
      </c>
      <c r="AU640" s="261" t="s">
        <v>92</v>
      </c>
      <c r="AV640" s="12" t="s">
        <v>92</v>
      </c>
      <c r="AW640" s="12" t="s">
        <v>36</v>
      </c>
      <c r="AX640" s="12" t="s">
        <v>37</v>
      </c>
      <c r="AY640" s="261" t="s">
        <v>147</v>
      </c>
    </row>
    <row r="641" spans="2:65" s="1" customFormat="1" ht="21.6" customHeight="1">
      <c r="B641" s="38"/>
      <c r="C641" s="237" t="s">
        <v>1112</v>
      </c>
      <c r="D641" s="237" t="s">
        <v>263</v>
      </c>
      <c r="E641" s="238" t="s">
        <v>1113</v>
      </c>
      <c r="F641" s="239" t="s">
        <v>1114</v>
      </c>
      <c r="G641" s="240" t="s">
        <v>377</v>
      </c>
      <c r="H641" s="241">
        <v>0.001</v>
      </c>
      <c r="I641" s="242"/>
      <c r="J641" s="243">
        <f>ROUND(I641*H641,1)</f>
        <v>0</v>
      </c>
      <c r="K641" s="239" t="s">
        <v>267</v>
      </c>
      <c r="L641" s="43"/>
      <c r="M641" s="244" t="s">
        <v>1</v>
      </c>
      <c r="N641" s="245" t="s">
        <v>48</v>
      </c>
      <c r="O641" s="86"/>
      <c r="P641" s="246">
        <f>O641*H641</f>
        <v>0</v>
      </c>
      <c r="Q641" s="246">
        <v>0</v>
      </c>
      <c r="R641" s="246">
        <f>Q641*H641</f>
        <v>0</v>
      </c>
      <c r="S641" s="246">
        <v>0</v>
      </c>
      <c r="T641" s="247">
        <f>S641*H641</f>
        <v>0</v>
      </c>
      <c r="AR641" s="248" t="s">
        <v>363</v>
      </c>
      <c r="AT641" s="248" t="s">
        <v>263</v>
      </c>
      <c r="AU641" s="248" t="s">
        <v>92</v>
      </c>
      <c r="AY641" s="17" t="s">
        <v>147</v>
      </c>
      <c r="BE641" s="249">
        <f>IF(N641="základní",J641,0)</f>
        <v>0</v>
      </c>
      <c r="BF641" s="249">
        <f>IF(N641="snížená",J641,0)</f>
        <v>0</v>
      </c>
      <c r="BG641" s="249">
        <f>IF(N641="zákl. přenesená",J641,0)</f>
        <v>0</v>
      </c>
      <c r="BH641" s="249">
        <f>IF(N641="sníž. přenesená",J641,0)</f>
        <v>0</v>
      </c>
      <c r="BI641" s="249">
        <f>IF(N641="nulová",J641,0)</f>
        <v>0</v>
      </c>
      <c r="BJ641" s="17" t="s">
        <v>37</v>
      </c>
      <c r="BK641" s="249">
        <f>ROUND(I641*H641,1)</f>
        <v>0</v>
      </c>
      <c r="BL641" s="17" t="s">
        <v>363</v>
      </c>
      <c r="BM641" s="248" t="s">
        <v>1115</v>
      </c>
    </row>
    <row r="642" spans="2:65" s="1" customFormat="1" ht="21.6" customHeight="1">
      <c r="B642" s="38"/>
      <c r="C642" s="237" t="s">
        <v>1116</v>
      </c>
      <c r="D642" s="237" t="s">
        <v>263</v>
      </c>
      <c r="E642" s="238" t="s">
        <v>1117</v>
      </c>
      <c r="F642" s="239" t="s">
        <v>1118</v>
      </c>
      <c r="G642" s="240" t="s">
        <v>377</v>
      </c>
      <c r="H642" s="241">
        <v>0.001</v>
      </c>
      <c r="I642" s="242"/>
      <c r="J642" s="243">
        <f>ROUND(I642*H642,1)</f>
        <v>0</v>
      </c>
      <c r="K642" s="239" t="s">
        <v>267</v>
      </c>
      <c r="L642" s="43"/>
      <c r="M642" s="244" t="s">
        <v>1</v>
      </c>
      <c r="N642" s="245" t="s">
        <v>48</v>
      </c>
      <c r="O642" s="86"/>
      <c r="P642" s="246">
        <f>O642*H642</f>
        <v>0</v>
      </c>
      <c r="Q642" s="246">
        <v>0</v>
      </c>
      <c r="R642" s="246">
        <f>Q642*H642</f>
        <v>0</v>
      </c>
      <c r="S642" s="246">
        <v>0</v>
      </c>
      <c r="T642" s="247">
        <f>S642*H642</f>
        <v>0</v>
      </c>
      <c r="AR642" s="248" t="s">
        <v>363</v>
      </c>
      <c r="AT642" s="248" t="s">
        <v>263</v>
      </c>
      <c r="AU642" s="248" t="s">
        <v>92</v>
      </c>
      <c r="AY642" s="17" t="s">
        <v>147</v>
      </c>
      <c r="BE642" s="249">
        <f>IF(N642="základní",J642,0)</f>
        <v>0</v>
      </c>
      <c r="BF642" s="249">
        <f>IF(N642="snížená",J642,0)</f>
        <v>0</v>
      </c>
      <c r="BG642" s="249">
        <f>IF(N642="zákl. přenesená",J642,0)</f>
        <v>0</v>
      </c>
      <c r="BH642" s="249">
        <f>IF(N642="sníž. přenesená",J642,0)</f>
        <v>0</v>
      </c>
      <c r="BI642" s="249">
        <f>IF(N642="nulová",J642,0)</f>
        <v>0</v>
      </c>
      <c r="BJ642" s="17" t="s">
        <v>37</v>
      </c>
      <c r="BK642" s="249">
        <f>ROUND(I642*H642,1)</f>
        <v>0</v>
      </c>
      <c r="BL642" s="17" t="s">
        <v>363</v>
      </c>
      <c r="BM642" s="248" t="s">
        <v>1119</v>
      </c>
    </row>
    <row r="643" spans="2:63" s="10" customFormat="1" ht="22.8" customHeight="1">
      <c r="B643" s="207"/>
      <c r="C643" s="208"/>
      <c r="D643" s="209" t="s">
        <v>82</v>
      </c>
      <c r="E643" s="235" t="s">
        <v>1120</v>
      </c>
      <c r="F643" s="235" t="s">
        <v>1121</v>
      </c>
      <c r="G643" s="208"/>
      <c r="H643" s="208"/>
      <c r="I643" s="211"/>
      <c r="J643" s="236">
        <f>BK643</f>
        <v>0</v>
      </c>
      <c r="K643" s="208"/>
      <c r="L643" s="213"/>
      <c r="M643" s="231"/>
      <c r="N643" s="232"/>
      <c r="O643" s="232"/>
      <c r="P643" s="233">
        <f>SUM(P644:P658)</f>
        <v>0</v>
      </c>
      <c r="Q643" s="232"/>
      <c r="R643" s="233">
        <f>SUM(R644:R658)</f>
        <v>9.279040049999999</v>
      </c>
      <c r="S643" s="232"/>
      <c r="T643" s="234">
        <f>SUM(T644:T658)</f>
        <v>0</v>
      </c>
      <c r="AR643" s="218" t="s">
        <v>92</v>
      </c>
      <c r="AT643" s="219" t="s">
        <v>82</v>
      </c>
      <c r="AU643" s="219" t="s">
        <v>37</v>
      </c>
      <c r="AY643" s="218" t="s">
        <v>147</v>
      </c>
      <c r="BK643" s="220">
        <f>SUM(BK644:BK658)</f>
        <v>0</v>
      </c>
    </row>
    <row r="644" spans="2:65" s="1" customFormat="1" ht="14.4" customHeight="1">
      <c r="B644" s="38"/>
      <c r="C644" s="237" t="s">
        <v>1122</v>
      </c>
      <c r="D644" s="237" t="s">
        <v>263</v>
      </c>
      <c r="E644" s="238" t="s">
        <v>1123</v>
      </c>
      <c r="F644" s="239" t="s">
        <v>1124</v>
      </c>
      <c r="G644" s="240" t="s">
        <v>266</v>
      </c>
      <c r="H644" s="241">
        <v>85.36</v>
      </c>
      <c r="I644" s="242"/>
      <c r="J644" s="243">
        <f>ROUND(I644*H644,1)</f>
        <v>0</v>
      </c>
      <c r="K644" s="239" t="s">
        <v>267</v>
      </c>
      <c r="L644" s="43"/>
      <c r="M644" s="244" t="s">
        <v>1</v>
      </c>
      <c r="N644" s="245" t="s">
        <v>48</v>
      </c>
      <c r="O644" s="86"/>
      <c r="P644" s="246">
        <f>O644*H644</f>
        <v>0</v>
      </c>
      <c r="Q644" s="246">
        <v>0</v>
      </c>
      <c r="R644" s="246">
        <f>Q644*H644</f>
        <v>0</v>
      </c>
      <c r="S644" s="246">
        <v>0</v>
      </c>
      <c r="T644" s="247">
        <f>S644*H644</f>
        <v>0</v>
      </c>
      <c r="AR644" s="248" t="s">
        <v>363</v>
      </c>
      <c r="AT644" s="248" t="s">
        <v>263</v>
      </c>
      <c r="AU644" s="248" t="s">
        <v>92</v>
      </c>
      <c r="AY644" s="17" t="s">
        <v>147</v>
      </c>
      <c r="BE644" s="249">
        <f>IF(N644="základní",J644,0)</f>
        <v>0</v>
      </c>
      <c r="BF644" s="249">
        <f>IF(N644="snížená",J644,0)</f>
        <v>0</v>
      </c>
      <c r="BG644" s="249">
        <f>IF(N644="zákl. přenesená",J644,0)</f>
        <v>0</v>
      </c>
      <c r="BH644" s="249">
        <f>IF(N644="sníž. přenesená",J644,0)</f>
        <v>0</v>
      </c>
      <c r="BI644" s="249">
        <f>IF(N644="nulová",J644,0)</f>
        <v>0</v>
      </c>
      <c r="BJ644" s="17" t="s">
        <v>37</v>
      </c>
      <c r="BK644" s="249">
        <f>ROUND(I644*H644,1)</f>
        <v>0</v>
      </c>
      <c r="BL644" s="17" t="s">
        <v>363</v>
      </c>
      <c r="BM644" s="248" t="s">
        <v>1125</v>
      </c>
    </row>
    <row r="645" spans="2:51" s="12" customFormat="1" ht="12">
      <c r="B645" s="250"/>
      <c r="C645" s="251"/>
      <c r="D645" s="252" t="s">
        <v>270</v>
      </c>
      <c r="E645" s="253" t="s">
        <v>1</v>
      </c>
      <c r="F645" s="254" t="s">
        <v>156</v>
      </c>
      <c r="G645" s="251"/>
      <c r="H645" s="255">
        <v>85.36</v>
      </c>
      <c r="I645" s="256"/>
      <c r="J645" s="251"/>
      <c r="K645" s="251"/>
      <c r="L645" s="257"/>
      <c r="M645" s="258"/>
      <c r="N645" s="259"/>
      <c r="O645" s="259"/>
      <c r="P645" s="259"/>
      <c r="Q645" s="259"/>
      <c r="R645" s="259"/>
      <c r="S645" s="259"/>
      <c r="T645" s="260"/>
      <c r="AT645" s="261" t="s">
        <v>270</v>
      </c>
      <c r="AU645" s="261" t="s">
        <v>92</v>
      </c>
      <c r="AV645" s="12" t="s">
        <v>92</v>
      </c>
      <c r="AW645" s="12" t="s">
        <v>36</v>
      </c>
      <c r="AX645" s="12" t="s">
        <v>37</v>
      </c>
      <c r="AY645" s="261" t="s">
        <v>147</v>
      </c>
    </row>
    <row r="646" spans="2:65" s="1" customFormat="1" ht="14.4" customHeight="1">
      <c r="B646" s="38"/>
      <c r="C646" s="237" t="s">
        <v>1126</v>
      </c>
      <c r="D646" s="237" t="s">
        <v>263</v>
      </c>
      <c r="E646" s="238" t="s">
        <v>1127</v>
      </c>
      <c r="F646" s="239" t="s">
        <v>1128</v>
      </c>
      <c r="G646" s="240" t="s">
        <v>266</v>
      </c>
      <c r="H646" s="241">
        <v>85.36</v>
      </c>
      <c r="I646" s="242"/>
      <c r="J646" s="243">
        <f>ROUND(I646*H646,1)</f>
        <v>0</v>
      </c>
      <c r="K646" s="239" t="s">
        <v>267</v>
      </c>
      <c r="L646" s="43"/>
      <c r="M646" s="244" t="s">
        <v>1</v>
      </c>
      <c r="N646" s="245" t="s">
        <v>48</v>
      </c>
      <c r="O646" s="86"/>
      <c r="P646" s="246">
        <f>O646*H646</f>
        <v>0</v>
      </c>
      <c r="Q646" s="246">
        <v>0.0003</v>
      </c>
      <c r="R646" s="246">
        <f>Q646*H646</f>
        <v>0.025608</v>
      </c>
      <c r="S646" s="246">
        <v>0</v>
      </c>
      <c r="T646" s="247">
        <f>S646*H646</f>
        <v>0</v>
      </c>
      <c r="AR646" s="248" t="s">
        <v>363</v>
      </c>
      <c r="AT646" s="248" t="s">
        <v>263</v>
      </c>
      <c r="AU646" s="248" t="s">
        <v>92</v>
      </c>
      <c r="AY646" s="17" t="s">
        <v>147</v>
      </c>
      <c r="BE646" s="249">
        <f>IF(N646="základní",J646,0)</f>
        <v>0</v>
      </c>
      <c r="BF646" s="249">
        <f>IF(N646="snížená",J646,0)</f>
        <v>0</v>
      </c>
      <c r="BG646" s="249">
        <f>IF(N646="zákl. přenesená",J646,0)</f>
        <v>0</v>
      </c>
      <c r="BH646" s="249">
        <f>IF(N646="sníž. přenesená",J646,0)</f>
        <v>0</v>
      </c>
      <c r="BI646" s="249">
        <f>IF(N646="nulová",J646,0)</f>
        <v>0</v>
      </c>
      <c r="BJ646" s="17" t="s">
        <v>37</v>
      </c>
      <c r="BK646" s="249">
        <f>ROUND(I646*H646,1)</f>
        <v>0</v>
      </c>
      <c r="BL646" s="17" t="s">
        <v>363</v>
      </c>
      <c r="BM646" s="248" t="s">
        <v>1129</v>
      </c>
    </row>
    <row r="647" spans="2:51" s="12" customFormat="1" ht="12">
      <c r="B647" s="250"/>
      <c r="C647" s="251"/>
      <c r="D647" s="252" t="s">
        <v>270</v>
      </c>
      <c r="E647" s="253" t="s">
        <v>1</v>
      </c>
      <c r="F647" s="254" t="s">
        <v>1130</v>
      </c>
      <c r="G647" s="251"/>
      <c r="H647" s="255">
        <v>85.36</v>
      </c>
      <c r="I647" s="256"/>
      <c r="J647" s="251"/>
      <c r="K647" s="251"/>
      <c r="L647" s="257"/>
      <c r="M647" s="258"/>
      <c r="N647" s="259"/>
      <c r="O647" s="259"/>
      <c r="P647" s="259"/>
      <c r="Q647" s="259"/>
      <c r="R647" s="259"/>
      <c r="S647" s="259"/>
      <c r="T647" s="260"/>
      <c r="AT647" s="261" t="s">
        <v>270</v>
      </c>
      <c r="AU647" s="261" t="s">
        <v>92</v>
      </c>
      <c r="AV647" s="12" t="s">
        <v>92</v>
      </c>
      <c r="AW647" s="12" t="s">
        <v>36</v>
      </c>
      <c r="AX647" s="12" t="s">
        <v>37</v>
      </c>
      <c r="AY647" s="261" t="s">
        <v>147</v>
      </c>
    </row>
    <row r="648" spans="2:65" s="1" customFormat="1" ht="21.6" customHeight="1">
      <c r="B648" s="38"/>
      <c r="C648" s="237" t="s">
        <v>1131</v>
      </c>
      <c r="D648" s="237" t="s">
        <v>263</v>
      </c>
      <c r="E648" s="238" t="s">
        <v>1132</v>
      </c>
      <c r="F648" s="239" t="s">
        <v>1133</v>
      </c>
      <c r="G648" s="240" t="s">
        <v>266</v>
      </c>
      <c r="H648" s="241">
        <v>85.36</v>
      </c>
      <c r="I648" s="242"/>
      <c r="J648" s="243">
        <f>ROUND(I648*H648,1)</f>
        <v>0</v>
      </c>
      <c r="K648" s="239" t="s">
        <v>267</v>
      </c>
      <c r="L648" s="43"/>
      <c r="M648" s="244" t="s">
        <v>1</v>
      </c>
      <c r="N648" s="245" t="s">
        <v>48</v>
      </c>
      <c r="O648" s="86"/>
      <c r="P648" s="246">
        <f>O648*H648</f>
        <v>0</v>
      </c>
      <c r="Q648" s="246">
        <v>0.00758</v>
      </c>
      <c r="R648" s="246">
        <f>Q648*H648</f>
        <v>0.6470288</v>
      </c>
      <c r="S648" s="246">
        <v>0</v>
      </c>
      <c r="T648" s="247">
        <f>S648*H648</f>
        <v>0</v>
      </c>
      <c r="AR648" s="248" t="s">
        <v>363</v>
      </c>
      <c r="AT648" s="248" t="s">
        <v>263</v>
      </c>
      <c r="AU648" s="248" t="s">
        <v>92</v>
      </c>
      <c r="AY648" s="17" t="s">
        <v>147</v>
      </c>
      <c r="BE648" s="249">
        <f>IF(N648="základní",J648,0)</f>
        <v>0</v>
      </c>
      <c r="BF648" s="249">
        <f>IF(N648="snížená",J648,0)</f>
        <v>0</v>
      </c>
      <c r="BG648" s="249">
        <f>IF(N648="zákl. přenesená",J648,0)</f>
        <v>0</v>
      </c>
      <c r="BH648" s="249">
        <f>IF(N648="sníž. přenesená",J648,0)</f>
        <v>0</v>
      </c>
      <c r="BI648" s="249">
        <f>IF(N648="nulová",J648,0)</f>
        <v>0</v>
      </c>
      <c r="BJ648" s="17" t="s">
        <v>37</v>
      </c>
      <c r="BK648" s="249">
        <f>ROUND(I648*H648,1)</f>
        <v>0</v>
      </c>
      <c r="BL648" s="17" t="s">
        <v>363</v>
      </c>
      <c r="BM648" s="248" t="s">
        <v>1134</v>
      </c>
    </row>
    <row r="649" spans="2:51" s="12" customFormat="1" ht="12">
      <c r="B649" s="250"/>
      <c r="C649" s="251"/>
      <c r="D649" s="252" t="s">
        <v>270</v>
      </c>
      <c r="E649" s="253" t="s">
        <v>1</v>
      </c>
      <c r="F649" s="254" t="s">
        <v>1135</v>
      </c>
      <c r="G649" s="251"/>
      <c r="H649" s="255">
        <v>85.36</v>
      </c>
      <c r="I649" s="256"/>
      <c r="J649" s="251"/>
      <c r="K649" s="251"/>
      <c r="L649" s="257"/>
      <c r="M649" s="258"/>
      <c r="N649" s="259"/>
      <c r="O649" s="259"/>
      <c r="P649" s="259"/>
      <c r="Q649" s="259"/>
      <c r="R649" s="259"/>
      <c r="S649" s="259"/>
      <c r="T649" s="260"/>
      <c r="AT649" s="261" t="s">
        <v>270</v>
      </c>
      <c r="AU649" s="261" t="s">
        <v>92</v>
      </c>
      <c r="AV649" s="12" t="s">
        <v>92</v>
      </c>
      <c r="AW649" s="12" t="s">
        <v>36</v>
      </c>
      <c r="AX649" s="12" t="s">
        <v>37</v>
      </c>
      <c r="AY649" s="261" t="s">
        <v>147</v>
      </c>
    </row>
    <row r="650" spans="2:65" s="1" customFormat="1" ht="21.6" customHeight="1">
      <c r="B650" s="38"/>
      <c r="C650" s="237" t="s">
        <v>1136</v>
      </c>
      <c r="D650" s="237" t="s">
        <v>263</v>
      </c>
      <c r="E650" s="238" t="s">
        <v>1137</v>
      </c>
      <c r="F650" s="239" t="s">
        <v>1138</v>
      </c>
      <c r="G650" s="240" t="s">
        <v>266</v>
      </c>
      <c r="H650" s="241">
        <v>85.36</v>
      </c>
      <c r="I650" s="242"/>
      <c r="J650" s="243">
        <f>ROUND(I650*H650,1)</f>
        <v>0</v>
      </c>
      <c r="K650" s="239" t="s">
        <v>267</v>
      </c>
      <c r="L650" s="43"/>
      <c r="M650" s="244" t="s">
        <v>1</v>
      </c>
      <c r="N650" s="245" t="s">
        <v>48</v>
      </c>
      <c r="O650" s="86"/>
      <c r="P650" s="246">
        <f>O650*H650</f>
        <v>0</v>
      </c>
      <c r="Q650" s="246">
        <v>0.0052</v>
      </c>
      <c r="R650" s="246">
        <f>Q650*H650</f>
        <v>0.443872</v>
      </c>
      <c r="S650" s="246">
        <v>0</v>
      </c>
      <c r="T650" s="247">
        <f>S650*H650</f>
        <v>0</v>
      </c>
      <c r="AR650" s="248" t="s">
        <v>363</v>
      </c>
      <c r="AT650" s="248" t="s">
        <v>263</v>
      </c>
      <c r="AU650" s="248" t="s">
        <v>92</v>
      </c>
      <c r="AY650" s="17" t="s">
        <v>147</v>
      </c>
      <c r="BE650" s="249">
        <f>IF(N650="základní",J650,0)</f>
        <v>0</v>
      </c>
      <c r="BF650" s="249">
        <f>IF(N650="snížená",J650,0)</f>
        <v>0</v>
      </c>
      <c r="BG650" s="249">
        <f>IF(N650="zákl. přenesená",J650,0)</f>
        <v>0</v>
      </c>
      <c r="BH650" s="249">
        <f>IF(N650="sníž. přenesená",J650,0)</f>
        <v>0</v>
      </c>
      <c r="BI650" s="249">
        <f>IF(N650="nulová",J650,0)</f>
        <v>0</v>
      </c>
      <c r="BJ650" s="17" t="s">
        <v>37</v>
      </c>
      <c r="BK650" s="249">
        <f>ROUND(I650*H650,1)</f>
        <v>0</v>
      </c>
      <c r="BL650" s="17" t="s">
        <v>363</v>
      </c>
      <c r="BM650" s="248" t="s">
        <v>1139</v>
      </c>
    </row>
    <row r="651" spans="2:51" s="14" customFormat="1" ht="12">
      <c r="B651" s="273"/>
      <c r="C651" s="274"/>
      <c r="D651" s="252" t="s">
        <v>270</v>
      </c>
      <c r="E651" s="275" t="s">
        <v>1</v>
      </c>
      <c r="F651" s="276" t="s">
        <v>1140</v>
      </c>
      <c r="G651" s="274"/>
      <c r="H651" s="275" t="s">
        <v>1</v>
      </c>
      <c r="I651" s="277"/>
      <c r="J651" s="274"/>
      <c r="K651" s="274"/>
      <c r="L651" s="278"/>
      <c r="M651" s="279"/>
      <c r="N651" s="280"/>
      <c r="O651" s="280"/>
      <c r="P651" s="280"/>
      <c r="Q651" s="280"/>
      <c r="R651" s="280"/>
      <c r="S651" s="280"/>
      <c r="T651" s="281"/>
      <c r="AT651" s="282" t="s">
        <v>270</v>
      </c>
      <c r="AU651" s="282" t="s">
        <v>92</v>
      </c>
      <c r="AV651" s="14" t="s">
        <v>37</v>
      </c>
      <c r="AW651" s="14" t="s">
        <v>36</v>
      </c>
      <c r="AX651" s="14" t="s">
        <v>83</v>
      </c>
      <c r="AY651" s="282" t="s">
        <v>147</v>
      </c>
    </row>
    <row r="652" spans="2:51" s="14" customFormat="1" ht="12">
      <c r="B652" s="273"/>
      <c r="C652" s="274"/>
      <c r="D652" s="252" t="s">
        <v>270</v>
      </c>
      <c r="E652" s="275" t="s">
        <v>1</v>
      </c>
      <c r="F652" s="276" t="s">
        <v>1141</v>
      </c>
      <c r="G652" s="274"/>
      <c r="H652" s="275" t="s">
        <v>1</v>
      </c>
      <c r="I652" s="277"/>
      <c r="J652" s="274"/>
      <c r="K652" s="274"/>
      <c r="L652" s="278"/>
      <c r="M652" s="279"/>
      <c r="N652" s="280"/>
      <c r="O652" s="280"/>
      <c r="P652" s="280"/>
      <c r="Q652" s="280"/>
      <c r="R652" s="280"/>
      <c r="S652" s="280"/>
      <c r="T652" s="281"/>
      <c r="AT652" s="282" t="s">
        <v>270</v>
      </c>
      <c r="AU652" s="282" t="s">
        <v>92</v>
      </c>
      <c r="AV652" s="14" t="s">
        <v>37</v>
      </c>
      <c r="AW652" s="14" t="s">
        <v>36</v>
      </c>
      <c r="AX652" s="14" t="s">
        <v>83</v>
      </c>
      <c r="AY652" s="282" t="s">
        <v>147</v>
      </c>
    </row>
    <row r="653" spans="2:51" s="14" customFormat="1" ht="12">
      <c r="B653" s="273"/>
      <c r="C653" s="274"/>
      <c r="D653" s="252" t="s">
        <v>270</v>
      </c>
      <c r="E653" s="275" t="s">
        <v>1</v>
      </c>
      <c r="F653" s="276" t="s">
        <v>1142</v>
      </c>
      <c r="G653" s="274"/>
      <c r="H653" s="275" t="s">
        <v>1</v>
      </c>
      <c r="I653" s="277"/>
      <c r="J653" s="274"/>
      <c r="K653" s="274"/>
      <c r="L653" s="278"/>
      <c r="M653" s="279"/>
      <c r="N653" s="280"/>
      <c r="O653" s="280"/>
      <c r="P653" s="280"/>
      <c r="Q653" s="280"/>
      <c r="R653" s="280"/>
      <c r="S653" s="280"/>
      <c r="T653" s="281"/>
      <c r="AT653" s="282" t="s">
        <v>270</v>
      </c>
      <c r="AU653" s="282" t="s">
        <v>92</v>
      </c>
      <c r="AV653" s="14" t="s">
        <v>37</v>
      </c>
      <c r="AW653" s="14" t="s">
        <v>36</v>
      </c>
      <c r="AX653" s="14" t="s">
        <v>83</v>
      </c>
      <c r="AY653" s="282" t="s">
        <v>147</v>
      </c>
    </row>
    <row r="654" spans="2:51" s="12" customFormat="1" ht="12">
      <c r="B654" s="250"/>
      <c r="C654" s="251"/>
      <c r="D654" s="252" t="s">
        <v>270</v>
      </c>
      <c r="E654" s="253" t="s">
        <v>156</v>
      </c>
      <c r="F654" s="254" t="s">
        <v>1143</v>
      </c>
      <c r="G654" s="251"/>
      <c r="H654" s="255">
        <v>85.36</v>
      </c>
      <c r="I654" s="256"/>
      <c r="J654" s="251"/>
      <c r="K654" s="251"/>
      <c r="L654" s="257"/>
      <c r="M654" s="258"/>
      <c r="N654" s="259"/>
      <c r="O654" s="259"/>
      <c r="P654" s="259"/>
      <c r="Q654" s="259"/>
      <c r="R654" s="259"/>
      <c r="S654" s="259"/>
      <c r="T654" s="260"/>
      <c r="AT654" s="261" t="s">
        <v>270</v>
      </c>
      <c r="AU654" s="261" t="s">
        <v>92</v>
      </c>
      <c r="AV654" s="12" t="s">
        <v>92</v>
      </c>
      <c r="AW654" s="12" t="s">
        <v>36</v>
      </c>
      <c r="AX654" s="12" t="s">
        <v>37</v>
      </c>
      <c r="AY654" s="261" t="s">
        <v>147</v>
      </c>
    </row>
    <row r="655" spans="2:65" s="1" customFormat="1" ht="21.6" customHeight="1">
      <c r="B655" s="38"/>
      <c r="C655" s="294" t="s">
        <v>1144</v>
      </c>
      <c r="D655" s="294" t="s">
        <v>473</v>
      </c>
      <c r="E655" s="295" t="s">
        <v>712</v>
      </c>
      <c r="F655" s="296" t="s">
        <v>713</v>
      </c>
      <c r="G655" s="297" t="s">
        <v>266</v>
      </c>
      <c r="H655" s="298">
        <v>87.067</v>
      </c>
      <c r="I655" s="299"/>
      <c r="J655" s="300">
        <f>ROUND(I655*H655,1)</f>
        <v>0</v>
      </c>
      <c r="K655" s="296" t="s">
        <v>1</v>
      </c>
      <c r="L655" s="301"/>
      <c r="M655" s="302" t="s">
        <v>1</v>
      </c>
      <c r="N655" s="303" t="s">
        <v>48</v>
      </c>
      <c r="O655" s="86"/>
      <c r="P655" s="246">
        <f>O655*H655</f>
        <v>0</v>
      </c>
      <c r="Q655" s="246">
        <v>0.09375</v>
      </c>
      <c r="R655" s="246">
        <f>Q655*H655</f>
        <v>8.162531249999999</v>
      </c>
      <c r="S655" s="246">
        <v>0</v>
      </c>
      <c r="T655" s="247">
        <f>S655*H655</f>
        <v>0</v>
      </c>
      <c r="AR655" s="248" t="s">
        <v>472</v>
      </c>
      <c r="AT655" s="248" t="s">
        <v>473</v>
      </c>
      <c r="AU655" s="248" t="s">
        <v>92</v>
      </c>
      <c r="AY655" s="17" t="s">
        <v>147</v>
      </c>
      <c r="BE655" s="249">
        <f>IF(N655="základní",J655,0)</f>
        <v>0</v>
      </c>
      <c r="BF655" s="249">
        <f>IF(N655="snížená",J655,0)</f>
        <v>0</v>
      </c>
      <c r="BG655" s="249">
        <f>IF(N655="zákl. přenesená",J655,0)</f>
        <v>0</v>
      </c>
      <c r="BH655" s="249">
        <f>IF(N655="sníž. přenesená",J655,0)</f>
        <v>0</v>
      </c>
      <c r="BI655" s="249">
        <f>IF(N655="nulová",J655,0)</f>
        <v>0</v>
      </c>
      <c r="BJ655" s="17" t="s">
        <v>37</v>
      </c>
      <c r="BK655" s="249">
        <f>ROUND(I655*H655,1)</f>
        <v>0</v>
      </c>
      <c r="BL655" s="17" t="s">
        <v>363</v>
      </c>
      <c r="BM655" s="248" t="s">
        <v>1145</v>
      </c>
    </row>
    <row r="656" spans="2:51" s="12" customFormat="1" ht="12">
      <c r="B656" s="250"/>
      <c r="C656" s="251"/>
      <c r="D656" s="252" t="s">
        <v>270</v>
      </c>
      <c r="E656" s="253" t="s">
        <v>1</v>
      </c>
      <c r="F656" s="254" t="s">
        <v>1146</v>
      </c>
      <c r="G656" s="251"/>
      <c r="H656" s="255">
        <v>87.067</v>
      </c>
      <c r="I656" s="256"/>
      <c r="J656" s="251"/>
      <c r="K656" s="251"/>
      <c r="L656" s="257"/>
      <c r="M656" s="258"/>
      <c r="N656" s="259"/>
      <c r="O656" s="259"/>
      <c r="P656" s="259"/>
      <c r="Q656" s="259"/>
      <c r="R656" s="259"/>
      <c r="S656" s="259"/>
      <c r="T656" s="260"/>
      <c r="AT656" s="261" t="s">
        <v>270</v>
      </c>
      <c r="AU656" s="261" t="s">
        <v>92</v>
      </c>
      <c r="AV656" s="12" t="s">
        <v>92</v>
      </c>
      <c r="AW656" s="12" t="s">
        <v>36</v>
      </c>
      <c r="AX656" s="12" t="s">
        <v>37</v>
      </c>
      <c r="AY656" s="261" t="s">
        <v>147</v>
      </c>
    </row>
    <row r="657" spans="2:65" s="1" customFormat="1" ht="21.6" customHeight="1">
      <c r="B657" s="38"/>
      <c r="C657" s="237" t="s">
        <v>1147</v>
      </c>
      <c r="D657" s="237" t="s">
        <v>263</v>
      </c>
      <c r="E657" s="238" t="s">
        <v>1148</v>
      </c>
      <c r="F657" s="239" t="s">
        <v>1149</v>
      </c>
      <c r="G657" s="240" t="s">
        <v>377</v>
      </c>
      <c r="H657" s="241">
        <v>9.279</v>
      </c>
      <c r="I657" s="242"/>
      <c r="J657" s="243">
        <f>ROUND(I657*H657,1)</f>
        <v>0</v>
      </c>
      <c r="K657" s="239" t="s">
        <v>267</v>
      </c>
      <c r="L657" s="43"/>
      <c r="M657" s="244" t="s">
        <v>1</v>
      </c>
      <c r="N657" s="245" t="s">
        <v>48</v>
      </c>
      <c r="O657" s="86"/>
      <c r="P657" s="246">
        <f>O657*H657</f>
        <v>0</v>
      </c>
      <c r="Q657" s="246">
        <v>0</v>
      </c>
      <c r="R657" s="246">
        <f>Q657*H657</f>
        <v>0</v>
      </c>
      <c r="S657" s="246">
        <v>0</v>
      </c>
      <c r="T657" s="247">
        <f>S657*H657</f>
        <v>0</v>
      </c>
      <c r="AR657" s="248" t="s">
        <v>363</v>
      </c>
      <c r="AT657" s="248" t="s">
        <v>263</v>
      </c>
      <c r="AU657" s="248" t="s">
        <v>92</v>
      </c>
      <c r="AY657" s="17" t="s">
        <v>147</v>
      </c>
      <c r="BE657" s="249">
        <f>IF(N657="základní",J657,0)</f>
        <v>0</v>
      </c>
      <c r="BF657" s="249">
        <f>IF(N657="snížená",J657,0)</f>
        <v>0</v>
      </c>
      <c r="BG657" s="249">
        <f>IF(N657="zákl. přenesená",J657,0)</f>
        <v>0</v>
      </c>
      <c r="BH657" s="249">
        <f>IF(N657="sníž. přenesená",J657,0)</f>
        <v>0</v>
      </c>
      <c r="BI657" s="249">
        <f>IF(N657="nulová",J657,0)</f>
        <v>0</v>
      </c>
      <c r="BJ657" s="17" t="s">
        <v>37</v>
      </c>
      <c r="BK657" s="249">
        <f>ROUND(I657*H657,1)</f>
        <v>0</v>
      </c>
      <c r="BL657" s="17" t="s">
        <v>363</v>
      </c>
      <c r="BM657" s="248" t="s">
        <v>1150</v>
      </c>
    </row>
    <row r="658" spans="2:65" s="1" customFormat="1" ht="21.6" customHeight="1">
      <c r="B658" s="38"/>
      <c r="C658" s="237" t="s">
        <v>1151</v>
      </c>
      <c r="D658" s="237" t="s">
        <v>263</v>
      </c>
      <c r="E658" s="238" t="s">
        <v>1152</v>
      </c>
      <c r="F658" s="239" t="s">
        <v>1153</v>
      </c>
      <c r="G658" s="240" t="s">
        <v>377</v>
      </c>
      <c r="H658" s="241">
        <v>9.279</v>
      </c>
      <c r="I658" s="242"/>
      <c r="J658" s="243">
        <f>ROUND(I658*H658,1)</f>
        <v>0</v>
      </c>
      <c r="K658" s="239" t="s">
        <v>267</v>
      </c>
      <c r="L658" s="43"/>
      <c r="M658" s="244" t="s">
        <v>1</v>
      </c>
      <c r="N658" s="245" t="s">
        <v>48</v>
      </c>
      <c r="O658" s="86"/>
      <c r="P658" s="246">
        <f>O658*H658</f>
        <v>0</v>
      </c>
      <c r="Q658" s="246">
        <v>0</v>
      </c>
      <c r="R658" s="246">
        <f>Q658*H658</f>
        <v>0</v>
      </c>
      <c r="S658" s="246">
        <v>0</v>
      </c>
      <c r="T658" s="247">
        <f>S658*H658</f>
        <v>0</v>
      </c>
      <c r="AR658" s="248" t="s">
        <v>363</v>
      </c>
      <c r="AT658" s="248" t="s">
        <v>263</v>
      </c>
      <c r="AU658" s="248" t="s">
        <v>92</v>
      </c>
      <c r="AY658" s="17" t="s">
        <v>147</v>
      </c>
      <c r="BE658" s="249">
        <f>IF(N658="základní",J658,0)</f>
        <v>0</v>
      </c>
      <c r="BF658" s="249">
        <f>IF(N658="snížená",J658,0)</f>
        <v>0</v>
      </c>
      <c r="BG658" s="249">
        <f>IF(N658="zákl. přenesená",J658,0)</f>
        <v>0</v>
      </c>
      <c r="BH658" s="249">
        <f>IF(N658="sníž. přenesená",J658,0)</f>
        <v>0</v>
      </c>
      <c r="BI658" s="249">
        <f>IF(N658="nulová",J658,0)</f>
        <v>0</v>
      </c>
      <c r="BJ658" s="17" t="s">
        <v>37</v>
      </c>
      <c r="BK658" s="249">
        <f>ROUND(I658*H658,1)</f>
        <v>0</v>
      </c>
      <c r="BL658" s="17" t="s">
        <v>363</v>
      </c>
      <c r="BM658" s="248" t="s">
        <v>1154</v>
      </c>
    </row>
    <row r="659" spans="2:63" s="10" customFormat="1" ht="22.8" customHeight="1">
      <c r="B659" s="207"/>
      <c r="C659" s="208"/>
      <c r="D659" s="209" t="s">
        <v>82</v>
      </c>
      <c r="E659" s="235" t="s">
        <v>1155</v>
      </c>
      <c r="F659" s="235" t="s">
        <v>1156</v>
      </c>
      <c r="G659" s="208"/>
      <c r="H659" s="208"/>
      <c r="I659" s="211"/>
      <c r="J659" s="236">
        <f>BK659</f>
        <v>0</v>
      </c>
      <c r="K659" s="208"/>
      <c r="L659" s="213"/>
      <c r="M659" s="231"/>
      <c r="N659" s="232"/>
      <c r="O659" s="232"/>
      <c r="P659" s="233">
        <f>SUM(P660:P667)</f>
        <v>0</v>
      </c>
      <c r="Q659" s="232"/>
      <c r="R659" s="233">
        <f>SUM(R660:R667)</f>
        <v>0.02560092</v>
      </c>
      <c r="S659" s="232"/>
      <c r="T659" s="234">
        <f>SUM(T660:T667)</f>
        <v>0</v>
      </c>
      <c r="AR659" s="218" t="s">
        <v>92</v>
      </c>
      <c r="AT659" s="219" t="s">
        <v>82</v>
      </c>
      <c r="AU659" s="219" t="s">
        <v>37</v>
      </c>
      <c r="AY659" s="218" t="s">
        <v>147</v>
      </c>
      <c r="BK659" s="220">
        <f>SUM(BK660:BK667)</f>
        <v>0</v>
      </c>
    </row>
    <row r="660" spans="2:65" s="1" customFormat="1" ht="21.6" customHeight="1">
      <c r="B660" s="38"/>
      <c r="C660" s="237" t="s">
        <v>1157</v>
      </c>
      <c r="D660" s="237" t="s">
        <v>263</v>
      </c>
      <c r="E660" s="238" t="s">
        <v>1158</v>
      </c>
      <c r="F660" s="239" t="s">
        <v>1159</v>
      </c>
      <c r="G660" s="240" t="s">
        <v>266</v>
      </c>
      <c r="H660" s="241">
        <v>1.346</v>
      </c>
      <c r="I660" s="242"/>
      <c r="J660" s="243">
        <f>ROUND(I660*H660,1)</f>
        <v>0</v>
      </c>
      <c r="K660" s="239" t="s">
        <v>267</v>
      </c>
      <c r="L660" s="43"/>
      <c r="M660" s="244" t="s">
        <v>1</v>
      </c>
      <c r="N660" s="245" t="s">
        <v>48</v>
      </c>
      <c r="O660" s="86"/>
      <c r="P660" s="246">
        <f>O660*H660</f>
        <v>0</v>
      </c>
      <c r="Q660" s="246">
        <v>0.01771</v>
      </c>
      <c r="R660" s="246">
        <f>Q660*H660</f>
        <v>0.02383766</v>
      </c>
      <c r="S660" s="246">
        <v>0</v>
      </c>
      <c r="T660" s="247">
        <f>S660*H660</f>
        <v>0</v>
      </c>
      <c r="AR660" s="248" t="s">
        <v>363</v>
      </c>
      <c r="AT660" s="248" t="s">
        <v>263</v>
      </c>
      <c r="AU660" s="248" t="s">
        <v>92</v>
      </c>
      <c r="AY660" s="17" t="s">
        <v>147</v>
      </c>
      <c r="BE660" s="249">
        <f>IF(N660="základní",J660,0)</f>
        <v>0</v>
      </c>
      <c r="BF660" s="249">
        <f>IF(N660="snížená",J660,0)</f>
        <v>0</v>
      </c>
      <c r="BG660" s="249">
        <f>IF(N660="zákl. přenesená",J660,0)</f>
        <v>0</v>
      </c>
      <c r="BH660" s="249">
        <f>IF(N660="sníž. přenesená",J660,0)</f>
        <v>0</v>
      </c>
      <c r="BI660" s="249">
        <f>IF(N660="nulová",J660,0)</f>
        <v>0</v>
      </c>
      <c r="BJ660" s="17" t="s">
        <v>37</v>
      </c>
      <c r="BK660" s="249">
        <f>ROUND(I660*H660,1)</f>
        <v>0</v>
      </c>
      <c r="BL660" s="17" t="s">
        <v>363</v>
      </c>
      <c r="BM660" s="248" t="s">
        <v>1160</v>
      </c>
    </row>
    <row r="661" spans="2:51" s="12" customFormat="1" ht="12">
      <c r="B661" s="250"/>
      <c r="C661" s="251"/>
      <c r="D661" s="252" t="s">
        <v>270</v>
      </c>
      <c r="E661" s="253" t="s">
        <v>172</v>
      </c>
      <c r="F661" s="254" t="s">
        <v>1161</v>
      </c>
      <c r="G661" s="251"/>
      <c r="H661" s="255">
        <v>1.346</v>
      </c>
      <c r="I661" s="256"/>
      <c r="J661" s="251"/>
      <c r="K661" s="251"/>
      <c r="L661" s="257"/>
      <c r="M661" s="258"/>
      <c r="N661" s="259"/>
      <c r="O661" s="259"/>
      <c r="P661" s="259"/>
      <c r="Q661" s="259"/>
      <c r="R661" s="259"/>
      <c r="S661" s="259"/>
      <c r="T661" s="260"/>
      <c r="AT661" s="261" t="s">
        <v>270</v>
      </c>
      <c r="AU661" s="261" t="s">
        <v>92</v>
      </c>
      <c r="AV661" s="12" t="s">
        <v>92</v>
      </c>
      <c r="AW661" s="12" t="s">
        <v>36</v>
      </c>
      <c r="AX661" s="12" t="s">
        <v>37</v>
      </c>
      <c r="AY661" s="261" t="s">
        <v>147</v>
      </c>
    </row>
    <row r="662" spans="2:65" s="1" customFormat="1" ht="21.6" customHeight="1">
      <c r="B662" s="38"/>
      <c r="C662" s="237" t="s">
        <v>1162</v>
      </c>
      <c r="D662" s="237" t="s">
        <v>263</v>
      </c>
      <c r="E662" s="238" t="s">
        <v>1163</v>
      </c>
      <c r="F662" s="239" t="s">
        <v>1164</v>
      </c>
      <c r="G662" s="240" t="s">
        <v>266</v>
      </c>
      <c r="H662" s="241">
        <v>1.346</v>
      </c>
      <c r="I662" s="242"/>
      <c r="J662" s="243">
        <f>ROUND(I662*H662,1)</f>
        <v>0</v>
      </c>
      <c r="K662" s="239" t="s">
        <v>267</v>
      </c>
      <c r="L662" s="43"/>
      <c r="M662" s="244" t="s">
        <v>1</v>
      </c>
      <c r="N662" s="245" t="s">
        <v>48</v>
      </c>
      <c r="O662" s="86"/>
      <c r="P662" s="246">
        <f>O662*H662</f>
        <v>0</v>
      </c>
      <c r="Q662" s="246">
        <v>0.00105</v>
      </c>
      <c r="R662" s="246">
        <f>Q662*H662</f>
        <v>0.0014133</v>
      </c>
      <c r="S662" s="246">
        <v>0</v>
      </c>
      <c r="T662" s="247">
        <f>S662*H662</f>
        <v>0</v>
      </c>
      <c r="AR662" s="248" t="s">
        <v>363</v>
      </c>
      <c r="AT662" s="248" t="s">
        <v>263</v>
      </c>
      <c r="AU662" s="248" t="s">
        <v>92</v>
      </c>
      <c r="AY662" s="17" t="s">
        <v>147</v>
      </c>
      <c r="BE662" s="249">
        <f>IF(N662="základní",J662,0)</f>
        <v>0</v>
      </c>
      <c r="BF662" s="249">
        <f>IF(N662="snížená",J662,0)</f>
        <v>0</v>
      </c>
      <c r="BG662" s="249">
        <f>IF(N662="zákl. přenesená",J662,0)</f>
        <v>0</v>
      </c>
      <c r="BH662" s="249">
        <f>IF(N662="sníž. přenesená",J662,0)</f>
        <v>0</v>
      </c>
      <c r="BI662" s="249">
        <f>IF(N662="nulová",J662,0)</f>
        <v>0</v>
      </c>
      <c r="BJ662" s="17" t="s">
        <v>37</v>
      </c>
      <c r="BK662" s="249">
        <f>ROUND(I662*H662,1)</f>
        <v>0</v>
      </c>
      <c r="BL662" s="17" t="s">
        <v>363</v>
      </c>
      <c r="BM662" s="248" t="s">
        <v>1165</v>
      </c>
    </row>
    <row r="663" spans="2:51" s="12" customFormat="1" ht="12">
      <c r="B663" s="250"/>
      <c r="C663" s="251"/>
      <c r="D663" s="252" t="s">
        <v>270</v>
      </c>
      <c r="E663" s="253" t="s">
        <v>1</v>
      </c>
      <c r="F663" s="254" t="s">
        <v>172</v>
      </c>
      <c r="G663" s="251"/>
      <c r="H663" s="255">
        <v>1.346</v>
      </c>
      <c r="I663" s="256"/>
      <c r="J663" s="251"/>
      <c r="K663" s="251"/>
      <c r="L663" s="257"/>
      <c r="M663" s="258"/>
      <c r="N663" s="259"/>
      <c r="O663" s="259"/>
      <c r="P663" s="259"/>
      <c r="Q663" s="259"/>
      <c r="R663" s="259"/>
      <c r="S663" s="259"/>
      <c r="T663" s="260"/>
      <c r="AT663" s="261" t="s">
        <v>270</v>
      </c>
      <c r="AU663" s="261" t="s">
        <v>92</v>
      </c>
      <c r="AV663" s="12" t="s">
        <v>92</v>
      </c>
      <c r="AW663" s="12" t="s">
        <v>36</v>
      </c>
      <c r="AX663" s="12" t="s">
        <v>37</v>
      </c>
      <c r="AY663" s="261" t="s">
        <v>147</v>
      </c>
    </row>
    <row r="664" spans="2:65" s="1" customFormat="1" ht="14.4" customHeight="1">
      <c r="B664" s="38"/>
      <c r="C664" s="237" t="s">
        <v>1166</v>
      </c>
      <c r="D664" s="237" t="s">
        <v>263</v>
      </c>
      <c r="E664" s="238" t="s">
        <v>1167</v>
      </c>
      <c r="F664" s="239" t="s">
        <v>1168</v>
      </c>
      <c r="G664" s="240" t="s">
        <v>266</v>
      </c>
      <c r="H664" s="241">
        <v>1.346</v>
      </c>
      <c r="I664" s="242"/>
      <c r="J664" s="243">
        <f>ROUND(I664*H664,1)</f>
        <v>0</v>
      </c>
      <c r="K664" s="239" t="s">
        <v>267</v>
      </c>
      <c r="L664" s="43"/>
      <c r="M664" s="244" t="s">
        <v>1</v>
      </c>
      <c r="N664" s="245" t="s">
        <v>48</v>
      </c>
      <c r="O664" s="86"/>
      <c r="P664" s="246">
        <f>O664*H664</f>
        <v>0</v>
      </c>
      <c r="Q664" s="246">
        <v>0.00026</v>
      </c>
      <c r="R664" s="246">
        <f>Q664*H664</f>
        <v>0.00034996</v>
      </c>
      <c r="S664" s="246">
        <v>0</v>
      </c>
      <c r="T664" s="247">
        <f>S664*H664</f>
        <v>0</v>
      </c>
      <c r="AR664" s="248" t="s">
        <v>363</v>
      </c>
      <c r="AT664" s="248" t="s">
        <v>263</v>
      </c>
      <c r="AU664" s="248" t="s">
        <v>92</v>
      </c>
      <c r="AY664" s="17" t="s">
        <v>147</v>
      </c>
      <c r="BE664" s="249">
        <f>IF(N664="základní",J664,0)</f>
        <v>0</v>
      </c>
      <c r="BF664" s="249">
        <f>IF(N664="snížená",J664,0)</f>
        <v>0</v>
      </c>
      <c r="BG664" s="249">
        <f>IF(N664="zákl. přenesená",J664,0)</f>
        <v>0</v>
      </c>
      <c r="BH664" s="249">
        <f>IF(N664="sníž. přenesená",J664,0)</f>
        <v>0</v>
      </c>
      <c r="BI664" s="249">
        <f>IF(N664="nulová",J664,0)</f>
        <v>0</v>
      </c>
      <c r="BJ664" s="17" t="s">
        <v>37</v>
      </c>
      <c r="BK664" s="249">
        <f>ROUND(I664*H664,1)</f>
        <v>0</v>
      </c>
      <c r="BL664" s="17" t="s">
        <v>363</v>
      </c>
      <c r="BM664" s="248" t="s">
        <v>1169</v>
      </c>
    </row>
    <row r="665" spans="2:51" s="12" customFormat="1" ht="12">
      <c r="B665" s="250"/>
      <c r="C665" s="251"/>
      <c r="D665" s="252" t="s">
        <v>270</v>
      </c>
      <c r="E665" s="253" t="s">
        <v>1</v>
      </c>
      <c r="F665" s="254" t="s">
        <v>172</v>
      </c>
      <c r="G665" s="251"/>
      <c r="H665" s="255">
        <v>1.346</v>
      </c>
      <c r="I665" s="256"/>
      <c r="J665" s="251"/>
      <c r="K665" s="251"/>
      <c r="L665" s="257"/>
      <c r="M665" s="258"/>
      <c r="N665" s="259"/>
      <c r="O665" s="259"/>
      <c r="P665" s="259"/>
      <c r="Q665" s="259"/>
      <c r="R665" s="259"/>
      <c r="S665" s="259"/>
      <c r="T665" s="260"/>
      <c r="AT665" s="261" t="s">
        <v>270</v>
      </c>
      <c r="AU665" s="261" t="s">
        <v>92</v>
      </c>
      <c r="AV665" s="12" t="s">
        <v>92</v>
      </c>
      <c r="AW665" s="12" t="s">
        <v>36</v>
      </c>
      <c r="AX665" s="12" t="s">
        <v>37</v>
      </c>
      <c r="AY665" s="261" t="s">
        <v>147</v>
      </c>
    </row>
    <row r="666" spans="2:65" s="1" customFormat="1" ht="21.6" customHeight="1">
      <c r="B666" s="38"/>
      <c r="C666" s="237" t="s">
        <v>1170</v>
      </c>
      <c r="D666" s="237" t="s">
        <v>263</v>
      </c>
      <c r="E666" s="238" t="s">
        <v>1171</v>
      </c>
      <c r="F666" s="239" t="s">
        <v>1172</v>
      </c>
      <c r="G666" s="240" t="s">
        <v>377</v>
      </c>
      <c r="H666" s="241">
        <v>0.026</v>
      </c>
      <c r="I666" s="242"/>
      <c r="J666" s="243">
        <f>ROUND(I666*H666,1)</f>
        <v>0</v>
      </c>
      <c r="K666" s="239" t="s">
        <v>267</v>
      </c>
      <c r="L666" s="43"/>
      <c r="M666" s="244" t="s">
        <v>1</v>
      </c>
      <c r="N666" s="245" t="s">
        <v>48</v>
      </c>
      <c r="O666" s="86"/>
      <c r="P666" s="246">
        <f>O666*H666</f>
        <v>0</v>
      </c>
      <c r="Q666" s="246">
        <v>0</v>
      </c>
      <c r="R666" s="246">
        <f>Q666*H666</f>
        <v>0</v>
      </c>
      <c r="S666" s="246">
        <v>0</v>
      </c>
      <c r="T666" s="247">
        <f>S666*H666</f>
        <v>0</v>
      </c>
      <c r="AR666" s="248" t="s">
        <v>363</v>
      </c>
      <c r="AT666" s="248" t="s">
        <v>263</v>
      </c>
      <c r="AU666" s="248" t="s">
        <v>92</v>
      </c>
      <c r="AY666" s="17" t="s">
        <v>147</v>
      </c>
      <c r="BE666" s="249">
        <f>IF(N666="základní",J666,0)</f>
        <v>0</v>
      </c>
      <c r="BF666" s="249">
        <f>IF(N666="snížená",J666,0)</f>
        <v>0</v>
      </c>
      <c r="BG666" s="249">
        <f>IF(N666="zákl. přenesená",J666,0)</f>
        <v>0</v>
      </c>
      <c r="BH666" s="249">
        <f>IF(N666="sníž. přenesená",J666,0)</f>
        <v>0</v>
      </c>
      <c r="BI666" s="249">
        <f>IF(N666="nulová",J666,0)</f>
        <v>0</v>
      </c>
      <c r="BJ666" s="17" t="s">
        <v>37</v>
      </c>
      <c r="BK666" s="249">
        <f>ROUND(I666*H666,1)</f>
        <v>0</v>
      </c>
      <c r="BL666" s="17" t="s">
        <v>363</v>
      </c>
      <c r="BM666" s="248" t="s">
        <v>1173</v>
      </c>
    </row>
    <row r="667" spans="2:65" s="1" customFormat="1" ht="21.6" customHeight="1">
      <c r="B667" s="38"/>
      <c r="C667" s="237" t="s">
        <v>1174</v>
      </c>
      <c r="D667" s="237" t="s">
        <v>263</v>
      </c>
      <c r="E667" s="238" t="s">
        <v>1175</v>
      </c>
      <c r="F667" s="239" t="s">
        <v>1176</v>
      </c>
      <c r="G667" s="240" t="s">
        <v>377</v>
      </c>
      <c r="H667" s="241">
        <v>0.026</v>
      </c>
      <c r="I667" s="242"/>
      <c r="J667" s="243">
        <f>ROUND(I667*H667,1)</f>
        <v>0</v>
      </c>
      <c r="K667" s="239" t="s">
        <v>267</v>
      </c>
      <c r="L667" s="43"/>
      <c r="M667" s="244" t="s">
        <v>1</v>
      </c>
      <c r="N667" s="245" t="s">
        <v>48</v>
      </c>
      <c r="O667" s="86"/>
      <c r="P667" s="246">
        <f>O667*H667</f>
        <v>0</v>
      </c>
      <c r="Q667" s="246">
        <v>0</v>
      </c>
      <c r="R667" s="246">
        <f>Q667*H667</f>
        <v>0</v>
      </c>
      <c r="S667" s="246">
        <v>0</v>
      </c>
      <c r="T667" s="247">
        <f>S667*H667</f>
        <v>0</v>
      </c>
      <c r="AR667" s="248" t="s">
        <v>363</v>
      </c>
      <c r="AT667" s="248" t="s">
        <v>263</v>
      </c>
      <c r="AU667" s="248" t="s">
        <v>92</v>
      </c>
      <c r="AY667" s="17" t="s">
        <v>147</v>
      </c>
      <c r="BE667" s="249">
        <f>IF(N667="základní",J667,0)</f>
        <v>0</v>
      </c>
      <c r="BF667" s="249">
        <f>IF(N667="snížená",J667,0)</f>
        <v>0</v>
      </c>
      <c r="BG667" s="249">
        <f>IF(N667="zákl. přenesená",J667,0)</f>
        <v>0</v>
      </c>
      <c r="BH667" s="249">
        <f>IF(N667="sníž. přenesená",J667,0)</f>
        <v>0</v>
      </c>
      <c r="BI667" s="249">
        <f>IF(N667="nulová",J667,0)</f>
        <v>0</v>
      </c>
      <c r="BJ667" s="17" t="s">
        <v>37</v>
      </c>
      <c r="BK667" s="249">
        <f>ROUND(I667*H667,1)</f>
        <v>0</v>
      </c>
      <c r="BL667" s="17" t="s">
        <v>363</v>
      </c>
      <c r="BM667" s="248" t="s">
        <v>1177</v>
      </c>
    </row>
    <row r="668" spans="2:63" s="10" customFormat="1" ht="25.9" customHeight="1">
      <c r="B668" s="207"/>
      <c r="C668" s="208"/>
      <c r="D668" s="209" t="s">
        <v>82</v>
      </c>
      <c r="E668" s="210" t="s">
        <v>1178</v>
      </c>
      <c r="F668" s="210" t="s">
        <v>1179</v>
      </c>
      <c r="G668" s="208"/>
      <c r="H668" s="208"/>
      <c r="I668" s="211"/>
      <c r="J668" s="212">
        <f>BK668</f>
        <v>0</v>
      </c>
      <c r="K668" s="208"/>
      <c r="L668" s="213"/>
      <c r="M668" s="231"/>
      <c r="N668" s="232"/>
      <c r="O668" s="232"/>
      <c r="P668" s="233">
        <f>SUM(P669:P671)</f>
        <v>0</v>
      </c>
      <c r="Q668" s="232"/>
      <c r="R668" s="233">
        <f>SUM(R669:R671)</f>
        <v>0</v>
      </c>
      <c r="S668" s="232"/>
      <c r="T668" s="234">
        <f>SUM(T669:T671)</f>
        <v>0</v>
      </c>
      <c r="AR668" s="218" t="s">
        <v>268</v>
      </c>
      <c r="AT668" s="219" t="s">
        <v>82</v>
      </c>
      <c r="AU668" s="219" t="s">
        <v>83</v>
      </c>
      <c r="AY668" s="218" t="s">
        <v>147</v>
      </c>
      <c r="BK668" s="220">
        <f>SUM(BK669:BK671)</f>
        <v>0</v>
      </c>
    </row>
    <row r="669" spans="2:65" s="1" customFormat="1" ht="14.4" customHeight="1">
      <c r="B669" s="38"/>
      <c r="C669" s="237" t="s">
        <v>1180</v>
      </c>
      <c r="D669" s="237" t="s">
        <v>263</v>
      </c>
      <c r="E669" s="238" t="s">
        <v>1181</v>
      </c>
      <c r="F669" s="239" t="s">
        <v>1182</v>
      </c>
      <c r="G669" s="240" t="s">
        <v>1183</v>
      </c>
      <c r="H669" s="241">
        <v>90</v>
      </c>
      <c r="I669" s="242"/>
      <c r="J669" s="243">
        <f>ROUND(I669*H669,1)</f>
        <v>0</v>
      </c>
      <c r="K669" s="239" t="s">
        <v>267</v>
      </c>
      <c r="L669" s="43"/>
      <c r="M669" s="244" t="s">
        <v>1</v>
      </c>
      <c r="N669" s="245" t="s">
        <v>48</v>
      </c>
      <c r="O669" s="86"/>
      <c r="P669" s="246">
        <f>O669*H669</f>
        <v>0</v>
      </c>
      <c r="Q669" s="246">
        <v>0</v>
      </c>
      <c r="R669" s="246">
        <f>Q669*H669</f>
        <v>0</v>
      </c>
      <c r="S669" s="246">
        <v>0</v>
      </c>
      <c r="T669" s="247">
        <f>S669*H669</f>
        <v>0</v>
      </c>
      <c r="AR669" s="248" t="s">
        <v>1184</v>
      </c>
      <c r="AT669" s="248" t="s">
        <v>263</v>
      </c>
      <c r="AU669" s="248" t="s">
        <v>37</v>
      </c>
      <c r="AY669" s="17" t="s">
        <v>147</v>
      </c>
      <c r="BE669" s="249">
        <f>IF(N669="základní",J669,0)</f>
        <v>0</v>
      </c>
      <c r="BF669" s="249">
        <f>IF(N669="snížená",J669,0)</f>
        <v>0</v>
      </c>
      <c r="BG669" s="249">
        <f>IF(N669="zákl. přenesená",J669,0)</f>
        <v>0</v>
      </c>
      <c r="BH669" s="249">
        <f>IF(N669="sníž. přenesená",J669,0)</f>
        <v>0</v>
      </c>
      <c r="BI669" s="249">
        <f>IF(N669="nulová",J669,0)</f>
        <v>0</v>
      </c>
      <c r="BJ669" s="17" t="s">
        <v>37</v>
      </c>
      <c r="BK669" s="249">
        <f>ROUND(I669*H669,1)</f>
        <v>0</v>
      </c>
      <c r="BL669" s="17" t="s">
        <v>1184</v>
      </c>
      <c r="BM669" s="248" t="s">
        <v>1185</v>
      </c>
    </row>
    <row r="670" spans="2:51" s="14" customFormat="1" ht="12">
      <c r="B670" s="273"/>
      <c r="C670" s="274"/>
      <c r="D670" s="252" t="s">
        <v>270</v>
      </c>
      <c r="E670" s="275" t="s">
        <v>1</v>
      </c>
      <c r="F670" s="276" t="s">
        <v>1186</v>
      </c>
      <c r="G670" s="274"/>
      <c r="H670" s="275" t="s">
        <v>1</v>
      </c>
      <c r="I670" s="277"/>
      <c r="J670" s="274"/>
      <c r="K670" s="274"/>
      <c r="L670" s="278"/>
      <c r="M670" s="279"/>
      <c r="N670" s="280"/>
      <c r="O670" s="280"/>
      <c r="P670" s="280"/>
      <c r="Q670" s="280"/>
      <c r="R670" s="280"/>
      <c r="S670" s="280"/>
      <c r="T670" s="281"/>
      <c r="AT670" s="282" t="s">
        <v>270</v>
      </c>
      <c r="AU670" s="282" t="s">
        <v>37</v>
      </c>
      <c r="AV670" s="14" t="s">
        <v>37</v>
      </c>
      <c r="AW670" s="14" t="s">
        <v>36</v>
      </c>
      <c r="AX670" s="14" t="s">
        <v>83</v>
      </c>
      <c r="AY670" s="282" t="s">
        <v>147</v>
      </c>
    </row>
    <row r="671" spans="2:51" s="12" customFormat="1" ht="12">
      <c r="B671" s="250"/>
      <c r="C671" s="251"/>
      <c r="D671" s="252" t="s">
        <v>270</v>
      </c>
      <c r="E671" s="253" t="s">
        <v>1</v>
      </c>
      <c r="F671" s="254" t="s">
        <v>1187</v>
      </c>
      <c r="G671" s="251"/>
      <c r="H671" s="255">
        <v>90</v>
      </c>
      <c r="I671" s="256"/>
      <c r="J671" s="251"/>
      <c r="K671" s="251"/>
      <c r="L671" s="257"/>
      <c r="M671" s="258"/>
      <c r="N671" s="259"/>
      <c r="O671" s="259"/>
      <c r="P671" s="259"/>
      <c r="Q671" s="259"/>
      <c r="R671" s="259"/>
      <c r="S671" s="259"/>
      <c r="T671" s="260"/>
      <c r="AT671" s="261" t="s">
        <v>270</v>
      </c>
      <c r="AU671" s="261" t="s">
        <v>37</v>
      </c>
      <c r="AV671" s="12" t="s">
        <v>92</v>
      </c>
      <c r="AW671" s="12" t="s">
        <v>36</v>
      </c>
      <c r="AX671" s="12" t="s">
        <v>37</v>
      </c>
      <c r="AY671" s="261" t="s">
        <v>147</v>
      </c>
    </row>
    <row r="672" spans="2:63" s="10" customFormat="1" ht="25.9" customHeight="1">
      <c r="B672" s="207"/>
      <c r="C672" s="208"/>
      <c r="D672" s="209" t="s">
        <v>82</v>
      </c>
      <c r="E672" s="210" t="s">
        <v>1188</v>
      </c>
      <c r="F672" s="210" t="s">
        <v>1189</v>
      </c>
      <c r="G672" s="208"/>
      <c r="H672" s="208"/>
      <c r="I672" s="211"/>
      <c r="J672" s="212">
        <f>BK672</f>
        <v>0</v>
      </c>
      <c r="K672" s="208"/>
      <c r="L672" s="213"/>
      <c r="M672" s="231"/>
      <c r="N672" s="232"/>
      <c r="O672" s="232"/>
      <c r="P672" s="233">
        <f>P673+P675+P679+P689+P691</f>
        <v>0</v>
      </c>
      <c r="Q672" s="232"/>
      <c r="R672" s="233">
        <f>R673+R675+R679+R689+R691</f>
        <v>0</v>
      </c>
      <c r="S672" s="232"/>
      <c r="T672" s="234">
        <f>T673+T675+T679+T689+T691</f>
        <v>0</v>
      </c>
      <c r="AR672" s="218" t="s">
        <v>287</v>
      </c>
      <c r="AT672" s="219" t="s">
        <v>82</v>
      </c>
      <c r="AU672" s="219" t="s">
        <v>83</v>
      </c>
      <c r="AY672" s="218" t="s">
        <v>147</v>
      </c>
      <c r="BK672" s="220">
        <f>BK673+BK675+BK679+BK689+BK691</f>
        <v>0</v>
      </c>
    </row>
    <row r="673" spans="2:63" s="10" customFormat="1" ht="22.8" customHeight="1">
      <c r="B673" s="207"/>
      <c r="C673" s="208"/>
      <c r="D673" s="209" t="s">
        <v>82</v>
      </c>
      <c r="E673" s="235" t="s">
        <v>1190</v>
      </c>
      <c r="F673" s="235" t="s">
        <v>1191</v>
      </c>
      <c r="G673" s="208"/>
      <c r="H673" s="208"/>
      <c r="I673" s="211"/>
      <c r="J673" s="236">
        <f>BK673</f>
        <v>0</v>
      </c>
      <c r="K673" s="208"/>
      <c r="L673" s="213"/>
      <c r="M673" s="231"/>
      <c r="N673" s="232"/>
      <c r="O673" s="232"/>
      <c r="P673" s="233">
        <f>P674</f>
        <v>0</v>
      </c>
      <c r="Q673" s="232"/>
      <c r="R673" s="233">
        <f>R674</f>
        <v>0</v>
      </c>
      <c r="S673" s="232"/>
      <c r="T673" s="234">
        <f>T674</f>
        <v>0</v>
      </c>
      <c r="AR673" s="218" t="s">
        <v>287</v>
      </c>
      <c r="AT673" s="219" t="s">
        <v>82</v>
      </c>
      <c r="AU673" s="219" t="s">
        <v>37</v>
      </c>
      <c r="AY673" s="218" t="s">
        <v>147</v>
      </c>
      <c r="BK673" s="220">
        <f>BK674</f>
        <v>0</v>
      </c>
    </row>
    <row r="674" spans="2:65" s="1" customFormat="1" ht="14.4" customHeight="1">
      <c r="B674" s="38"/>
      <c r="C674" s="237" t="s">
        <v>1192</v>
      </c>
      <c r="D674" s="237" t="s">
        <v>263</v>
      </c>
      <c r="E674" s="238" t="s">
        <v>1193</v>
      </c>
      <c r="F674" s="239" t="s">
        <v>1194</v>
      </c>
      <c r="G674" s="240" t="s">
        <v>895</v>
      </c>
      <c r="H674" s="241">
        <v>1</v>
      </c>
      <c r="I674" s="242"/>
      <c r="J674" s="243">
        <f>ROUND(I674*H674,1)</f>
        <v>0</v>
      </c>
      <c r="K674" s="239" t="s">
        <v>267</v>
      </c>
      <c r="L674" s="43"/>
      <c r="M674" s="244" t="s">
        <v>1</v>
      </c>
      <c r="N674" s="245" t="s">
        <v>48</v>
      </c>
      <c r="O674" s="86"/>
      <c r="P674" s="246">
        <f>O674*H674</f>
        <v>0</v>
      </c>
      <c r="Q674" s="246">
        <v>0</v>
      </c>
      <c r="R674" s="246">
        <f>Q674*H674</f>
        <v>0</v>
      </c>
      <c r="S674" s="246">
        <v>0</v>
      </c>
      <c r="T674" s="247">
        <f>S674*H674</f>
        <v>0</v>
      </c>
      <c r="AR674" s="248" t="s">
        <v>1195</v>
      </c>
      <c r="AT674" s="248" t="s">
        <v>263</v>
      </c>
      <c r="AU674" s="248" t="s">
        <v>92</v>
      </c>
      <c r="AY674" s="17" t="s">
        <v>147</v>
      </c>
      <c r="BE674" s="249">
        <f>IF(N674="základní",J674,0)</f>
        <v>0</v>
      </c>
      <c r="BF674" s="249">
        <f>IF(N674="snížená",J674,0)</f>
        <v>0</v>
      </c>
      <c r="BG674" s="249">
        <f>IF(N674="zákl. přenesená",J674,0)</f>
        <v>0</v>
      </c>
      <c r="BH674" s="249">
        <f>IF(N674="sníž. přenesená",J674,0)</f>
        <v>0</v>
      </c>
      <c r="BI674" s="249">
        <f>IF(N674="nulová",J674,0)</f>
        <v>0</v>
      </c>
      <c r="BJ674" s="17" t="s">
        <v>37</v>
      </c>
      <c r="BK674" s="249">
        <f>ROUND(I674*H674,1)</f>
        <v>0</v>
      </c>
      <c r="BL674" s="17" t="s">
        <v>1195</v>
      </c>
      <c r="BM674" s="248" t="s">
        <v>1196</v>
      </c>
    </row>
    <row r="675" spans="2:63" s="10" customFormat="1" ht="22.8" customHeight="1">
      <c r="B675" s="207"/>
      <c r="C675" s="208"/>
      <c r="D675" s="209" t="s">
        <v>82</v>
      </c>
      <c r="E675" s="235" t="s">
        <v>1197</v>
      </c>
      <c r="F675" s="235" t="s">
        <v>1198</v>
      </c>
      <c r="G675" s="208"/>
      <c r="H675" s="208"/>
      <c r="I675" s="211"/>
      <c r="J675" s="236">
        <f>BK675</f>
        <v>0</v>
      </c>
      <c r="K675" s="208"/>
      <c r="L675" s="213"/>
      <c r="M675" s="231"/>
      <c r="N675" s="232"/>
      <c r="O675" s="232"/>
      <c r="P675" s="233">
        <f>SUM(P676:P678)</f>
        <v>0</v>
      </c>
      <c r="Q675" s="232"/>
      <c r="R675" s="233">
        <f>SUM(R676:R678)</f>
        <v>0</v>
      </c>
      <c r="S675" s="232"/>
      <c r="T675" s="234">
        <f>SUM(T676:T678)</f>
        <v>0</v>
      </c>
      <c r="AR675" s="218" t="s">
        <v>287</v>
      </c>
      <c r="AT675" s="219" t="s">
        <v>82</v>
      </c>
      <c r="AU675" s="219" t="s">
        <v>37</v>
      </c>
      <c r="AY675" s="218" t="s">
        <v>147</v>
      </c>
      <c r="BK675" s="220">
        <f>SUM(BK676:BK678)</f>
        <v>0</v>
      </c>
    </row>
    <row r="676" spans="2:65" s="1" customFormat="1" ht="14.4" customHeight="1">
      <c r="B676" s="38"/>
      <c r="C676" s="237" t="s">
        <v>1199</v>
      </c>
      <c r="D676" s="237" t="s">
        <v>263</v>
      </c>
      <c r="E676" s="238" t="s">
        <v>1200</v>
      </c>
      <c r="F676" s="239" t="s">
        <v>1198</v>
      </c>
      <c r="G676" s="240" t="s">
        <v>895</v>
      </c>
      <c r="H676" s="241">
        <v>1</v>
      </c>
      <c r="I676" s="242"/>
      <c r="J676" s="243">
        <f>ROUND(I676*H676,1)</f>
        <v>0</v>
      </c>
      <c r="K676" s="239" t="s">
        <v>267</v>
      </c>
      <c r="L676" s="43"/>
      <c r="M676" s="244" t="s">
        <v>1</v>
      </c>
      <c r="N676" s="245" t="s">
        <v>48</v>
      </c>
      <c r="O676" s="86"/>
      <c r="P676" s="246">
        <f>O676*H676</f>
        <v>0</v>
      </c>
      <c r="Q676" s="246">
        <v>0</v>
      </c>
      <c r="R676" s="246">
        <f>Q676*H676</f>
        <v>0</v>
      </c>
      <c r="S676" s="246">
        <v>0</v>
      </c>
      <c r="T676" s="247">
        <f>S676*H676</f>
        <v>0</v>
      </c>
      <c r="AR676" s="248" t="s">
        <v>1195</v>
      </c>
      <c r="AT676" s="248" t="s">
        <v>263</v>
      </c>
      <c r="AU676" s="248" t="s">
        <v>92</v>
      </c>
      <c r="AY676" s="17" t="s">
        <v>147</v>
      </c>
      <c r="BE676" s="249">
        <f>IF(N676="základní",J676,0)</f>
        <v>0</v>
      </c>
      <c r="BF676" s="249">
        <f>IF(N676="snížená",J676,0)</f>
        <v>0</v>
      </c>
      <c r="BG676" s="249">
        <f>IF(N676="zákl. přenesená",J676,0)</f>
        <v>0</v>
      </c>
      <c r="BH676" s="249">
        <f>IF(N676="sníž. přenesená",J676,0)</f>
        <v>0</v>
      </c>
      <c r="BI676" s="249">
        <f>IF(N676="nulová",J676,0)</f>
        <v>0</v>
      </c>
      <c r="BJ676" s="17" t="s">
        <v>37</v>
      </c>
      <c r="BK676" s="249">
        <f>ROUND(I676*H676,1)</f>
        <v>0</v>
      </c>
      <c r="BL676" s="17" t="s">
        <v>1195</v>
      </c>
      <c r="BM676" s="248" t="s">
        <v>1201</v>
      </c>
    </row>
    <row r="677" spans="2:51" s="12" customFormat="1" ht="12">
      <c r="B677" s="250"/>
      <c r="C677" s="251"/>
      <c r="D677" s="252" t="s">
        <v>270</v>
      </c>
      <c r="E677" s="253" t="s">
        <v>1</v>
      </c>
      <c r="F677" s="254" t="s">
        <v>1202</v>
      </c>
      <c r="G677" s="251"/>
      <c r="H677" s="255">
        <v>1</v>
      </c>
      <c r="I677" s="256"/>
      <c r="J677" s="251"/>
      <c r="K677" s="251"/>
      <c r="L677" s="257"/>
      <c r="M677" s="258"/>
      <c r="N677" s="259"/>
      <c r="O677" s="259"/>
      <c r="P677" s="259"/>
      <c r="Q677" s="259"/>
      <c r="R677" s="259"/>
      <c r="S677" s="259"/>
      <c r="T677" s="260"/>
      <c r="AT677" s="261" t="s">
        <v>270</v>
      </c>
      <c r="AU677" s="261" t="s">
        <v>92</v>
      </c>
      <c r="AV677" s="12" t="s">
        <v>92</v>
      </c>
      <c r="AW677" s="12" t="s">
        <v>36</v>
      </c>
      <c r="AX677" s="12" t="s">
        <v>37</v>
      </c>
      <c r="AY677" s="261" t="s">
        <v>147</v>
      </c>
    </row>
    <row r="678" spans="2:65" s="1" customFormat="1" ht="32.4" customHeight="1">
      <c r="B678" s="38"/>
      <c r="C678" s="237" t="s">
        <v>1203</v>
      </c>
      <c r="D678" s="237" t="s">
        <v>263</v>
      </c>
      <c r="E678" s="238" t="s">
        <v>1204</v>
      </c>
      <c r="F678" s="239" t="s">
        <v>1205</v>
      </c>
      <c r="G678" s="240" t="s">
        <v>895</v>
      </c>
      <c r="H678" s="241">
        <v>1</v>
      </c>
      <c r="I678" s="242"/>
      <c r="J678" s="243">
        <f>ROUND(I678*H678,1)</f>
        <v>0</v>
      </c>
      <c r="K678" s="239" t="s">
        <v>1</v>
      </c>
      <c r="L678" s="43"/>
      <c r="M678" s="244" t="s">
        <v>1</v>
      </c>
      <c r="N678" s="245" t="s">
        <v>48</v>
      </c>
      <c r="O678" s="86"/>
      <c r="P678" s="246">
        <f>O678*H678</f>
        <v>0</v>
      </c>
      <c r="Q678" s="246">
        <v>0</v>
      </c>
      <c r="R678" s="246">
        <f>Q678*H678</f>
        <v>0</v>
      </c>
      <c r="S678" s="246">
        <v>0</v>
      </c>
      <c r="T678" s="247">
        <f>S678*H678</f>
        <v>0</v>
      </c>
      <c r="AR678" s="248" t="s">
        <v>1195</v>
      </c>
      <c r="AT678" s="248" t="s">
        <v>263</v>
      </c>
      <c r="AU678" s="248" t="s">
        <v>92</v>
      </c>
      <c r="AY678" s="17" t="s">
        <v>147</v>
      </c>
      <c r="BE678" s="249">
        <f>IF(N678="základní",J678,0)</f>
        <v>0</v>
      </c>
      <c r="BF678" s="249">
        <f>IF(N678="snížená",J678,0)</f>
        <v>0</v>
      </c>
      <c r="BG678" s="249">
        <f>IF(N678="zákl. přenesená",J678,0)</f>
        <v>0</v>
      </c>
      <c r="BH678" s="249">
        <f>IF(N678="sníž. přenesená",J678,0)</f>
        <v>0</v>
      </c>
      <c r="BI678" s="249">
        <f>IF(N678="nulová",J678,0)</f>
        <v>0</v>
      </c>
      <c r="BJ678" s="17" t="s">
        <v>37</v>
      </c>
      <c r="BK678" s="249">
        <f>ROUND(I678*H678,1)</f>
        <v>0</v>
      </c>
      <c r="BL678" s="17" t="s">
        <v>1195</v>
      </c>
      <c r="BM678" s="248" t="s">
        <v>1206</v>
      </c>
    </row>
    <row r="679" spans="2:63" s="10" customFormat="1" ht="22.8" customHeight="1">
      <c r="B679" s="207"/>
      <c r="C679" s="208"/>
      <c r="D679" s="209" t="s">
        <v>82</v>
      </c>
      <c r="E679" s="235" t="s">
        <v>1207</v>
      </c>
      <c r="F679" s="235" t="s">
        <v>1208</v>
      </c>
      <c r="G679" s="208"/>
      <c r="H679" s="208"/>
      <c r="I679" s="211"/>
      <c r="J679" s="236">
        <f>BK679</f>
        <v>0</v>
      </c>
      <c r="K679" s="208"/>
      <c r="L679" s="213"/>
      <c r="M679" s="231"/>
      <c r="N679" s="232"/>
      <c r="O679" s="232"/>
      <c r="P679" s="233">
        <f>SUM(P680:P688)</f>
        <v>0</v>
      </c>
      <c r="Q679" s="232"/>
      <c r="R679" s="233">
        <f>SUM(R680:R688)</f>
        <v>0</v>
      </c>
      <c r="S679" s="232"/>
      <c r="T679" s="234">
        <f>SUM(T680:T688)</f>
        <v>0</v>
      </c>
      <c r="AR679" s="218" t="s">
        <v>287</v>
      </c>
      <c r="AT679" s="219" t="s">
        <v>82</v>
      </c>
      <c r="AU679" s="219" t="s">
        <v>37</v>
      </c>
      <c r="AY679" s="218" t="s">
        <v>147</v>
      </c>
      <c r="BK679" s="220">
        <f>SUM(BK680:BK688)</f>
        <v>0</v>
      </c>
    </row>
    <row r="680" spans="2:65" s="1" customFormat="1" ht="32.4" customHeight="1">
      <c r="B680" s="38"/>
      <c r="C680" s="237" t="s">
        <v>1209</v>
      </c>
      <c r="D680" s="237" t="s">
        <v>263</v>
      </c>
      <c r="E680" s="238" t="s">
        <v>1210</v>
      </c>
      <c r="F680" s="239" t="s">
        <v>1211</v>
      </c>
      <c r="G680" s="240" t="s">
        <v>895</v>
      </c>
      <c r="H680" s="241">
        <v>3</v>
      </c>
      <c r="I680" s="242"/>
      <c r="J680" s="243">
        <f>ROUND(I680*H680,1)</f>
        <v>0</v>
      </c>
      <c r="K680" s="239" t="s">
        <v>267</v>
      </c>
      <c r="L680" s="43"/>
      <c r="M680" s="244" t="s">
        <v>1</v>
      </c>
      <c r="N680" s="245" t="s">
        <v>48</v>
      </c>
      <c r="O680" s="86"/>
      <c r="P680" s="246">
        <f>O680*H680</f>
        <v>0</v>
      </c>
      <c r="Q680" s="246">
        <v>0</v>
      </c>
      <c r="R680" s="246">
        <f>Q680*H680</f>
        <v>0</v>
      </c>
      <c r="S680" s="246">
        <v>0</v>
      </c>
      <c r="T680" s="247">
        <f>S680*H680</f>
        <v>0</v>
      </c>
      <c r="AR680" s="248" t="s">
        <v>1195</v>
      </c>
      <c r="AT680" s="248" t="s">
        <v>263</v>
      </c>
      <c r="AU680" s="248" t="s">
        <v>92</v>
      </c>
      <c r="AY680" s="17" t="s">
        <v>147</v>
      </c>
      <c r="BE680" s="249">
        <f>IF(N680="základní",J680,0)</f>
        <v>0</v>
      </c>
      <c r="BF680" s="249">
        <f>IF(N680="snížená",J680,0)</f>
        <v>0</v>
      </c>
      <c r="BG680" s="249">
        <f>IF(N680="zákl. přenesená",J680,0)</f>
        <v>0</v>
      </c>
      <c r="BH680" s="249">
        <f>IF(N680="sníž. přenesená",J680,0)</f>
        <v>0</v>
      </c>
      <c r="BI680" s="249">
        <f>IF(N680="nulová",J680,0)</f>
        <v>0</v>
      </c>
      <c r="BJ680" s="17" t="s">
        <v>37</v>
      </c>
      <c r="BK680" s="249">
        <f>ROUND(I680*H680,1)</f>
        <v>0</v>
      </c>
      <c r="BL680" s="17" t="s">
        <v>1195</v>
      </c>
      <c r="BM680" s="248" t="s">
        <v>1212</v>
      </c>
    </row>
    <row r="681" spans="2:51" s="12" customFormat="1" ht="12">
      <c r="B681" s="250"/>
      <c r="C681" s="251"/>
      <c r="D681" s="252" t="s">
        <v>270</v>
      </c>
      <c r="E681" s="253" t="s">
        <v>1</v>
      </c>
      <c r="F681" s="254" t="s">
        <v>1213</v>
      </c>
      <c r="G681" s="251"/>
      <c r="H681" s="255">
        <v>3</v>
      </c>
      <c r="I681" s="256"/>
      <c r="J681" s="251"/>
      <c r="K681" s="251"/>
      <c r="L681" s="257"/>
      <c r="M681" s="258"/>
      <c r="N681" s="259"/>
      <c r="O681" s="259"/>
      <c r="P681" s="259"/>
      <c r="Q681" s="259"/>
      <c r="R681" s="259"/>
      <c r="S681" s="259"/>
      <c r="T681" s="260"/>
      <c r="AT681" s="261" t="s">
        <v>270</v>
      </c>
      <c r="AU681" s="261" t="s">
        <v>92</v>
      </c>
      <c r="AV681" s="12" t="s">
        <v>92</v>
      </c>
      <c r="AW681" s="12" t="s">
        <v>36</v>
      </c>
      <c r="AX681" s="12" t="s">
        <v>37</v>
      </c>
      <c r="AY681" s="261" t="s">
        <v>147</v>
      </c>
    </row>
    <row r="682" spans="2:65" s="1" customFormat="1" ht="21.6" customHeight="1">
      <c r="B682" s="38"/>
      <c r="C682" s="237" t="s">
        <v>1214</v>
      </c>
      <c r="D682" s="237" t="s">
        <v>263</v>
      </c>
      <c r="E682" s="238" t="s">
        <v>1215</v>
      </c>
      <c r="F682" s="239" t="s">
        <v>1216</v>
      </c>
      <c r="G682" s="240" t="s">
        <v>895</v>
      </c>
      <c r="H682" s="241">
        <v>1</v>
      </c>
      <c r="I682" s="242"/>
      <c r="J682" s="243">
        <f>ROUND(I682*H682,1)</f>
        <v>0</v>
      </c>
      <c r="K682" s="239" t="s">
        <v>1</v>
      </c>
      <c r="L682" s="43"/>
      <c r="M682" s="244" t="s">
        <v>1</v>
      </c>
      <c r="N682" s="245" t="s">
        <v>48</v>
      </c>
      <c r="O682" s="86"/>
      <c r="P682" s="246">
        <f>O682*H682</f>
        <v>0</v>
      </c>
      <c r="Q682" s="246">
        <v>0</v>
      </c>
      <c r="R682" s="246">
        <f>Q682*H682</f>
        <v>0</v>
      </c>
      <c r="S682" s="246">
        <v>0</v>
      </c>
      <c r="T682" s="247">
        <f>S682*H682</f>
        <v>0</v>
      </c>
      <c r="AR682" s="248" t="s">
        <v>1195</v>
      </c>
      <c r="AT682" s="248" t="s">
        <v>263</v>
      </c>
      <c r="AU682" s="248" t="s">
        <v>92</v>
      </c>
      <c r="AY682" s="17" t="s">
        <v>147</v>
      </c>
      <c r="BE682" s="249">
        <f>IF(N682="základní",J682,0)</f>
        <v>0</v>
      </c>
      <c r="BF682" s="249">
        <f>IF(N682="snížená",J682,0)</f>
        <v>0</v>
      </c>
      <c r="BG682" s="249">
        <f>IF(N682="zákl. přenesená",J682,0)</f>
        <v>0</v>
      </c>
      <c r="BH682" s="249">
        <f>IF(N682="sníž. přenesená",J682,0)</f>
        <v>0</v>
      </c>
      <c r="BI682" s="249">
        <f>IF(N682="nulová",J682,0)</f>
        <v>0</v>
      </c>
      <c r="BJ682" s="17" t="s">
        <v>37</v>
      </c>
      <c r="BK682" s="249">
        <f>ROUND(I682*H682,1)</f>
        <v>0</v>
      </c>
      <c r="BL682" s="17" t="s">
        <v>1195</v>
      </c>
      <c r="BM682" s="248" t="s">
        <v>1217</v>
      </c>
    </row>
    <row r="683" spans="2:65" s="1" customFormat="1" ht="14.4" customHeight="1">
      <c r="B683" s="38"/>
      <c r="C683" s="237" t="s">
        <v>1218</v>
      </c>
      <c r="D683" s="237" t="s">
        <v>263</v>
      </c>
      <c r="E683" s="238" t="s">
        <v>1219</v>
      </c>
      <c r="F683" s="239" t="s">
        <v>1220</v>
      </c>
      <c r="G683" s="240" t="s">
        <v>895</v>
      </c>
      <c r="H683" s="241">
        <v>1</v>
      </c>
      <c r="I683" s="242"/>
      <c r="J683" s="243">
        <f>ROUND(I683*H683,1)</f>
        <v>0</v>
      </c>
      <c r="K683" s="239" t="s">
        <v>267</v>
      </c>
      <c r="L683" s="43"/>
      <c r="M683" s="244" t="s">
        <v>1</v>
      </c>
      <c r="N683" s="245" t="s">
        <v>48</v>
      </c>
      <c r="O683" s="86"/>
      <c r="P683" s="246">
        <f>O683*H683</f>
        <v>0</v>
      </c>
      <c r="Q683" s="246">
        <v>0</v>
      </c>
      <c r="R683" s="246">
        <f>Q683*H683</f>
        <v>0</v>
      </c>
      <c r="S683" s="246">
        <v>0</v>
      </c>
      <c r="T683" s="247">
        <f>S683*H683</f>
        <v>0</v>
      </c>
      <c r="AR683" s="248" t="s">
        <v>1195</v>
      </c>
      <c r="AT683" s="248" t="s">
        <v>263</v>
      </c>
      <c r="AU683" s="248" t="s">
        <v>92</v>
      </c>
      <c r="AY683" s="17" t="s">
        <v>147</v>
      </c>
      <c r="BE683" s="249">
        <f>IF(N683="základní",J683,0)</f>
        <v>0</v>
      </c>
      <c r="BF683" s="249">
        <f>IF(N683="snížená",J683,0)</f>
        <v>0</v>
      </c>
      <c r="BG683" s="249">
        <f>IF(N683="zákl. přenesená",J683,0)</f>
        <v>0</v>
      </c>
      <c r="BH683" s="249">
        <f>IF(N683="sníž. přenesená",J683,0)</f>
        <v>0</v>
      </c>
      <c r="BI683" s="249">
        <f>IF(N683="nulová",J683,0)</f>
        <v>0</v>
      </c>
      <c r="BJ683" s="17" t="s">
        <v>37</v>
      </c>
      <c r="BK683" s="249">
        <f>ROUND(I683*H683,1)</f>
        <v>0</v>
      </c>
      <c r="BL683" s="17" t="s">
        <v>1195</v>
      </c>
      <c r="BM683" s="248" t="s">
        <v>1221</v>
      </c>
    </row>
    <row r="684" spans="2:51" s="12" customFormat="1" ht="12">
      <c r="B684" s="250"/>
      <c r="C684" s="251"/>
      <c r="D684" s="252" t="s">
        <v>270</v>
      </c>
      <c r="E684" s="253" t="s">
        <v>1</v>
      </c>
      <c r="F684" s="254" t="s">
        <v>1222</v>
      </c>
      <c r="G684" s="251"/>
      <c r="H684" s="255">
        <v>1</v>
      </c>
      <c r="I684" s="256"/>
      <c r="J684" s="251"/>
      <c r="K684" s="251"/>
      <c r="L684" s="257"/>
      <c r="M684" s="258"/>
      <c r="N684" s="259"/>
      <c r="O684" s="259"/>
      <c r="P684" s="259"/>
      <c r="Q684" s="259"/>
      <c r="R684" s="259"/>
      <c r="S684" s="259"/>
      <c r="T684" s="260"/>
      <c r="AT684" s="261" t="s">
        <v>270</v>
      </c>
      <c r="AU684" s="261" t="s">
        <v>92</v>
      </c>
      <c r="AV684" s="12" t="s">
        <v>92</v>
      </c>
      <c r="AW684" s="12" t="s">
        <v>36</v>
      </c>
      <c r="AX684" s="12" t="s">
        <v>37</v>
      </c>
      <c r="AY684" s="261" t="s">
        <v>147</v>
      </c>
    </row>
    <row r="685" spans="2:65" s="1" customFormat="1" ht="14.4" customHeight="1">
      <c r="B685" s="38"/>
      <c r="C685" s="237" t="s">
        <v>1223</v>
      </c>
      <c r="D685" s="237" t="s">
        <v>263</v>
      </c>
      <c r="E685" s="238" t="s">
        <v>1224</v>
      </c>
      <c r="F685" s="239" t="s">
        <v>1225</v>
      </c>
      <c r="G685" s="240" t="s">
        <v>895</v>
      </c>
      <c r="H685" s="241">
        <v>1</v>
      </c>
      <c r="I685" s="242"/>
      <c r="J685" s="243">
        <f>ROUND(I685*H685,1)</f>
        <v>0</v>
      </c>
      <c r="K685" s="239" t="s">
        <v>267</v>
      </c>
      <c r="L685" s="43"/>
      <c r="M685" s="244" t="s">
        <v>1</v>
      </c>
      <c r="N685" s="245" t="s">
        <v>48</v>
      </c>
      <c r="O685" s="86"/>
      <c r="P685" s="246">
        <f>O685*H685</f>
        <v>0</v>
      </c>
      <c r="Q685" s="246">
        <v>0</v>
      </c>
      <c r="R685" s="246">
        <f>Q685*H685</f>
        <v>0</v>
      </c>
      <c r="S685" s="246">
        <v>0</v>
      </c>
      <c r="T685" s="247">
        <f>S685*H685</f>
        <v>0</v>
      </c>
      <c r="AR685" s="248" t="s">
        <v>1195</v>
      </c>
      <c r="AT685" s="248" t="s">
        <v>263</v>
      </c>
      <c r="AU685" s="248" t="s">
        <v>92</v>
      </c>
      <c r="AY685" s="17" t="s">
        <v>147</v>
      </c>
      <c r="BE685" s="249">
        <f>IF(N685="základní",J685,0)</f>
        <v>0</v>
      </c>
      <c r="BF685" s="249">
        <f>IF(N685="snížená",J685,0)</f>
        <v>0</v>
      </c>
      <c r="BG685" s="249">
        <f>IF(N685="zákl. přenesená",J685,0)</f>
        <v>0</v>
      </c>
      <c r="BH685" s="249">
        <f>IF(N685="sníž. přenesená",J685,0)</f>
        <v>0</v>
      </c>
      <c r="BI685" s="249">
        <f>IF(N685="nulová",J685,0)</f>
        <v>0</v>
      </c>
      <c r="BJ685" s="17" t="s">
        <v>37</v>
      </c>
      <c r="BK685" s="249">
        <f>ROUND(I685*H685,1)</f>
        <v>0</v>
      </c>
      <c r="BL685" s="17" t="s">
        <v>1195</v>
      </c>
      <c r="BM685" s="248" t="s">
        <v>1226</v>
      </c>
    </row>
    <row r="686" spans="2:51" s="14" customFormat="1" ht="12">
      <c r="B686" s="273"/>
      <c r="C686" s="274"/>
      <c r="D686" s="252" t="s">
        <v>270</v>
      </c>
      <c r="E686" s="275" t="s">
        <v>1</v>
      </c>
      <c r="F686" s="276" t="s">
        <v>1227</v>
      </c>
      <c r="G686" s="274"/>
      <c r="H686" s="275" t="s">
        <v>1</v>
      </c>
      <c r="I686" s="277"/>
      <c r="J686" s="274"/>
      <c r="K686" s="274"/>
      <c r="L686" s="278"/>
      <c r="M686" s="279"/>
      <c r="N686" s="280"/>
      <c r="O686" s="280"/>
      <c r="P686" s="280"/>
      <c r="Q686" s="280"/>
      <c r="R686" s="280"/>
      <c r="S686" s="280"/>
      <c r="T686" s="281"/>
      <c r="AT686" s="282" t="s">
        <v>270</v>
      </c>
      <c r="AU686" s="282" t="s">
        <v>92</v>
      </c>
      <c r="AV686" s="14" t="s">
        <v>37</v>
      </c>
      <c r="AW686" s="14" t="s">
        <v>36</v>
      </c>
      <c r="AX686" s="14" t="s">
        <v>83</v>
      </c>
      <c r="AY686" s="282" t="s">
        <v>147</v>
      </c>
    </row>
    <row r="687" spans="2:51" s="14" customFormat="1" ht="12">
      <c r="B687" s="273"/>
      <c r="C687" s="274"/>
      <c r="D687" s="252" t="s">
        <v>270</v>
      </c>
      <c r="E687" s="275" t="s">
        <v>1</v>
      </c>
      <c r="F687" s="276" t="s">
        <v>1228</v>
      </c>
      <c r="G687" s="274"/>
      <c r="H687" s="275" t="s">
        <v>1</v>
      </c>
      <c r="I687" s="277"/>
      <c r="J687" s="274"/>
      <c r="K687" s="274"/>
      <c r="L687" s="278"/>
      <c r="M687" s="279"/>
      <c r="N687" s="280"/>
      <c r="O687" s="280"/>
      <c r="P687" s="280"/>
      <c r="Q687" s="280"/>
      <c r="R687" s="280"/>
      <c r="S687" s="280"/>
      <c r="T687" s="281"/>
      <c r="AT687" s="282" t="s">
        <v>270</v>
      </c>
      <c r="AU687" s="282" t="s">
        <v>92</v>
      </c>
      <c r="AV687" s="14" t="s">
        <v>37</v>
      </c>
      <c r="AW687" s="14" t="s">
        <v>36</v>
      </c>
      <c r="AX687" s="14" t="s">
        <v>83</v>
      </c>
      <c r="AY687" s="282" t="s">
        <v>147</v>
      </c>
    </row>
    <row r="688" spans="2:51" s="12" customFormat="1" ht="12">
      <c r="B688" s="250"/>
      <c r="C688" s="251"/>
      <c r="D688" s="252" t="s">
        <v>270</v>
      </c>
      <c r="E688" s="253" t="s">
        <v>1</v>
      </c>
      <c r="F688" s="254" t="s">
        <v>887</v>
      </c>
      <c r="G688" s="251"/>
      <c r="H688" s="255">
        <v>1</v>
      </c>
      <c r="I688" s="256"/>
      <c r="J688" s="251"/>
      <c r="K688" s="251"/>
      <c r="L688" s="257"/>
      <c r="M688" s="258"/>
      <c r="N688" s="259"/>
      <c r="O688" s="259"/>
      <c r="P688" s="259"/>
      <c r="Q688" s="259"/>
      <c r="R688" s="259"/>
      <c r="S688" s="259"/>
      <c r="T688" s="260"/>
      <c r="AT688" s="261" t="s">
        <v>270</v>
      </c>
      <c r="AU688" s="261" t="s">
        <v>92</v>
      </c>
      <c r="AV688" s="12" t="s">
        <v>92</v>
      </c>
      <c r="AW688" s="12" t="s">
        <v>36</v>
      </c>
      <c r="AX688" s="12" t="s">
        <v>37</v>
      </c>
      <c r="AY688" s="261" t="s">
        <v>147</v>
      </c>
    </row>
    <row r="689" spans="2:63" s="10" customFormat="1" ht="22.8" customHeight="1">
      <c r="B689" s="207"/>
      <c r="C689" s="208"/>
      <c r="D689" s="209" t="s">
        <v>82</v>
      </c>
      <c r="E689" s="235" t="s">
        <v>1229</v>
      </c>
      <c r="F689" s="235" t="s">
        <v>1230</v>
      </c>
      <c r="G689" s="208"/>
      <c r="H689" s="208"/>
      <c r="I689" s="211"/>
      <c r="J689" s="236">
        <f>BK689</f>
        <v>0</v>
      </c>
      <c r="K689" s="208"/>
      <c r="L689" s="213"/>
      <c r="M689" s="231"/>
      <c r="N689" s="232"/>
      <c r="O689" s="232"/>
      <c r="P689" s="233">
        <f>P690</f>
        <v>0</v>
      </c>
      <c r="Q689" s="232"/>
      <c r="R689" s="233">
        <f>R690</f>
        <v>0</v>
      </c>
      <c r="S689" s="232"/>
      <c r="T689" s="234">
        <f>T690</f>
        <v>0</v>
      </c>
      <c r="AR689" s="218" t="s">
        <v>287</v>
      </c>
      <c r="AT689" s="219" t="s">
        <v>82</v>
      </c>
      <c r="AU689" s="219" t="s">
        <v>37</v>
      </c>
      <c r="AY689" s="218" t="s">
        <v>147</v>
      </c>
      <c r="BK689" s="220">
        <f>BK690</f>
        <v>0</v>
      </c>
    </row>
    <row r="690" spans="2:65" s="1" customFormat="1" ht="14.4" customHeight="1">
      <c r="B690" s="38"/>
      <c r="C690" s="237" t="s">
        <v>1231</v>
      </c>
      <c r="D690" s="237" t="s">
        <v>263</v>
      </c>
      <c r="E690" s="238" t="s">
        <v>1232</v>
      </c>
      <c r="F690" s="239" t="s">
        <v>1233</v>
      </c>
      <c r="G690" s="240" t="s">
        <v>377</v>
      </c>
      <c r="H690" s="241">
        <v>402.426</v>
      </c>
      <c r="I690" s="242"/>
      <c r="J690" s="243">
        <f>ROUND(I690*H690,1)</f>
        <v>0</v>
      </c>
      <c r="K690" s="239" t="s">
        <v>1234</v>
      </c>
      <c r="L690" s="43"/>
      <c r="M690" s="244" t="s">
        <v>1</v>
      </c>
      <c r="N690" s="245" t="s">
        <v>48</v>
      </c>
      <c r="O690" s="86"/>
      <c r="P690" s="246">
        <f>O690*H690</f>
        <v>0</v>
      </c>
      <c r="Q690" s="246">
        <v>0</v>
      </c>
      <c r="R690" s="246">
        <f>Q690*H690</f>
        <v>0</v>
      </c>
      <c r="S690" s="246">
        <v>0</v>
      </c>
      <c r="T690" s="247">
        <f>S690*H690</f>
        <v>0</v>
      </c>
      <c r="AR690" s="248" t="s">
        <v>1195</v>
      </c>
      <c r="AT690" s="248" t="s">
        <v>263</v>
      </c>
      <c r="AU690" s="248" t="s">
        <v>92</v>
      </c>
      <c r="AY690" s="17" t="s">
        <v>147</v>
      </c>
      <c r="BE690" s="249">
        <f>IF(N690="základní",J690,0)</f>
        <v>0</v>
      </c>
      <c r="BF690" s="249">
        <f>IF(N690="snížená",J690,0)</f>
        <v>0</v>
      </c>
      <c r="BG690" s="249">
        <f>IF(N690="zákl. přenesená",J690,0)</f>
        <v>0</v>
      </c>
      <c r="BH690" s="249">
        <f>IF(N690="sníž. přenesená",J690,0)</f>
        <v>0</v>
      </c>
      <c r="BI690" s="249">
        <f>IF(N690="nulová",J690,0)</f>
        <v>0</v>
      </c>
      <c r="BJ690" s="17" t="s">
        <v>37</v>
      </c>
      <c r="BK690" s="249">
        <f>ROUND(I690*H690,1)</f>
        <v>0</v>
      </c>
      <c r="BL690" s="17" t="s">
        <v>1195</v>
      </c>
      <c r="BM690" s="248" t="s">
        <v>1235</v>
      </c>
    </row>
    <row r="691" spans="2:63" s="10" customFormat="1" ht="22.8" customHeight="1">
      <c r="B691" s="207"/>
      <c r="C691" s="208"/>
      <c r="D691" s="209" t="s">
        <v>82</v>
      </c>
      <c r="E691" s="235" t="s">
        <v>1236</v>
      </c>
      <c r="F691" s="235" t="s">
        <v>1237</v>
      </c>
      <c r="G691" s="208"/>
      <c r="H691" s="208"/>
      <c r="I691" s="211"/>
      <c r="J691" s="236">
        <f>BK691</f>
        <v>0</v>
      </c>
      <c r="K691" s="208"/>
      <c r="L691" s="213"/>
      <c r="M691" s="231"/>
      <c r="N691" s="232"/>
      <c r="O691" s="232"/>
      <c r="P691" s="233">
        <f>SUM(P692:P694)</f>
        <v>0</v>
      </c>
      <c r="Q691" s="232"/>
      <c r="R691" s="233">
        <f>SUM(R692:R694)</f>
        <v>0</v>
      </c>
      <c r="S691" s="232"/>
      <c r="T691" s="234">
        <f>SUM(T692:T694)</f>
        <v>0</v>
      </c>
      <c r="AR691" s="218" t="s">
        <v>287</v>
      </c>
      <c r="AT691" s="219" t="s">
        <v>82</v>
      </c>
      <c r="AU691" s="219" t="s">
        <v>37</v>
      </c>
      <c r="AY691" s="218" t="s">
        <v>147</v>
      </c>
      <c r="BK691" s="220">
        <f>SUM(BK692:BK694)</f>
        <v>0</v>
      </c>
    </row>
    <row r="692" spans="2:65" s="1" customFormat="1" ht="14.4" customHeight="1">
      <c r="B692" s="38"/>
      <c r="C692" s="237" t="s">
        <v>1238</v>
      </c>
      <c r="D692" s="237" t="s">
        <v>263</v>
      </c>
      <c r="E692" s="238" t="s">
        <v>1239</v>
      </c>
      <c r="F692" s="239" t="s">
        <v>1237</v>
      </c>
      <c r="G692" s="240" t="s">
        <v>895</v>
      </c>
      <c r="H692" s="241">
        <v>1</v>
      </c>
      <c r="I692" s="242"/>
      <c r="J692" s="243">
        <f>ROUND(I692*H692,1)</f>
        <v>0</v>
      </c>
      <c r="K692" s="239" t="s">
        <v>267</v>
      </c>
      <c r="L692" s="43"/>
      <c r="M692" s="244" t="s">
        <v>1</v>
      </c>
      <c r="N692" s="245" t="s">
        <v>48</v>
      </c>
      <c r="O692" s="86"/>
      <c r="P692" s="246">
        <f>O692*H692</f>
        <v>0</v>
      </c>
      <c r="Q692" s="246">
        <v>0</v>
      </c>
      <c r="R692" s="246">
        <f>Q692*H692</f>
        <v>0</v>
      </c>
      <c r="S692" s="246">
        <v>0</v>
      </c>
      <c r="T692" s="247">
        <f>S692*H692</f>
        <v>0</v>
      </c>
      <c r="AR692" s="248" t="s">
        <v>1195</v>
      </c>
      <c r="AT692" s="248" t="s">
        <v>263</v>
      </c>
      <c r="AU692" s="248" t="s">
        <v>92</v>
      </c>
      <c r="AY692" s="17" t="s">
        <v>147</v>
      </c>
      <c r="BE692" s="249">
        <f>IF(N692="základní",J692,0)</f>
        <v>0</v>
      </c>
      <c r="BF692" s="249">
        <f>IF(N692="snížená",J692,0)</f>
        <v>0</v>
      </c>
      <c r="BG692" s="249">
        <f>IF(N692="zákl. přenesená",J692,0)</f>
        <v>0</v>
      </c>
      <c r="BH692" s="249">
        <f>IF(N692="sníž. přenesená",J692,0)</f>
        <v>0</v>
      </c>
      <c r="BI692" s="249">
        <f>IF(N692="nulová",J692,0)</f>
        <v>0</v>
      </c>
      <c r="BJ692" s="17" t="s">
        <v>37</v>
      </c>
      <c r="BK692" s="249">
        <f>ROUND(I692*H692,1)</f>
        <v>0</v>
      </c>
      <c r="BL692" s="17" t="s">
        <v>1195</v>
      </c>
      <c r="BM692" s="248" t="s">
        <v>1240</v>
      </c>
    </row>
    <row r="693" spans="2:51" s="14" customFormat="1" ht="12">
      <c r="B693" s="273"/>
      <c r="C693" s="274"/>
      <c r="D693" s="252" t="s">
        <v>270</v>
      </c>
      <c r="E693" s="275" t="s">
        <v>1</v>
      </c>
      <c r="F693" s="276" t="s">
        <v>1241</v>
      </c>
      <c r="G693" s="274"/>
      <c r="H693" s="275" t="s">
        <v>1</v>
      </c>
      <c r="I693" s="277"/>
      <c r="J693" s="274"/>
      <c r="K693" s="274"/>
      <c r="L693" s="278"/>
      <c r="M693" s="279"/>
      <c r="N693" s="280"/>
      <c r="O693" s="280"/>
      <c r="P693" s="280"/>
      <c r="Q693" s="280"/>
      <c r="R693" s="280"/>
      <c r="S693" s="280"/>
      <c r="T693" s="281"/>
      <c r="AT693" s="282" t="s">
        <v>270</v>
      </c>
      <c r="AU693" s="282" t="s">
        <v>92</v>
      </c>
      <c r="AV693" s="14" t="s">
        <v>37</v>
      </c>
      <c r="AW693" s="14" t="s">
        <v>36</v>
      </c>
      <c r="AX693" s="14" t="s">
        <v>83</v>
      </c>
      <c r="AY693" s="282" t="s">
        <v>147</v>
      </c>
    </row>
    <row r="694" spans="2:51" s="12" customFormat="1" ht="12">
      <c r="B694" s="250"/>
      <c r="C694" s="251"/>
      <c r="D694" s="252" t="s">
        <v>270</v>
      </c>
      <c r="E694" s="253" t="s">
        <v>1</v>
      </c>
      <c r="F694" s="254" t="s">
        <v>887</v>
      </c>
      <c r="G694" s="251"/>
      <c r="H694" s="255">
        <v>1</v>
      </c>
      <c r="I694" s="256"/>
      <c r="J694" s="251"/>
      <c r="K694" s="251"/>
      <c r="L694" s="257"/>
      <c r="M694" s="304"/>
      <c r="N694" s="305"/>
      <c r="O694" s="305"/>
      <c r="P694" s="305"/>
      <c r="Q694" s="305"/>
      <c r="R694" s="305"/>
      <c r="S694" s="305"/>
      <c r="T694" s="306"/>
      <c r="AT694" s="261" t="s">
        <v>270</v>
      </c>
      <c r="AU694" s="261" t="s">
        <v>92</v>
      </c>
      <c r="AV694" s="12" t="s">
        <v>92</v>
      </c>
      <c r="AW694" s="12" t="s">
        <v>36</v>
      </c>
      <c r="AX694" s="12" t="s">
        <v>37</v>
      </c>
      <c r="AY694" s="261" t="s">
        <v>147</v>
      </c>
    </row>
    <row r="695" spans="2:12" s="1" customFormat="1" ht="6.95" customHeight="1">
      <c r="B695" s="61"/>
      <c r="C695" s="62"/>
      <c r="D695" s="62"/>
      <c r="E695" s="62"/>
      <c r="F695" s="62"/>
      <c r="G695" s="62"/>
      <c r="H695" s="62"/>
      <c r="I695" s="180"/>
      <c r="J695" s="62"/>
      <c r="K695" s="62"/>
      <c r="L695" s="43"/>
    </row>
  </sheetData>
  <sheetProtection password="CC35" sheet="1" objects="1" scenarios="1" formatColumns="0" formatRows="0" autoFilter="0"/>
  <autoFilter ref="C142:K694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24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0" customWidth="1"/>
    <col min="10" max="10" width="17.28125" style="0" customWidth="1"/>
    <col min="11" max="11" width="17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56" ht="36.95" customHeight="1">
      <c r="AT2" s="17" t="s">
        <v>95</v>
      </c>
      <c r="AZ2" s="221" t="s">
        <v>150</v>
      </c>
      <c r="BA2" s="221" t="s">
        <v>1</v>
      </c>
      <c r="BB2" s="221" t="s">
        <v>1</v>
      </c>
      <c r="BC2" s="221" t="s">
        <v>1242</v>
      </c>
      <c r="BD2" s="221" t="s">
        <v>92</v>
      </c>
    </row>
    <row r="3" spans="2:5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0"/>
      <c r="AT3" s="17" t="s">
        <v>92</v>
      </c>
      <c r="AZ3" s="221" t="s">
        <v>152</v>
      </c>
      <c r="BA3" s="221" t="s">
        <v>1</v>
      </c>
      <c r="BB3" s="221" t="s">
        <v>1</v>
      </c>
      <c r="BC3" s="221" t="s">
        <v>1243</v>
      </c>
      <c r="BD3" s="221" t="s">
        <v>92</v>
      </c>
    </row>
    <row r="4" spans="2:56" ht="24.95" customHeight="1">
      <c r="B4" s="20"/>
      <c r="D4" s="144" t="s">
        <v>125</v>
      </c>
      <c r="L4" s="20"/>
      <c r="M4" s="145" t="s">
        <v>10</v>
      </c>
      <c r="AT4" s="17" t="s">
        <v>4</v>
      </c>
      <c r="AZ4" s="221" t="s">
        <v>1244</v>
      </c>
      <c r="BA4" s="221" t="s">
        <v>1</v>
      </c>
      <c r="BB4" s="221" t="s">
        <v>1</v>
      </c>
      <c r="BC4" s="221" t="s">
        <v>1245</v>
      </c>
      <c r="BD4" s="221" t="s">
        <v>92</v>
      </c>
    </row>
    <row r="5" spans="2:56" ht="6.95" customHeight="1">
      <c r="B5" s="20"/>
      <c r="L5" s="20"/>
      <c r="AZ5" s="221" t="s">
        <v>1246</v>
      </c>
      <c r="BA5" s="221" t="s">
        <v>1</v>
      </c>
      <c r="BB5" s="221" t="s">
        <v>1</v>
      </c>
      <c r="BC5" s="221" t="s">
        <v>1247</v>
      </c>
      <c r="BD5" s="221" t="s">
        <v>92</v>
      </c>
    </row>
    <row r="6" spans="2:56" ht="12" customHeight="1">
      <c r="B6" s="20"/>
      <c r="D6" s="146" t="s">
        <v>16</v>
      </c>
      <c r="L6" s="20"/>
      <c r="AZ6" s="221" t="s">
        <v>1248</v>
      </c>
      <c r="BA6" s="221" t="s">
        <v>1</v>
      </c>
      <c r="BB6" s="221" t="s">
        <v>1</v>
      </c>
      <c r="BC6" s="221" t="s">
        <v>1249</v>
      </c>
      <c r="BD6" s="221" t="s">
        <v>92</v>
      </c>
    </row>
    <row r="7" spans="2:56" ht="14.4" customHeight="1">
      <c r="B7" s="20"/>
      <c r="E7" s="222" t="str">
        <f>'Rekapitulace stavby'!K6</f>
        <v>Úpravy zahrady MŠ Jubilejní Nový Jičín, na parc.č. 384/38, k.ú. NJ-DHP</v>
      </c>
      <c r="F7" s="146"/>
      <c r="G7" s="146"/>
      <c r="H7" s="146"/>
      <c r="L7" s="20"/>
      <c r="AZ7" s="221" t="s">
        <v>1250</v>
      </c>
      <c r="BA7" s="221" t="s">
        <v>1</v>
      </c>
      <c r="BB7" s="221" t="s">
        <v>1</v>
      </c>
      <c r="BC7" s="221" t="s">
        <v>548</v>
      </c>
      <c r="BD7" s="221" t="s">
        <v>92</v>
      </c>
    </row>
    <row r="8" spans="2:56" s="1" customFormat="1" ht="12" customHeight="1">
      <c r="B8" s="43"/>
      <c r="D8" s="146" t="s">
        <v>160</v>
      </c>
      <c r="I8" s="147"/>
      <c r="L8" s="43"/>
      <c r="AZ8" s="221" t="s">
        <v>1251</v>
      </c>
      <c r="BA8" s="221" t="s">
        <v>1</v>
      </c>
      <c r="BB8" s="221" t="s">
        <v>1</v>
      </c>
      <c r="BC8" s="221" t="s">
        <v>1252</v>
      </c>
      <c r="BD8" s="221" t="s">
        <v>92</v>
      </c>
    </row>
    <row r="9" spans="2:56" s="1" customFormat="1" ht="36.95" customHeight="1">
      <c r="B9" s="43"/>
      <c r="E9" s="148" t="s">
        <v>1253</v>
      </c>
      <c r="F9" s="1"/>
      <c r="G9" s="1"/>
      <c r="H9" s="1"/>
      <c r="I9" s="147"/>
      <c r="L9" s="43"/>
      <c r="AZ9" s="221" t="s">
        <v>1254</v>
      </c>
      <c r="BA9" s="221" t="s">
        <v>1</v>
      </c>
      <c r="BB9" s="221" t="s">
        <v>1</v>
      </c>
      <c r="BC9" s="221" t="s">
        <v>303</v>
      </c>
      <c r="BD9" s="221" t="s">
        <v>92</v>
      </c>
    </row>
    <row r="10" spans="2:56" s="1" customFormat="1" ht="12">
      <c r="B10" s="43"/>
      <c r="I10" s="147"/>
      <c r="L10" s="43"/>
      <c r="AZ10" s="221" t="s">
        <v>1255</v>
      </c>
      <c r="BA10" s="221" t="s">
        <v>1</v>
      </c>
      <c r="BB10" s="221" t="s">
        <v>1</v>
      </c>
      <c r="BC10" s="221" t="s">
        <v>436</v>
      </c>
      <c r="BD10" s="221" t="s">
        <v>92</v>
      </c>
    </row>
    <row r="11" spans="2:56" s="1" customFormat="1" ht="12" customHeight="1">
      <c r="B11" s="43"/>
      <c r="D11" s="146" t="s">
        <v>18</v>
      </c>
      <c r="F11" s="135" t="s">
        <v>1</v>
      </c>
      <c r="I11" s="149" t="s">
        <v>19</v>
      </c>
      <c r="J11" s="135" t="s">
        <v>1</v>
      </c>
      <c r="L11" s="43"/>
      <c r="AZ11" s="221" t="s">
        <v>1256</v>
      </c>
      <c r="BA11" s="221" t="s">
        <v>1</v>
      </c>
      <c r="BB11" s="221" t="s">
        <v>1</v>
      </c>
      <c r="BC11" s="221" t="s">
        <v>1257</v>
      </c>
      <c r="BD11" s="221" t="s">
        <v>92</v>
      </c>
    </row>
    <row r="12" spans="2:56" s="1" customFormat="1" ht="12" customHeight="1">
      <c r="B12" s="43"/>
      <c r="D12" s="146" t="s">
        <v>20</v>
      </c>
      <c r="F12" s="135" t="s">
        <v>21</v>
      </c>
      <c r="I12" s="149" t="s">
        <v>22</v>
      </c>
      <c r="J12" s="150" t="str">
        <f>'Rekapitulace stavby'!AN8</f>
        <v>16. 4. 2020</v>
      </c>
      <c r="L12" s="43"/>
      <c r="AZ12" s="221" t="s">
        <v>1258</v>
      </c>
      <c r="BA12" s="221" t="s">
        <v>1</v>
      </c>
      <c r="BB12" s="221" t="s">
        <v>1</v>
      </c>
      <c r="BC12" s="221" t="s">
        <v>1259</v>
      </c>
      <c r="BD12" s="221" t="s">
        <v>92</v>
      </c>
    </row>
    <row r="13" spans="2:56" s="1" customFormat="1" ht="10.8" customHeight="1">
      <c r="B13" s="43"/>
      <c r="I13" s="147"/>
      <c r="L13" s="43"/>
      <c r="AZ13" s="221" t="s">
        <v>1260</v>
      </c>
      <c r="BA13" s="221" t="s">
        <v>1</v>
      </c>
      <c r="BB13" s="221" t="s">
        <v>1</v>
      </c>
      <c r="BC13" s="221" t="s">
        <v>1261</v>
      </c>
      <c r="BD13" s="221" t="s">
        <v>92</v>
      </c>
    </row>
    <row r="14" spans="2:56" s="1" customFormat="1" ht="12" customHeight="1">
      <c r="B14" s="43"/>
      <c r="D14" s="146" t="s">
        <v>24</v>
      </c>
      <c r="I14" s="149" t="s">
        <v>25</v>
      </c>
      <c r="J14" s="135" t="s">
        <v>26</v>
      </c>
      <c r="L14" s="43"/>
      <c r="AZ14" s="221" t="s">
        <v>1262</v>
      </c>
      <c r="BA14" s="221" t="s">
        <v>1</v>
      </c>
      <c r="BB14" s="221" t="s">
        <v>1</v>
      </c>
      <c r="BC14" s="221" t="s">
        <v>1263</v>
      </c>
      <c r="BD14" s="221" t="s">
        <v>92</v>
      </c>
    </row>
    <row r="15" spans="2:56" s="1" customFormat="1" ht="18" customHeight="1">
      <c r="B15" s="43"/>
      <c r="E15" s="135" t="s">
        <v>27</v>
      </c>
      <c r="I15" s="149" t="s">
        <v>28</v>
      </c>
      <c r="J15" s="135" t="s">
        <v>29</v>
      </c>
      <c r="L15" s="43"/>
      <c r="AZ15" s="221" t="s">
        <v>1264</v>
      </c>
      <c r="BA15" s="221" t="s">
        <v>1</v>
      </c>
      <c r="BB15" s="221" t="s">
        <v>1</v>
      </c>
      <c r="BC15" s="221" t="s">
        <v>205</v>
      </c>
      <c r="BD15" s="221" t="s">
        <v>92</v>
      </c>
    </row>
    <row r="16" spans="2:56" s="1" customFormat="1" ht="6.95" customHeight="1">
      <c r="B16" s="43"/>
      <c r="I16" s="147"/>
      <c r="L16" s="43"/>
      <c r="AZ16" s="221" t="s">
        <v>1265</v>
      </c>
      <c r="BA16" s="221" t="s">
        <v>1</v>
      </c>
      <c r="BB16" s="221" t="s">
        <v>1</v>
      </c>
      <c r="BC16" s="221" t="s">
        <v>1266</v>
      </c>
      <c r="BD16" s="221" t="s">
        <v>92</v>
      </c>
    </row>
    <row r="17" spans="2:56" s="1" customFormat="1" ht="12" customHeight="1">
      <c r="B17" s="43"/>
      <c r="D17" s="146" t="s">
        <v>30</v>
      </c>
      <c r="I17" s="149" t="s">
        <v>25</v>
      </c>
      <c r="J17" s="33" t="str">
        <f>'Rekapitulace stavby'!AN13</f>
        <v>Vyplň údaj</v>
      </c>
      <c r="L17" s="43"/>
      <c r="AZ17" s="221" t="s">
        <v>1267</v>
      </c>
      <c r="BA17" s="221" t="s">
        <v>1</v>
      </c>
      <c r="BB17" s="221" t="s">
        <v>1</v>
      </c>
      <c r="BC17" s="221" t="s">
        <v>1268</v>
      </c>
      <c r="BD17" s="221" t="s">
        <v>92</v>
      </c>
    </row>
    <row r="18" spans="2:56" s="1" customFormat="1" ht="18" customHeight="1">
      <c r="B18" s="43"/>
      <c r="E18" s="33" t="str">
        <f>'Rekapitulace stavby'!E14</f>
        <v>Vyplň údaj</v>
      </c>
      <c r="F18" s="135"/>
      <c r="G18" s="135"/>
      <c r="H18" s="135"/>
      <c r="I18" s="149" t="s">
        <v>28</v>
      </c>
      <c r="J18" s="33" t="str">
        <f>'Rekapitulace stavby'!AN14</f>
        <v>Vyplň údaj</v>
      </c>
      <c r="L18" s="43"/>
      <c r="AZ18" s="221" t="s">
        <v>212</v>
      </c>
      <c r="BA18" s="221" t="s">
        <v>1</v>
      </c>
      <c r="BB18" s="221" t="s">
        <v>1</v>
      </c>
      <c r="BC18" s="221" t="s">
        <v>1269</v>
      </c>
      <c r="BD18" s="221" t="s">
        <v>92</v>
      </c>
    </row>
    <row r="19" spans="2:56" s="1" customFormat="1" ht="6.95" customHeight="1">
      <c r="B19" s="43"/>
      <c r="I19" s="147"/>
      <c r="L19" s="43"/>
      <c r="AZ19" s="221" t="s">
        <v>1270</v>
      </c>
      <c r="BA19" s="221" t="s">
        <v>1</v>
      </c>
      <c r="BB19" s="221" t="s">
        <v>1</v>
      </c>
      <c r="BC19" s="221" t="s">
        <v>1271</v>
      </c>
      <c r="BD19" s="221" t="s">
        <v>92</v>
      </c>
    </row>
    <row r="20" spans="2:56" s="1" customFormat="1" ht="12" customHeight="1">
      <c r="B20" s="43"/>
      <c r="D20" s="146" t="s">
        <v>32</v>
      </c>
      <c r="I20" s="149" t="s">
        <v>25</v>
      </c>
      <c r="J20" s="135" t="s">
        <v>33</v>
      </c>
      <c r="L20" s="43"/>
      <c r="AZ20" s="221" t="s">
        <v>1272</v>
      </c>
      <c r="BA20" s="221" t="s">
        <v>1</v>
      </c>
      <c r="BB20" s="221" t="s">
        <v>1</v>
      </c>
      <c r="BC20" s="221" t="s">
        <v>1273</v>
      </c>
      <c r="BD20" s="221" t="s">
        <v>92</v>
      </c>
    </row>
    <row r="21" spans="2:56" s="1" customFormat="1" ht="18" customHeight="1">
      <c r="B21" s="43"/>
      <c r="E21" s="135" t="s">
        <v>34</v>
      </c>
      <c r="I21" s="149" t="s">
        <v>28</v>
      </c>
      <c r="J21" s="135" t="s">
        <v>35</v>
      </c>
      <c r="L21" s="43"/>
      <c r="AZ21" s="221" t="s">
        <v>1274</v>
      </c>
      <c r="BA21" s="221" t="s">
        <v>1</v>
      </c>
      <c r="BB21" s="221" t="s">
        <v>1</v>
      </c>
      <c r="BC21" s="221" t="s">
        <v>1275</v>
      </c>
      <c r="BD21" s="221" t="s">
        <v>92</v>
      </c>
    </row>
    <row r="22" spans="2:56" s="1" customFormat="1" ht="6.95" customHeight="1">
      <c r="B22" s="43"/>
      <c r="I22" s="147"/>
      <c r="L22" s="43"/>
      <c r="AZ22" s="221" t="s">
        <v>220</v>
      </c>
      <c r="BA22" s="221" t="s">
        <v>1</v>
      </c>
      <c r="BB22" s="221" t="s">
        <v>1</v>
      </c>
      <c r="BC22" s="221" t="s">
        <v>1276</v>
      </c>
      <c r="BD22" s="221" t="s">
        <v>92</v>
      </c>
    </row>
    <row r="23" spans="2:56" s="1" customFormat="1" ht="12" customHeight="1">
      <c r="B23" s="43"/>
      <c r="D23" s="146" t="s">
        <v>38</v>
      </c>
      <c r="I23" s="149" t="s">
        <v>25</v>
      </c>
      <c r="J23" s="135" t="s">
        <v>39</v>
      </c>
      <c r="L23" s="43"/>
      <c r="AZ23" s="221" t="s">
        <v>1277</v>
      </c>
      <c r="BA23" s="221" t="s">
        <v>1</v>
      </c>
      <c r="BB23" s="221" t="s">
        <v>1</v>
      </c>
      <c r="BC23" s="221" t="s">
        <v>1278</v>
      </c>
      <c r="BD23" s="221" t="s">
        <v>92</v>
      </c>
    </row>
    <row r="24" spans="2:56" s="1" customFormat="1" ht="18" customHeight="1">
      <c r="B24" s="43"/>
      <c r="E24" s="135" t="s">
        <v>41</v>
      </c>
      <c r="I24" s="149" t="s">
        <v>28</v>
      </c>
      <c r="J24" s="135" t="s">
        <v>1</v>
      </c>
      <c r="L24" s="43"/>
      <c r="AZ24" s="221" t="s">
        <v>1279</v>
      </c>
      <c r="BA24" s="221" t="s">
        <v>1</v>
      </c>
      <c r="BB24" s="221" t="s">
        <v>1</v>
      </c>
      <c r="BC24" s="221" t="s">
        <v>287</v>
      </c>
      <c r="BD24" s="221" t="s">
        <v>92</v>
      </c>
    </row>
    <row r="25" spans="2:56" s="1" customFormat="1" ht="6.95" customHeight="1">
      <c r="B25" s="43"/>
      <c r="I25" s="147"/>
      <c r="L25" s="43"/>
      <c r="AZ25" s="221" t="s">
        <v>1280</v>
      </c>
      <c r="BA25" s="221" t="s">
        <v>1</v>
      </c>
      <c r="BB25" s="221" t="s">
        <v>1</v>
      </c>
      <c r="BC25" s="221" t="s">
        <v>287</v>
      </c>
      <c r="BD25" s="221" t="s">
        <v>92</v>
      </c>
    </row>
    <row r="26" spans="2:56" s="1" customFormat="1" ht="12" customHeight="1">
      <c r="B26" s="43"/>
      <c r="D26" s="146" t="s">
        <v>42</v>
      </c>
      <c r="I26" s="147"/>
      <c r="L26" s="43"/>
      <c r="AZ26" s="221" t="s">
        <v>1281</v>
      </c>
      <c r="BA26" s="221" t="s">
        <v>1</v>
      </c>
      <c r="BB26" s="221" t="s">
        <v>1</v>
      </c>
      <c r="BC26" s="221" t="s">
        <v>1282</v>
      </c>
      <c r="BD26" s="221" t="s">
        <v>92</v>
      </c>
    </row>
    <row r="27" spans="2:56" s="7" customFormat="1" ht="14.4" customHeight="1">
      <c r="B27" s="151"/>
      <c r="E27" s="152" t="s">
        <v>1</v>
      </c>
      <c r="F27" s="152"/>
      <c r="G27" s="152"/>
      <c r="H27" s="152"/>
      <c r="I27" s="153"/>
      <c r="L27" s="151"/>
      <c r="AZ27" s="223" t="s">
        <v>1283</v>
      </c>
      <c r="BA27" s="223" t="s">
        <v>1</v>
      </c>
      <c r="BB27" s="223" t="s">
        <v>1</v>
      </c>
      <c r="BC27" s="223" t="s">
        <v>1284</v>
      </c>
      <c r="BD27" s="223" t="s">
        <v>92</v>
      </c>
    </row>
    <row r="28" spans="2:56" s="1" customFormat="1" ht="6.95" customHeight="1">
      <c r="B28" s="43"/>
      <c r="I28" s="147"/>
      <c r="L28" s="43"/>
      <c r="AZ28" s="221" t="s">
        <v>1285</v>
      </c>
      <c r="BA28" s="221" t="s">
        <v>1</v>
      </c>
      <c r="BB28" s="221" t="s">
        <v>1</v>
      </c>
      <c r="BC28" s="221" t="s">
        <v>278</v>
      </c>
      <c r="BD28" s="221" t="s">
        <v>92</v>
      </c>
    </row>
    <row r="29" spans="2:56" s="1" customFormat="1" ht="6.95" customHeight="1">
      <c r="B29" s="43"/>
      <c r="D29" s="78"/>
      <c r="E29" s="78"/>
      <c r="F29" s="78"/>
      <c r="G29" s="78"/>
      <c r="H29" s="78"/>
      <c r="I29" s="154"/>
      <c r="J29" s="78"/>
      <c r="K29" s="78"/>
      <c r="L29" s="43"/>
      <c r="AZ29" s="221" t="s">
        <v>1286</v>
      </c>
      <c r="BA29" s="221" t="s">
        <v>1</v>
      </c>
      <c r="BB29" s="221" t="s">
        <v>1</v>
      </c>
      <c r="BC29" s="221" t="s">
        <v>1287</v>
      </c>
      <c r="BD29" s="221" t="s">
        <v>92</v>
      </c>
    </row>
    <row r="30" spans="2:56" s="1" customFormat="1" ht="25.4" customHeight="1">
      <c r="B30" s="43"/>
      <c r="D30" s="155" t="s">
        <v>43</v>
      </c>
      <c r="I30" s="147"/>
      <c r="J30" s="156">
        <f>ROUND(J139,0)</f>
        <v>0</v>
      </c>
      <c r="L30" s="43"/>
      <c r="AZ30" s="221" t="s">
        <v>1288</v>
      </c>
      <c r="BA30" s="221" t="s">
        <v>1</v>
      </c>
      <c r="BB30" s="221" t="s">
        <v>1</v>
      </c>
      <c r="BC30" s="221" t="s">
        <v>442</v>
      </c>
      <c r="BD30" s="221" t="s">
        <v>92</v>
      </c>
    </row>
    <row r="31" spans="2:56" s="1" customFormat="1" ht="6.95" customHeight="1">
      <c r="B31" s="43"/>
      <c r="D31" s="78"/>
      <c r="E31" s="78"/>
      <c r="F31" s="78"/>
      <c r="G31" s="78"/>
      <c r="H31" s="78"/>
      <c r="I31" s="154"/>
      <c r="J31" s="78"/>
      <c r="K31" s="78"/>
      <c r="L31" s="43"/>
      <c r="AZ31" s="221" t="s">
        <v>1289</v>
      </c>
      <c r="BA31" s="221" t="s">
        <v>1</v>
      </c>
      <c r="BB31" s="221" t="s">
        <v>1</v>
      </c>
      <c r="BC31" s="221" t="s">
        <v>1290</v>
      </c>
      <c r="BD31" s="221" t="s">
        <v>92</v>
      </c>
    </row>
    <row r="32" spans="2:56" s="1" customFormat="1" ht="14.4" customHeight="1">
      <c r="B32" s="43"/>
      <c r="F32" s="157" t="s">
        <v>45</v>
      </c>
      <c r="I32" s="158" t="s">
        <v>44</v>
      </c>
      <c r="J32" s="157" t="s">
        <v>46</v>
      </c>
      <c r="L32" s="43"/>
      <c r="AZ32" s="221" t="s">
        <v>1291</v>
      </c>
      <c r="BA32" s="221" t="s">
        <v>1</v>
      </c>
      <c r="BB32" s="221" t="s">
        <v>1</v>
      </c>
      <c r="BC32" s="221" t="s">
        <v>37</v>
      </c>
      <c r="BD32" s="221" t="s">
        <v>92</v>
      </c>
    </row>
    <row r="33" spans="2:56" s="1" customFormat="1" ht="14.4" customHeight="1">
      <c r="B33" s="43"/>
      <c r="D33" s="159" t="s">
        <v>47</v>
      </c>
      <c r="E33" s="146" t="s">
        <v>48</v>
      </c>
      <c r="F33" s="160">
        <f>ROUND((SUM(BE139:BE523)),0)</f>
        <v>0</v>
      </c>
      <c r="I33" s="161">
        <v>0.21</v>
      </c>
      <c r="J33" s="160">
        <f>ROUND(((SUM(BE139:BE523))*I33),0)</f>
        <v>0</v>
      </c>
      <c r="L33" s="43"/>
      <c r="AZ33" s="221" t="s">
        <v>1292</v>
      </c>
      <c r="BA33" s="221" t="s">
        <v>1</v>
      </c>
      <c r="BB33" s="221" t="s">
        <v>1</v>
      </c>
      <c r="BC33" s="221" t="s">
        <v>92</v>
      </c>
      <c r="BD33" s="221" t="s">
        <v>92</v>
      </c>
    </row>
    <row r="34" spans="2:56" s="1" customFormat="1" ht="14.4" customHeight="1">
      <c r="B34" s="43"/>
      <c r="E34" s="146" t="s">
        <v>49</v>
      </c>
      <c r="F34" s="160">
        <f>ROUND((SUM(BF139:BF523)),0)</f>
        <v>0</v>
      </c>
      <c r="I34" s="161">
        <v>0.15</v>
      </c>
      <c r="J34" s="160">
        <f>ROUND(((SUM(BF139:BF523))*I34),0)</f>
        <v>0</v>
      </c>
      <c r="L34" s="43"/>
      <c r="AZ34" s="221" t="s">
        <v>1293</v>
      </c>
      <c r="BA34" s="221" t="s">
        <v>1</v>
      </c>
      <c r="BB34" s="221" t="s">
        <v>1</v>
      </c>
      <c r="BC34" s="221" t="s">
        <v>1294</v>
      </c>
      <c r="BD34" s="221" t="s">
        <v>92</v>
      </c>
    </row>
    <row r="35" spans="2:56" s="1" customFormat="1" ht="14.4" customHeight="1" hidden="1">
      <c r="B35" s="43"/>
      <c r="E35" s="146" t="s">
        <v>50</v>
      </c>
      <c r="F35" s="160">
        <f>ROUND((SUM(BG139:BG523)),0)</f>
        <v>0</v>
      </c>
      <c r="I35" s="161">
        <v>0.21</v>
      </c>
      <c r="J35" s="160">
        <f>0</f>
        <v>0</v>
      </c>
      <c r="L35" s="43"/>
      <c r="AZ35" s="221" t="s">
        <v>1295</v>
      </c>
      <c r="BA35" s="221" t="s">
        <v>1</v>
      </c>
      <c r="BB35" s="221" t="s">
        <v>1</v>
      </c>
      <c r="BC35" s="221" t="s">
        <v>1290</v>
      </c>
      <c r="BD35" s="221" t="s">
        <v>92</v>
      </c>
    </row>
    <row r="36" spans="2:12" s="1" customFormat="1" ht="14.4" customHeight="1" hidden="1">
      <c r="B36" s="43"/>
      <c r="E36" s="146" t="s">
        <v>51</v>
      </c>
      <c r="F36" s="160">
        <f>ROUND((SUM(BH139:BH523)),0)</f>
        <v>0</v>
      </c>
      <c r="I36" s="161">
        <v>0.15</v>
      </c>
      <c r="J36" s="160">
        <f>0</f>
        <v>0</v>
      </c>
      <c r="L36" s="43"/>
    </row>
    <row r="37" spans="2:12" s="1" customFormat="1" ht="14.4" customHeight="1" hidden="1">
      <c r="B37" s="43"/>
      <c r="E37" s="146" t="s">
        <v>52</v>
      </c>
      <c r="F37" s="160">
        <f>ROUND((SUM(BI139:BI523)),0)</f>
        <v>0</v>
      </c>
      <c r="I37" s="161">
        <v>0</v>
      </c>
      <c r="J37" s="160">
        <f>0</f>
        <v>0</v>
      </c>
      <c r="L37" s="43"/>
    </row>
    <row r="38" spans="2:12" s="1" customFormat="1" ht="6.95" customHeight="1">
      <c r="B38" s="43"/>
      <c r="I38" s="147"/>
      <c r="L38" s="43"/>
    </row>
    <row r="39" spans="2:12" s="1" customFormat="1" ht="25.4" customHeight="1">
      <c r="B39" s="43"/>
      <c r="C39" s="162"/>
      <c r="D39" s="163" t="s">
        <v>53</v>
      </c>
      <c r="E39" s="164"/>
      <c r="F39" s="164"/>
      <c r="G39" s="165" t="s">
        <v>54</v>
      </c>
      <c r="H39" s="166" t="s">
        <v>55</v>
      </c>
      <c r="I39" s="167"/>
      <c r="J39" s="168">
        <f>SUM(J30:J37)</f>
        <v>0</v>
      </c>
      <c r="K39" s="169"/>
      <c r="L39" s="43"/>
    </row>
    <row r="40" spans="2:12" s="1" customFormat="1" ht="14.4" customHeight="1">
      <c r="B40" s="43"/>
      <c r="I40" s="14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70" t="s">
        <v>56</v>
      </c>
      <c r="E50" s="171"/>
      <c r="F50" s="171"/>
      <c r="G50" s="170" t="s">
        <v>57</v>
      </c>
      <c r="H50" s="171"/>
      <c r="I50" s="172"/>
      <c r="J50" s="171"/>
      <c r="K50" s="171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73" t="s">
        <v>58</v>
      </c>
      <c r="E61" s="174"/>
      <c r="F61" s="175" t="s">
        <v>59</v>
      </c>
      <c r="G61" s="173" t="s">
        <v>58</v>
      </c>
      <c r="H61" s="174"/>
      <c r="I61" s="176"/>
      <c r="J61" s="177" t="s">
        <v>59</v>
      </c>
      <c r="K61" s="174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70" t="s">
        <v>60</v>
      </c>
      <c r="E65" s="171"/>
      <c r="F65" s="171"/>
      <c r="G65" s="170" t="s">
        <v>61</v>
      </c>
      <c r="H65" s="171"/>
      <c r="I65" s="172"/>
      <c r="J65" s="171"/>
      <c r="K65" s="171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73" t="s">
        <v>58</v>
      </c>
      <c r="E76" s="174"/>
      <c r="F76" s="175" t="s">
        <v>59</v>
      </c>
      <c r="G76" s="173" t="s">
        <v>58</v>
      </c>
      <c r="H76" s="174"/>
      <c r="I76" s="176"/>
      <c r="J76" s="177" t="s">
        <v>59</v>
      </c>
      <c r="K76" s="174"/>
      <c r="L76" s="43"/>
    </row>
    <row r="77" spans="2:12" s="1" customFormat="1" ht="14.4" customHeight="1"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43"/>
    </row>
    <row r="81" spans="2:12" s="1" customFormat="1" ht="6.95" customHeight="1"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43"/>
    </row>
    <row r="82" spans="2:12" s="1" customFormat="1" ht="24.95" customHeight="1">
      <c r="B82" s="38"/>
      <c r="C82" s="23" t="s">
        <v>126</v>
      </c>
      <c r="D82" s="39"/>
      <c r="E82" s="39"/>
      <c r="F82" s="39"/>
      <c r="G82" s="39"/>
      <c r="H82" s="39"/>
      <c r="I82" s="14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7"/>
      <c r="J84" s="39"/>
      <c r="K84" s="39"/>
      <c r="L84" s="43"/>
    </row>
    <row r="85" spans="2:12" s="1" customFormat="1" ht="14.4" customHeight="1">
      <c r="B85" s="38"/>
      <c r="C85" s="39"/>
      <c r="D85" s="39"/>
      <c r="E85" s="224" t="str">
        <f>E7</f>
        <v>Úpravy zahrady MŠ Jubilejní Nový Jičín, na parc.č. 384/38, k.ú. NJ-DHP</v>
      </c>
      <c r="F85" s="32"/>
      <c r="G85" s="32"/>
      <c r="H85" s="32"/>
      <c r="I85" s="147"/>
      <c r="J85" s="39"/>
      <c r="K85" s="39"/>
      <c r="L85" s="43"/>
    </row>
    <row r="86" spans="2:12" s="1" customFormat="1" ht="12" customHeight="1">
      <c r="B86" s="38"/>
      <c r="C86" s="32" t="s">
        <v>160</v>
      </c>
      <c r="D86" s="39"/>
      <c r="E86" s="39"/>
      <c r="F86" s="39"/>
      <c r="G86" s="39"/>
      <c r="H86" s="39"/>
      <c r="I86" s="147"/>
      <c r="J86" s="39"/>
      <c r="K86" s="39"/>
      <c r="L86" s="43"/>
    </row>
    <row r="87" spans="2:12" s="1" customFormat="1" ht="14.4" customHeight="1">
      <c r="B87" s="38"/>
      <c r="C87" s="39"/>
      <c r="D87" s="39"/>
      <c r="E87" s="71" t="str">
        <f>E9</f>
        <v>088-B-2 - SO 02 - Zpevněné plochy u vstupů</v>
      </c>
      <c r="F87" s="39"/>
      <c r="G87" s="39"/>
      <c r="H87" s="39"/>
      <c r="I87" s="14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parc.č. 384/38, k.ú. NJ-DHP</v>
      </c>
      <c r="G89" s="39"/>
      <c r="H89" s="39"/>
      <c r="I89" s="149" t="s">
        <v>22</v>
      </c>
      <c r="J89" s="74" t="str">
        <f>IF(J12="","",J12)</f>
        <v>16. 4. 2020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7"/>
      <c r="J90" s="39"/>
      <c r="K90" s="39"/>
      <c r="L90" s="43"/>
    </row>
    <row r="91" spans="2:12" s="1" customFormat="1" ht="55.2" customHeight="1">
      <c r="B91" s="38"/>
      <c r="C91" s="32" t="s">
        <v>24</v>
      </c>
      <c r="D91" s="39"/>
      <c r="E91" s="39"/>
      <c r="F91" s="27" t="str">
        <f>E15</f>
        <v>Město Nový Jičín, Masarykovo nám.1</v>
      </c>
      <c r="G91" s="39"/>
      <c r="H91" s="39"/>
      <c r="I91" s="149" t="s">
        <v>32</v>
      </c>
      <c r="J91" s="36" t="str">
        <f>E21</f>
        <v>Ing.arch. Tomáš Kudělka, Kunín 104, 742 53</v>
      </c>
      <c r="K91" s="39"/>
      <c r="L91" s="43"/>
    </row>
    <row r="92" spans="2:12" s="1" customFormat="1" ht="15.6" customHeight="1">
      <c r="B92" s="38"/>
      <c r="C92" s="32" t="s">
        <v>30</v>
      </c>
      <c r="D92" s="39"/>
      <c r="E92" s="39"/>
      <c r="F92" s="27" t="str">
        <f>IF(E18="","",E18)</f>
        <v>Vyplň údaj</v>
      </c>
      <c r="G92" s="39"/>
      <c r="H92" s="39"/>
      <c r="I92" s="149" t="s">
        <v>38</v>
      </c>
      <c r="J92" s="36" t="str">
        <f>E24</f>
        <v>M.Procházková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7"/>
      <c r="J93" s="39"/>
      <c r="K93" s="39"/>
      <c r="L93" s="43"/>
    </row>
    <row r="94" spans="2:12" s="1" customFormat="1" ht="29.25" customHeight="1">
      <c r="B94" s="38"/>
      <c r="C94" s="184" t="s">
        <v>127</v>
      </c>
      <c r="D94" s="185"/>
      <c r="E94" s="185"/>
      <c r="F94" s="185"/>
      <c r="G94" s="185"/>
      <c r="H94" s="185"/>
      <c r="I94" s="186"/>
      <c r="J94" s="187" t="s">
        <v>128</v>
      </c>
      <c r="K94" s="185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7"/>
      <c r="J95" s="39"/>
      <c r="K95" s="39"/>
      <c r="L95" s="43"/>
    </row>
    <row r="96" spans="2:47" s="1" customFormat="1" ht="22.8" customHeight="1">
      <c r="B96" s="38"/>
      <c r="C96" s="188" t="s">
        <v>129</v>
      </c>
      <c r="D96" s="39"/>
      <c r="E96" s="39"/>
      <c r="F96" s="39"/>
      <c r="G96" s="39"/>
      <c r="H96" s="39"/>
      <c r="I96" s="147"/>
      <c r="J96" s="105">
        <f>J139</f>
        <v>0</v>
      </c>
      <c r="K96" s="39"/>
      <c r="L96" s="43"/>
      <c r="AU96" s="17" t="s">
        <v>130</v>
      </c>
    </row>
    <row r="97" spans="2:12" s="8" customFormat="1" ht="24.95" customHeight="1">
      <c r="B97" s="189"/>
      <c r="C97" s="190"/>
      <c r="D97" s="191" t="s">
        <v>131</v>
      </c>
      <c r="E97" s="192"/>
      <c r="F97" s="192"/>
      <c r="G97" s="192"/>
      <c r="H97" s="192"/>
      <c r="I97" s="193"/>
      <c r="J97" s="194">
        <f>J140</f>
        <v>0</v>
      </c>
      <c r="K97" s="190"/>
      <c r="L97" s="195"/>
    </row>
    <row r="98" spans="2:12" s="11" customFormat="1" ht="19.9" customHeight="1">
      <c r="B98" s="225"/>
      <c r="C98" s="127"/>
      <c r="D98" s="226" t="s">
        <v>236</v>
      </c>
      <c r="E98" s="227"/>
      <c r="F98" s="227"/>
      <c r="G98" s="227"/>
      <c r="H98" s="227"/>
      <c r="I98" s="228"/>
      <c r="J98" s="229">
        <f>J141</f>
        <v>0</v>
      </c>
      <c r="K98" s="127"/>
      <c r="L98" s="230"/>
    </row>
    <row r="99" spans="2:12" s="11" customFormat="1" ht="19.9" customHeight="1">
      <c r="B99" s="225"/>
      <c r="C99" s="127"/>
      <c r="D99" s="226" t="s">
        <v>237</v>
      </c>
      <c r="E99" s="227"/>
      <c r="F99" s="227"/>
      <c r="G99" s="227"/>
      <c r="H99" s="227"/>
      <c r="I99" s="228"/>
      <c r="J99" s="229">
        <f>J241</f>
        <v>0</v>
      </c>
      <c r="K99" s="127"/>
      <c r="L99" s="230"/>
    </row>
    <row r="100" spans="2:12" s="11" customFormat="1" ht="19.9" customHeight="1">
      <c r="B100" s="225"/>
      <c r="C100" s="127"/>
      <c r="D100" s="226" t="s">
        <v>238</v>
      </c>
      <c r="E100" s="227"/>
      <c r="F100" s="227"/>
      <c r="G100" s="227"/>
      <c r="H100" s="227"/>
      <c r="I100" s="228"/>
      <c r="J100" s="229">
        <f>J254</f>
        <v>0</v>
      </c>
      <c r="K100" s="127"/>
      <c r="L100" s="230"/>
    </row>
    <row r="101" spans="2:12" s="11" customFormat="1" ht="19.9" customHeight="1">
      <c r="B101" s="225"/>
      <c r="C101" s="127"/>
      <c r="D101" s="226" t="s">
        <v>239</v>
      </c>
      <c r="E101" s="227"/>
      <c r="F101" s="227"/>
      <c r="G101" s="227"/>
      <c r="H101" s="227"/>
      <c r="I101" s="228"/>
      <c r="J101" s="229">
        <f>J261</f>
        <v>0</v>
      </c>
      <c r="K101" s="127"/>
      <c r="L101" s="230"/>
    </row>
    <row r="102" spans="2:12" s="11" customFormat="1" ht="19.9" customHeight="1">
      <c r="B102" s="225"/>
      <c r="C102" s="127"/>
      <c r="D102" s="226" t="s">
        <v>240</v>
      </c>
      <c r="E102" s="227"/>
      <c r="F102" s="227"/>
      <c r="G102" s="227"/>
      <c r="H102" s="227"/>
      <c r="I102" s="228"/>
      <c r="J102" s="229">
        <f>J298</f>
        <v>0</v>
      </c>
      <c r="K102" s="127"/>
      <c r="L102" s="230"/>
    </row>
    <row r="103" spans="2:12" s="11" customFormat="1" ht="19.9" customHeight="1">
      <c r="B103" s="225"/>
      <c r="C103" s="127"/>
      <c r="D103" s="226" t="s">
        <v>241</v>
      </c>
      <c r="E103" s="227"/>
      <c r="F103" s="227"/>
      <c r="G103" s="227"/>
      <c r="H103" s="227"/>
      <c r="I103" s="228"/>
      <c r="J103" s="229">
        <f>J317</f>
        <v>0</v>
      </c>
      <c r="K103" s="127"/>
      <c r="L103" s="230"/>
    </row>
    <row r="104" spans="2:12" s="11" customFormat="1" ht="19.9" customHeight="1">
      <c r="B104" s="225"/>
      <c r="C104" s="127"/>
      <c r="D104" s="226" t="s">
        <v>242</v>
      </c>
      <c r="E104" s="227"/>
      <c r="F104" s="227"/>
      <c r="G104" s="227"/>
      <c r="H104" s="227"/>
      <c r="I104" s="228"/>
      <c r="J104" s="229">
        <f>J336</f>
        <v>0</v>
      </c>
      <c r="K104" s="127"/>
      <c r="L104" s="230"/>
    </row>
    <row r="105" spans="2:12" s="11" customFormat="1" ht="19.9" customHeight="1">
      <c r="B105" s="225"/>
      <c r="C105" s="127"/>
      <c r="D105" s="226" t="s">
        <v>243</v>
      </c>
      <c r="E105" s="227"/>
      <c r="F105" s="227"/>
      <c r="G105" s="227"/>
      <c r="H105" s="227"/>
      <c r="I105" s="228"/>
      <c r="J105" s="229">
        <f>J350</f>
        <v>0</v>
      </c>
      <c r="K105" s="127"/>
      <c r="L105" s="230"/>
    </row>
    <row r="106" spans="2:12" s="11" customFormat="1" ht="19.9" customHeight="1">
      <c r="B106" s="225"/>
      <c r="C106" s="127"/>
      <c r="D106" s="226" t="s">
        <v>248</v>
      </c>
      <c r="E106" s="227"/>
      <c r="F106" s="227"/>
      <c r="G106" s="227"/>
      <c r="H106" s="227"/>
      <c r="I106" s="228"/>
      <c r="J106" s="229">
        <f>J390</f>
        <v>0</v>
      </c>
      <c r="K106" s="127"/>
      <c r="L106" s="230"/>
    </row>
    <row r="107" spans="2:12" s="11" customFormat="1" ht="19.9" customHeight="1">
      <c r="B107" s="225"/>
      <c r="C107" s="127"/>
      <c r="D107" s="226" t="s">
        <v>249</v>
      </c>
      <c r="E107" s="227"/>
      <c r="F107" s="227"/>
      <c r="G107" s="227"/>
      <c r="H107" s="227"/>
      <c r="I107" s="228"/>
      <c r="J107" s="229">
        <f>J408</f>
        <v>0</v>
      </c>
      <c r="K107" s="127"/>
      <c r="L107" s="230"/>
    </row>
    <row r="108" spans="2:12" s="8" customFormat="1" ht="24.95" customHeight="1">
      <c r="B108" s="189"/>
      <c r="C108" s="190"/>
      <c r="D108" s="191" t="s">
        <v>250</v>
      </c>
      <c r="E108" s="192"/>
      <c r="F108" s="192"/>
      <c r="G108" s="192"/>
      <c r="H108" s="192"/>
      <c r="I108" s="193"/>
      <c r="J108" s="194">
        <f>J416</f>
        <v>0</v>
      </c>
      <c r="K108" s="190"/>
      <c r="L108" s="195"/>
    </row>
    <row r="109" spans="2:12" s="11" customFormat="1" ht="19.9" customHeight="1">
      <c r="B109" s="225"/>
      <c r="C109" s="127"/>
      <c r="D109" s="226" t="s">
        <v>1296</v>
      </c>
      <c r="E109" s="227"/>
      <c r="F109" s="227"/>
      <c r="G109" s="227"/>
      <c r="H109" s="227"/>
      <c r="I109" s="228"/>
      <c r="J109" s="229">
        <f>J417</f>
        <v>0</v>
      </c>
      <c r="K109" s="127"/>
      <c r="L109" s="230"/>
    </row>
    <row r="110" spans="2:12" s="11" customFormat="1" ht="19.9" customHeight="1">
      <c r="B110" s="225"/>
      <c r="C110" s="127"/>
      <c r="D110" s="226" t="s">
        <v>252</v>
      </c>
      <c r="E110" s="227"/>
      <c r="F110" s="227"/>
      <c r="G110" s="227"/>
      <c r="H110" s="227"/>
      <c r="I110" s="228"/>
      <c r="J110" s="229">
        <f>J426</f>
        <v>0</v>
      </c>
      <c r="K110" s="127"/>
      <c r="L110" s="230"/>
    </row>
    <row r="111" spans="2:12" s="11" customFormat="1" ht="19.9" customHeight="1">
      <c r="B111" s="225"/>
      <c r="C111" s="127"/>
      <c r="D111" s="226" t="s">
        <v>1297</v>
      </c>
      <c r="E111" s="227"/>
      <c r="F111" s="227"/>
      <c r="G111" s="227"/>
      <c r="H111" s="227"/>
      <c r="I111" s="228"/>
      <c r="J111" s="229">
        <f>J435</f>
        <v>0</v>
      </c>
      <c r="K111" s="127"/>
      <c r="L111" s="230"/>
    </row>
    <row r="112" spans="2:12" s="11" customFormat="1" ht="19.9" customHeight="1">
      <c r="B112" s="225"/>
      <c r="C112" s="127"/>
      <c r="D112" s="226" t="s">
        <v>253</v>
      </c>
      <c r="E112" s="227"/>
      <c r="F112" s="227"/>
      <c r="G112" s="227"/>
      <c r="H112" s="227"/>
      <c r="I112" s="228"/>
      <c r="J112" s="229">
        <f>J444</f>
        <v>0</v>
      </c>
      <c r="K112" s="127"/>
      <c r="L112" s="230"/>
    </row>
    <row r="113" spans="2:12" s="11" customFormat="1" ht="19.9" customHeight="1">
      <c r="B113" s="225"/>
      <c r="C113" s="127"/>
      <c r="D113" s="226" t="s">
        <v>254</v>
      </c>
      <c r="E113" s="227"/>
      <c r="F113" s="227"/>
      <c r="G113" s="227"/>
      <c r="H113" s="227"/>
      <c r="I113" s="228"/>
      <c r="J113" s="229">
        <f>J499</f>
        <v>0</v>
      </c>
      <c r="K113" s="127"/>
      <c r="L113" s="230"/>
    </row>
    <row r="114" spans="2:12" s="11" customFormat="1" ht="19.9" customHeight="1">
      <c r="B114" s="225"/>
      <c r="C114" s="127"/>
      <c r="D114" s="226" t="s">
        <v>1298</v>
      </c>
      <c r="E114" s="227"/>
      <c r="F114" s="227"/>
      <c r="G114" s="227"/>
      <c r="H114" s="227"/>
      <c r="I114" s="228"/>
      <c r="J114" s="229">
        <f>J506</f>
        <v>0</v>
      </c>
      <c r="K114" s="127"/>
      <c r="L114" s="230"/>
    </row>
    <row r="115" spans="2:12" s="8" customFormat="1" ht="24.95" customHeight="1">
      <c r="B115" s="189"/>
      <c r="C115" s="190"/>
      <c r="D115" s="191" t="s">
        <v>256</v>
      </c>
      <c r="E115" s="192"/>
      <c r="F115" s="192"/>
      <c r="G115" s="192"/>
      <c r="H115" s="192"/>
      <c r="I115" s="193"/>
      <c r="J115" s="194">
        <f>J510</f>
        <v>0</v>
      </c>
      <c r="K115" s="190"/>
      <c r="L115" s="195"/>
    </row>
    <row r="116" spans="2:12" s="11" customFormat="1" ht="19.9" customHeight="1">
      <c r="B116" s="225"/>
      <c r="C116" s="127"/>
      <c r="D116" s="226" t="s">
        <v>257</v>
      </c>
      <c r="E116" s="227"/>
      <c r="F116" s="227"/>
      <c r="G116" s="227"/>
      <c r="H116" s="227"/>
      <c r="I116" s="228"/>
      <c r="J116" s="229">
        <f>J511</f>
        <v>0</v>
      </c>
      <c r="K116" s="127"/>
      <c r="L116" s="230"/>
    </row>
    <row r="117" spans="2:12" s="11" customFormat="1" ht="19.9" customHeight="1">
      <c r="B117" s="225"/>
      <c r="C117" s="127"/>
      <c r="D117" s="226" t="s">
        <v>258</v>
      </c>
      <c r="E117" s="227"/>
      <c r="F117" s="227"/>
      <c r="G117" s="227"/>
      <c r="H117" s="227"/>
      <c r="I117" s="228"/>
      <c r="J117" s="229">
        <f>J513</f>
        <v>0</v>
      </c>
      <c r="K117" s="127"/>
      <c r="L117" s="230"/>
    </row>
    <row r="118" spans="2:12" s="11" customFormat="1" ht="19.9" customHeight="1">
      <c r="B118" s="225"/>
      <c r="C118" s="127"/>
      <c r="D118" s="226" t="s">
        <v>259</v>
      </c>
      <c r="E118" s="227"/>
      <c r="F118" s="227"/>
      <c r="G118" s="227"/>
      <c r="H118" s="227"/>
      <c r="I118" s="228"/>
      <c r="J118" s="229">
        <f>J517</f>
        <v>0</v>
      </c>
      <c r="K118" s="127"/>
      <c r="L118" s="230"/>
    </row>
    <row r="119" spans="2:12" s="11" customFormat="1" ht="19.9" customHeight="1">
      <c r="B119" s="225"/>
      <c r="C119" s="127"/>
      <c r="D119" s="226" t="s">
        <v>260</v>
      </c>
      <c r="E119" s="227"/>
      <c r="F119" s="227"/>
      <c r="G119" s="227"/>
      <c r="H119" s="227"/>
      <c r="I119" s="228"/>
      <c r="J119" s="229">
        <f>J522</f>
        <v>0</v>
      </c>
      <c r="K119" s="127"/>
      <c r="L119" s="230"/>
    </row>
    <row r="120" spans="2:12" s="1" customFormat="1" ht="21.8" customHeight="1">
      <c r="B120" s="38"/>
      <c r="C120" s="39"/>
      <c r="D120" s="39"/>
      <c r="E120" s="39"/>
      <c r="F120" s="39"/>
      <c r="G120" s="39"/>
      <c r="H120" s="39"/>
      <c r="I120" s="147"/>
      <c r="J120" s="39"/>
      <c r="K120" s="39"/>
      <c r="L120" s="43"/>
    </row>
    <row r="121" spans="2:12" s="1" customFormat="1" ht="6.95" customHeight="1">
      <c r="B121" s="61"/>
      <c r="C121" s="62"/>
      <c r="D121" s="62"/>
      <c r="E121" s="62"/>
      <c r="F121" s="62"/>
      <c r="G121" s="62"/>
      <c r="H121" s="62"/>
      <c r="I121" s="180"/>
      <c r="J121" s="62"/>
      <c r="K121" s="62"/>
      <c r="L121" s="43"/>
    </row>
    <row r="125" spans="2:12" s="1" customFormat="1" ht="6.95" customHeight="1">
      <c r="B125" s="63"/>
      <c r="C125" s="64"/>
      <c r="D125" s="64"/>
      <c r="E125" s="64"/>
      <c r="F125" s="64"/>
      <c r="G125" s="64"/>
      <c r="H125" s="64"/>
      <c r="I125" s="183"/>
      <c r="J125" s="64"/>
      <c r="K125" s="64"/>
      <c r="L125" s="43"/>
    </row>
    <row r="126" spans="2:12" s="1" customFormat="1" ht="24.95" customHeight="1">
      <c r="B126" s="38"/>
      <c r="C126" s="23" t="s">
        <v>132</v>
      </c>
      <c r="D126" s="39"/>
      <c r="E126" s="39"/>
      <c r="F126" s="39"/>
      <c r="G126" s="39"/>
      <c r="H126" s="39"/>
      <c r="I126" s="147"/>
      <c r="J126" s="39"/>
      <c r="K126" s="39"/>
      <c r="L126" s="43"/>
    </row>
    <row r="127" spans="2:12" s="1" customFormat="1" ht="6.95" customHeight="1">
      <c r="B127" s="38"/>
      <c r="C127" s="39"/>
      <c r="D127" s="39"/>
      <c r="E127" s="39"/>
      <c r="F127" s="39"/>
      <c r="G127" s="39"/>
      <c r="H127" s="39"/>
      <c r="I127" s="147"/>
      <c r="J127" s="39"/>
      <c r="K127" s="39"/>
      <c r="L127" s="43"/>
    </row>
    <row r="128" spans="2:12" s="1" customFormat="1" ht="12" customHeight="1">
      <c r="B128" s="38"/>
      <c r="C128" s="32" t="s">
        <v>16</v>
      </c>
      <c r="D128" s="39"/>
      <c r="E128" s="39"/>
      <c r="F128" s="39"/>
      <c r="G128" s="39"/>
      <c r="H128" s="39"/>
      <c r="I128" s="147"/>
      <c r="J128" s="39"/>
      <c r="K128" s="39"/>
      <c r="L128" s="43"/>
    </row>
    <row r="129" spans="2:12" s="1" customFormat="1" ht="14.4" customHeight="1">
      <c r="B129" s="38"/>
      <c r="C129" s="39"/>
      <c r="D129" s="39"/>
      <c r="E129" s="224" t="str">
        <f>E7</f>
        <v>Úpravy zahrady MŠ Jubilejní Nový Jičín, na parc.č. 384/38, k.ú. NJ-DHP</v>
      </c>
      <c r="F129" s="32"/>
      <c r="G129" s="32"/>
      <c r="H129" s="32"/>
      <c r="I129" s="147"/>
      <c r="J129" s="39"/>
      <c r="K129" s="39"/>
      <c r="L129" s="43"/>
    </row>
    <row r="130" spans="2:12" s="1" customFormat="1" ht="12" customHeight="1">
      <c r="B130" s="38"/>
      <c r="C130" s="32" t="s">
        <v>160</v>
      </c>
      <c r="D130" s="39"/>
      <c r="E130" s="39"/>
      <c r="F130" s="39"/>
      <c r="G130" s="39"/>
      <c r="H130" s="39"/>
      <c r="I130" s="147"/>
      <c r="J130" s="39"/>
      <c r="K130" s="39"/>
      <c r="L130" s="43"/>
    </row>
    <row r="131" spans="2:12" s="1" customFormat="1" ht="14.4" customHeight="1">
      <c r="B131" s="38"/>
      <c r="C131" s="39"/>
      <c r="D131" s="39"/>
      <c r="E131" s="71" t="str">
        <f>E9</f>
        <v>088-B-2 - SO 02 - Zpevněné plochy u vstupů</v>
      </c>
      <c r="F131" s="39"/>
      <c r="G131" s="39"/>
      <c r="H131" s="39"/>
      <c r="I131" s="147"/>
      <c r="J131" s="39"/>
      <c r="K131" s="39"/>
      <c r="L131" s="43"/>
    </row>
    <row r="132" spans="2:12" s="1" customFormat="1" ht="6.95" customHeight="1">
      <c r="B132" s="38"/>
      <c r="C132" s="39"/>
      <c r="D132" s="39"/>
      <c r="E132" s="39"/>
      <c r="F132" s="39"/>
      <c r="G132" s="39"/>
      <c r="H132" s="39"/>
      <c r="I132" s="147"/>
      <c r="J132" s="39"/>
      <c r="K132" s="39"/>
      <c r="L132" s="43"/>
    </row>
    <row r="133" spans="2:12" s="1" customFormat="1" ht="12" customHeight="1">
      <c r="B133" s="38"/>
      <c r="C133" s="32" t="s">
        <v>20</v>
      </c>
      <c r="D133" s="39"/>
      <c r="E133" s="39"/>
      <c r="F133" s="27" t="str">
        <f>F12</f>
        <v>parc.č. 384/38, k.ú. NJ-DHP</v>
      </c>
      <c r="G133" s="39"/>
      <c r="H133" s="39"/>
      <c r="I133" s="149" t="s">
        <v>22</v>
      </c>
      <c r="J133" s="74" t="str">
        <f>IF(J12="","",J12)</f>
        <v>16. 4. 2020</v>
      </c>
      <c r="K133" s="39"/>
      <c r="L133" s="43"/>
    </row>
    <row r="134" spans="2:12" s="1" customFormat="1" ht="6.95" customHeight="1">
      <c r="B134" s="38"/>
      <c r="C134" s="39"/>
      <c r="D134" s="39"/>
      <c r="E134" s="39"/>
      <c r="F134" s="39"/>
      <c r="G134" s="39"/>
      <c r="H134" s="39"/>
      <c r="I134" s="147"/>
      <c r="J134" s="39"/>
      <c r="K134" s="39"/>
      <c r="L134" s="43"/>
    </row>
    <row r="135" spans="2:12" s="1" customFormat="1" ht="55.2" customHeight="1">
      <c r="B135" s="38"/>
      <c r="C135" s="32" t="s">
        <v>24</v>
      </c>
      <c r="D135" s="39"/>
      <c r="E135" s="39"/>
      <c r="F135" s="27" t="str">
        <f>E15</f>
        <v>Město Nový Jičín, Masarykovo nám.1</v>
      </c>
      <c r="G135" s="39"/>
      <c r="H135" s="39"/>
      <c r="I135" s="149" t="s">
        <v>32</v>
      </c>
      <c r="J135" s="36" t="str">
        <f>E21</f>
        <v>Ing.arch. Tomáš Kudělka, Kunín 104, 742 53</v>
      </c>
      <c r="K135" s="39"/>
      <c r="L135" s="43"/>
    </row>
    <row r="136" spans="2:12" s="1" customFormat="1" ht="15.6" customHeight="1">
      <c r="B136" s="38"/>
      <c r="C136" s="32" t="s">
        <v>30</v>
      </c>
      <c r="D136" s="39"/>
      <c r="E136" s="39"/>
      <c r="F136" s="27" t="str">
        <f>IF(E18="","",E18)</f>
        <v>Vyplň údaj</v>
      </c>
      <c r="G136" s="39"/>
      <c r="H136" s="39"/>
      <c r="I136" s="149" t="s">
        <v>38</v>
      </c>
      <c r="J136" s="36" t="str">
        <f>E24</f>
        <v>M.Procházková</v>
      </c>
      <c r="K136" s="39"/>
      <c r="L136" s="43"/>
    </row>
    <row r="137" spans="2:12" s="1" customFormat="1" ht="10.3" customHeight="1">
      <c r="B137" s="38"/>
      <c r="C137" s="39"/>
      <c r="D137" s="39"/>
      <c r="E137" s="39"/>
      <c r="F137" s="39"/>
      <c r="G137" s="39"/>
      <c r="H137" s="39"/>
      <c r="I137" s="147"/>
      <c r="J137" s="39"/>
      <c r="K137" s="39"/>
      <c r="L137" s="43"/>
    </row>
    <row r="138" spans="2:20" s="9" customFormat="1" ht="29.25" customHeight="1">
      <c r="B138" s="196"/>
      <c r="C138" s="197" t="s">
        <v>133</v>
      </c>
      <c r="D138" s="198" t="s">
        <v>68</v>
      </c>
      <c r="E138" s="198" t="s">
        <v>64</v>
      </c>
      <c r="F138" s="198" t="s">
        <v>65</v>
      </c>
      <c r="G138" s="198" t="s">
        <v>134</v>
      </c>
      <c r="H138" s="198" t="s">
        <v>135</v>
      </c>
      <c r="I138" s="199" t="s">
        <v>136</v>
      </c>
      <c r="J138" s="200" t="s">
        <v>128</v>
      </c>
      <c r="K138" s="201" t="s">
        <v>137</v>
      </c>
      <c r="L138" s="202"/>
      <c r="M138" s="95" t="s">
        <v>1</v>
      </c>
      <c r="N138" s="96" t="s">
        <v>47</v>
      </c>
      <c r="O138" s="96" t="s">
        <v>138</v>
      </c>
      <c r="P138" s="96" t="s">
        <v>139</v>
      </c>
      <c r="Q138" s="96" t="s">
        <v>140</v>
      </c>
      <c r="R138" s="96" t="s">
        <v>141</v>
      </c>
      <c r="S138" s="96" t="s">
        <v>142</v>
      </c>
      <c r="T138" s="97" t="s">
        <v>143</v>
      </c>
    </row>
    <row r="139" spans="2:63" s="1" customFormat="1" ht="22.8" customHeight="1">
      <c r="B139" s="38"/>
      <c r="C139" s="102" t="s">
        <v>144</v>
      </c>
      <c r="D139" s="39"/>
      <c r="E139" s="39"/>
      <c r="F139" s="39"/>
      <c r="G139" s="39"/>
      <c r="H139" s="39"/>
      <c r="I139" s="147"/>
      <c r="J139" s="203">
        <f>BK139</f>
        <v>0</v>
      </c>
      <c r="K139" s="39"/>
      <c r="L139" s="43"/>
      <c r="M139" s="98"/>
      <c r="N139" s="99"/>
      <c r="O139" s="99"/>
      <c r="P139" s="204">
        <f>P140+P416+P510</f>
        <v>0</v>
      </c>
      <c r="Q139" s="99"/>
      <c r="R139" s="204">
        <f>R140+R416+R510</f>
        <v>99.47972736999998</v>
      </c>
      <c r="S139" s="99"/>
      <c r="T139" s="205">
        <f>T140+T416+T510</f>
        <v>57.43789679999999</v>
      </c>
      <c r="AT139" s="17" t="s">
        <v>82</v>
      </c>
      <c r="AU139" s="17" t="s">
        <v>130</v>
      </c>
      <c r="BK139" s="206">
        <f>BK140+BK416+BK510</f>
        <v>0</v>
      </c>
    </row>
    <row r="140" spans="2:63" s="10" customFormat="1" ht="25.9" customHeight="1">
      <c r="B140" s="207"/>
      <c r="C140" s="208"/>
      <c r="D140" s="209" t="s">
        <v>82</v>
      </c>
      <c r="E140" s="210" t="s">
        <v>145</v>
      </c>
      <c r="F140" s="210" t="s">
        <v>146</v>
      </c>
      <c r="G140" s="208"/>
      <c r="H140" s="208"/>
      <c r="I140" s="211"/>
      <c r="J140" s="212">
        <f>BK140</f>
        <v>0</v>
      </c>
      <c r="K140" s="208"/>
      <c r="L140" s="213"/>
      <c r="M140" s="231"/>
      <c r="N140" s="232"/>
      <c r="O140" s="232"/>
      <c r="P140" s="233">
        <f>P141+P241+P254+P261+P298+P317+P336+P350+P390+P408</f>
        <v>0</v>
      </c>
      <c r="Q140" s="232"/>
      <c r="R140" s="233">
        <f>R141+R241+R254+R261+R298+R317+R336+R350+R390+R408</f>
        <v>78.73155015999998</v>
      </c>
      <c r="S140" s="232"/>
      <c r="T140" s="234">
        <f>T141+T241+T254+T261+T298+T317+T336+T350+T390+T408</f>
        <v>57.14976999999999</v>
      </c>
      <c r="AR140" s="218" t="s">
        <v>37</v>
      </c>
      <c r="AT140" s="219" t="s">
        <v>82</v>
      </c>
      <c r="AU140" s="219" t="s">
        <v>83</v>
      </c>
      <c r="AY140" s="218" t="s">
        <v>147</v>
      </c>
      <c r="BK140" s="220">
        <f>BK141+BK241+BK254+BK261+BK298+BK317+BK336+BK350+BK390+BK408</f>
        <v>0</v>
      </c>
    </row>
    <row r="141" spans="2:63" s="10" customFormat="1" ht="22.8" customHeight="1">
      <c r="B141" s="207"/>
      <c r="C141" s="208"/>
      <c r="D141" s="209" t="s">
        <v>82</v>
      </c>
      <c r="E141" s="235" t="s">
        <v>37</v>
      </c>
      <c r="F141" s="235" t="s">
        <v>262</v>
      </c>
      <c r="G141" s="208"/>
      <c r="H141" s="208"/>
      <c r="I141" s="211"/>
      <c r="J141" s="236">
        <f>BK141</f>
        <v>0</v>
      </c>
      <c r="K141" s="208"/>
      <c r="L141" s="213"/>
      <c r="M141" s="231"/>
      <c r="N141" s="232"/>
      <c r="O141" s="232"/>
      <c r="P141" s="233">
        <f>SUM(P142:P240)</f>
        <v>0</v>
      </c>
      <c r="Q141" s="232"/>
      <c r="R141" s="233">
        <f>SUM(R142:R240)</f>
        <v>4.738945</v>
      </c>
      <c r="S141" s="232"/>
      <c r="T141" s="234">
        <f>SUM(T142:T240)</f>
        <v>44.340599999999995</v>
      </c>
      <c r="AR141" s="218" t="s">
        <v>37</v>
      </c>
      <c r="AT141" s="219" t="s">
        <v>82</v>
      </c>
      <c r="AU141" s="219" t="s">
        <v>37</v>
      </c>
      <c r="AY141" s="218" t="s">
        <v>147</v>
      </c>
      <c r="BK141" s="220">
        <f>SUM(BK142:BK240)</f>
        <v>0</v>
      </c>
    </row>
    <row r="142" spans="2:65" s="1" customFormat="1" ht="21.6" customHeight="1">
      <c r="B142" s="38"/>
      <c r="C142" s="237" t="s">
        <v>37</v>
      </c>
      <c r="D142" s="237" t="s">
        <v>263</v>
      </c>
      <c r="E142" s="238" t="s">
        <v>1299</v>
      </c>
      <c r="F142" s="239" t="s">
        <v>1300</v>
      </c>
      <c r="G142" s="240" t="s">
        <v>266</v>
      </c>
      <c r="H142" s="241">
        <v>25.64</v>
      </c>
      <c r="I142" s="242"/>
      <c r="J142" s="243">
        <f>ROUND(I142*H142,1)</f>
        <v>0</v>
      </c>
      <c r="K142" s="239" t="s">
        <v>267</v>
      </c>
      <c r="L142" s="43"/>
      <c r="M142" s="244" t="s">
        <v>1</v>
      </c>
      <c r="N142" s="245" t="s">
        <v>48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0.255</v>
      </c>
      <c r="T142" s="247">
        <f>S142*H142</f>
        <v>6.538200000000001</v>
      </c>
      <c r="AR142" s="248" t="s">
        <v>268</v>
      </c>
      <c r="AT142" s="248" t="s">
        <v>263</v>
      </c>
      <c r="AU142" s="248" t="s">
        <v>92</v>
      </c>
      <c r="AY142" s="17" t="s">
        <v>147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37</v>
      </c>
      <c r="BK142" s="249">
        <f>ROUND(I142*H142,1)</f>
        <v>0</v>
      </c>
      <c r="BL142" s="17" t="s">
        <v>268</v>
      </c>
      <c r="BM142" s="248" t="s">
        <v>1301</v>
      </c>
    </row>
    <row r="143" spans="2:51" s="12" customFormat="1" ht="12">
      <c r="B143" s="250"/>
      <c r="C143" s="251"/>
      <c r="D143" s="252" t="s">
        <v>270</v>
      </c>
      <c r="E143" s="253" t="s">
        <v>1</v>
      </c>
      <c r="F143" s="254" t="s">
        <v>1302</v>
      </c>
      <c r="G143" s="251"/>
      <c r="H143" s="255">
        <v>25.64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AT143" s="261" t="s">
        <v>270</v>
      </c>
      <c r="AU143" s="261" t="s">
        <v>92</v>
      </c>
      <c r="AV143" s="12" t="s">
        <v>92</v>
      </c>
      <c r="AW143" s="12" t="s">
        <v>36</v>
      </c>
      <c r="AX143" s="12" t="s">
        <v>83</v>
      </c>
      <c r="AY143" s="261" t="s">
        <v>147</v>
      </c>
    </row>
    <row r="144" spans="2:51" s="13" customFormat="1" ht="12">
      <c r="B144" s="262"/>
      <c r="C144" s="263"/>
      <c r="D144" s="252" t="s">
        <v>270</v>
      </c>
      <c r="E144" s="264" t="s">
        <v>1264</v>
      </c>
      <c r="F144" s="265" t="s">
        <v>272</v>
      </c>
      <c r="G144" s="263"/>
      <c r="H144" s="266">
        <v>25.64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AT144" s="272" t="s">
        <v>270</v>
      </c>
      <c r="AU144" s="272" t="s">
        <v>92</v>
      </c>
      <c r="AV144" s="13" t="s">
        <v>268</v>
      </c>
      <c r="AW144" s="13" t="s">
        <v>36</v>
      </c>
      <c r="AX144" s="13" t="s">
        <v>37</v>
      </c>
      <c r="AY144" s="272" t="s">
        <v>147</v>
      </c>
    </row>
    <row r="145" spans="2:65" s="1" customFormat="1" ht="21.6" customHeight="1">
      <c r="B145" s="38"/>
      <c r="C145" s="237" t="s">
        <v>92</v>
      </c>
      <c r="D145" s="237" t="s">
        <v>263</v>
      </c>
      <c r="E145" s="238" t="s">
        <v>1303</v>
      </c>
      <c r="F145" s="239" t="s">
        <v>1304</v>
      </c>
      <c r="G145" s="240" t="s">
        <v>266</v>
      </c>
      <c r="H145" s="241">
        <v>68.72</v>
      </c>
      <c r="I145" s="242"/>
      <c r="J145" s="243">
        <f>ROUND(I145*H145,1)</f>
        <v>0</v>
      </c>
      <c r="K145" s="239" t="s">
        <v>267</v>
      </c>
      <c r="L145" s="43"/>
      <c r="M145" s="244" t="s">
        <v>1</v>
      </c>
      <c r="N145" s="245" t="s">
        <v>48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0.26</v>
      </c>
      <c r="T145" s="247">
        <f>S145*H145</f>
        <v>17.8672</v>
      </c>
      <c r="AR145" s="248" t="s">
        <v>268</v>
      </c>
      <c r="AT145" s="248" t="s">
        <v>263</v>
      </c>
      <c r="AU145" s="248" t="s">
        <v>92</v>
      </c>
      <c r="AY145" s="17" t="s">
        <v>147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37</v>
      </c>
      <c r="BK145" s="249">
        <f>ROUND(I145*H145,1)</f>
        <v>0</v>
      </c>
      <c r="BL145" s="17" t="s">
        <v>268</v>
      </c>
      <c r="BM145" s="248" t="s">
        <v>1305</v>
      </c>
    </row>
    <row r="146" spans="2:51" s="14" customFormat="1" ht="12">
      <c r="B146" s="273"/>
      <c r="C146" s="274"/>
      <c r="D146" s="252" t="s">
        <v>270</v>
      </c>
      <c r="E146" s="275" t="s">
        <v>1</v>
      </c>
      <c r="F146" s="276" t="s">
        <v>1306</v>
      </c>
      <c r="G146" s="274"/>
      <c r="H146" s="275" t="s">
        <v>1</v>
      </c>
      <c r="I146" s="277"/>
      <c r="J146" s="274"/>
      <c r="K146" s="274"/>
      <c r="L146" s="278"/>
      <c r="M146" s="279"/>
      <c r="N146" s="280"/>
      <c r="O146" s="280"/>
      <c r="P146" s="280"/>
      <c r="Q146" s="280"/>
      <c r="R146" s="280"/>
      <c r="S146" s="280"/>
      <c r="T146" s="281"/>
      <c r="AT146" s="282" t="s">
        <v>270</v>
      </c>
      <c r="AU146" s="282" t="s">
        <v>92</v>
      </c>
      <c r="AV146" s="14" t="s">
        <v>37</v>
      </c>
      <c r="AW146" s="14" t="s">
        <v>36</v>
      </c>
      <c r="AX146" s="14" t="s">
        <v>83</v>
      </c>
      <c r="AY146" s="282" t="s">
        <v>147</v>
      </c>
    </row>
    <row r="147" spans="2:51" s="12" customFormat="1" ht="12">
      <c r="B147" s="250"/>
      <c r="C147" s="251"/>
      <c r="D147" s="252" t="s">
        <v>270</v>
      </c>
      <c r="E147" s="253" t="s">
        <v>1</v>
      </c>
      <c r="F147" s="254" t="s">
        <v>1307</v>
      </c>
      <c r="G147" s="251"/>
      <c r="H147" s="255">
        <v>42.25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AT147" s="261" t="s">
        <v>270</v>
      </c>
      <c r="AU147" s="261" t="s">
        <v>92</v>
      </c>
      <c r="AV147" s="12" t="s">
        <v>92</v>
      </c>
      <c r="AW147" s="12" t="s">
        <v>36</v>
      </c>
      <c r="AX147" s="12" t="s">
        <v>83</v>
      </c>
      <c r="AY147" s="261" t="s">
        <v>147</v>
      </c>
    </row>
    <row r="148" spans="2:51" s="12" customFormat="1" ht="12">
      <c r="B148" s="250"/>
      <c r="C148" s="251"/>
      <c r="D148" s="252" t="s">
        <v>270</v>
      </c>
      <c r="E148" s="253" t="s">
        <v>1</v>
      </c>
      <c r="F148" s="254" t="s">
        <v>1308</v>
      </c>
      <c r="G148" s="251"/>
      <c r="H148" s="255">
        <v>-1.45</v>
      </c>
      <c r="I148" s="256"/>
      <c r="J148" s="251"/>
      <c r="K148" s="251"/>
      <c r="L148" s="257"/>
      <c r="M148" s="258"/>
      <c r="N148" s="259"/>
      <c r="O148" s="259"/>
      <c r="P148" s="259"/>
      <c r="Q148" s="259"/>
      <c r="R148" s="259"/>
      <c r="S148" s="259"/>
      <c r="T148" s="260"/>
      <c r="AT148" s="261" t="s">
        <v>270</v>
      </c>
      <c r="AU148" s="261" t="s">
        <v>92</v>
      </c>
      <c r="AV148" s="12" t="s">
        <v>92</v>
      </c>
      <c r="AW148" s="12" t="s">
        <v>36</v>
      </c>
      <c r="AX148" s="12" t="s">
        <v>83</v>
      </c>
      <c r="AY148" s="261" t="s">
        <v>147</v>
      </c>
    </row>
    <row r="149" spans="2:51" s="13" customFormat="1" ht="12">
      <c r="B149" s="262"/>
      <c r="C149" s="263"/>
      <c r="D149" s="252" t="s">
        <v>270</v>
      </c>
      <c r="E149" s="264" t="s">
        <v>1281</v>
      </c>
      <c r="F149" s="265" t="s">
        <v>272</v>
      </c>
      <c r="G149" s="263"/>
      <c r="H149" s="266">
        <v>40.8</v>
      </c>
      <c r="I149" s="267"/>
      <c r="J149" s="263"/>
      <c r="K149" s="263"/>
      <c r="L149" s="268"/>
      <c r="M149" s="269"/>
      <c r="N149" s="270"/>
      <c r="O149" s="270"/>
      <c r="P149" s="270"/>
      <c r="Q149" s="270"/>
      <c r="R149" s="270"/>
      <c r="S149" s="270"/>
      <c r="T149" s="271"/>
      <c r="AT149" s="272" t="s">
        <v>270</v>
      </c>
      <c r="AU149" s="272" t="s">
        <v>92</v>
      </c>
      <c r="AV149" s="13" t="s">
        <v>268</v>
      </c>
      <c r="AW149" s="13" t="s">
        <v>36</v>
      </c>
      <c r="AX149" s="13" t="s">
        <v>83</v>
      </c>
      <c r="AY149" s="272" t="s">
        <v>147</v>
      </c>
    </row>
    <row r="150" spans="2:51" s="12" customFormat="1" ht="12">
      <c r="B150" s="250"/>
      <c r="C150" s="251"/>
      <c r="D150" s="252" t="s">
        <v>270</v>
      </c>
      <c r="E150" s="253" t="s">
        <v>1</v>
      </c>
      <c r="F150" s="254" t="s">
        <v>1281</v>
      </c>
      <c r="G150" s="251"/>
      <c r="H150" s="255">
        <v>40.8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AT150" s="261" t="s">
        <v>270</v>
      </c>
      <c r="AU150" s="261" t="s">
        <v>92</v>
      </c>
      <c r="AV150" s="12" t="s">
        <v>92</v>
      </c>
      <c r="AW150" s="12" t="s">
        <v>36</v>
      </c>
      <c r="AX150" s="12" t="s">
        <v>83</v>
      </c>
      <c r="AY150" s="261" t="s">
        <v>147</v>
      </c>
    </row>
    <row r="151" spans="2:51" s="12" customFormat="1" ht="12">
      <c r="B151" s="250"/>
      <c r="C151" s="251"/>
      <c r="D151" s="252" t="s">
        <v>270</v>
      </c>
      <c r="E151" s="253" t="s">
        <v>1283</v>
      </c>
      <c r="F151" s="254" t="s">
        <v>1309</v>
      </c>
      <c r="G151" s="251"/>
      <c r="H151" s="255">
        <v>27.92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270</v>
      </c>
      <c r="AU151" s="261" t="s">
        <v>92</v>
      </c>
      <c r="AV151" s="12" t="s">
        <v>92</v>
      </c>
      <c r="AW151" s="12" t="s">
        <v>36</v>
      </c>
      <c r="AX151" s="12" t="s">
        <v>83</v>
      </c>
      <c r="AY151" s="261" t="s">
        <v>147</v>
      </c>
    </row>
    <row r="152" spans="2:51" s="13" customFormat="1" ht="12">
      <c r="B152" s="262"/>
      <c r="C152" s="263"/>
      <c r="D152" s="252" t="s">
        <v>270</v>
      </c>
      <c r="E152" s="264" t="s">
        <v>1</v>
      </c>
      <c r="F152" s="265" t="s">
        <v>272</v>
      </c>
      <c r="G152" s="263"/>
      <c r="H152" s="266">
        <v>68.72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270</v>
      </c>
      <c r="AU152" s="272" t="s">
        <v>92</v>
      </c>
      <c r="AV152" s="13" t="s">
        <v>268</v>
      </c>
      <c r="AW152" s="13" t="s">
        <v>36</v>
      </c>
      <c r="AX152" s="13" t="s">
        <v>37</v>
      </c>
      <c r="AY152" s="272" t="s">
        <v>147</v>
      </c>
    </row>
    <row r="153" spans="2:65" s="1" customFormat="1" ht="21.6" customHeight="1">
      <c r="B153" s="38"/>
      <c r="C153" s="237" t="s">
        <v>278</v>
      </c>
      <c r="D153" s="237" t="s">
        <v>263</v>
      </c>
      <c r="E153" s="238" t="s">
        <v>1310</v>
      </c>
      <c r="F153" s="239" t="s">
        <v>1311</v>
      </c>
      <c r="G153" s="240" t="s">
        <v>266</v>
      </c>
      <c r="H153" s="241">
        <v>25.64</v>
      </c>
      <c r="I153" s="242"/>
      <c r="J153" s="243">
        <f>ROUND(I153*H153,1)</f>
        <v>0</v>
      </c>
      <c r="K153" s="239" t="s">
        <v>267</v>
      </c>
      <c r="L153" s="43"/>
      <c r="M153" s="244" t="s">
        <v>1</v>
      </c>
      <c r="N153" s="245" t="s">
        <v>48</v>
      </c>
      <c r="O153" s="86"/>
      <c r="P153" s="246">
        <f>O153*H153</f>
        <v>0</v>
      </c>
      <c r="Q153" s="246">
        <v>0</v>
      </c>
      <c r="R153" s="246">
        <f>Q153*H153</f>
        <v>0</v>
      </c>
      <c r="S153" s="246">
        <v>0.18</v>
      </c>
      <c r="T153" s="247">
        <f>S153*H153</f>
        <v>4.6152</v>
      </c>
      <c r="AR153" s="248" t="s">
        <v>268</v>
      </c>
      <c r="AT153" s="248" t="s">
        <v>263</v>
      </c>
      <c r="AU153" s="248" t="s">
        <v>92</v>
      </c>
      <c r="AY153" s="17" t="s">
        <v>147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37</v>
      </c>
      <c r="BK153" s="249">
        <f>ROUND(I153*H153,1)</f>
        <v>0</v>
      </c>
      <c r="BL153" s="17" t="s">
        <v>268</v>
      </c>
      <c r="BM153" s="248" t="s">
        <v>1312</v>
      </c>
    </row>
    <row r="154" spans="2:51" s="12" customFormat="1" ht="12">
      <c r="B154" s="250"/>
      <c r="C154" s="251"/>
      <c r="D154" s="252" t="s">
        <v>270</v>
      </c>
      <c r="E154" s="253" t="s">
        <v>1</v>
      </c>
      <c r="F154" s="254" t="s">
        <v>1264</v>
      </c>
      <c r="G154" s="251"/>
      <c r="H154" s="255">
        <v>25.64</v>
      </c>
      <c r="I154" s="256"/>
      <c r="J154" s="251"/>
      <c r="K154" s="251"/>
      <c r="L154" s="257"/>
      <c r="M154" s="258"/>
      <c r="N154" s="259"/>
      <c r="O154" s="259"/>
      <c r="P154" s="259"/>
      <c r="Q154" s="259"/>
      <c r="R154" s="259"/>
      <c r="S154" s="259"/>
      <c r="T154" s="260"/>
      <c r="AT154" s="261" t="s">
        <v>270</v>
      </c>
      <c r="AU154" s="261" t="s">
        <v>92</v>
      </c>
      <c r="AV154" s="12" t="s">
        <v>92</v>
      </c>
      <c r="AW154" s="12" t="s">
        <v>36</v>
      </c>
      <c r="AX154" s="12" t="s">
        <v>37</v>
      </c>
      <c r="AY154" s="261" t="s">
        <v>147</v>
      </c>
    </row>
    <row r="155" spans="2:65" s="1" customFormat="1" ht="21.6" customHeight="1">
      <c r="B155" s="38"/>
      <c r="C155" s="237" t="s">
        <v>268</v>
      </c>
      <c r="D155" s="237" t="s">
        <v>263</v>
      </c>
      <c r="E155" s="238" t="s">
        <v>1313</v>
      </c>
      <c r="F155" s="239" t="s">
        <v>1314</v>
      </c>
      <c r="G155" s="240" t="s">
        <v>266</v>
      </c>
      <c r="H155" s="241">
        <v>40.8</v>
      </c>
      <c r="I155" s="242"/>
      <c r="J155" s="243">
        <f>ROUND(I155*H155,1)</f>
        <v>0</v>
      </c>
      <c r="K155" s="239" t="s">
        <v>267</v>
      </c>
      <c r="L155" s="43"/>
      <c r="M155" s="244" t="s">
        <v>1</v>
      </c>
      <c r="N155" s="245" t="s">
        <v>48</v>
      </c>
      <c r="O155" s="86"/>
      <c r="P155" s="246">
        <f>O155*H155</f>
        <v>0</v>
      </c>
      <c r="Q155" s="246">
        <v>0</v>
      </c>
      <c r="R155" s="246">
        <f>Q155*H155</f>
        <v>0</v>
      </c>
      <c r="S155" s="246">
        <v>0.3</v>
      </c>
      <c r="T155" s="247">
        <f>S155*H155</f>
        <v>12.239999999999998</v>
      </c>
      <c r="AR155" s="248" t="s">
        <v>268</v>
      </c>
      <c r="AT155" s="248" t="s">
        <v>263</v>
      </c>
      <c r="AU155" s="248" t="s">
        <v>92</v>
      </c>
      <c r="AY155" s="17" t="s">
        <v>147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37</v>
      </c>
      <c r="BK155" s="249">
        <f>ROUND(I155*H155,1)</f>
        <v>0</v>
      </c>
      <c r="BL155" s="17" t="s">
        <v>268</v>
      </c>
      <c r="BM155" s="248" t="s">
        <v>1315</v>
      </c>
    </row>
    <row r="156" spans="2:51" s="14" customFormat="1" ht="12">
      <c r="B156" s="273"/>
      <c r="C156" s="274"/>
      <c r="D156" s="252" t="s">
        <v>270</v>
      </c>
      <c r="E156" s="275" t="s">
        <v>1</v>
      </c>
      <c r="F156" s="276" t="s">
        <v>1316</v>
      </c>
      <c r="G156" s="274"/>
      <c r="H156" s="275" t="s">
        <v>1</v>
      </c>
      <c r="I156" s="277"/>
      <c r="J156" s="274"/>
      <c r="K156" s="274"/>
      <c r="L156" s="278"/>
      <c r="M156" s="279"/>
      <c r="N156" s="280"/>
      <c r="O156" s="280"/>
      <c r="P156" s="280"/>
      <c r="Q156" s="280"/>
      <c r="R156" s="280"/>
      <c r="S156" s="280"/>
      <c r="T156" s="281"/>
      <c r="AT156" s="282" t="s">
        <v>270</v>
      </c>
      <c r="AU156" s="282" t="s">
        <v>92</v>
      </c>
      <c r="AV156" s="14" t="s">
        <v>37</v>
      </c>
      <c r="AW156" s="14" t="s">
        <v>36</v>
      </c>
      <c r="AX156" s="14" t="s">
        <v>83</v>
      </c>
      <c r="AY156" s="282" t="s">
        <v>147</v>
      </c>
    </row>
    <row r="157" spans="2:51" s="12" customFormat="1" ht="12">
      <c r="B157" s="250"/>
      <c r="C157" s="251"/>
      <c r="D157" s="252" t="s">
        <v>270</v>
      </c>
      <c r="E157" s="253" t="s">
        <v>1</v>
      </c>
      <c r="F157" s="254" t="s">
        <v>1281</v>
      </c>
      <c r="G157" s="251"/>
      <c r="H157" s="255">
        <v>40.8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270</v>
      </c>
      <c r="AU157" s="261" t="s">
        <v>92</v>
      </c>
      <c r="AV157" s="12" t="s">
        <v>92</v>
      </c>
      <c r="AW157" s="12" t="s">
        <v>36</v>
      </c>
      <c r="AX157" s="12" t="s">
        <v>37</v>
      </c>
      <c r="AY157" s="261" t="s">
        <v>147</v>
      </c>
    </row>
    <row r="158" spans="2:65" s="1" customFormat="1" ht="21.6" customHeight="1">
      <c r="B158" s="38"/>
      <c r="C158" s="237" t="s">
        <v>287</v>
      </c>
      <c r="D158" s="237" t="s">
        <v>263</v>
      </c>
      <c r="E158" s="238" t="s">
        <v>1317</v>
      </c>
      <c r="F158" s="239" t="s">
        <v>1318</v>
      </c>
      <c r="G158" s="240" t="s">
        <v>266</v>
      </c>
      <c r="H158" s="241">
        <v>40</v>
      </c>
      <c r="I158" s="242"/>
      <c r="J158" s="243">
        <f>ROUND(I158*H158,1)</f>
        <v>0</v>
      </c>
      <c r="K158" s="239" t="s">
        <v>267</v>
      </c>
      <c r="L158" s="43"/>
      <c r="M158" s="244" t="s">
        <v>1</v>
      </c>
      <c r="N158" s="245" t="s">
        <v>48</v>
      </c>
      <c r="O158" s="86"/>
      <c r="P158" s="246">
        <f>O158*H158</f>
        <v>0</v>
      </c>
      <c r="Q158" s="246">
        <v>3E-05</v>
      </c>
      <c r="R158" s="246">
        <f>Q158*H158</f>
        <v>0.0012000000000000001</v>
      </c>
      <c r="S158" s="246">
        <v>0.077</v>
      </c>
      <c r="T158" s="247">
        <f>S158*H158</f>
        <v>3.08</v>
      </c>
      <c r="AR158" s="248" t="s">
        <v>268</v>
      </c>
      <c r="AT158" s="248" t="s">
        <v>263</v>
      </c>
      <c r="AU158" s="248" t="s">
        <v>92</v>
      </c>
      <c r="AY158" s="17" t="s">
        <v>147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37</v>
      </c>
      <c r="BK158" s="249">
        <f>ROUND(I158*H158,1)</f>
        <v>0</v>
      </c>
      <c r="BL158" s="17" t="s">
        <v>268</v>
      </c>
      <c r="BM158" s="248" t="s">
        <v>1319</v>
      </c>
    </row>
    <row r="159" spans="2:51" s="12" customFormat="1" ht="12">
      <c r="B159" s="250"/>
      <c r="C159" s="251"/>
      <c r="D159" s="252" t="s">
        <v>270</v>
      </c>
      <c r="E159" s="253" t="s">
        <v>1</v>
      </c>
      <c r="F159" s="254" t="s">
        <v>1320</v>
      </c>
      <c r="G159" s="251"/>
      <c r="H159" s="255">
        <v>40</v>
      </c>
      <c r="I159" s="256"/>
      <c r="J159" s="251"/>
      <c r="K159" s="251"/>
      <c r="L159" s="257"/>
      <c r="M159" s="258"/>
      <c r="N159" s="259"/>
      <c r="O159" s="259"/>
      <c r="P159" s="259"/>
      <c r="Q159" s="259"/>
      <c r="R159" s="259"/>
      <c r="S159" s="259"/>
      <c r="T159" s="260"/>
      <c r="AT159" s="261" t="s">
        <v>270</v>
      </c>
      <c r="AU159" s="261" t="s">
        <v>92</v>
      </c>
      <c r="AV159" s="12" t="s">
        <v>92</v>
      </c>
      <c r="AW159" s="12" t="s">
        <v>36</v>
      </c>
      <c r="AX159" s="12" t="s">
        <v>37</v>
      </c>
      <c r="AY159" s="261" t="s">
        <v>147</v>
      </c>
    </row>
    <row r="160" spans="2:65" s="1" customFormat="1" ht="21.6" customHeight="1">
      <c r="B160" s="38"/>
      <c r="C160" s="237" t="s">
        <v>292</v>
      </c>
      <c r="D160" s="237" t="s">
        <v>263</v>
      </c>
      <c r="E160" s="238" t="s">
        <v>304</v>
      </c>
      <c r="F160" s="239" t="s">
        <v>305</v>
      </c>
      <c r="G160" s="240" t="s">
        <v>300</v>
      </c>
      <c r="H160" s="241">
        <v>5.676</v>
      </c>
      <c r="I160" s="242"/>
      <c r="J160" s="243">
        <f>ROUND(I160*H160,1)</f>
        <v>0</v>
      </c>
      <c r="K160" s="239" t="s">
        <v>267</v>
      </c>
      <c r="L160" s="43"/>
      <c r="M160" s="244" t="s">
        <v>1</v>
      </c>
      <c r="N160" s="245" t="s">
        <v>48</v>
      </c>
      <c r="O160" s="86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AR160" s="248" t="s">
        <v>268</v>
      </c>
      <c r="AT160" s="248" t="s">
        <v>263</v>
      </c>
      <c r="AU160" s="248" t="s">
        <v>92</v>
      </c>
      <c r="AY160" s="17" t="s">
        <v>147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37</v>
      </c>
      <c r="BK160" s="249">
        <f>ROUND(I160*H160,1)</f>
        <v>0</v>
      </c>
      <c r="BL160" s="17" t="s">
        <v>268</v>
      </c>
      <c r="BM160" s="248" t="s">
        <v>1321</v>
      </c>
    </row>
    <row r="161" spans="2:51" s="14" customFormat="1" ht="12">
      <c r="B161" s="273"/>
      <c r="C161" s="274"/>
      <c r="D161" s="252" t="s">
        <v>270</v>
      </c>
      <c r="E161" s="275" t="s">
        <v>1</v>
      </c>
      <c r="F161" s="276" t="s">
        <v>307</v>
      </c>
      <c r="G161" s="274"/>
      <c r="H161" s="275" t="s">
        <v>1</v>
      </c>
      <c r="I161" s="277"/>
      <c r="J161" s="274"/>
      <c r="K161" s="274"/>
      <c r="L161" s="278"/>
      <c r="M161" s="279"/>
      <c r="N161" s="280"/>
      <c r="O161" s="280"/>
      <c r="P161" s="280"/>
      <c r="Q161" s="280"/>
      <c r="R161" s="280"/>
      <c r="S161" s="280"/>
      <c r="T161" s="281"/>
      <c r="AT161" s="282" t="s">
        <v>270</v>
      </c>
      <c r="AU161" s="282" t="s">
        <v>92</v>
      </c>
      <c r="AV161" s="14" t="s">
        <v>37</v>
      </c>
      <c r="AW161" s="14" t="s">
        <v>36</v>
      </c>
      <c r="AX161" s="14" t="s">
        <v>83</v>
      </c>
      <c r="AY161" s="282" t="s">
        <v>147</v>
      </c>
    </row>
    <row r="162" spans="2:51" s="14" customFormat="1" ht="12">
      <c r="B162" s="273"/>
      <c r="C162" s="274"/>
      <c r="D162" s="252" t="s">
        <v>270</v>
      </c>
      <c r="E162" s="275" t="s">
        <v>1</v>
      </c>
      <c r="F162" s="276" t="s">
        <v>1322</v>
      </c>
      <c r="G162" s="274"/>
      <c r="H162" s="275" t="s">
        <v>1</v>
      </c>
      <c r="I162" s="277"/>
      <c r="J162" s="274"/>
      <c r="K162" s="274"/>
      <c r="L162" s="278"/>
      <c r="M162" s="279"/>
      <c r="N162" s="280"/>
      <c r="O162" s="280"/>
      <c r="P162" s="280"/>
      <c r="Q162" s="280"/>
      <c r="R162" s="280"/>
      <c r="S162" s="280"/>
      <c r="T162" s="281"/>
      <c r="AT162" s="282" t="s">
        <v>270</v>
      </c>
      <c r="AU162" s="282" t="s">
        <v>92</v>
      </c>
      <c r="AV162" s="14" t="s">
        <v>37</v>
      </c>
      <c r="AW162" s="14" t="s">
        <v>36</v>
      </c>
      <c r="AX162" s="14" t="s">
        <v>83</v>
      </c>
      <c r="AY162" s="282" t="s">
        <v>147</v>
      </c>
    </row>
    <row r="163" spans="2:51" s="12" customFormat="1" ht="12">
      <c r="B163" s="250"/>
      <c r="C163" s="251"/>
      <c r="D163" s="252" t="s">
        <v>270</v>
      </c>
      <c r="E163" s="253" t="s">
        <v>1</v>
      </c>
      <c r="F163" s="254" t="s">
        <v>1323</v>
      </c>
      <c r="G163" s="251"/>
      <c r="H163" s="255">
        <v>5.676</v>
      </c>
      <c r="I163" s="256"/>
      <c r="J163" s="251"/>
      <c r="K163" s="251"/>
      <c r="L163" s="257"/>
      <c r="M163" s="258"/>
      <c r="N163" s="259"/>
      <c r="O163" s="259"/>
      <c r="P163" s="259"/>
      <c r="Q163" s="259"/>
      <c r="R163" s="259"/>
      <c r="S163" s="259"/>
      <c r="T163" s="260"/>
      <c r="AT163" s="261" t="s">
        <v>270</v>
      </c>
      <c r="AU163" s="261" t="s">
        <v>92</v>
      </c>
      <c r="AV163" s="12" t="s">
        <v>92</v>
      </c>
      <c r="AW163" s="12" t="s">
        <v>36</v>
      </c>
      <c r="AX163" s="12" t="s">
        <v>83</v>
      </c>
      <c r="AY163" s="261" t="s">
        <v>147</v>
      </c>
    </row>
    <row r="164" spans="2:51" s="13" customFormat="1" ht="12">
      <c r="B164" s="262"/>
      <c r="C164" s="263"/>
      <c r="D164" s="252" t="s">
        <v>270</v>
      </c>
      <c r="E164" s="264" t="s">
        <v>1267</v>
      </c>
      <c r="F164" s="265" t="s">
        <v>272</v>
      </c>
      <c r="G164" s="263"/>
      <c r="H164" s="266">
        <v>5.676</v>
      </c>
      <c r="I164" s="267"/>
      <c r="J164" s="263"/>
      <c r="K164" s="263"/>
      <c r="L164" s="268"/>
      <c r="M164" s="269"/>
      <c r="N164" s="270"/>
      <c r="O164" s="270"/>
      <c r="P164" s="270"/>
      <c r="Q164" s="270"/>
      <c r="R164" s="270"/>
      <c r="S164" s="270"/>
      <c r="T164" s="271"/>
      <c r="AT164" s="272" t="s">
        <v>270</v>
      </c>
      <c r="AU164" s="272" t="s">
        <v>92</v>
      </c>
      <c r="AV164" s="13" t="s">
        <v>268</v>
      </c>
      <c r="AW164" s="13" t="s">
        <v>36</v>
      </c>
      <c r="AX164" s="13" t="s">
        <v>37</v>
      </c>
      <c r="AY164" s="272" t="s">
        <v>147</v>
      </c>
    </row>
    <row r="165" spans="2:65" s="1" customFormat="1" ht="21.6" customHeight="1">
      <c r="B165" s="38"/>
      <c r="C165" s="237" t="s">
        <v>297</v>
      </c>
      <c r="D165" s="237" t="s">
        <v>263</v>
      </c>
      <c r="E165" s="238" t="s">
        <v>1324</v>
      </c>
      <c r="F165" s="239" t="s">
        <v>1325</v>
      </c>
      <c r="G165" s="240" t="s">
        <v>300</v>
      </c>
      <c r="H165" s="241">
        <v>3.563</v>
      </c>
      <c r="I165" s="242"/>
      <c r="J165" s="243">
        <f>ROUND(I165*H165,1)</f>
        <v>0</v>
      </c>
      <c r="K165" s="239" t="s">
        <v>267</v>
      </c>
      <c r="L165" s="43"/>
      <c r="M165" s="244" t="s">
        <v>1</v>
      </c>
      <c r="N165" s="245" t="s">
        <v>48</v>
      </c>
      <c r="O165" s="86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48" t="s">
        <v>268</v>
      </c>
      <c r="AT165" s="248" t="s">
        <v>263</v>
      </c>
      <c r="AU165" s="248" t="s">
        <v>92</v>
      </c>
      <c r="AY165" s="17" t="s">
        <v>147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37</v>
      </c>
      <c r="BK165" s="249">
        <f>ROUND(I165*H165,1)</f>
        <v>0</v>
      </c>
      <c r="BL165" s="17" t="s">
        <v>268</v>
      </c>
      <c r="BM165" s="248" t="s">
        <v>1326</v>
      </c>
    </row>
    <row r="166" spans="2:51" s="14" customFormat="1" ht="12">
      <c r="B166" s="273"/>
      <c r="C166" s="274"/>
      <c r="D166" s="252" t="s">
        <v>270</v>
      </c>
      <c r="E166" s="275" t="s">
        <v>1</v>
      </c>
      <c r="F166" s="276" t="s">
        <v>1327</v>
      </c>
      <c r="G166" s="274"/>
      <c r="H166" s="275" t="s">
        <v>1</v>
      </c>
      <c r="I166" s="277"/>
      <c r="J166" s="274"/>
      <c r="K166" s="274"/>
      <c r="L166" s="278"/>
      <c r="M166" s="279"/>
      <c r="N166" s="280"/>
      <c r="O166" s="280"/>
      <c r="P166" s="280"/>
      <c r="Q166" s="280"/>
      <c r="R166" s="280"/>
      <c r="S166" s="280"/>
      <c r="T166" s="281"/>
      <c r="AT166" s="282" t="s">
        <v>270</v>
      </c>
      <c r="AU166" s="282" t="s">
        <v>92</v>
      </c>
      <c r="AV166" s="14" t="s">
        <v>37</v>
      </c>
      <c r="AW166" s="14" t="s">
        <v>36</v>
      </c>
      <c r="AX166" s="14" t="s">
        <v>83</v>
      </c>
      <c r="AY166" s="282" t="s">
        <v>147</v>
      </c>
    </row>
    <row r="167" spans="2:51" s="12" customFormat="1" ht="12">
      <c r="B167" s="250"/>
      <c r="C167" s="251"/>
      <c r="D167" s="252" t="s">
        <v>270</v>
      </c>
      <c r="E167" s="253" t="s">
        <v>1</v>
      </c>
      <c r="F167" s="254" t="s">
        <v>1328</v>
      </c>
      <c r="G167" s="251"/>
      <c r="H167" s="255">
        <v>0.351</v>
      </c>
      <c r="I167" s="256"/>
      <c r="J167" s="251"/>
      <c r="K167" s="251"/>
      <c r="L167" s="257"/>
      <c r="M167" s="258"/>
      <c r="N167" s="259"/>
      <c r="O167" s="259"/>
      <c r="P167" s="259"/>
      <c r="Q167" s="259"/>
      <c r="R167" s="259"/>
      <c r="S167" s="259"/>
      <c r="T167" s="260"/>
      <c r="AT167" s="261" t="s">
        <v>270</v>
      </c>
      <c r="AU167" s="261" t="s">
        <v>92</v>
      </c>
      <c r="AV167" s="12" t="s">
        <v>92</v>
      </c>
      <c r="AW167" s="12" t="s">
        <v>36</v>
      </c>
      <c r="AX167" s="12" t="s">
        <v>83</v>
      </c>
      <c r="AY167" s="261" t="s">
        <v>147</v>
      </c>
    </row>
    <row r="168" spans="2:51" s="12" customFormat="1" ht="12">
      <c r="B168" s="250"/>
      <c r="C168" s="251"/>
      <c r="D168" s="252" t="s">
        <v>270</v>
      </c>
      <c r="E168" s="253" t="s">
        <v>1</v>
      </c>
      <c r="F168" s="254" t="s">
        <v>1329</v>
      </c>
      <c r="G168" s="251"/>
      <c r="H168" s="255">
        <v>0.881</v>
      </c>
      <c r="I168" s="256"/>
      <c r="J168" s="251"/>
      <c r="K168" s="251"/>
      <c r="L168" s="257"/>
      <c r="M168" s="258"/>
      <c r="N168" s="259"/>
      <c r="O168" s="259"/>
      <c r="P168" s="259"/>
      <c r="Q168" s="259"/>
      <c r="R168" s="259"/>
      <c r="S168" s="259"/>
      <c r="T168" s="260"/>
      <c r="AT168" s="261" t="s">
        <v>270</v>
      </c>
      <c r="AU168" s="261" t="s">
        <v>92</v>
      </c>
      <c r="AV168" s="12" t="s">
        <v>92</v>
      </c>
      <c r="AW168" s="12" t="s">
        <v>36</v>
      </c>
      <c r="AX168" s="12" t="s">
        <v>83</v>
      </c>
      <c r="AY168" s="261" t="s">
        <v>147</v>
      </c>
    </row>
    <row r="169" spans="2:51" s="15" customFormat="1" ht="12">
      <c r="B169" s="283"/>
      <c r="C169" s="284"/>
      <c r="D169" s="252" t="s">
        <v>270</v>
      </c>
      <c r="E169" s="285" t="s">
        <v>1</v>
      </c>
      <c r="F169" s="286" t="s">
        <v>308</v>
      </c>
      <c r="G169" s="284"/>
      <c r="H169" s="287">
        <v>1.232</v>
      </c>
      <c r="I169" s="288"/>
      <c r="J169" s="284"/>
      <c r="K169" s="284"/>
      <c r="L169" s="289"/>
      <c r="M169" s="290"/>
      <c r="N169" s="291"/>
      <c r="O169" s="291"/>
      <c r="P169" s="291"/>
      <c r="Q169" s="291"/>
      <c r="R169" s="291"/>
      <c r="S169" s="291"/>
      <c r="T169" s="292"/>
      <c r="AT169" s="293" t="s">
        <v>270</v>
      </c>
      <c r="AU169" s="293" t="s">
        <v>92</v>
      </c>
      <c r="AV169" s="15" t="s">
        <v>278</v>
      </c>
      <c r="AW169" s="15" t="s">
        <v>36</v>
      </c>
      <c r="AX169" s="15" t="s">
        <v>83</v>
      </c>
      <c r="AY169" s="293" t="s">
        <v>147</v>
      </c>
    </row>
    <row r="170" spans="2:51" s="14" customFormat="1" ht="12">
      <c r="B170" s="273"/>
      <c r="C170" s="274"/>
      <c r="D170" s="252" t="s">
        <v>270</v>
      </c>
      <c r="E170" s="275" t="s">
        <v>1</v>
      </c>
      <c r="F170" s="276" t="s">
        <v>1330</v>
      </c>
      <c r="G170" s="274"/>
      <c r="H170" s="275" t="s">
        <v>1</v>
      </c>
      <c r="I170" s="277"/>
      <c r="J170" s="274"/>
      <c r="K170" s="274"/>
      <c r="L170" s="278"/>
      <c r="M170" s="279"/>
      <c r="N170" s="280"/>
      <c r="O170" s="280"/>
      <c r="P170" s="280"/>
      <c r="Q170" s="280"/>
      <c r="R170" s="280"/>
      <c r="S170" s="280"/>
      <c r="T170" s="281"/>
      <c r="AT170" s="282" t="s">
        <v>270</v>
      </c>
      <c r="AU170" s="282" t="s">
        <v>92</v>
      </c>
      <c r="AV170" s="14" t="s">
        <v>37</v>
      </c>
      <c r="AW170" s="14" t="s">
        <v>36</v>
      </c>
      <c r="AX170" s="14" t="s">
        <v>83</v>
      </c>
      <c r="AY170" s="282" t="s">
        <v>147</v>
      </c>
    </row>
    <row r="171" spans="2:51" s="14" customFormat="1" ht="12">
      <c r="B171" s="273"/>
      <c r="C171" s="274"/>
      <c r="D171" s="252" t="s">
        <v>270</v>
      </c>
      <c r="E171" s="275" t="s">
        <v>1</v>
      </c>
      <c r="F171" s="276" t="s">
        <v>1331</v>
      </c>
      <c r="G171" s="274"/>
      <c r="H171" s="275" t="s">
        <v>1</v>
      </c>
      <c r="I171" s="277"/>
      <c r="J171" s="274"/>
      <c r="K171" s="274"/>
      <c r="L171" s="278"/>
      <c r="M171" s="279"/>
      <c r="N171" s="280"/>
      <c r="O171" s="280"/>
      <c r="P171" s="280"/>
      <c r="Q171" s="280"/>
      <c r="R171" s="280"/>
      <c r="S171" s="280"/>
      <c r="T171" s="281"/>
      <c r="AT171" s="282" t="s">
        <v>270</v>
      </c>
      <c r="AU171" s="282" t="s">
        <v>92</v>
      </c>
      <c r="AV171" s="14" t="s">
        <v>37</v>
      </c>
      <c r="AW171" s="14" t="s">
        <v>36</v>
      </c>
      <c r="AX171" s="14" t="s">
        <v>83</v>
      </c>
      <c r="AY171" s="282" t="s">
        <v>147</v>
      </c>
    </row>
    <row r="172" spans="2:51" s="12" customFormat="1" ht="12">
      <c r="B172" s="250"/>
      <c r="C172" s="251"/>
      <c r="D172" s="252" t="s">
        <v>270</v>
      </c>
      <c r="E172" s="253" t="s">
        <v>1</v>
      </c>
      <c r="F172" s="254" t="s">
        <v>1332</v>
      </c>
      <c r="G172" s="251"/>
      <c r="H172" s="255">
        <v>2.331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AT172" s="261" t="s">
        <v>270</v>
      </c>
      <c r="AU172" s="261" t="s">
        <v>92</v>
      </c>
      <c r="AV172" s="12" t="s">
        <v>92</v>
      </c>
      <c r="AW172" s="12" t="s">
        <v>36</v>
      </c>
      <c r="AX172" s="12" t="s">
        <v>83</v>
      </c>
      <c r="AY172" s="261" t="s">
        <v>147</v>
      </c>
    </row>
    <row r="173" spans="2:51" s="13" customFormat="1" ht="12">
      <c r="B173" s="262"/>
      <c r="C173" s="263"/>
      <c r="D173" s="252" t="s">
        <v>270</v>
      </c>
      <c r="E173" s="264" t="s">
        <v>1258</v>
      </c>
      <c r="F173" s="265" t="s">
        <v>272</v>
      </c>
      <c r="G173" s="263"/>
      <c r="H173" s="266">
        <v>3.563</v>
      </c>
      <c r="I173" s="267"/>
      <c r="J173" s="263"/>
      <c r="K173" s="263"/>
      <c r="L173" s="268"/>
      <c r="M173" s="269"/>
      <c r="N173" s="270"/>
      <c r="O173" s="270"/>
      <c r="P173" s="270"/>
      <c r="Q173" s="270"/>
      <c r="R173" s="270"/>
      <c r="S173" s="270"/>
      <c r="T173" s="271"/>
      <c r="AT173" s="272" t="s">
        <v>270</v>
      </c>
      <c r="AU173" s="272" t="s">
        <v>92</v>
      </c>
      <c r="AV173" s="13" t="s">
        <v>268</v>
      </c>
      <c r="AW173" s="13" t="s">
        <v>36</v>
      </c>
      <c r="AX173" s="13" t="s">
        <v>37</v>
      </c>
      <c r="AY173" s="272" t="s">
        <v>147</v>
      </c>
    </row>
    <row r="174" spans="2:65" s="1" customFormat="1" ht="21.6" customHeight="1">
      <c r="B174" s="38"/>
      <c r="C174" s="237" t="s">
        <v>303</v>
      </c>
      <c r="D174" s="237" t="s">
        <v>263</v>
      </c>
      <c r="E174" s="238" t="s">
        <v>1333</v>
      </c>
      <c r="F174" s="239" t="s">
        <v>1334</v>
      </c>
      <c r="G174" s="240" t="s">
        <v>300</v>
      </c>
      <c r="H174" s="241">
        <v>1.782</v>
      </c>
      <c r="I174" s="242"/>
      <c r="J174" s="243">
        <f>ROUND(I174*H174,1)</f>
        <v>0</v>
      </c>
      <c r="K174" s="239" t="s">
        <v>267</v>
      </c>
      <c r="L174" s="43"/>
      <c r="M174" s="244" t="s">
        <v>1</v>
      </c>
      <c r="N174" s="245" t="s">
        <v>48</v>
      </c>
      <c r="O174" s="86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AR174" s="248" t="s">
        <v>268</v>
      </c>
      <c r="AT174" s="248" t="s">
        <v>263</v>
      </c>
      <c r="AU174" s="248" t="s">
        <v>92</v>
      </c>
      <c r="AY174" s="17" t="s">
        <v>147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37</v>
      </c>
      <c r="BK174" s="249">
        <f>ROUND(I174*H174,1)</f>
        <v>0</v>
      </c>
      <c r="BL174" s="17" t="s">
        <v>268</v>
      </c>
      <c r="BM174" s="248" t="s">
        <v>1335</v>
      </c>
    </row>
    <row r="175" spans="2:51" s="12" customFormat="1" ht="12">
      <c r="B175" s="250"/>
      <c r="C175" s="251"/>
      <c r="D175" s="252" t="s">
        <v>270</v>
      </c>
      <c r="E175" s="253" t="s">
        <v>1</v>
      </c>
      <c r="F175" s="254" t="s">
        <v>1336</v>
      </c>
      <c r="G175" s="251"/>
      <c r="H175" s="255">
        <v>1.782</v>
      </c>
      <c r="I175" s="256"/>
      <c r="J175" s="251"/>
      <c r="K175" s="251"/>
      <c r="L175" s="257"/>
      <c r="M175" s="258"/>
      <c r="N175" s="259"/>
      <c r="O175" s="259"/>
      <c r="P175" s="259"/>
      <c r="Q175" s="259"/>
      <c r="R175" s="259"/>
      <c r="S175" s="259"/>
      <c r="T175" s="260"/>
      <c r="AT175" s="261" t="s">
        <v>270</v>
      </c>
      <c r="AU175" s="261" t="s">
        <v>92</v>
      </c>
      <c r="AV175" s="12" t="s">
        <v>92</v>
      </c>
      <c r="AW175" s="12" t="s">
        <v>36</v>
      </c>
      <c r="AX175" s="12" t="s">
        <v>37</v>
      </c>
      <c r="AY175" s="261" t="s">
        <v>147</v>
      </c>
    </row>
    <row r="176" spans="2:65" s="1" customFormat="1" ht="21.6" customHeight="1">
      <c r="B176" s="38"/>
      <c r="C176" s="237" t="s">
        <v>211</v>
      </c>
      <c r="D176" s="237" t="s">
        <v>263</v>
      </c>
      <c r="E176" s="238" t="s">
        <v>326</v>
      </c>
      <c r="F176" s="239" t="s">
        <v>327</v>
      </c>
      <c r="G176" s="240" t="s">
        <v>300</v>
      </c>
      <c r="H176" s="241">
        <v>14.109</v>
      </c>
      <c r="I176" s="242"/>
      <c r="J176" s="243">
        <f>ROUND(I176*H176,1)</f>
        <v>0</v>
      </c>
      <c r="K176" s="239" t="s">
        <v>267</v>
      </c>
      <c r="L176" s="43"/>
      <c r="M176" s="244" t="s">
        <v>1</v>
      </c>
      <c r="N176" s="245" t="s">
        <v>48</v>
      </c>
      <c r="O176" s="86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AR176" s="248" t="s">
        <v>268</v>
      </c>
      <c r="AT176" s="248" t="s">
        <v>263</v>
      </c>
      <c r="AU176" s="248" t="s">
        <v>92</v>
      </c>
      <c r="AY176" s="17" t="s">
        <v>147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37</v>
      </c>
      <c r="BK176" s="249">
        <f>ROUND(I176*H176,1)</f>
        <v>0</v>
      </c>
      <c r="BL176" s="17" t="s">
        <v>268</v>
      </c>
      <c r="BM176" s="248" t="s">
        <v>1337</v>
      </c>
    </row>
    <row r="177" spans="2:51" s="14" customFormat="1" ht="12">
      <c r="B177" s="273"/>
      <c r="C177" s="274"/>
      <c r="D177" s="252" t="s">
        <v>270</v>
      </c>
      <c r="E177" s="275" t="s">
        <v>1</v>
      </c>
      <c r="F177" s="276" t="s">
        <v>1338</v>
      </c>
      <c r="G177" s="274"/>
      <c r="H177" s="275" t="s">
        <v>1</v>
      </c>
      <c r="I177" s="277"/>
      <c r="J177" s="274"/>
      <c r="K177" s="274"/>
      <c r="L177" s="278"/>
      <c r="M177" s="279"/>
      <c r="N177" s="280"/>
      <c r="O177" s="280"/>
      <c r="P177" s="280"/>
      <c r="Q177" s="280"/>
      <c r="R177" s="280"/>
      <c r="S177" s="280"/>
      <c r="T177" s="281"/>
      <c r="AT177" s="282" t="s">
        <v>270</v>
      </c>
      <c r="AU177" s="282" t="s">
        <v>92</v>
      </c>
      <c r="AV177" s="14" t="s">
        <v>37</v>
      </c>
      <c r="AW177" s="14" t="s">
        <v>36</v>
      </c>
      <c r="AX177" s="14" t="s">
        <v>83</v>
      </c>
      <c r="AY177" s="282" t="s">
        <v>147</v>
      </c>
    </row>
    <row r="178" spans="2:51" s="14" customFormat="1" ht="12">
      <c r="B178" s="273"/>
      <c r="C178" s="274"/>
      <c r="D178" s="252" t="s">
        <v>270</v>
      </c>
      <c r="E178" s="275" t="s">
        <v>1</v>
      </c>
      <c r="F178" s="276" t="s">
        <v>1339</v>
      </c>
      <c r="G178" s="274"/>
      <c r="H178" s="275" t="s">
        <v>1</v>
      </c>
      <c r="I178" s="277"/>
      <c r="J178" s="274"/>
      <c r="K178" s="274"/>
      <c r="L178" s="278"/>
      <c r="M178" s="279"/>
      <c r="N178" s="280"/>
      <c r="O178" s="280"/>
      <c r="P178" s="280"/>
      <c r="Q178" s="280"/>
      <c r="R178" s="280"/>
      <c r="S178" s="280"/>
      <c r="T178" s="281"/>
      <c r="AT178" s="282" t="s">
        <v>270</v>
      </c>
      <c r="AU178" s="282" t="s">
        <v>92</v>
      </c>
      <c r="AV178" s="14" t="s">
        <v>37</v>
      </c>
      <c r="AW178" s="14" t="s">
        <v>36</v>
      </c>
      <c r="AX178" s="14" t="s">
        <v>83</v>
      </c>
      <c r="AY178" s="282" t="s">
        <v>147</v>
      </c>
    </row>
    <row r="179" spans="2:51" s="12" customFormat="1" ht="12">
      <c r="B179" s="250"/>
      <c r="C179" s="251"/>
      <c r="D179" s="252" t="s">
        <v>270</v>
      </c>
      <c r="E179" s="253" t="s">
        <v>1</v>
      </c>
      <c r="F179" s="254" t="s">
        <v>1340</v>
      </c>
      <c r="G179" s="251"/>
      <c r="H179" s="255">
        <v>0.74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AT179" s="261" t="s">
        <v>270</v>
      </c>
      <c r="AU179" s="261" t="s">
        <v>92</v>
      </c>
      <c r="AV179" s="12" t="s">
        <v>92</v>
      </c>
      <c r="AW179" s="12" t="s">
        <v>36</v>
      </c>
      <c r="AX179" s="12" t="s">
        <v>83</v>
      </c>
      <c r="AY179" s="261" t="s">
        <v>147</v>
      </c>
    </row>
    <row r="180" spans="2:51" s="14" customFormat="1" ht="12">
      <c r="B180" s="273"/>
      <c r="C180" s="274"/>
      <c r="D180" s="252" t="s">
        <v>270</v>
      </c>
      <c r="E180" s="275" t="s">
        <v>1</v>
      </c>
      <c r="F180" s="276" t="s">
        <v>1341</v>
      </c>
      <c r="G180" s="274"/>
      <c r="H180" s="275" t="s">
        <v>1</v>
      </c>
      <c r="I180" s="277"/>
      <c r="J180" s="274"/>
      <c r="K180" s="274"/>
      <c r="L180" s="278"/>
      <c r="M180" s="279"/>
      <c r="N180" s="280"/>
      <c r="O180" s="280"/>
      <c r="P180" s="280"/>
      <c r="Q180" s="280"/>
      <c r="R180" s="280"/>
      <c r="S180" s="280"/>
      <c r="T180" s="281"/>
      <c r="AT180" s="282" t="s">
        <v>270</v>
      </c>
      <c r="AU180" s="282" t="s">
        <v>92</v>
      </c>
      <c r="AV180" s="14" t="s">
        <v>37</v>
      </c>
      <c r="AW180" s="14" t="s">
        <v>36</v>
      </c>
      <c r="AX180" s="14" t="s">
        <v>83</v>
      </c>
      <c r="AY180" s="282" t="s">
        <v>147</v>
      </c>
    </row>
    <row r="181" spans="2:51" s="12" customFormat="1" ht="12">
      <c r="B181" s="250"/>
      <c r="C181" s="251"/>
      <c r="D181" s="252" t="s">
        <v>270</v>
      </c>
      <c r="E181" s="253" t="s">
        <v>1</v>
      </c>
      <c r="F181" s="254" t="s">
        <v>1342</v>
      </c>
      <c r="G181" s="251"/>
      <c r="H181" s="255">
        <v>0.845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270</v>
      </c>
      <c r="AU181" s="261" t="s">
        <v>92</v>
      </c>
      <c r="AV181" s="12" t="s">
        <v>92</v>
      </c>
      <c r="AW181" s="12" t="s">
        <v>36</v>
      </c>
      <c r="AX181" s="12" t="s">
        <v>83</v>
      </c>
      <c r="AY181" s="261" t="s">
        <v>147</v>
      </c>
    </row>
    <row r="182" spans="2:51" s="12" customFormat="1" ht="12">
      <c r="B182" s="250"/>
      <c r="C182" s="251"/>
      <c r="D182" s="252" t="s">
        <v>270</v>
      </c>
      <c r="E182" s="253" t="s">
        <v>1</v>
      </c>
      <c r="F182" s="254" t="s">
        <v>1343</v>
      </c>
      <c r="G182" s="251"/>
      <c r="H182" s="255">
        <v>1.593</v>
      </c>
      <c r="I182" s="256"/>
      <c r="J182" s="251"/>
      <c r="K182" s="251"/>
      <c r="L182" s="257"/>
      <c r="M182" s="258"/>
      <c r="N182" s="259"/>
      <c r="O182" s="259"/>
      <c r="P182" s="259"/>
      <c r="Q182" s="259"/>
      <c r="R182" s="259"/>
      <c r="S182" s="259"/>
      <c r="T182" s="260"/>
      <c r="AT182" s="261" t="s">
        <v>270</v>
      </c>
      <c r="AU182" s="261" t="s">
        <v>92</v>
      </c>
      <c r="AV182" s="12" t="s">
        <v>92</v>
      </c>
      <c r="AW182" s="12" t="s">
        <v>36</v>
      </c>
      <c r="AX182" s="12" t="s">
        <v>83</v>
      </c>
      <c r="AY182" s="261" t="s">
        <v>147</v>
      </c>
    </row>
    <row r="183" spans="2:51" s="12" customFormat="1" ht="12">
      <c r="B183" s="250"/>
      <c r="C183" s="251"/>
      <c r="D183" s="252" t="s">
        <v>270</v>
      </c>
      <c r="E183" s="253" t="s">
        <v>1</v>
      </c>
      <c r="F183" s="254" t="s">
        <v>1344</v>
      </c>
      <c r="G183" s="251"/>
      <c r="H183" s="255">
        <v>0.806</v>
      </c>
      <c r="I183" s="256"/>
      <c r="J183" s="251"/>
      <c r="K183" s="251"/>
      <c r="L183" s="257"/>
      <c r="M183" s="258"/>
      <c r="N183" s="259"/>
      <c r="O183" s="259"/>
      <c r="P183" s="259"/>
      <c r="Q183" s="259"/>
      <c r="R183" s="259"/>
      <c r="S183" s="259"/>
      <c r="T183" s="260"/>
      <c r="AT183" s="261" t="s">
        <v>270</v>
      </c>
      <c r="AU183" s="261" t="s">
        <v>92</v>
      </c>
      <c r="AV183" s="12" t="s">
        <v>92</v>
      </c>
      <c r="AW183" s="12" t="s">
        <v>36</v>
      </c>
      <c r="AX183" s="12" t="s">
        <v>83</v>
      </c>
      <c r="AY183" s="261" t="s">
        <v>147</v>
      </c>
    </row>
    <row r="184" spans="2:51" s="15" customFormat="1" ht="12">
      <c r="B184" s="283"/>
      <c r="C184" s="284"/>
      <c r="D184" s="252" t="s">
        <v>270</v>
      </c>
      <c r="E184" s="285" t="s">
        <v>1</v>
      </c>
      <c r="F184" s="286" t="s">
        <v>308</v>
      </c>
      <c r="G184" s="284"/>
      <c r="H184" s="287">
        <v>3.984</v>
      </c>
      <c r="I184" s="288"/>
      <c r="J184" s="284"/>
      <c r="K184" s="284"/>
      <c r="L184" s="289"/>
      <c r="M184" s="290"/>
      <c r="N184" s="291"/>
      <c r="O184" s="291"/>
      <c r="P184" s="291"/>
      <c r="Q184" s="291"/>
      <c r="R184" s="291"/>
      <c r="S184" s="291"/>
      <c r="T184" s="292"/>
      <c r="AT184" s="293" t="s">
        <v>270</v>
      </c>
      <c r="AU184" s="293" t="s">
        <v>92</v>
      </c>
      <c r="AV184" s="15" t="s">
        <v>278</v>
      </c>
      <c r="AW184" s="15" t="s">
        <v>36</v>
      </c>
      <c r="AX184" s="15" t="s">
        <v>83</v>
      </c>
      <c r="AY184" s="293" t="s">
        <v>147</v>
      </c>
    </row>
    <row r="185" spans="2:51" s="14" customFormat="1" ht="12">
      <c r="B185" s="273"/>
      <c r="C185" s="274"/>
      <c r="D185" s="252" t="s">
        <v>270</v>
      </c>
      <c r="E185" s="275" t="s">
        <v>1</v>
      </c>
      <c r="F185" s="276" t="s">
        <v>1345</v>
      </c>
      <c r="G185" s="274"/>
      <c r="H185" s="275" t="s">
        <v>1</v>
      </c>
      <c r="I185" s="277"/>
      <c r="J185" s="274"/>
      <c r="K185" s="274"/>
      <c r="L185" s="278"/>
      <c r="M185" s="279"/>
      <c r="N185" s="280"/>
      <c r="O185" s="280"/>
      <c r="P185" s="280"/>
      <c r="Q185" s="280"/>
      <c r="R185" s="280"/>
      <c r="S185" s="280"/>
      <c r="T185" s="281"/>
      <c r="AT185" s="282" t="s">
        <v>270</v>
      </c>
      <c r="AU185" s="282" t="s">
        <v>92</v>
      </c>
      <c r="AV185" s="14" t="s">
        <v>37</v>
      </c>
      <c r="AW185" s="14" t="s">
        <v>36</v>
      </c>
      <c r="AX185" s="14" t="s">
        <v>83</v>
      </c>
      <c r="AY185" s="282" t="s">
        <v>147</v>
      </c>
    </row>
    <row r="186" spans="2:51" s="14" customFormat="1" ht="12">
      <c r="B186" s="273"/>
      <c r="C186" s="274"/>
      <c r="D186" s="252" t="s">
        <v>270</v>
      </c>
      <c r="E186" s="275" t="s">
        <v>1</v>
      </c>
      <c r="F186" s="276" t="s">
        <v>1346</v>
      </c>
      <c r="G186" s="274"/>
      <c r="H186" s="275" t="s">
        <v>1</v>
      </c>
      <c r="I186" s="277"/>
      <c r="J186" s="274"/>
      <c r="K186" s="274"/>
      <c r="L186" s="278"/>
      <c r="M186" s="279"/>
      <c r="N186" s="280"/>
      <c r="O186" s="280"/>
      <c r="P186" s="280"/>
      <c r="Q186" s="280"/>
      <c r="R186" s="280"/>
      <c r="S186" s="280"/>
      <c r="T186" s="281"/>
      <c r="AT186" s="282" t="s">
        <v>270</v>
      </c>
      <c r="AU186" s="282" t="s">
        <v>92</v>
      </c>
      <c r="AV186" s="14" t="s">
        <v>37</v>
      </c>
      <c r="AW186" s="14" t="s">
        <v>36</v>
      </c>
      <c r="AX186" s="14" t="s">
        <v>83</v>
      </c>
      <c r="AY186" s="282" t="s">
        <v>147</v>
      </c>
    </row>
    <row r="187" spans="2:51" s="14" customFormat="1" ht="12">
      <c r="B187" s="273"/>
      <c r="C187" s="274"/>
      <c r="D187" s="252" t="s">
        <v>270</v>
      </c>
      <c r="E187" s="275" t="s">
        <v>1</v>
      </c>
      <c r="F187" s="276" t="s">
        <v>1347</v>
      </c>
      <c r="G187" s="274"/>
      <c r="H187" s="275" t="s">
        <v>1</v>
      </c>
      <c r="I187" s="277"/>
      <c r="J187" s="274"/>
      <c r="K187" s="274"/>
      <c r="L187" s="278"/>
      <c r="M187" s="279"/>
      <c r="N187" s="280"/>
      <c r="O187" s="280"/>
      <c r="P187" s="280"/>
      <c r="Q187" s="280"/>
      <c r="R187" s="280"/>
      <c r="S187" s="280"/>
      <c r="T187" s="281"/>
      <c r="AT187" s="282" t="s">
        <v>270</v>
      </c>
      <c r="AU187" s="282" t="s">
        <v>92</v>
      </c>
      <c r="AV187" s="14" t="s">
        <v>37</v>
      </c>
      <c r="AW187" s="14" t="s">
        <v>36</v>
      </c>
      <c r="AX187" s="14" t="s">
        <v>83</v>
      </c>
      <c r="AY187" s="282" t="s">
        <v>147</v>
      </c>
    </row>
    <row r="188" spans="2:51" s="14" customFormat="1" ht="12">
      <c r="B188" s="273"/>
      <c r="C188" s="274"/>
      <c r="D188" s="252" t="s">
        <v>270</v>
      </c>
      <c r="E188" s="275" t="s">
        <v>1</v>
      </c>
      <c r="F188" s="276" t="s">
        <v>1348</v>
      </c>
      <c r="G188" s="274"/>
      <c r="H188" s="275" t="s">
        <v>1</v>
      </c>
      <c r="I188" s="277"/>
      <c r="J188" s="274"/>
      <c r="K188" s="274"/>
      <c r="L188" s="278"/>
      <c r="M188" s="279"/>
      <c r="N188" s="280"/>
      <c r="O188" s="280"/>
      <c r="P188" s="280"/>
      <c r="Q188" s="280"/>
      <c r="R188" s="280"/>
      <c r="S188" s="280"/>
      <c r="T188" s="281"/>
      <c r="AT188" s="282" t="s">
        <v>270</v>
      </c>
      <c r="AU188" s="282" t="s">
        <v>92</v>
      </c>
      <c r="AV188" s="14" t="s">
        <v>37</v>
      </c>
      <c r="AW188" s="14" t="s">
        <v>36</v>
      </c>
      <c r="AX188" s="14" t="s">
        <v>83</v>
      </c>
      <c r="AY188" s="282" t="s">
        <v>147</v>
      </c>
    </row>
    <row r="189" spans="2:51" s="14" customFormat="1" ht="12">
      <c r="B189" s="273"/>
      <c r="C189" s="274"/>
      <c r="D189" s="252" t="s">
        <v>270</v>
      </c>
      <c r="E189" s="275" t="s">
        <v>1</v>
      </c>
      <c r="F189" s="276" t="s">
        <v>1349</v>
      </c>
      <c r="G189" s="274"/>
      <c r="H189" s="275" t="s">
        <v>1</v>
      </c>
      <c r="I189" s="277"/>
      <c r="J189" s="274"/>
      <c r="K189" s="274"/>
      <c r="L189" s="278"/>
      <c r="M189" s="279"/>
      <c r="N189" s="280"/>
      <c r="O189" s="280"/>
      <c r="P189" s="280"/>
      <c r="Q189" s="280"/>
      <c r="R189" s="280"/>
      <c r="S189" s="280"/>
      <c r="T189" s="281"/>
      <c r="AT189" s="282" t="s">
        <v>270</v>
      </c>
      <c r="AU189" s="282" t="s">
        <v>92</v>
      </c>
      <c r="AV189" s="14" t="s">
        <v>37</v>
      </c>
      <c r="AW189" s="14" t="s">
        <v>36</v>
      </c>
      <c r="AX189" s="14" t="s">
        <v>83</v>
      </c>
      <c r="AY189" s="282" t="s">
        <v>147</v>
      </c>
    </row>
    <row r="190" spans="2:51" s="12" customFormat="1" ht="12">
      <c r="B190" s="250"/>
      <c r="C190" s="251"/>
      <c r="D190" s="252" t="s">
        <v>270</v>
      </c>
      <c r="E190" s="253" t="s">
        <v>1</v>
      </c>
      <c r="F190" s="254" t="s">
        <v>1350</v>
      </c>
      <c r="G190" s="251"/>
      <c r="H190" s="255">
        <v>10.125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AT190" s="261" t="s">
        <v>270</v>
      </c>
      <c r="AU190" s="261" t="s">
        <v>92</v>
      </c>
      <c r="AV190" s="12" t="s">
        <v>92</v>
      </c>
      <c r="AW190" s="12" t="s">
        <v>36</v>
      </c>
      <c r="AX190" s="12" t="s">
        <v>83</v>
      </c>
      <c r="AY190" s="261" t="s">
        <v>147</v>
      </c>
    </row>
    <row r="191" spans="2:51" s="15" customFormat="1" ht="12">
      <c r="B191" s="283"/>
      <c r="C191" s="284"/>
      <c r="D191" s="252" t="s">
        <v>270</v>
      </c>
      <c r="E191" s="285" t="s">
        <v>1351</v>
      </c>
      <c r="F191" s="286" t="s">
        <v>308</v>
      </c>
      <c r="G191" s="284"/>
      <c r="H191" s="287">
        <v>10.125</v>
      </c>
      <c r="I191" s="288"/>
      <c r="J191" s="284"/>
      <c r="K191" s="284"/>
      <c r="L191" s="289"/>
      <c r="M191" s="290"/>
      <c r="N191" s="291"/>
      <c r="O191" s="291"/>
      <c r="P191" s="291"/>
      <c r="Q191" s="291"/>
      <c r="R191" s="291"/>
      <c r="S191" s="291"/>
      <c r="T191" s="292"/>
      <c r="AT191" s="293" t="s">
        <v>270</v>
      </c>
      <c r="AU191" s="293" t="s">
        <v>92</v>
      </c>
      <c r="AV191" s="15" t="s">
        <v>278</v>
      </c>
      <c r="AW191" s="15" t="s">
        <v>36</v>
      </c>
      <c r="AX191" s="15" t="s">
        <v>83</v>
      </c>
      <c r="AY191" s="293" t="s">
        <v>147</v>
      </c>
    </row>
    <row r="192" spans="2:51" s="13" customFormat="1" ht="12">
      <c r="B192" s="262"/>
      <c r="C192" s="263"/>
      <c r="D192" s="252" t="s">
        <v>270</v>
      </c>
      <c r="E192" s="264" t="s">
        <v>1270</v>
      </c>
      <c r="F192" s="265" t="s">
        <v>272</v>
      </c>
      <c r="G192" s="263"/>
      <c r="H192" s="266">
        <v>14.109</v>
      </c>
      <c r="I192" s="267"/>
      <c r="J192" s="263"/>
      <c r="K192" s="263"/>
      <c r="L192" s="268"/>
      <c r="M192" s="269"/>
      <c r="N192" s="270"/>
      <c r="O192" s="270"/>
      <c r="P192" s="270"/>
      <c r="Q192" s="270"/>
      <c r="R192" s="270"/>
      <c r="S192" s="270"/>
      <c r="T192" s="271"/>
      <c r="AT192" s="272" t="s">
        <v>270</v>
      </c>
      <c r="AU192" s="272" t="s">
        <v>92</v>
      </c>
      <c r="AV192" s="13" t="s">
        <v>268</v>
      </c>
      <c r="AW192" s="13" t="s">
        <v>36</v>
      </c>
      <c r="AX192" s="13" t="s">
        <v>37</v>
      </c>
      <c r="AY192" s="272" t="s">
        <v>147</v>
      </c>
    </row>
    <row r="193" spans="2:65" s="1" customFormat="1" ht="32.4" customHeight="1">
      <c r="B193" s="38"/>
      <c r="C193" s="237" t="s">
        <v>325</v>
      </c>
      <c r="D193" s="237" t="s">
        <v>263</v>
      </c>
      <c r="E193" s="238" t="s">
        <v>337</v>
      </c>
      <c r="F193" s="239" t="s">
        <v>338</v>
      </c>
      <c r="G193" s="240" t="s">
        <v>300</v>
      </c>
      <c r="H193" s="241">
        <v>7.055</v>
      </c>
      <c r="I193" s="242"/>
      <c r="J193" s="243">
        <f>ROUND(I193*H193,1)</f>
        <v>0</v>
      </c>
      <c r="K193" s="239" t="s">
        <v>267</v>
      </c>
      <c r="L193" s="43"/>
      <c r="M193" s="244" t="s">
        <v>1</v>
      </c>
      <c r="N193" s="245" t="s">
        <v>48</v>
      </c>
      <c r="O193" s="86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AR193" s="248" t="s">
        <v>268</v>
      </c>
      <c r="AT193" s="248" t="s">
        <v>263</v>
      </c>
      <c r="AU193" s="248" t="s">
        <v>92</v>
      </c>
      <c r="AY193" s="17" t="s">
        <v>147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37</v>
      </c>
      <c r="BK193" s="249">
        <f>ROUND(I193*H193,1)</f>
        <v>0</v>
      </c>
      <c r="BL193" s="17" t="s">
        <v>268</v>
      </c>
      <c r="BM193" s="248" t="s">
        <v>1352</v>
      </c>
    </row>
    <row r="194" spans="2:51" s="12" customFormat="1" ht="12">
      <c r="B194" s="250"/>
      <c r="C194" s="251"/>
      <c r="D194" s="252" t="s">
        <v>270</v>
      </c>
      <c r="E194" s="253" t="s">
        <v>1</v>
      </c>
      <c r="F194" s="254" t="s">
        <v>1353</v>
      </c>
      <c r="G194" s="251"/>
      <c r="H194" s="255">
        <v>7.055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AT194" s="261" t="s">
        <v>270</v>
      </c>
      <c r="AU194" s="261" t="s">
        <v>92</v>
      </c>
      <c r="AV194" s="12" t="s">
        <v>92</v>
      </c>
      <c r="AW194" s="12" t="s">
        <v>36</v>
      </c>
      <c r="AX194" s="12" t="s">
        <v>37</v>
      </c>
      <c r="AY194" s="261" t="s">
        <v>147</v>
      </c>
    </row>
    <row r="195" spans="2:65" s="1" customFormat="1" ht="21.6" customHeight="1">
      <c r="B195" s="38"/>
      <c r="C195" s="237" t="s">
        <v>336</v>
      </c>
      <c r="D195" s="237" t="s">
        <v>263</v>
      </c>
      <c r="E195" s="238" t="s">
        <v>1354</v>
      </c>
      <c r="F195" s="239" t="s">
        <v>1355</v>
      </c>
      <c r="G195" s="240" t="s">
        <v>266</v>
      </c>
      <c r="H195" s="241">
        <v>13.5</v>
      </c>
      <c r="I195" s="242"/>
      <c r="J195" s="243">
        <f>ROUND(I195*H195,1)</f>
        <v>0</v>
      </c>
      <c r="K195" s="239" t="s">
        <v>267</v>
      </c>
      <c r="L195" s="43"/>
      <c r="M195" s="244" t="s">
        <v>1</v>
      </c>
      <c r="N195" s="245" t="s">
        <v>48</v>
      </c>
      <c r="O195" s="86"/>
      <c r="P195" s="246">
        <f>O195*H195</f>
        <v>0</v>
      </c>
      <c r="Q195" s="246">
        <v>0.00084</v>
      </c>
      <c r="R195" s="246">
        <f>Q195*H195</f>
        <v>0.011340000000000001</v>
      </c>
      <c r="S195" s="246">
        <v>0</v>
      </c>
      <c r="T195" s="247">
        <f>S195*H195</f>
        <v>0</v>
      </c>
      <c r="AR195" s="248" t="s">
        <v>268</v>
      </c>
      <c r="AT195" s="248" t="s">
        <v>263</v>
      </c>
      <c r="AU195" s="248" t="s">
        <v>92</v>
      </c>
      <c r="AY195" s="17" t="s">
        <v>147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37</v>
      </c>
      <c r="BK195" s="249">
        <f>ROUND(I195*H195,1)</f>
        <v>0</v>
      </c>
      <c r="BL195" s="17" t="s">
        <v>268</v>
      </c>
      <c r="BM195" s="248" t="s">
        <v>1356</v>
      </c>
    </row>
    <row r="196" spans="2:51" s="14" customFormat="1" ht="12">
      <c r="B196" s="273"/>
      <c r="C196" s="274"/>
      <c r="D196" s="252" t="s">
        <v>270</v>
      </c>
      <c r="E196" s="275" t="s">
        <v>1</v>
      </c>
      <c r="F196" s="276" t="s">
        <v>1357</v>
      </c>
      <c r="G196" s="274"/>
      <c r="H196" s="275" t="s">
        <v>1</v>
      </c>
      <c r="I196" s="277"/>
      <c r="J196" s="274"/>
      <c r="K196" s="274"/>
      <c r="L196" s="278"/>
      <c r="M196" s="279"/>
      <c r="N196" s="280"/>
      <c r="O196" s="280"/>
      <c r="P196" s="280"/>
      <c r="Q196" s="280"/>
      <c r="R196" s="280"/>
      <c r="S196" s="280"/>
      <c r="T196" s="281"/>
      <c r="AT196" s="282" t="s">
        <v>270</v>
      </c>
      <c r="AU196" s="282" t="s">
        <v>92</v>
      </c>
      <c r="AV196" s="14" t="s">
        <v>37</v>
      </c>
      <c r="AW196" s="14" t="s">
        <v>36</v>
      </c>
      <c r="AX196" s="14" t="s">
        <v>83</v>
      </c>
      <c r="AY196" s="282" t="s">
        <v>147</v>
      </c>
    </row>
    <row r="197" spans="2:51" s="12" customFormat="1" ht="12">
      <c r="B197" s="250"/>
      <c r="C197" s="251"/>
      <c r="D197" s="252" t="s">
        <v>270</v>
      </c>
      <c r="E197" s="253" t="s">
        <v>1295</v>
      </c>
      <c r="F197" s="254" t="s">
        <v>1358</v>
      </c>
      <c r="G197" s="251"/>
      <c r="H197" s="255">
        <v>13.5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AT197" s="261" t="s">
        <v>270</v>
      </c>
      <c r="AU197" s="261" t="s">
        <v>92</v>
      </c>
      <c r="AV197" s="12" t="s">
        <v>92</v>
      </c>
      <c r="AW197" s="12" t="s">
        <v>36</v>
      </c>
      <c r="AX197" s="12" t="s">
        <v>37</v>
      </c>
      <c r="AY197" s="261" t="s">
        <v>147</v>
      </c>
    </row>
    <row r="198" spans="2:65" s="1" customFormat="1" ht="21.6" customHeight="1">
      <c r="B198" s="38"/>
      <c r="C198" s="237" t="s">
        <v>340</v>
      </c>
      <c r="D198" s="237" t="s">
        <v>263</v>
      </c>
      <c r="E198" s="238" t="s">
        <v>1359</v>
      </c>
      <c r="F198" s="239" t="s">
        <v>1360</v>
      </c>
      <c r="G198" s="240" t="s">
        <v>266</v>
      </c>
      <c r="H198" s="241">
        <v>13.5</v>
      </c>
      <c r="I198" s="242"/>
      <c r="J198" s="243">
        <f>ROUND(I198*H198,1)</f>
        <v>0</v>
      </c>
      <c r="K198" s="239" t="s">
        <v>267</v>
      </c>
      <c r="L198" s="43"/>
      <c r="M198" s="244" t="s">
        <v>1</v>
      </c>
      <c r="N198" s="245" t="s">
        <v>48</v>
      </c>
      <c r="O198" s="86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AR198" s="248" t="s">
        <v>268</v>
      </c>
      <c r="AT198" s="248" t="s">
        <v>263</v>
      </c>
      <c r="AU198" s="248" t="s">
        <v>92</v>
      </c>
      <c r="AY198" s="17" t="s">
        <v>147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37</v>
      </c>
      <c r="BK198" s="249">
        <f>ROUND(I198*H198,1)</f>
        <v>0</v>
      </c>
      <c r="BL198" s="17" t="s">
        <v>268</v>
      </c>
      <c r="BM198" s="248" t="s">
        <v>1361</v>
      </c>
    </row>
    <row r="199" spans="2:51" s="12" customFormat="1" ht="12">
      <c r="B199" s="250"/>
      <c r="C199" s="251"/>
      <c r="D199" s="252" t="s">
        <v>270</v>
      </c>
      <c r="E199" s="253" t="s">
        <v>1</v>
      </c>
      <c r="F199" s="254" t="s">
        <v>1295</v>
      </c>
      <c r="G199" s="251"/>
      <c r="H199" s="255">
        <v>13.5</v>
      </c>
      <c r="I199" s="256"/>
      <c r="J199" s="251"/>
      <c r="K199" s="251"/>
      <c r="L199" s="257"/>
      <c r="M199" s="258"/>
      <c r="N199" s="259"/>
      <c r="O199" s="259"/>
      <c r="P199" s="259"/>
      <c r="Q199" s="259"/>
      <c r="R199" s="259"/>
      <c r="S199" s="259"/>
      <c r="T199" s="260"/>
      <c r="AT199" s="261" t="s">
        <v>270</v>
      </c>
      <c r="AU199" s="261" t="s">
        <v>92</v>
      </c>
      <c r="AV199" s="12" t="s">
        <v>92</v>
      </c>
      <c r="AW199" s="12" t="s">
        <v>36</v>
      </c>
      <c r="AX199" s="12" t="s">
        <v>37</v>
      </c>
      <c r="AY199" s="261" t="s">
        <v>147</v>
      </c>
    </row>
    <row r="200" spans="2:65" s="1" customFormat="1" ht="21.6" customHeight="1">
      <c r="B200" s="38"/>
      <c r="C200" s="237" t="s">
        <v>348</v>
      </c>
      <c r="D200" s="237" t="s">
        <v>263</v>
      </c>
      <c r="E200" s="238" t="s">
        <v>1362</v>
      </c>
      <c r="F200" s="239" t="s">
        <v>1363</v>
      </c>
      <c r="G200" s="240" t="s">
        <v>300</v>
      </c>
      <c r="H200" s="241">
        <v>3.375</v>
      </c>
      <c r="I200" s="242"/>
      <c r="J200" s="243">
        <f>ROUND(I200*H200,1)</f>
        <v>0</v>
      </c>
      <c r="K200" s="239" t="s">
        <v>267</v>
      </c>
      <c r="L200" s="43"/>
      <c r="M200" s="244" t="s">
        <v>1</v>
      </c>
      <c r="N200" s="245" t="s">
        <v>48</v>
      </c>
      <c r="O200" s="86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AR200" s="248" t="s">
        <v>268</v>
      </c>
      <c r="AT200" s="248" t="s">
        <v>263</v>
      </c>
      <c r="AU200" s="248" t="s">
        <v>92</v>
      </c>
      <c r="AY200" s="17" t="s">
        <v>147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37</v>
      </c>
      <c r="BK200" s="249">
        <f>ROUND(I200*H200,1)</f>
        <v>0</v>
      </c>
      <c r="BL200" s="17" t="s">
        <v>268</v>
      </c>
      <c r="BM200" s="248" t="s">
        <v>1364</v>
      </c>
    </row>
    <row r="201" spans="2:51" s="12" customFormat="1" ht="12">
      <c r="B201" s="250"/>
      <c r="C201" s="251"/>
      <c r="D201" s="252" t="s">
        <v>270</v>
      </c>
      <c r="E201" s="253" t="s">
        <v>1</v>
      </c>
      <c r="F201" s="254" t="s">
        <v>1365</v>
      </c>
      <c r="G201" s="251"/>
      <c r="H201" s="255">
        <v>3.375</v>
      </c>
      <c r="I201" s="256"/>
      <c r="J201" s="251"/>
      <c r="K201" s="251"/>
      <c r="L201" s="257"/>
      <c r="M201" s="258"/>
      <c r="N201" s="259"/>
      <c r="O201" s="259"/>
      <c r="P201" s="259"/>
      <c r="Q201" s="259"/>
      <c r="R201" s="259"/>
      <c r="S201" s="259"/>
      <c r="T201" s="260"/>
      <c r="AT201" s="261" t="s">
        <v>270</v>
      </c>
      <c r="AU201" s="261" t="s">
        <v>92</v>
      </c>
      <c r="AV201" s="12" t="s">
        <v>92</v>
      </c>
      <c r="AW201" s="12" t="s">
        <v>36</v>
      </c>
      <c r="AX201" s="12" t="s">
        <v>37</v>
      </c>
      <c r="AY201" s="261" t="s">
        <v>147</v>
      </c>
    </row>
    <row r="202" spans="2:65" s="1" customFormat="1" ht="21.6" customHeight="1">
      <c r="B202" s="38"/>
      <c r="C202" s="237" t="s">
        <v>352</v>
      </c>
      <c r="D202" s="237" t="s">
        <v>263</v>
      </c>
      <c r="E202" s="238" t="s">
        <v>1366</v>
      </c>
      <c r="F202" s="239" t="s">
        <v>1367</v>
      </c>
      <c r="G202" s="240" t="s">
        <v>300</v>
      </c>
      <c r="H202" s="241">
        <v>18.062</v>
      </c>
      <c r="I202" s="242"/>
      <c r="J202" s="243">
        <f>ROUND(I202*H202,1)</f>
        <v>0</v>
      </c>
      <c r="K202" s="239" t="s">
        <v>267</v>
      </c>
      <c r="L202" s="43"/>
      <c r="M202" s="244" t="s">
        <v>1</v>
      </c>
      <c r="N202" s="245" t="s">
        <v>48</v>
      </c>
      <c r="O202" s="86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AR202" s="248" t="s">
        <v>268</v>
      </c>
      <c r="AT202" s="248" t="s">
        <v>263</v>
      </c>
      <c r="AU202" s="248" t="s">
        <v>92</v>
      </c>
      <c r="AY202" s="17" t="s">
        <v>147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37</v>
      </c>
      <c r="BK202" s="249">
        <f>ROUND(I202*H202,1)</f>
        <v>0</v>
      </c>
      <c r="BL202" s="17" t="s">
        <v>268</v>
      </c>
      <c r="BM202" s="248" t="s">
        <v>1368</v>
      </c>
    </row>
    <row r="203" spans="2:51" s="12" customFormat="1" ht="12">
      <c r="B203" s="250"/>
      <c r="C203" s="251"/>
      <c r="D203" s="252" t="s">
        <v>270</v>
      </c>
      <c r="E203" s="253" t="s">
        <v>1</v>
      </c>
      <c r="F203" s="254" t="s">
        <v>1369</v>
      </c>
      <c r="G203" s="251"/>
      <c r="H203" s="255">
        <v>17.672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AT203" s="261" t="s">
        <v>270</v>
      </c>
      <c r="AU203" s="261" t="s">
        <v>92</v>
      </c>
      <c r="AV203" s="12" t="s">
        <v>92</v>
      </c>
      <c r="AW203" s="12" t="s">
        <v>36</v>
      </c>
      <c r="AX203" s="12" t="s">
        <v>83</v>
      </c>
      <c r="AY203" s="261" t="s">
        <v>147</v>
      </c>
    </row>
    <row r="204" spans="2:51" s="12" customFormat="1" ht="12">
      <c r="B204" s="250"/>
      <c r="C204" s="251"/>
      <c r="D204" s="252" t="s">
        <v>270</v>
      </c>
      <c r="E204" s="253" t="s">
        <v>1</v>
      </c>
      <c r="F204" s="254" t="s">
        <v>1370</v>
      </c>
      <c r="G204" s="251"/>
      <c r="H204" s="255">
        <v>0.39</v>
      </c>
      <c r="I204" s="256"/>
      <c r="J204" s="251"/>
      <c r="K204" s="251"/>
      <c r="L204" s="257"/>
      <c r="M204" s="258"/>
      <c r="N204" s="259"/>
      <c r="O204" s="259"/>
      <c r="P204" s="259"/>
      <c r="Q204" s="259"/>
      <c r="R204" s="259"/>
      <c r="S204" s="259"/>
      <c r="T204" s="260"/>
      <c r="AT204" s="261" t="s">
        <v>270</v>
      </c>
      <c r="AU204" s="261" t="s">
        <v>92</v>
      </c>
      <c r="AV204" s="12" t="s">
        <v>92</v>
      </c>
      <c r="AW204" s="12" t="s">
        <v>36</v>
      </c>
      <c r="AX204" s="12" t="s">
        <v>83</v>
      </c>
      <c r="AY204" s="261" t="s">
        <v>147</v>
      </c>
    </row>
    <row r="205" spans="2:51" s="13" customFormat="1" ht="12">
      <c r="B205" s="262"/>
      <c r="C205" s="263"/>
      <c r="D205" s="252" t="s">
        <v>270</v>
      </c>
      <c r="E205" s="264" t="s">
        <v>1260</v>
      </c>
      <c r="F205" s="265" t="s">
        <v>272</v>
      </c>
      <c r="G205" s="263"/>
      <c r="H205" s="266">
        <v>18.062</v>
      </c>
      <c r="I205" s="267"/>
      <c r="J205" s="263"/>
      <c r="K205" s="263"/>
      <c r="L205" s="268"/>
      <c r="M205" s="269"/>
      <c r="N205" s="270"/>
      <c r="O205" s="270"/>
      <c r="P205" s="270"/>
      <c r="Q205" s="270"/>
      <c r="R205" s="270"/>
      <c r="S205" s="270"/>
      <c r="T205" s="271"/>
      <c r="AT205" s="272" t="s">
        <v>270</v>
      </c>
      <c r="AU205" s="272" t="s">
        <v>92</v>
      </c>
      <c r="AV205" s="13" t="s">
        <v>268</v>
      </c>
      <c r="AW205" s="13" t="s">
        <v>36</v>
      </c>
      <c r="AX205" s="13" t="s">
        <v>37</v>
      </c>
      <c r="AY205" s="272" t="s">
        <v>147</v>
      </c>
    </row>
    <row r="206" spans="2:65" s="1" customFormat="1" ht="32.4" customHeight="1">
      <c r="B206" s="38"/>
      <c r="C206" s="237" t="s">
        <v>8</v>
      </c>
      <c r="D206" s="237" t="s">
        <v>263</v>
      </c>
      <c r="E206" s="238" t="s">
        <v>1371</v>
      </c>
      <c r="F206" s="239" t="s">
        <v>1372</v>
      </c>
      <c r="G206" s="240" t="s">
        <v>300</v>
      </c>
      <c r="H206" s="241">
        <v>18.062</v>
      </c>
      <c r="I206" s="242"/>
      <c r="J206" s="243">
        <f>ROUND(I206*H206,1)</f>
        <v>0</v>
      </c>
      <c r="K206" s="239" t="s">
        <v>267</v>
      </c>
      <c r="L206" s="43"/>
      <c r="M206" s="244" t="s">
        <v>1</v>
      </c>
      <c r="N206" s="245" t="s">
        <v>48</v>
      </c>
      <c r="O206" s="86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AR206" s="248" t="s">
        <v>268</v>
      </c>
      <c r="AT206" s="248" t="s">
        <v>263</v>
      </c>
      <c r="AU206" s="248" t="s">
        <v>92</v>
      </c>
      <c r="AY206" s="17" t="s">
        <v>147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37</v>
      </c>
      <c r="BK206" s="249">
        <f>ROUND(I206*H206,1)</f>
        <v>0</v>
      </c>
      <c r="BL206" s="17" t="s">
        <v>268</v>
      </c>
      <c r="BM206" s="248" t="s">
        <v>1373</v>
      </c>
    </row>
    <row r="207" spans="2:51" s="12" customFormat="1" ht="12">
      <c r="B207" s="250"/>
      <c r="C207" s="251"/>
      <c r="D207" s="252" t="s">
        <v>270</v>
      </c>
      <c r="E207" s="253" t="s">
        <v>1</v>
      </c>
      <c r="F207" s="254" t="s">
        <v>1260</v>
      </c>
      <c r="G207" s="251"/>
      <c r="H207" s="255">
        <v>18.062</v>
      </c>
      <c r="I207" s="256"/>
      <c r="J207" s="251"/>
      <c r="K207" s="251"/>
      <c r="L207" s="257"/>
      <c r="M207" s="258"/>
      <c r="N207" s="259"/>
      <c r="O207" s="259"/>
      <c r="P207" s="259"/>
      <c r="Q207" s="259"/>
      <c r="R207" s="259"/>
      <c r="S207" s="259"/>
      <c r="T207" s="260"/>
      <c r="AT207" s="261" t="s">
        <v>270</v>
      </c>
      <c r="AU207" s="261" t="s">
        <v>92</v>
      </c>
      <c r="AV207" s="12" t="s">
        <v>92</v>
      </c>
      <c r="AW207" s="12" t="s">
        <v>36</v>
      </c>
      <c r="AX207" s="12" t="s">
        <v>37</v>
      </c>
      <c r="AY207" s="261" t="s">
        <v>147</v>
      </c>
    </row>
    <row r="208" spans="2:65" s="1" customFormat="1" ht="21.6" customHeight="1">
      <c r="B208" s="38"/>
      <c r="C208" s="237" t="s">
        <v>363</v>
      </c>
      <c r="D208" s="237" t="s">
        <v>263</v>
      </c>
      <c r="E208" s="238" t="s">
        <v>358</v>
      </c>
      <c r="F208" s="239" t="s">
        <v>359</v>
      </c>
      <c r="G208" s="240" t="s">
        <v>300</v>
      </c>
      <c r="H208" s="241">
        <v>15.87</v>
      </c>
      <c r="I208" s="242"/>
      <c r="J208" s="243">
        <f>ROUND(I208*H208,1)</f>
        <v>0</v>
      </c>
      <c r="K208" s="239" t="s">
        <v>267</v>
      </c>
      <c r="L208" s="43"/>
      <c r="M208" s="244" t="s">
        <v>1</v>
      </c>
      <c r="N208" s="245" t="s">
        <v>48</v>
      </c>
      <c r="O208" s="86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AR208" s="248" t="s">
        <v>268</v>
      </c>
      <c r="AT208" s="248" t="s">
        <v>263</v>
      </c>
      <c r="AU208" s="248" t="s">
        <v>92</v>
      </c>
      <c r="AY208" s="17" t="s">
        <v>147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37</v>
      </c>
      <c r="BK208" s="249">
        <f>ROUND(I208*H208,1)</f>
        <v>0</v>
      </c>
      <c r="BL208" s="17" t="s">
        <v>268</v>
      </c>
      <c r="BM208" s="248" t="s">
        <v>1374</v>
      </c>
    </row>
    <row r="209" spans="2:51" s="14" customFormat="1" ht="12">
      <c r="B209" s="273"/>
      <c r="C209" s="274"/>
      <c r="D209" s="252" t="s">
        <v>270</v>
      </c>
      <c r="E209" s="275" t="s">
        <v>1</v>
      </c>
      <c r="F209" s="276" t="s">
        <v>1375</v>
      </c>
      <c r="G209" s="274"/>
      <c r="H209" s="275" t="s">
        <v>1</v>
      </c>
      <c r="I209" s="277"/>
      <c r="J209" s="274"/>
      <c r="K209" s="274"/>
      <c r="L209" s="278"/>
      <c r="M209" s="279"/>
      <c r="N209" s="280"/>
      <c r="O209" s="280"/>
      <c r="P209" s="280"/>
      <c r="Q209" s="280"/>
      <c r="R209" s="280"/>
      <c r="S209" s="280"/>
      <c r="T209" s="281"/>
      <c r="AT209" s="282" t="s">
        <v>270</v>
      </c>
      <c r="AU209" s="282" t="s">
        <v>92</v>
      </c>
      <c r="AV209" s="14" t="s">
        <v>37</v>
      </c>
      <c r="AW209" s="14" t="s">
        <v>36</v>
      </c>
      <c r="AX209" s="14" t="s">
        <v>83</v>
      </c>
      <c r="AY209" s="282" t="s">
        <v>147</v>
      </c>
    </row>
    <row r="210" spans="2:51" s="12" customFormat="1" ht="12">
      <c r="B210" s="250"/>
      <c r="C210" s="251"/>
      <c r="D210" s="252" t="s">
        <v>270</v>
      </c>
      <c r="E210" s="253" t="s">
        <v>1</v>
      </c>
      <c r="F210" s="254" t="s">
        <v>1376</v>
      </c>
      <c r="G210" s="251"/>
      <c r="H210" s="255">
        <v>23.348</v>
      </c>
      <c r="I210" s="256"/>
      <c r="J210" s="251"/>
      <c r="K210" s="251"/>
      <c r="L210" s="257"/>
      <c r="M210" s="258"/>
      <c r="N210" s="259"/>
      <c r="O210" s="259"/>
      <c r="P210" s="259"/>
      <c r="Q210" s="259"/>
      <c r="R210" s="259"/>
      <c r="S210" s="259"/>
      <c r="T210" s="260"/>
      <c r="AT210" s="261" t="s">
        <v>270</v>
      </c>
      <c r="AU210" s="261" t="s">
        <v>92</v>
      </c>
      <c r="AV210" s="12" t="s">
        <v>92</v>
      </c>
      <c r="AW210" s="12" t="s">
        <v>36</v>
      </c>
      <c r="AX210" s="12" t="s">
        <v>83</v>
      </c>
      <c r="AY210" s="261" t="s">
        <v>147</v>
      </c>
    </row>
    <row r="211" spans="2:51" s="12" customFormat="1" ht="12">
      <c r="B211" s="250"/>
      <c r="C211" s="251"/>
      <c r="D211" s="252" t="s">
        <v>270</v>
      </c>
      <c r="E211" s="253" t="s">
        <v>1</v>
      </c>
      <c r="F211" s="254" t="s">
        <v>1377</v>
      </c>
      <c r="G211" s="251"/>
      <c r="H211" s="255">
        <v>-7.478</v>
      </c>
      <c r="I211" s="256"/>
      <c r="J211" s="251"/>
      <c r="K211" s="251"/>
      <c r="L211" s="257"/>
      <c r="M211" s="258"/>
      <c r="N211" s="259"/>
      <c r="O211" s="259"/>
      <c r="P211" s="259"/>
      <c r="Q211" s="259"/>
      <c r="R211" s="259"/>
      <c r="S211" s="259"/>
      <c r="T211" s="260"/>
      <c r="AT211" s="261" t="s">
        <v>270</v>
      </c>
      <c r="AU211" s="261" t="s">
        <v>92</v>
      </c>
      <c r="AV211" s="12" t="s">
        <v>92</v>
      </c>
      <c r="AW211" s="12" t="s">
        <v>36</v>
      </c>
      <c r="AX211" s="12" t="s">
        <v>83</v>
      </c>
      <c r="AY211" s="261" t="s">
        <v>147</v>
      </c>
    </row>
    <row r="212" spans="2:51" s="13" customFormat="1" ht="12">
      <c r="B212" s="262"/>
      <c r="C212" s="263"/>
      <c r="D212" s="252" t="s">
        <v>270</v>
      </c>
      <c r="E212" s="264" t="s">
        <v>1262</v>
      </c>
      <c r="F212" s="265" t="s">
        <v>272</v>
      </c>
      <c r="G212" s="263"/>
      <c r="H212" s="266">
        <v>15.87</v>
      </c>
      <c r="I212" s="267"/>
      <c r="J212" s="263"/>
      <c r="K212" s="263"/>
      <c r="L212" s="268"/>
      <c r="M212" s="269"/>
      <c r="N212" s="270"/>
      <c r="O212" s="270"/>
      <c r="P212" s="270"/>
      <c r="Q212" s="270"/>
      <c r="R212" s="270"/>
      <c r="S212" s="270"/>
      <c r="T212" s="271"/>
      <c r="AT212" s="272" t="s">
        <v>270</v>
      </c>
      <c r="AU212" s="272" t="s">
        <v>92</v>
      </c>
      <c r="AV212" s="13" t="s">
        <v>268</v>
      </c>
      <c r="AW212" s="13" t="s">
        <v>36</v>
      </c>
      <c r="AX212" s="13" t="s">
        <v>37</v>
      </c>
      <c r="AY212" s="272" t="s">
        <v>147</v>
      </c>
    </row>
    <row r="213" spans="2:65" s="1" customFormat="1" ht="21.6" customHeight="1">
      <c r="B213" s="38"/>
      <c r="C213" s="237" t="s">
        <v>368</v>
      </c>
      <c r="D213" s="237" t="s">
        <v>263</v>
      </c>
      <c r="E213" s="238" t="s">
        <v>364</v>
      </c>
      <c r="F213" s="239" t="s">
        <v>365</v>
      </c>
      <c r="G213" s="240" t="s">
        <v>300</v>
      </c>
      <c r="H213" s="241">
        <v>18.062</v>
      </c>
      <c r="I213" s="242"/>
      <c r="J213" s="243">
        <f>ROUND(I213*H213,1)</f>
        <v>0</v>
      </c>
      <c r="K213" s="239" t="s">
        <v>267</v>
      </c>
      <c r="L213" s="43"/>
      <c r="M213" s="244" t="s">
        <v>1</v>
      </c>
      <c r="N213" s="245" t="s">
        <v>48</v>
      </c>
      <c r="O213" s="86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AR213" s="248" t="s">
        <v>268</v>
      </c>
      <c r="AT213" s="248" t="s">
        <v>263</v>
      </c>
      <c r="AU213" s="248" t="s">
        <v>92</v>
      </c>
      <c r="AY213" s="17" t="s">
        <v>147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37</v>
      </c>
      <c r="BK213" s="249">
        <f>ROUND(I213*H213,1)</f>
        <v>0</v>
      </c>
      <c r="BL213" s="17" t="s">
        <v>268</v>
      </c>
      <c r="BM213" s="248" t="s">
        <v>1378</v>
      </c>
    </row>
    <row r="214" spans="2:51" s="12" customFormat="1" ht="12">
      <c r="B214" s="250"/>
      <c r="C214" s="251"/>
      <c r="D214" s="252" t="s">
        <v>270</v>
      </c>
      <c r="E214" s="253" t="s">
        <v>1</v>
      </c>
      <c r="F214" s="254" t="s">
        <v>1379</v>
      </c>
      <c r="G214" s="251"/>
      <c r="H214" s="255">
        <v>17.672</v>
      </c>
      <c r="I214" s="256"/>
      <c r="J214" s="251"/>
      <c r="K214" s="251"/>
      <c r="L214" s="257"/>
      <c r="M214" s="258"/>
      <c r="N214" s="259"/>
      <c r="O214" s="259"/>
      <c r="P214" s="259"/>
      <c r="Q214" s="259"/>
      <c r="R214" s="259"/>
      <c r="S214" s="259"/>
      <c r="T214" s="260"/>
      <c r="AT214" s="261" t="s">
        <v>270</v>
      </c>
      <c r="AU214" s="261" t="s">
        <v>92</v>
      </c>
      <c r="AV214" s="12" t="s">
        <v>92</v>
      </c>
      <c r="AW214" s="12" t="s">
        <v>36</v>
      </c>
      <c r="AX214" s="12" t="s">
        <v>83</v>
      </c>
      <c r="AY214" s="261" t="s">
        <v>147</v>
      </c>
    </row>
    <row r="215" spans="2:51" s="12" customFormat="1" ht="12">
      <c r="B215" s="250"/>
      <c r="C215" s="251"/>
      <c r="D215" s="252" t="s">
        <v>270</v>
      </c>
      <c r="E215" s="253" t="s">
        <v>1</v>
      </c>
      <c r="F215" s="254" t="s">
        <v>1380</v>
      </c>
      <c r="G215" s="251"/>
      <c r="H215" s="255">
        <v>0.39</v>
      </c>
      <c r="I215" s="256"/>
      <c r="J215" s="251"/>
      <c r="K215" s="251"/>
      <c r="L215" s="257"/>
      <c r="M215" s="258"/>
      <c r="N215" s="259"/>
      <c r="O215" s="259"/>
      <c r="P215" s="259"/>
      <c r="Q215" s="259"/>
      <c r="R215" s="259"/>
      <c r="S215" s="259"/>
      <c r="T215" s="260"/>
      <c r="AT215" s="261" t="s">
        <v>270</v>
      </c>
      <c r="AU215" s="261" t="s">
        <v>92</v>
      </c>
      <c r="AV215" s="12" t="s">
        <v>92</v>
      </c>
      <c r="AW215" s="12" t="s">
        <v>36</v>
      </c>
      <c r="AX215" s="12" t="s">
        <v>83</v>
      </c>
      <c r="AY215" s="261" t="s">
        <v>147</v>
      </c>
    </row>
    <row r="216" spans="2:51" s="13" customFormat="1" ht="12">
      <c r="B216" s="262"/>
      <c r="C216" s="263"/>
      <c r="D216" s="252" t="s">
        <v>270</v>
      </c>
      <c r="E216" s="264" t="s">
        <v>1</v>
      </c>
      <c r="F216" s="265" t="s">
        <v>272</v>
      </c>
      <c r="G216" s="263"/>
      <c r="H216" s="266">
        <v>18.062</v>
      </c>
      <c r="I216" s="267"/>
      <c r="J216" s="263"/>
      <c r="K216" s="263"/>
      <c r="L216" s="268"/>
      <c r="M216" s="269"/>
      <c r="N216" s="270"/>
      <c r="O216" s="270"/>
      <c r="P216" s="270"/>
      <c r="Q216" s="270"/>
      <c r="R216" s="270"/>
      <c r="S216" s="270"/>
      <c r="T216" s="271"/>
      <c r="AT216" s="272" t="s">
        <v>270</v>
      </c>
      <c r="AU216" s="272" t="s">
        <v>92</v>
      </c>
      <c r="AV216" s="13" t="s">
        <v>268</v>
      </c>
      <c r="AW216" s="13" t="s">
        <v>36</v>
      </c>
      <c r="AX216" s="13" t="s">
        <v>37</v>
      </c>
      <c r="AY216" s="272" t="s">
        <v>147</v>
      </c>
    </row>
    <row r="217" spans="2:65" s="1" customFormat="1" ht="14.4" customHeight="1">
      <c r="B217" s="38"/>
      <c r="C217" s="237" t="s">
        <v>374</v>
      </c>
      <c r="D217" s="237" t="s">
        <v>263</v>
      </c>
      <c r="E217" s="238" t="s">
        <v>369</v>
      </c>
      <c r="F217" s="239" t="s">
        <v>370</v>
      </c>
      <c r="G217" s="240" t="s">
        <v>300</v>
      </c>
      <c r="H217" s="241">
        <v>23.348</v>
      </c>
      <c r="I217" s="242"/>
      <c r="J217" s="243">
        <f>ROUND(I217*H217,1)</f>
        <v>0</v>
      </c>
      <c r="K217" s="239" t="s">
        <v>267</v>
      </c>
      <c r="L217" s="43"/>
      <c r="M217" s="244" t="s">
        <v>1</v>
      </c>
      <c r="N217" s="245" t="s">
        <v>48</v>
      </c>
      <c r="O217" s="86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48" t="s">
        <v>268</v>
      </c>
      <c r="AT217" s="248" t="s">
        <v>263</v>
      </c>
      <c r="AU217" s="248" t="s">
        <v>92</v>
      </c>
      <c r="AY217" s="17" t="s">
        <v>147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37</v>
      </c>
      <c r="BK217" s="249">
        <f>ROUND(I217*H217,1)</f>
        <v>0</v>
      </c>
      <c r="BL217" s="17" t="s">
        <v>268</v>
      </c>
      <c r="BM217" s="248" t="s">
        <v>1381</v>
      </c>
    </row>
    <row r="218" spans="2:51" s="12" customFormat="1" ht="12">
      <c r="B218" s="250"/>
      <c r="C218" s="251"/>
      <c r="D218" s="252" t="s">
        <v>270</v>
      </c>
      <c r="E218" s="253" t="s">
        <v>1</v>
      </c>
      <c r="F218" s="254" t="s">
        <v>1382</v>
      </c>
      <c r="G218" s="251"/>
      <c r="H218" s="255">
        <v>23.348</v>
      </c>
      <c r="I218" s="256"/>
      <c r="J218" s="251"/>
      <c r="K218" s="251"/>
      <c r="L218" s="257"/>
      <c r="M218" s="258"/>
      <c r="N218" s="259"/>
      <c r="O218" s="259"/>
      <c r="P218" s="259"/>
      <c r="Q218" s="259"/>
      <c r="R218" s="259"/>
      <c r="S218" s="259"/>
      <c r="T218" s="260"/>
      <c r="AT218" s="261" t="s">
        <v>270</v>
      </c>
      <c r="AU218" s="261" t="s">
        <v>92</v>
      </c>
      <c r="AV218" s="12" t="s">
        <v>92</v>
      </c>
      <c r="AW218" s="12" t="s">
        <v>36</v>
      </c>
      <c r="AX218" s="12" t="s">
        <v>37</v>
      </c>
      <c r="AY218" s="261" t="s">
        <v>147</v>
      </c>
    </row>
    <row r="219" spans="2:65" s="1" customFormat="1" ht="21.6" customHeight="1">
      <c r="B219" s="38"/>
      <c r="C219" s="237" t="s">
        <v>380</v>
      </c>
      <c r="D219" s="237" t="s">
        <v>263</v>
      </c>
      <c r="E219" s="238" t="s">
        <v>375</v>
      </c>
      <c r="F219" s="239" t="s">
        <v>376</v>
      </c>
      <c r="G219" s="240" t="s">
        <v>377</v>
      </c>
      <c r="H219" s="241">
        <v>31.74</v>
      </c>
      <c r="I219" s="242"/>
      <c r="J219" s="243">
        <f>ROUND(I219*H219,1)</f>
        <v>0</v>
      </c>
      <c r="K219" s="239" t="s">
        <v>267</v>
      </c>
      <c r="L219" s="43"/>
      <c r="M219" s="244" t="s">
        <v>1</v>
      </c>
      <c r="N219" s="245" t="s">
        <v>48</v>
      </c>
      <c r="O219" s="86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AR219" s="248" t="s">
        <v>268</v>
      </c>
      <c r="AT219" s="248" t="s">
        <v>263</v>
      </c>
      <c r="AU219" s="248" t="s">
        <v>92</v>
      </c>
      <c r="AY219" s="17" t="s">
        <v>147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37</v>
      </c>
      <c r="BK219" s="249">
        <f>ROUND(I219*H219,1)</f>
        <v>0</v>
      </c>
      <c r="BL219" s="17" t="s">
        <v>268</v>
      </c>
      <c r="BM219" s="248" t="s">
        <v>1383</v>
      </c>
    </row>
    <row r="220" spans="2:51" s="12" customFormat="1" ht="12">
      <c r="B220" s="250"/>
      <c r="C220" s="251"/>
      <c r="D220" s="252" t="s">
        <v>270</v>
      </c>
      <c r="E220" s="253" t="s">
        <v>1</v>
      </c>
      <c r="F220" s="254" t="s">
        <v>1384</v>
      </c>
      <c r="G220" s="251"/>
      <c r="H220" s="255">
        <v>31.74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AT220" s="261" t="s">
        <v>270</v>
      </c>
      <c r="AU220" s="261" t="s">
        <v>92</v>
      </c>
      <c r="AV220" s="12" t="s">
        <v>92</v>
      </c>
      <c r="AW220" s="12" t="s">
        <v>36</v>
      </c>
      <c r="AX220" s="12" t="s">
        <v>37</v>
      </c>
      <c r="AY220" s="261" t="s">
        <v>147</v>
      </c>
    </row>
    <row r="221" spans="2:65" s="1" customFormat="1" ht="21.6" customHeight="1">
      <c r="B221" s="38"/>
      <c r="C221" s="237" t="s">
        <v>397</v>
      </c>
      <c r="D221" s="237" t="s">
        <v>263</v>
      </c>
      <c r="E221" s="238" t="s">
        <v>381</v>
      </c>
      <c r="F221" s="239" t="s">
        <v>382</v>
      </c>
      <c r="G221" s="240" t="s">
        <v>300</v>
      </c>
      <c r="H221" s="241">
        <v>7.088</v>
      </c>
      <c r="I221" s="242"/>
      <c r="J221" s="243">
        <f>ROUND(I221*H221,1)</f>
        <v>0</v>
      </c>
      <c r="K221" s="239" t="s">
        <v>267</v>
      </c>
      <c r="L221" s="43"/>
      <c r="M221" s="244" t="s">
        <v>1</v>
      </c>
      <c r="N221" s="245" t="s">
        <v>48</v>
      </c>
      <c r="O221" s="86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AR221" s="248" t="s">
        <v>268</v>
      </c>
      <c r="AT221" s="248" t="s">
        <v>263</v>
      </c>
      <c r="AU221" s="248" t="s">
        <v>92</v>
      </c>
      <c r="AY221" s="17" t="s">
        <v>147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37</v>
      </c>
      <c r="BK221" s="249">
        <f>ROUND(I221*H221,1)</f>
        <v>0</v>
      </c>
      <c r="BL221" s="17" t="s">
        <v>268</v>
      </c>
      <c r="BM221" s="248" t="s">
        <v>1385</v>
      </c>
    </row>
    <row r="222" spans="2:51" s="14" customFormat="1" ht="12">
      <c r="B222" s="273"/>
      <c r="C222" s="274"/>
      <c r="D222" s="252" t="s">
        <v>270</v>
      </c>
      <c r="E222" s="275" t="s">
        <v>1</v>
      </c>
      <c r="F222" s="276" t="s">
        <v>1386</v>
      </c>
      <c r="G222" s="274"/>
      <c r="H222" s="275" t="s">
        <v>1</v>
      </c>
      <c r="I222" s="277"/>
      <c r="J222" s="274"/>
      <c r="K222" s="274"/>
      <c r="L222" s="278"/>
      <c r="M222" s="279"/>
      <c r="N222" s="280"/>
      <c r="O222" s="280"/>
      <c r="P222" s="280"/>
      <c r="Q222" s="280"/>
      <c r="R222" s="280"/>
      <c r="S222" s="280"/>
      <c r="T222" s="281"/>
      <c r="AT222" s="282" t="s">
        <v>270</v>
      </c>
      <c r="AU222" s="282" t="s">
        <v>92</v>
      </c>
      <c r="AV222" s="14" t="s">
        <v>37</v>
      </c>
      <c r="AW222" s="14" t="s">
        <v>36</v>
      </c>
      <c r="AX222" s="14" t="s">
        <v>83</v>
      </c>
      <c r="AY222" s="282" t="s">
        <v>147</v>
      </c>
    </row>
    <row r="223" spans="2:51" s="12" customFormat="1" ht="12">
      <c r="B223" s="250"/>
      <c r="C223" s="251"/>
      <c r="D223" s="252" t="s">
        <v>270</v>
      </c>
      <c r="E223" s="253" t="s">
        <v>1286</v>
      </c>
      <c r="F223" s="254" t="s">
        <v>1387</v>
      </c>
      <c r="G223" s="251"/>
      <c r="H223" s="255">
        <v>7.088</v>
      </c>
      <c r="I223" s="256"/>
      <c r="J223" s="251"/>
      <c r="K223" s="251"/>
      <c r="L223" s="257"/>
      <c r="M223" s="258"/>
      <c r="N223" s="259"/>
      <c r="O223" s="259"/>
      <c r="P223" s="259"/>
      <c r="Q223" s="259"/>
      <c r="R223" s="259"/>
      <c r="S223" s="259"/>
      <c r="T223" s="260"/>
      <c r="AT223" s="261" t="s">
        <v>270</v>
      </c>
      <c r="AU223" s="261" t="s">
        <v>92</v>
      </c>
      <c r="AV223" s="12" t="s">
        <v>92</v>
      </c>
      <c r="AW223" s="12" t="s">
        <v>36</v>
      </c>
      <c r="AX223" s="12" t="s">
        <v>37</v>
      </c>
      <c r="AY223" s="261" t="s">
        <v>147</v>
      </c>
    </row>
    <row r="224" spans="2:65" s="1" customFormat="1" ht="32.4" customHeight="1">
      <c r="B224" s="38"/>
      <c r="C224" s="237" t="s">
        <v>7</v>
      </c>
      <c r="D224" s="237" t="s">
        <v>263</v>
      </c>
      <c r="E224" s="238" t="s">
        <v>398</v>
      </c>
      <c r="F224" s="239" t="s">
        <v>399</v>
      </c>
      <c r="G224" s="240" t="s">
        <v>300</v>
      </c>
      <c r="H224" s="241">
        <v>0.39</v>
      </c>
      <c r="I224" s="242"/>
      <c r="J224" s="243">
        <f>ROUND(I224*H224,1)</f>
        <v>0</v>
      </c>
      <c r="K224" s="239" t="s">
        <v>267</v>
      </c>
      <c r="L224" s="43"/>
      <c r="M224" s="244" t="s">
        <v>1</v>
      </c>
      <c r="N224" s="245" t="s">
        <v>48</v>
      </c>
      <c r="O224" s="86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AR224" s="248" t="s">
        <v>268</v>
      </c>
      <c r="AT224" s="248" t="s">
        <v>263</v>
      </c>
      <c r="AU224" s="248" t="s">
        <v>92</v>
      </c>
      <c r="AY224" s="17" t="s">
        <v>147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37</v>
      </c>
      <c r="BK224" s="249">
        <f>ROUND(I224*H224,1)</f>
        <v>0</v>
      </c>
      <c r="BL224" s="17" t="s">
        <v>268</v>
      </c>
      <c r="BM224" s="248" t="s">
        <v>1388</v>
      </c>
    </row>
    <row r="225" spans="2:51" s="12" customFormat="1" ht="12">
      <c r="B225" s="250"/>
      <c r="C225" s="251"/>
      <c r="D225" s="252" t="s">
        <v>270</v>
      </c>
      <c r="E225" s="253" t="s">
        <v>1</v>
      </c>
      <c r="F225" s="254" t="s">
        <v>1389</v>
      </c>
      <c r="G225" s="251"/>
      <c r="H225" s="255">
        <v>0.39</v>
      </c>
      <c r="I225" s="256"/>
      <c r="J225" s="251"/>
      <c r="K225" s="251"/>
      <c r="L225" s="257"/>
      <c r="M225" s="258"/>
      <c r="N225" s="259"/>
      <c r="O225" s="259"/>
      <c r="P225" s="259"/>
      <c r="Q225" s="259"/>
      <c r="R225" s="259"/>
      <c r="S225" s="259"/>
      <c r="T225" s="260"/>
      <c r="AT225" s="261" t="s">
        <v>270</v>
      </c>
      <c r="AU225" s="261" t="s">
        <v>92</v>
      </c>
      <c r="AV225" s="12" t="s">
        <v>92</v>
      </c>
      <c r="AW225" s="12" t="s">
        <v>36</v>
      </c>
      <c r="AX225" s="12" t="s">
        <v>83</v>
      </c>
      <c r="AY225" s="261" t="s">
        <v>147</v>
      </c>
    </row>
    <row r="226" spans="2:51" s="13" customFormat="1" ht="12">
      <c r="B226" s="262"/>
      <c r="C226" s="263"/>
      <c r="D226" s="252" t="s">
        <v>270</v>
      </c>
      <c r="E226" s="264" t="s">
        <v>1256</v>
      </c>
      <c r="F226" s="265" t="s">
        <v>272</v>
      </c>
      <c r="G226" s="263"/>
      <c r="H226" s="266">
        <v>0.39</v>
      </c>
      <c r="I226" s="267"/>
      <c r="J226" s="263"/>
      <c r="K226" s="263"/>
      <c r="L226" s="268"/>
      <c r="M226" s="269"/>
      <c r="N226" s="270"/>
      <c r="O226" s="270"/>
      <c r="P226" s="270"/>
      <c r="Q226" s="270"/>
      <c r="R226" s="270"/>
      <c r="S226" s="270"/>
      <c r="T226" s="271"/>
      <c r="AT226" s="272" t="s">
        <v>270</v>
      </c>
      <c r="AU226" s="272" t="s">
        <v>92</v>
      </c>
      <c r="AV226" s="13" t="s">
        <v>268</v>
      </c>
      <c r="AW226" s="13" t="s">
        <v>36</v>
      </c>
      <c r="AX226" s="13" t="s">
        <v>37</v>
      </c>
      <c r="AY226" s="272" t="s">
        <v>147</v>
      </c>
    </row>
    <row r="227" spans="2:65" s="1" customFormat="1" ht="21.6" customHeight="1">
      <c r="B227" s="38"/>
      <c r="C227" s="237" t="s">
        <v>405</v>
      </c>
      <c r="D227" s="237" t="s">
        <v>263</v>
      </c>
      <c r="E227" s="238" t="s">
        <v>402</v>
      </c>
      <c r="F227" s="239" t="s">
        <v>403</v>
      </c>
      <c r="G227" s="240" t="s">
        <v>300</v>
      </c>
      <c r="H227" s="241">
        <v>0.39</v>
      </c>
      <c r="I227" s="242"/>
      <c r="J227" s="243">
        <f>ROUND(I227*H227,1)</f>
        <v>0</v>
      </c>
      <c r="K227" s="239" t="s">
        <v>267</v>
      </c>
      <c r="L227" s="43"/>
      <c r="M227" s="244" t="s">
        <v>1</v>
      </c>
      <c r="N227" s="245" t="s">
        <v>48</v>
      </c>
      <c r="O227" s="86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AR227" s="248" t="s">
        <v>268</v>
      </c>
      <c r="AT227" s="248" t="s">
        <v>263</v>
      </c>
      <c r="AU227" s="248" t="s">
        <v>92</v>
      </c>
      <c r="AY227" s="17" t="s">
        <v>147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37</v>
      </c>
      <c r="BK227" s="249">
        <f>ROUND(I227*H227,1)</f>
        <v>0</v>
      </c>
      <c r="BL227" s="17" t="s">
        <v>268</v>
      </c>
      <c r="BM227" s="248" t="s">
        <v>1390</v>
      </c>
    </row>
    <row r="228" spans="2:51" s="12" customFormat="1" ht="12">
      <c r="B228" s="250"/>
      <c r="C228" s="251"/>
      <c r="D228" s="252" t="s">
        <v>270</v>
      </c>
      <c r="E228" s="253" t="s">
        <v>1</v>
      </c>
      <c r="F228" s="254" t="s">
        <v>1256</v>
      </c>
      <c r="G228" s="251"/>
      <c r="H228" s="255">
        <v>0.39</v>
      </c>
      <c r="I228" s="256"/>
      <c r="J228" s="251"/>
      <c r="K228" s="251"/>
      <c r="L228" s="257"/>
      <c r="M228" s="258"/>
      <c r="N228" s="259"/>
      <c r="O228" s="259"/>
      <c r="P228" s="259"/>
      <c r="Q228" s="259"/>
      <c r="R228" s="259"/>
      <c r="S228" s="259"/>
      <c r="T228" s="260"/>
      <c r="AT228" s="261" t="s">
        <v>270</v>
      </c>
      <c r="AU228" s="261" t="s">
        <v>92</v>
      </c>
      <c r="AV228" s="12" t="s">
        <v>92</v>
      </c>
      <c r="AW228" s="12" t="s">
        <v>36</v>
      </c>
      <c r="AX228" s="12" t="s">
        <v>37</v>
      </c>
      <c r="AY228" s="261" t="s">
        <v>147</v>
      </c>
    </row>
    <row r="229" spans="2:65" s="1" customFormat="1" ht="21.6" customHeight="1">
      <c r="B229" s="38"/>
      <c r="C229" s="237" t="s">
        <v>410</v>
      </c>
      <c r="D229" s="237" t="s">
        <v>263</v>
      </c>
      <c r="E229" s="238" t="s">
        <v>1391</v>
      </c>
      <c r="F229" s="239" t="s">
        <v>1392</v>
      </c>
      <c r="G229" s="240" t="s">
        <v>300</v>
      </c>
      <c r="H229" s="241">
        <v>2.363</v>
      </c>
      <c r="I229" s="242"/>
      <c r="J229" s="243">
        <f>ROUND(I229*H229,1)</f>
        <v>0</v>
      </c>
      <c r="K229" s="239" t="s">
        <v>267</v>
      </c>
      <c r="L229" s="43"/>
      <c r="M229" s="244" t="s">
        <v>1</v>
      </c>
      <c r="N229" s="245" t="s">
        <v>48</v>
      </c>
      <c r="O229" s="86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AR229" s="248" t="s">
        <v>268</v>
      </c>
      <c r="AT229" s="248" t="s">
        <v>263</v>
      </c>
      <c r="AU229" s="248" t="s">
        <v>92</v>
      </c>
      <c r="AY229" s="17" t="s">
        <v>147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7" t="s">
        <v>37</v>
      </c>
      <c r="BK229" s="249">
        <f>ROUND(I229*H229,1)</f>
        <v>0</v>
      </c>
      <c r="BL229" s="17" t="s">
        <v>268</v>
      </c>
      <c r="BM229" s="248" t="s">
        <v>1393</v>
      </c>
    </row>
    <row r="230" spans="2:51" s="12" customFormat="1" ht="12">
      <c r="B230" s="250"/>
      <c r="C230" s="251"/>
      <c r="D230" s="252" t="s">
        <v>270</v>
      </c>
      <c r="E230" s="253" t="s">
        <v>1293</v>
      </c>
      <c r="F230" s="254" t="s">
        <v>1394</v>
      </c>
      <c r="G230" s="251"/>
      <c r="H230" s="255">
        <v>2.363</v>
      </c>
      <c r="I230" s="256"/>
      <c r="J230" s="251"/>
      <c r="K230" s="251"/>
      <c r="L230" s="257"/>
      <c r="M230" s="258"/>
      <c r="N230" s="259"/>
      <c r="O230" s="259"/>
      <c r="P230" s="259"/>
      <c r="Q230" s="259"/>
      <c r="R230" s="259"/>
      <c r="S230" s="259"/>
      <c r="T230" s="260"/>
      <c r="AT230" s="261" t="s">
        <v>270</v>
      </c>
      <c r="AU230" s="261" t="s">
        <v>92</v>
      </c>
      <c r="AV230" s="12" t="s">
        <v>92</v>
      </c>
      <c r="AW230" s="12" t="s">
        <v>36</v>
      </c>
      <c r="AX230" s="12" t="s">
        <v>37</v>
      </c>
      <c r="AY230" s="261" t="s">
        <v>147</v>
      </c>
    </row>
    <row r="231" spans="2:65" s="1" customFormat="1" ht="14.4" customHeight="1">
      <c r="B231" s="38"/>
      <c r="C231" s="294" t="s">
        <v>418</v>
      </c>
      <c r="D231" s="294" t="s">
        <v>473</v>
      </c>
      <c r="E231" s="295" t="s">
        <v>1395</v>
      </c>
      <c r="F231" s="296" t="s">
        <v>1396</v>
      </c>
      <c r="G231" s="297" t="s">
        <v>377</v>
      </c>
      <c r="H231" s="298">
        <v>4.726</v>
      </c>
      <c r="I231" s="299"/>
      <c r="J231" s="300">
        <f>ROUND(I231*H231,1)</f>
        <v>0</v>
      </c>
      <c r="K231" s="296" t="s">
        <v>267</v>
      </c>
      <c r="L231" s="301"/>
      <c r="M231" s="302" t="s">
        <v>1</v>
      </c>
      <c r="N231" s="303" t="s">
        <v>48</v>
      </c>
      <c r="O231" s="86"/>
      <c r="P231" s="246">
        <f>O231*H231</f>
        <v>0</v>
      </c>
      <c r="Q231" s="246">
        <v>1</v>
      </c>
      <c r="R231" s="246">
        <f>Q231*H231</f>
        <v>4.726</v>
      </c>
      <c r="S231" s="246">
        <v>0</v>
      </c>
      <c r="T231" s="247">
        <f>S231*H231</f>
        <v>0</v>
      </c>
      <c r="AR231" s="248" t="s">
        <v>303</v>
      </c>
      <c r="AT231" s="248" t="s">
        <v>473</v>
      </c>
      <c r="AU231" s="248" t="s">
        <v>92</v>
      </c>
      <c r="AY231" s="17" t="s">
        <v>147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7" t="s">
        <v>37</v>
      </c>
      <c r="BK231" s="249">
        <f>ROUND(I231*H231,1)</f>
        <v>0</v>
      </c>
      <c r="BL231" s="17" t="s">
        <v>268</v>
      </c>
      <c r="BM231" s="248" t="s">
        <v>1397</v>
      </c>
    </row>
    <row r="232" spans="2:51" s="12" customFormat="1" ht="12">
      <c r="B232" s="250"/>
      <c r="C232" s="251"/>
      <c r="D232" s="252" t="s">
        <v>270</v>
      </c>
      <c r="E232" s="253" t="s">
        <v>1</v>
      </c>
      <c r="F232" s="254" t="s">
        <v>1398</v>
      </c>
      <c r="G232" s="251"/>
      <c r="H232" s="255">
        <v>4.726</v>
      </c>
      <c r="I232" s="256"/>
      <c r="J232" s="251"/>
      <c r="K232" s="251"/>
      <c r="L232" s="257"/>
      <c r="M232" s="258"/>
      <c r="N232" s="259"/>
      <c r="O232" s="259"/>
      <c r="P232" s="259"/>
      <c r="Q232" s="259"/>
      <c r="R232" s="259"/>
      <c r="S232" s="259"/>
      <c r="T232" s="260"/>
      <c r="AT232" s="261" t="s">
        <v>270</v>
      </c>
      <c r="AU232" s="261" t="s">
        <v>92</v>
      </c>
      <c r="AV232" s="12" t="s">
        <v>92</v>
      </c>
      <c r="AW232" s="12" t="s">
        <v>36</v>
      </c>
      <c r="AX232" s="12" t="s">
        <v>37</v>
      </c>
      <c r="AY232" s="261" t="s">
        <v>147</v>
      </c>
    </row>
    <row r="233" spans="2:65" s="1" customFormat="1" ht="21.6" customHeight="1">
      <c r="B233" s="38"/>
      <c r="C233" s="237" t="s">
        <v>425</v>
      </c>
      <c r="D233" s="237" t="s">
        <v>263</v>
      </c>
      <c r="E233" s="238" t="s">
        <v>1399</v>
      </c>
      <c r="F233" s="239" t="s">
        <v>1400</v>
      </c>
      <c r="G233" s="240" t="s">
        <v>266</v>
      </c>
      <c r="H233" s="241">
        <v>27</v>
      </c>
      <c r="I233" s="242"/>
      <c r="J233" s="243">
        <f>ROUND(I233*H233,1)</f>
        <v>0</v>
      </c>
      <c r="K233" s="239" t="s">
        <v>267</v>
      </c>
      <c r="L233" s="43"/>
      <c r="M233" s="244" t="s">
        <v>1</v>
      </c>
      <c r="N233" s="245" t="s">
        <v>48</v>
      </c>
      <c r="O233" s="86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AR233" s="248" t="s">
        <v>268</v>
      </c>
      <c r="AT233" s="248" t="s">
        <v>263</v>
      </c>
      <c r="AU233" s="248" t="s">
        <v>92</v>
      </c>
      <c r="AY233" s="17" t="s">
        <v>147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7" t="s">
        <v>37</v>
      </c>
      <c r="BK233" s="249">
        <f>ROUND(I233*H233,1)</f>
        <v>0</v>
      </c>
      <c r="BL233" s="17" t="s">
        <v>268</v>
      </c>
      <c r="BM233" s="248" t="s">
        <v>1401</v>
      </c>
    </row>
    <row r="234" spans="2:51" s="12" customFormat="1" ht="12">
      <c r="B234" s="250"/>
      <c r="C234" s="251"/>
      <c r="D234" s="252" t="s">
        <v>270</v>
      </c>
      <c r="E234" s="253" t="s">
        <v>1288</v>
      </c>
      <c r="F234" s="254" t="s">
        <v>1402</v>
      </c>
      <c r="G234" s="251"/>
      <c r="H234" s="255">
        <v>27</v>
      </c>
      <c r="I234" s="256"/>
      <c r="J234" s="251"/>
      <c r="K234" s="251"/>
      <c r="L234" s="257"/>
      <c r="M234" s="258"/>
      <c r="N234" s="259"/>
      <c r="O234" s="259"/>
      <c r="P234" s="259"/>
      <c r="Q234" s="259"/>
      <c r="R234" s="259"/>
      <c r="S234" s="259"/>
      <c r="T234" s="260"/>
      <c r="AT234" s="261" t="s">
        <v>270</v>
      </c>
      <c r="AU234" s="261" t="s">
        <v>92</v>
      </c>
      <c r="AV234" s="12" t="s">
        <v>92</v>
      </c>
      <c r="AW234" s="12" t="s">
        <v>36</v>
      </c>
      <c r="AX234" s="12" t="s">
        <v>37</v>
      </c>
      <c r="AY234" s="261" t="s">
        <v>147</v>
      </c>
    </row>
    <row r="235" spans="2:65" s="1" customFormat="1" ht="14.4" customHeight="1">
      <c r="B235" s="38"/>
      <c r="C235" s="294" t="s">
        <v>436</v>
      </c>
      <c r="D235" s="294" t="s">
        <v>473</v>
      </c>
      <c r="E235" s="295" t="s">
        <v>1403</v>
      </c>
      <c r="F235" s="296" t="s">
        <v>1404</v>
      </c>
      <c r="G235" s="297" t="s">
        <v>1405</v>
      </c>
      <c r="H235" s="298">
        <v>0.405</v>
      </c>
      <c r="I235" s="299"/>
      <c r="J235" s="300">
        <f>ROUND(I235*H235,1)</f>
        <v>0</v>
      </c>
      <c r="K235" s="296" t="s">
        <v>267</v>
      </c>
      <c r="L235" s="301"/>
      <c r="M235" s="302" t="s">
        <v>1</v>
      </c>
      <c r="N235" s="303" t="s">
        <v>48</v>
      </c>
      <c r="O235" s="86"/>
      <c r="P235" s="246">
        <f>O235*H235</f>
        <v>0</v>
      </c>
      <c r="Q235" s="246">
        <v>0.001</v>
      </c>
      <c r="R235" s="246">
        <f>Q235*H235</f>
        <v>0.00040500000000000003</v>
      </c>
      <c r="S235" s="246">
        <v>0</v>
      </c>
      <c r="T235" s="247">
        <f>S235*H235</f>
        <v>0</v>
      </c>
      <c r="AR235" s="248" t="s">
        <v>303</v>
      </c>
      <c r="AT235" s="248" t="s">
        <v>473</v>
      </c>
      <c r="AU235" s="248" t="s">
        <v>92</v>
      </c>
      <c r="AY235" s="17" t="s">
        <v>147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7" t="s">
        <v>37</v>
      </c>
      <c r="BK235" s="249">
        <f>ROUND(I235*H235,1)</f>
        <v>0</v>
      </c>
      <c r="BL235" s="17" t="s">
        <v>268</v>
      </c>
      <c r="BM235" s="248" t="s">
        <v>1406</v>
      </c>
    </row>
    <row r="236" spans="2:51" s="12" customFormat="1" ht="12">
      <c r="B236" s="250"/>
      <c r="C236" s="251"/>
      <c r="D236" s="252" t="s">
        <v>270</v>
      </c>
      <c r="E236" s="253" t="s">
        <v>1</v>
      </c>
      <c r="F236" s="254" t="s">
        <v>1407</v>
      </c>
      <c r="G236" s="251"/>
      <c r="H236" s="255">
        <v>0.405</v>
      </c>
      <c r="I236" s="256"/>
      <c r="J236" s="251"/>
      <c r="K236" s="251"/>
      <c r="L236" s="257"/>
      <c r="M236" s="258"/>
      <c r="N236" s="259"/>
      <c r="O236" s="259"/>
      <c r="P236" s="259"/>
      <c r="Q236" s="259"/>
      <c r="R236" s="259"/>
      <c r="S236" s="259"/>
      <c r="T236" s="260"/>
      <c r="AT236" s="261" t="s">
        <v>270</v>
      </c>
      <c r="AU236" s="261" t="s">
        <v>92</v>
      </c>
      <c r="AV236" s="12" t="s">
        <v>92</v>
      </c>
      <c r="AW236" s="12" t="s">
        <v>36</v>
      </c>
      <c r="AX236" s="12" t="s">
        <v>37</v>
      </c>
      <c r="AY236" s="261" t="s">
        <v>147</v>
      </c>
    </row>
    <row r="237" spans="2:65" s="1" customFormat="1" ht="14.4" customHeight="1">
      <c r="B237" s="38"/>
      <c r="C237" s="237" t="s">
        <v>442</v>
      </c>
      <c r="D237" s="237" t="s">
        <v>263</v>
      </c>
      <c r="E237" s="238" t="s">
        <v>406</v>
      </c>
      <c r="F237" s="239" t="s">
        <v>407</v>
      </c>
      <c r="G237" s="240" t="s">
        <v>266</v>
      </c>
      <c r="H237" s="241">
        <v>27</v>
      </c>
      <c r="I237" s="242"/>
      <c r="J237" s="243">
        <f>ROUND(I237*H237,1)</f>
        <v>0</v>
      </c>
      <c r="K237" s="239" t="s">
        <v>267</v>
      </c>
      <c r="L237" s="43"/>
      <c r="M237" s="244" t="s">
        <v>1</v>
      </c>
      <c r="N237" s="245" t="s">
        <v>48</v>
      </c>
      <c r="O237" s="86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AR237" s="248" t="s">
        <v>268</v>
      </c>
      <c r="AT237" s="248" t="s">
        <v>263</v>
      </c>
      <c r="AU237" s="248" t="s">
        <v>92</v>
      </c>
      <c r="AY237" s="17" t="s">
        <v>147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37</v>
      </c>
      <c r="BK237" s="249">
        <f>ROUND(I237*H237,1)</f>
        <v>0</v>
      </c>
      <c r="BL237" s="17" t="s">
        <v>268</v>
      </c>
      <c r="BM237" s="248" t="s">
        <v>1408</v>
      </c>
    </row>
    <row r="238" spans="2:51" s="12" customFormat="1" ht="12">
      <c r="B238" s="250"/>
      <c r="C238" s="251"/>
      <c r="D238" s="252" t="s">
        <v>270</v>
      </c>
      <c r="E238" s="253" t="s">
        <v>1</v>
      </c>
      <c r="F238" s="254" t="s">
        <v>1409</v>
      </c>
      <c r="G238" s="251"/>
      <c r="H238" s="255">
        <v>27</v>
      </c>
      <c r="I238" s="256"/>
      <c r="J238" s="251"/>
      <c r="K238" s="251"/>
      <c r="L238" s="257"/>
      <c r="M238" s="258"/>
      <c r="N238" s="259"/>
      <c r="O238" s="259"/>
      <c r="P238" s="259"/>
      <c r="Q238" s="259"/>
      <c r="R238" s="259"/>
      <c r="S238" s="259"/>
      <c r="T238" s="260"/>
      <c r="AT238" s="261" t="s">
        <v>270</v>
      </c>
      <c r="AU238" s="261" t="s">
        <v>92</v>
      </c>
      <c r="AV238" s="12" t="s">
        <v>92</v>
      </c>
      <c r="AW238" s="12" t="s">
        <v>36</v>
      </c>
      <c r="AX238" s="12" t="s">
        <v>37</v>
      </c>
      <c r="AY238" s="261" t="s">
        <v>147</v>
      </c>
    </row>
    <row r="239" spans="2:65" s="1" customFormat="1" ht="21.6" customHeight="1">
      <c r="B239" s="38"/>
      <c r="C239" s="237" t="s">
        <v>446</v>
      </c>
      <c r="D239" s="237" t="s">
        <v>263</v>
      </c>
      <c r="E239" s="238" t="s">
        <v>411</v>
      </c>
      <c r="F239" s="239" t="s">
        <v>412</v>
      </c>
      <c r="G239" s="240" t="s">
        <v>266</v>
      </c>
      <c r="H239" s="241">
        <v>123.215</v>
      </c>
      <c r="I239" s="242"/>
      <c r="J239" s="243">
        <f>ROUND(I239*H239,1)</f>
        <v>0</v>
      </c>
      <c r="K239" s="239" t="s">
        <v>267</v>
      </c>
      <c r="L239" s="43"/>
      <c r="M239" s="244" t="s">
        <v>1</v>
      </c>
      <c r="N239" s="245" t="s">
        <v>48</v>
      </c>
      <c r="O239" s="86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AR239" s="248" t="s">
        <v>268</v>
      </c>
      <c r="AT239" s="248" t="s">
        <v>263</v>
      </c>
      <c r="AU239" s="248" t="s">
        <v>92</v>
      </c>
      <c r="AY239" s="17" t="s">
        <v>147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37</v>
      </c>
      <c r="BK239" s="249">
        <f>ROUND(I239*H239,1)</f>
        <v>0</v>
      </c>
      <c r="BL239" s="17" t="s">
        <v>268</v>
      </c>
      <c r="BM239" s="248" t="s">
        <v>1410</v>
      </c>
    </row>
    <row r="240" spans="2:51" s="12" customFormat="1" ht="12">
      <c r="B240" s="250"/>
      <c r="C240" s="251"/>
      <c r="D240" s="252" t="s">
        <v>270</v>
      </c>
      <c r="E240" s="253" t="s">
        <v>1</v>
      </c>
      <c r="F240" s="254" t="s">
        <v>1411</v>
      </c>
      <c r="G240" s="251"/>
      <c r="H240" s="255">
        <v>123.215</v>
      </c>
      <c r="I240" s="256"/>
      <c r="J240" s="251"/>
      <c r="K240" s="251"/>
      <c r="L240" s="257"/>
      <c r="M240" s="258"/>
      <c r="N240" s="259"/>
      <c r="O240" s="259"/>
      <c r="P240" s="259"/>
      <c r="Q240" s="259"/>
      <c r="R240" s="259"/>
      <c r="S240" s="259"/>
      <c r="T240" s="260"/>
      <c r="AT240" s="261" t="s">
        <v>270</v>
      </c>
      <c r="AU240" s="261" t="s">
        <v>92</v>
      </c>
      <c r="AV240" s="12" t="s">
        <v>92</v>
      </c>
      <c r="AW240" s="12" t="s">
        <v>36</v>
      </c>
      <c r="AX240" s="12" t="s">
        <v>37</v>
      </c>
      <c r="AY240" s="261" t="s">
        <v>147</v>
      </c>
    </row>
    <row r="241" spans="2:63" s="10" customFormat="1" ht="22.8" customHeight="1">
      <c r="B241" s="207"/>
      <c r="C241" s="208"/>
      <c r="D241" s="209" t="s">
        <v>82</v>
      </c>
      <c r="E241" s="235" t="s">
        <v>92</v>
      </c>
      <c r="F241" s="235" t="s">
        <v>417</v>
      </c>
      <c r="G241" s="208"/>
      <c r="H241" s="208"/>
      <c r="I241" s="211"/>
      <c r="J241" s="236">
        <f>BK241</f>
        <v>0</v>
      </c>
      <c r="K241" s="208"/>
      <c r="L241" s="213"/>
      <c r="M241" s="231"/>
      <c r="N241" s="232"/>
      <c r="O241" s="232"/>
      <c r="P241" s="233">
        <f>SUM(P242:P253)</f>
        <v>0</v>
      </c>
      <c r="Q241" s="232"/>
      <c r="R241" s="233">
        <f>SUM(R242:R253)</f>
        <v>3.693135329999999</v>
      </c>
      <c r="S241" s="232"/>
      <c r="T241" s="234">
        <f>SUM(T242:T253)</f>
        <v>0</v>
      </c>
      <c r="AR241" s="218" t="s">
        <v>37</v>
      </c>
      <c r="AT241" s="219" t="s">
        <v>82</v>
      </c>
      <c r="AU241" s="219" t="s">
        <v>37</v>
      </c>
      <c r="AY241" s="218" t="s">
        <v>147</v>
      </c>
      <c r="BK241" s="220">
        <f>SUM(BK242:BK253)</f>
        <v>0</v>
      </c>
    </row>
    <row r="242" spans="2:65" s="1" customFormat="1" ht="14.4" customHeight="1">
      <c r="B242" s="38"/>
      <c r="C242" s="237" t="s">
        <v>453</v>
      </c>
      <c r="D242" s="237" t="s">
        <v>263</v>
      </c>
      <c r="E242" s="238" t="s">
        <v>426</v>
      </c>
      <c r="F242" s="239" t="s">
        <v>427</v>
      </c>
      <c r="G242" s="240" t="s">
        <v>300</v>
      </c>
      <c r="H242" s="241">
        <v>1.634</v>
      </c>
      <c r="I242" s="242"/>
      <c r="J242" s="243">
        <f>ROUND(I242*H242,1)</f>
        <v>0</v>
      </c>
      <c r="K242" s="239" t="s">
        <v>267</v>
      </c>
      <c r="L242" s="43"/>
      <c r="M242" s="244" t="s">
        <v>1</v>
      </c>
      <c r="N242" s="245" t="s">
        <v>48</v>
      </c>
      <c r="O242" s="86"/>
      <c r="P242" s="246">
        <f>O242*H242</f>
        <v>0</v>
      </c>
      <c r="Q242" s="246">
        <v>2.25634</v>
      </c>
      <c r="R242" s="246">
        <f>Q242*H242</f>
        <v>3.6868595599999994</v>
      </c>
      <c r="S242" s="246">
        <v>0</v>
      </c>
      <c r="T242" s="247">
        <f>S242*H242</f>
        <v>0</v>
      </c>
      <c r="AR242" s="248" t="s">
        <v>268</v>
      </c>
      <c r="AT242" s="248" t="s">
        <v>263</v>
      </c>
      <c r="AU242" s="248" t="s">
        <v>92</v>
      </c>
      <c r="AY242" s="17" t="s">
        <v>147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7" t="s">
        <v>37</v>
      </c>
      <c r="BK242" s="249">
        <f>ROUND(I242*H242,1)</f>
        <v>0</v>
      </c>
      <c r="BL242" s="17" t="s">
        <v>268</v>
      </c>
      <c r="BM242" s="248" t="s">
        <v>1412</v>
      </c>
    </row>
    <row r="243" spans="2:51" s="14" customFormat="1" ht="12">
      <c r="B243" s="273"/>
      <c r="C243" s="274"/>
      <c r="D243" s="252" t="s">
        <v>270</v>
      </c>
      <c r="E243" s="275" t="s">
        <v>1</v>
      </c>
      <c r="F243" s="276" t="s">
        <v>429</v>
      </c>
      <c r="G243" s="274"/>
      <c r="H243" s="275" t="s">
        <v>1</v>
      </c>
      <c r="I243" s="277"/>
      <c r="J243" s="274"/>
      <c r="K243" s="274"/>
      <c r="L243" s="278"/>
      <c r="M243" s="279"/>
      <c r="N243" s="280"/>
      <c r="O243" s="280"/>
      <c r="P243" s="280"/>
      <c r="Q243" s="280"/>
      <c r="R243" s="280"/>
      <c r="S243" s="280"/>
      <c r="T243" s="281"/>
      <c r="AT243" s="282" t="s">
        <v>270</v>
      </c>
      <c r="AU243" s="282" t="s">
        <v>92</v>
      </c>
      <c r="AV243" s="14" t="s">
        <v>37</v>
      </c>
      <c r="AW243" s="14" t="s">
        <v>36</v>
      </c>
      <c r="AX243" s="14" t="s">
        <v>83</v>
      </c>
      <c r="AY243" s="282" t="s">
        <v>147</v>
      </c>
    </row>
    <row r="244" spans="2:51" s="14" customFormat="1" ht="12">
      <c r="B244" s="273"/>
      <c r="C244" s="274"/>
      <c r="D244" s="252" t="s">
        <v>270</v>
      </c>
      <c r="E244" s="275" t="s">
        <v>1</v>
      </c>
      <c r="F244" s="276" t="s">
        <v>430</v>
      </c>
      <c r="G244" s="274"/>
      <c r="H244" s="275" t="s">
        <v>1</v>
      </c>
      <c r="I244" s="277"/>
      <c r="J244" s="274"/>
      <c r="K244" s="274"/>
      <c r="L244" s="278"/>
      <c r="M244" s="279"/>
      <c r="N244" s="280"/>
      <c r="O244" s="280"/>
      <c r="P244" s="280"/>
      <c r="Q244" s="280"/>
      <c r="R244" s="280"/>
      <c r="S244" s="280"/>
      <c r="T244" s="281"/>
      <c r="AT244" s="282" t="s">
        <v>270</v>
      </c>
      <c r="AU244" s="282" t="s">
        <v>92</v>
      </c>
      <c r="AV244" s="14" t="s">
        <v>37</v>
      </c>
      <c r="AW244" s="14" t="s">
        <v>36</v>
      </c>
      <c r="AX244" s="14" t="s">
        <v>83</v>
      </c>
      <c r="AY244" s="282" t="s">
        <v>147</v>
      </c>
    </row>
    <row r="245" spans="2:51" s="12" customFormat="1" ht="12">
      <c r="B245" s="250"/>
      <c r="C245" s="251"/>
      <c r="D245" s="252" t="s">
        <v>270</v>
      </c>
      <c r="E245" s="253" t="s">
        <v>1</v>
      </c>
      <c r="F245" s="254" t="s">
        <v>1413</v>
      </c>
      <c r="G245" s="251"/>
      <c r="H245" s="255">
        <v>0.408</v>
      </c>
      <c r="I245" s="256"/>
      <c r="J245" s="251"/>
      <c r="K245" s="251"/>
      <c r="L245" s="257"/>
      <c r="M245" s="258"/>
      <c r="N245" s="259"/>
      <c r="O245" s="259"/>
      <c r="P245" s="259"/>
      <c r="Q245" s="259"/>
      <c r="R245" s="259"/>
      <c r="S245" s="259"/>
      <c r="T245" s="260"/>
      <c r="AT245" s="261" t="s">
        <v>270</v>
      </c>
      <c r="AU245" s="261" t="s">
        <v>92</v>
      </c>
      <c r="AV245" s="12" t="s">
        <v>92</v>
      </c>
      <c r="AW245" s="12" t="s">
        <v>36</v>
      </c>
      <c r="AX245" s="12" t="s">
        <v>83</v>
      </c>
      <c r="AY245" s="261" t="s">
        <v>147</v>
      </c>
    </row>
    <row r="246" spans="2:51" s="14" customFormat="1" ht="12">
      <c r="B246" s="273"/>
      <c r="C246" s="274"/>
      <c r="D246" s="252" t="s">
        <v>270</v>
      </c>
      <c r="E246" s="275" t="s">
        <v>1</v>
      </c>
      <c r="F246" s="276" t="s">
        <v>1414</v>
      </c>
      <c r="G246" s="274"/>
      <c r="H246" s="275" t="s">
        <v>1</v>
      </c>
      <c r="I246" s="277"/>
      <c r="J246" s="274"/>
      <c r="K246" s="274"/>
      <c r="L246" s="278"/>
      <c r="M246" s="279"/>
      <c r="N246" s="280"/>
      <c r="O246" s="280"/>
      <c r="P246" s="280"/>
      <c r="Q246" s="280"/>
      <c r="R246" s="280"/>
      <c r="S246" s="280"/>
      <c r="T246" s="281"/>
      <c r="AT246" s="282" t="s">
        <v>270</v>
      </c>
      <c r="AU246" s="282" t="s">
        <v>92</v>
      </c>
      <c r="AV246" s="14" t="s">
        <v>37</v>
      </c>
      <c r="AW246" s="14" t="s">
        <v>36</v>
      </c>
      <c r="AX246" s="14" t="s">
        <v>83</v>
      </c>
      <c r="AY246" s="282" t="s">
        <v>147</v>
      </c>
    </row>
    <row r="247" spans="2:51" s="12" customFormat="1" ht="12">
      <c r="B247" s="250"/>
      <c r="C247" s="251"/>
      <c r="D247" s="252" t="s">
        <v>270</v>
      </c>
      <c r="E247" s="253" t="s">
        <v>1</v>
      </c>
      <c r="F247" s="254" t="s">
        <v>1415</v>
      </c>
      <c r="G247" s="251"/>
      <c r="H247" s="255">
        <v>1.226</v>
      </c>
      <c r="I247" s="256"/>
      <c r="J247" s="251"/>
      <c r="K247" s="251"/>
      <c r="L247" s="257"/>
      <c r="M247" s="258"/>
      <c r="N247" s="259"/>
      <c r="O247" s="259"/>
      <c r="P247" s="259"/>
      <c r="Q247" s="259"/>
      <c r="R247" s="259"/>
      <c r="S247" s="259"/>
      <c r="T247" s="260"/>
      <c r="AT247" s="261" t="s">
        <v>270</v>
      </c>
      <c r="AU247" s="261" t="s">
        <v>92</v>
      </c>
      <c r="AV247" s="12" t="s">
        <v>92</v>
      </c>
      <c r="AW247" s="12" t="s">
        <v>36</v>
      </c>
      <c r="AX247" s="12" t="s">
        <v>83</v>
      </c>
      <c r="AY247" s="261" t="s">
        <v>147</v>
      </c>
    </row>
    <row r="248" spans="2:51" s="13" customFormat="1" ht="12">
      <c r="B248" s="262"/>
      <c r="C248" s="263"/>
      <c r="D248" s="252" t="s">
        <v>270</v>
      </c>
      <c r="E248" s="264" t="s">
        <v>1</v>
      </c>
      <c r="F248" s="265" t="s">
        <v>272</v>
      </c>
      <c r="G248" s="263"/>
      <c r="H248" s="266">
        <v>1.634</v>
      </c>
      <c r="I248" s="267"/>
      <c r="J248" s="263"/>
      <c r="K248" s="263"/>
      <c r="L248" s="268"/>
      <c r="M248" s="269"/>
      <c r="N248" s="270"/>
      <c r="O248" s="270"/>
      <c r="P248" s="270"/>
      <c r="Q248" s="270"/>
      <c r="R248" s="270"/>
      <c r="S248" s="270"/>
      <c r="T248" s="271"/>
      <c r="AT248" s="272" t="s">
        <v>270</v>
      </c>
      <c r="AU248" s="272" t="s">
        <v>92</v>
      </c>
      <c r="AV248" s="13" t="s">
        <v>268</v>
      </c>
      <c r="AW248" s="13" t="s">
        <v>36</v>
      </c>
      <c r="AX248" s="13" t="s">
        <v>37</v>
      </c>
      <c r="AY248" s="272" t="s">
        <v>147</v>
      </c>
    </row>
    <row r="249" spans="2:65" s="1" customFormat="1" ht="14.4" customHeight="1">
      <c r="B249" s="38"/>
      <c r="C249" s="237" t="s">
        <v>460</v>
      </c>
      <c r="D249" s="237" t="s">
        <v>263</v>
      </c>
      <c r="E249" s="238" t="s">
        <v>437</v>
      </c>
      <c r="F249" s="239" t="s">
        <v>438</v>
      </c>
      <c r="G249" s="240" t="s">
        <v>266</v>
      </c>
      <c r="H249" s="241">
        <v>2.333</v>
      </c>
      <c r="I249" s="242"/>
      <c r="J249" s="243">
        <f>ROUND(I249*H249,1)</f>
        <v>0</v>
      </c>
      <c r="K249" s="239" t="s">
        <v>267</v>
      </c>
      <c r="L249" s="43"/>
      <c r="M249" s="244" t="s">
        <v>1</v>
      </c>
      <c r="N249" s="245" t="s">
        <v>48</v>
      </c>
      <c r="O249" s="86"/>
      <c r="P249" s="246">
        <f>O249*H249</f>
        <v>0</v>
      </c>
      <c r="Q249" s="246">
        <v>0.00269</v>
      </c>
      <c r="R249" s="246">
        <f>Q249*H249</f>
        <v>0.006275770000000001</v>
      </c>
      <c r="S249" s="246">
        <v>0</v>
      </c>
      <c r="T249" s="247">
        <f>S249*H249</f>
        <v>0</v>
      </c>
      <c r="AR249" s="248" t="s">
        <v>268</v>
      </c>
      <c r="AT249" s="248" t="s">
        <v>263</v>
      </c>
      <c r="AU249" s="248" t="s">
        <v>92</v>
      </c>
      <c r="AY249" s="17" t="s">
        <v>147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7" t="s">
        <v>37</v>
      </c>
      <c r="BK249" s="249">
        <f>ROUND(I249*H249,1)</f>
        <v>0</v>
      </c>
      <c r="BL249" s="17" t="s">
        <v>268</v>
      </c>
      <c r="BM249" s="248" t="s">
        <v>1416</v>
      </c>
    </row>
    <row r="250" spans="2:51" s="12" customFormat="1" ht="12">
      <c r="B250" s="250"/>
      <c r="C250" s="251"/>
      <c r="D250" s="252" t="s">
        <v>270</v>
      </c>
      <c r="E250" s="253" t="s">
        <v>1</v>
      </c>
      <c r="F250" s="254" t="s">
        <v>1417</v>
      </c>
      <c r="G250" s="251"/>
      <c r="H250" s="255">
        <v>2.333</v>
      </c>
      <c r="I250" s="256"/>
      <c r="J250" s="251"/>
      <c r="K250" s="251"/>
      <c r="L250" s="257"/>
      <c r="M250" s="258"/>
      <c r="N250" s="259"/>
      <c r="O250" s="259"/>
      <c r="P250" s="259"/>
      <c r="Q250" s="259"/>
      <c r="R250" s="259"/>
      <c r="S250" s="259"/>
      <c r="T250" s="260"/>
      <c r="AT250" s="261" t="s">
        <v>270</v>
      </c>
      <c r="AU250" s="261" t="s">
        <v>92</v>
      </c>
      <c r="AV250" s="12" t="s">
        <v>92</v>
      </c>
      <c r="AW250" s="12" t="s">
        <v>36</v>
      </c>
      <c r="AX250" s="12" t="s">
        <v>83</v>
      </c>
      <c r="AY250" s="261" t="s">
        <v>147</v>
      </c>
    </row>
    <row r="251" spans="2:51" s="13" customFormat="1" ht="12">
      <c r="B251" s="262"/>
      <c r="C251" s="263"/>
      <c r="D251" s="252" t="s">
        <v>270</v>
      </c>
      <c r="E251" s="264" t="s">
        <v>150</v>
      </c>
      <c r="F251" s="265" t="s">
        <v>272</v>
      </c>
      <c r="G251" s="263"/>
      <c r="H251" s="266">
        <v>2.333</v>
      </c>
      <c r="I251" s="267"/>
      <c r="J251" s="263"/>
      <c r="K251" s="263"/>
      <c r="L251" s="268"/>
      <c r="M251" s="269"/>
      <c r="N251" s="270"/>
      <c r="O251" s="270"/>
      <c r="P251" s="270"/>
      <c r="Q251" s="270"/>
      <c r="R251" s="270"/>
      <c r="S251" s="270"/>
      <c r="T251" s="271"/>
      <c r="AT251" s="272" t="s">
        <v>270</v>
      </c>
      <c r="AU251" s="272" t="s">
        <v>92</v>
      </c>
      <c r="AV251" s="13" t="s">
        <v>268</v>
      </c>
      <c r="AW251" s="13" t="s">
        <v>36</v>
      </c>
      <c r="AX251" s="13" t="s">
        <v>37</v>
      </c>
      <c r="AY251" s="272" t="s">
        <v>147</v>
      </c>
    </row>
    <row r="252" spans="2:65" s="1" customFormat="1" ht="21.6" customHeight="1">
      <c r="B252" s="38"/>
      <c r="C252" s="237" t="s">
        <v>467</v>
      </c>
      <c r="D252" s="237" t="s">
        <v>263</v>
      </c>
      <c r="E252" s="238" t="s">
        <v>443</v>
      </c>
      <c r="F252" s="239" t="s">
        <v>444</v>
      </c>
      <c r="G252" s="240" t="s">
        <v>266</v>
      </c>
      <c r="H252" s="241">
        <v>2.333</v>
      </c>
      <c r="I252" s="242"/>
      <c r="J252" s="243">
        <f>ROUND(I252*H252,1)</f>
        <v>0</v>
      </c>
      <c r="K252" s="239" t="s">
        <v>267</v>
      </c>
      <c r="L252" s="43"/>
      <c r="M252" s="244" t="s">
        <v>1</v>
      </c>
      <c r="N252" s="245" t="s">
        <v>48</v>
      </c>
      <c r="O252" s="86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AR252" s="248" t="s">
        <v>268</v>
      </c>
      <c r="AT252" s="248" t="s">
        <v>263</v>
      </c>
      <c r="AU252" s="248" t="s">
        <v>92</v>
      </c>
      <c r="AY252" s="17" t="s">
        <v>147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37</v>
      </c>
      <c r="BK252" s="249">
        <f>ROUND(I252*H252,1)</f>
        <v>0</v>
      </c>
      <c r="BL252" s="17" t="s">
        <v>268</v>
      </c>
      <c r="BM252" s="248" t="s">
        <v>1418</v>
      </c>
    </row>
    <row r="253" spans="2:51" s="12" customFormat="1" ht="12">
      <c r="B253" s="250"/>
      <c r="C253" s="251"/>
      <c r="D253" s="252" t="s">
        <v>270</v>
      </c>
      <c r="E253" s="253" t="s">
        <v>1</v>
      </c>
      <c r="F253" s="254" t="s">
        <v>150</v>
      </c>
      <c r="G253" s="251"/>
      <c r="H253" s="255">
        <v>2.333</v>
      </c>
      <c r="I253" s="256"/>
      <c r="J253" s="251"/>
      <c r="K253" s="251"/>
      <c r="L253" s="257"/>
      <c r="M253" s="258"/>
      <c r="N253" s="259"/>
      <c r="O253" s="259"/>
      <c r="P253" s="259"/>
      <c r="Q253" s="259"/>
      <c r="R253" s="259"/>
      <c r="S253" s="259"/>
      <c r="T253" s="260"/>
      <c r="AT253" s="261" t="s">
        <v>270</v>
      </c>
      <c r="AU253" s="261" t="s">
        <v>92</v>
      </c>
      <c r="AV253" s="12" t="s">
        <v>92</v>
      </c>
      <c r="AW253" s="12" t="s">
        <v>36</v>
      </c>
      <c r="AX253" s="12" t="s">
        <v>37</v>
      </c>
      <c r="AY253" s="261" t="s">
        <v>147</v>
      </c>
    </row>
    <row r="254" spans="2:63" s="10" customFormat="1" ht="22.8" customHeight="1">
      <c r="B254" s="207"/>
      <c r="C254" s="208"/>
      <c r="D254" s="209" t="s">
        <v>82</v>
      </c>
      <c r="E254" s="235" t="s">
        <v>278</v>
      </c>
      <c r="F254" s="235" t="s">
        <v>452</v>
      </c>
      <c r="G254" s="208"/>
      <c r="H254" s="208"/>
      <c r="I254" s="211"/>
      <c r="J254" s="236">
        <f>BK254</f>
        <v>0</v>
      </c>
      <c r="K254" s="208"/>
      <c r="L254" s="213"/>
      <c r="M254" s="231"/>
      <c r="N254" s="232"/>
      <c r="O254" s="232"/>
      <c r="P254" s="233">
        <f>SUM(P255:P260)</f>
        <v>0</v>
      </c>
      <c r="Q254" s="232"/>
      <c r="R254" s="233">
        <f>SUM(R255:R260)</f>
        <v>2.0087</v>
      </c>
      <c r="S254" s="232"/>
      <c r="T254" s="234">
        <f>SUM(T255:T260)</f>
        <v>0</v>
      </c>
      <c r="AR254" s="218" t="s">
        <v>37</v>
      </c>
      <c r="AT254" s="219" t="s">
        <v>82</v>
      </c>
      <c r="AU254" s="219" t="s">
        <v>37</v>
      </c>
      <c r="AY254" s="218" t="s">
        <v>147</v>
      </c>
      <c r="BK254" s="220">
        <f>SUM(BK255:BK260)</f>
        <v>0</v>
      </c>
    </row>
    <row r="255" spans="2:65" s="1" customFormat="1" ht="21.6" customHeight="1">
      <c r="B255" s="38"/>
      <c r="C255" s="237" t="s">
        <v>472</v>
      </c>
      <c r="D255" s="237" t="s">
        <v>263</v>
      </c>
      <c r="E255" s="238" t="s">
        <v>1419</v>
      </c>
      <c r="F255" s="239" t="s">
        <v>1420</v>
      </c>
      <c r="G255" s="240" t="s">
        <v>421</v>
      </c>
      <c r="H255" s="241">
        <v>5</v>
      </c>
      <c r="I255" s="242"/>
      <c r="J255" s="243">
        <f>ROUND(I255*H255,1)</f>
        <v>0</v>
      </c>
      <c r="K255" s="239" t="s">
        <v>267</v>
      </c>
      <c r="L255" s="43"/>
      <c r="M255" s="244" t="s">
        <v>1</v>
      </c>
      <c r="N255" s="245" t="s">
        <v>48</v>
      </c>
      <c r="O255" s="86"/>
      <c r="P255" s="246">
        <f>O255*H255</f>
        <v>0</v>
      </c>
      <c r="Q255" s="246">
        <v>0.45774</v>
      </c>
      <c r="R255" s="246">
        <f>Q255*H255</f>
        <v>2.2887</v>
      </c>
      <c r="S255" s="246">
        <v>0</v>
      </c>
      <c r="T255" s="247">
        <f>S255*H255</f>
        <v>0</v>
      </c>
      <c r="AR255" s="248" t="s">
        <v>268</v>
      </c>
      <c r="AT255" s="248" t="s">
        <v>263</v>
      </c>
      <c r="AU255" s="248" t="s">
        <v>92</v>
      </c>
      <c r="AY255" s="17" t="s">
        <v>147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17" t="s">
        <v>37</v>
      </c>
      <c r="BK255" s="249">
        <f>ROUND(I255*H255,1)</f>
        <v>0</v>
      </c>
      <c r="BL255" s="17" t="s">
        <v>268</v>
      </c>
      <c r="BM255" s="248" t="s">
        <v>1421</v>
      </c>
    </row>
    <row r="256" spans="2:51" s="12" customFormat="1" ht="12">
      <c r="B256" s="250"/>
      <c r="C256" s="251"/>
      <c r="D256" s="252" t="s">
        <v>270</v>
      </c>
      <c r="E256" s="253" t="s">
        <v>1280</v>
      </c>
      <c r="F256" s="254" t="s">
        <v>1422</v>
      </c>
      <c r="G256" s="251"/>
      <c r="H256" s="255">
        <v>5</v>
      </c>
      <c r="I256" s="256"/>
      <c r="J256" s="251"/>
      <c r="K256" s="251"/>
      <c r="L256" s="257"/>
      <c r="M256" s="258"/>
      <c r="N256" s="259"/>
      <c r="O256" s="259"/>
      <c r="P256" s="259"/>
      <c r="Q256" s="259"/>
      <c r="R256" s="259"/>
      <c r="S256" s="259"/>
      <c r="T256" s="260"/>
      <c r="AT256" s="261" t="s">
        <v>270</v>
      </c>
      <c r="AU256" s="261" t="s">
        <v>92</v>
      </c>
      <c r="AV256" s="12" t="s">
        <v>92</v>
      </c>
      <c r="AW256" s="12" t="s">
        <v>36</v>
      </c>
      <c r="AX256" s="12" t="s">
        <v>37</v>
      </c>
      <c r="AY256" s="261" t="s">
        <v>147</v>
      </c>
    </row>
    <row r="257" spans="2:65" s="1" customFormat="1" ht="21.6" customHeight="1">
      <c r="B257" s="38"/>
      <c r="C257" s="294" t="s">
        <v>482</v>
      </c>
      <c r="D257" s="294" t="s">
        <v>473</v>
      </c>
      <c r="E257" s="295" t="s">
        <v>1423</v>
      </c>
      <c r="F257" s="296" t="s">
        <v>1424</v>
      </c>
      <c r="G257" s="297" t="s">
        <v>516</v>
      </c>
      <c r="H257" s="298">
        <v>-10</v>
      </c>
      <c r="I257" s="299"/>
      <c r="J257" s="300">
        <f>ROUND(I257*H257,1)</f>
        <v>0</v>
      </c>
      <c r="K257" s="296" t="s">
        <v>267</v>
      </c>
      <c r="L257" s="301"/>
      <c r="M257" s="302" t="s">
        <v>1</v>
      </c>
      <c r="N257" s="303" t="s">
        <v>48</v>
      </c>
      <c r="O257" s="86"/>
      <c r="P257" s="246">
        <f>O257*H257</f>
        <v>0</v>
      </c>
      <c r="Q257" s="246">
        <v>0.156</v>
      </c>
      <c r="R257" s="246">
        <f>Q257*H257</f>
        <v>-1.56</v>
      </c>
      <c r="S257" s="246">
        <v>0</v>
      </c>
      <c r="T257" s="247">
        <f>S257*H257</f>
        <v>0</v>
      </c>
      <c r="AR257" s="248" t="s">
        <v>303</v>
      </c>
      <c r="AT257" s="248" t="s">
        <v>473</v>
      </c>
      <c r="AU257" s="248" t="s">
        <v>92</v>
      </c>
      <c r="AY257" s="17" t="s">
        <v>147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37</v>
      </c>
      <c r="BK257" s="249">
        <f>ROUND(I257*H257,1)</f>
        <v>0</v>
      </c>
      <c r="BL257" s="17" t="s">
        <v>268</v>
      </c>
      <c r="BM257" s="248" t="s">
        <v>1425</v>
      </c>
    </row>
    <row r="258" spans="2:51" s="12" customFormat="1" ht="12">
      <c r="B258" s="250"/>
      <c r="C258" s="251"/>
      <c r="D258" s="252" t="s">
        <v>270</v>
      </c>
      <c r="E258" s="253" t="s">
        <v>1</v>
      </c>
      <c r="F258" s="254" t="s">
        <v>1426</v>
      </c>
      <c r="G258" s="251"/>
      <c r="H258" s="255">
        <v>-10</v>
      </c>
      <c r="I258" s="256"/>
      <c r="J258" s="251"/>
      <c r="K258" s="251"/>
      <c r="L258" s="257"/>
      <c r="M258" s="258"/>
      <c r="N258" s="259"/>
      <c r="O258" s="259"/>
      <c r="P258" s="259"/>
      <c r="Q258" s="259"/>
      <c r="R258" s="259"/>
      <c r="S258" s="259"/>
      <c r="T258" s="260"/>
      <c r="AT258" s="261" t="s">
        <v>270</v>
      </c>
      <c r="AU258" s="261" t="s">
        <v>92</v>
      </c>
      <c r="AV258" s="12" t="s">
        <v>92</v>
      </c>
      <c r="AW258" s="12" t="s">
        <v>36</v>
      </c>
      <c r="AX258" s="12" t="s">
        <v>37</v>
      </c>
      <c r="AY258" s="261" t="s">
        <v>147</v>
      </c>
    </row>
    <row r="259" spans="2:65" s="1" customFormat="1" ht="21.6" customHeight="1">
      <c r="B259" s="38"/>
      <c r="C259" s="294" t="s">
        <v>493</v>
      </c>
      <c r="D259" s="294" t="s">
        <v>473</v>
      </c>
      <c r="E259" s="295" t="s">
        <v>1427</v>
      </c>
      <c r="F259" s="296" t="s">
        <v>1428</v>
      </c>
      <c r="G259" s="297" t="s">
        <v>516</v>
      </c>
      <c r="H259" s="298">
        <v>10</v>
      </c>
      <c r="I259" s="299"/>
      <c r="J259" s="300">
        <f>ROUND(I259*H259,1)</f>
        <v>0</v>
      </c>
      <c r="K259" s="296" t="s">
        <v>1</v>
      </c>
      <c r="L259" s="301"/>
      <c r="M259" s="302" t="s">
        <v>1</v>
      </c>
      <c r="N259" s="303" t="s">
        <v>48</v>
      </c>
      <c r="O259" s="86"/>
      <c r="P259" s="246">
        <f>O259*H259</f>
        <v>0</v>
      </c>
      <c r="Q259" s="246">
        <v>0.128</v>
      </c>
      <c r="R259" s="246">
        <f>Q259*H259</f>
        <v>1.28</v>
      </c>
      <c r="S259" s="246">
        <v>0</v>
      </c>
      <c r="T259" s="247">
        <f>S259*H259</f>
        <v>0</v>
      </c>
      <c r="AR259" s="248" t="s">
        <v>303</v>
      </c>
      <c r="AT259" s="248" t="s">
        <v>473</v>
      </c>
      <c r="AU259" s="248" t="s">
        <v>92</v>
      </c>
      <c r="AY259" s="17" t="s">
        <v>147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7" t="s">
        <v>37</v>
      </c>
      <c r="BK259" s="249">
        <f>ROUND(I259*H259,1)</f>
        <v>0</v>
      </c>
      <c r="BL259" s="17" t="s">
        <v>268</v>
      </c>
      <c r="BM259" s="248" t="s">
        <v>1429</v>
      </c>
    </row>
    <row r="260" spans="2:51" s="12" customFormat="1" ht="12">
      <c r="B260" s="250"/>
      <c r="C260" s="251"/>
      <c r="D260" s="252" t="s">
        <v>270</v>
      </c>
      <c r="E260" s="253" t="s">
        <v>1</v>
      </c>
      <c r="F260" s="254" t="s">
        <v>1430</v>
      </c>
      <c r="G260" s="251"/>
      <c r="H260" s="255">
        <v>10</v>
      </c>
      <c r="I260" s="256"/>
      <c r="J260" s="251"/>
      <c r="K260" s="251"/>
      <c r="L260" s="257"/>
      <c r="M260" s="258"/>
      <c r="N260" s="259"/>
      <c r="O260" s="259"/>
      <c r="P260" s="259"/>
      <c r="Q260" s="259"/>
      <c r="R260" s="259"/>
      <c r="S260" s="259"/>
      <c r="T260" s="260"/>
      <c r="AT260" s="261" t="s">
        <v>270</v>
      </c>
      <c r="AU260" s="261" t="s">
        <v>92</v>
      </c>
      <c r="AV260" s="12" t="s">
        <v>92</v>
      </c>
      <c r="AW260" s="12" t="s">
        <v>36</v>
      </c>
      <c r="AX260" s="12" t="s">
        <v>37</v>
      </c>
      <c r="AY260" s="261" t="s">
        <v>147</v>
      </c>
    </row>
    <row r="261" spans="2:63" s="10" customFormat="1" ht="22.8" customHeight="1">
      <c r="B261" s="207"/>
      <c r="C261" s="208"/>
      <c r="D261" s="209" t="s">
        <v>82</v>
      </c>
      <c r="E261" s="235" t="s">
        <v>268</v>
      </c>
      <c r="F261" s="235" t="s">
        <v>481</v>
      </c>
      <c r="G261" s="208"/>
      <c r="H261" s="208"/>
      <c r="I261" s="211"/>
      <c r="J261" s="236">
        <f>BK261</f>
        <v>0</v>
      </c>
      <c r="K261" s="208"/>
      <c r="L261" s="213"/>
      <c r="M261" s="231"/>
      <c r="N261" s="232"/>
      <c r="O261" s="232"/>
      <c r="P261" s="233">
        <f>SUM(P262:P297)</f>
        <v>0</v>
      </c>
      <c r="Q261" s="232"/>
      <c r="R261" s="233">
        <f>SUM(R262:R297)</f>
        <v>8.31817433</v>
      </c>
      <c r="S261" s="232"/>
      <c r="T261" s="234">
        <f>SUM(T262:T297)</f>
        <v>0</v>
      </c>
      <c r="AR261" s="218" t="s">
        <v>37</v>
      </c>
      <c r="AT261" s="219" t="s">
        <v>82</v>
      </c>
      <c r="AU261" s="219" t="s">
        <v>37</v>
      </c>
      <c r="AY261" s="218" t="s">
        <v>147</v>
      </c>
      <c r="BK261" s="220">
        <f>SUM(BK262:BK297)</f>
        <v>0</v>
      </c>
    </row>
    <row r="262" spans="2:65" s="1" customFormat="1" ht="21.6" customHeight="1">
      <c r="B262" s="38"/>
      <c r="C262" s="237" t="s">
        <v>499</v>
      </c>
      <c r="D262" s="237" t="s">
        <v>263</v>
      </c>
      <c r="E262" s="238" t="s">
        <v>483</v>
      </c>
      <c r="F262" s="239" t="s">
        <v>484</v>
      </c>
      <c r="G262" s="240" t="s">
        <v>300</v>
      </c>
      <c r="H262" s="241">
        <v>0.426</v>
      </c>
      <c r="I262" s="242"/>
      <c r="J262" s="243">
        <f>ROUND(I262*H262,1)</f>
        <v>0</v>
      </c>
      <c r="K262" s="239" t="s">
        <v>267</v>
      </c>
      <c r="L262" s="43"/>
      <c r="M262" s="244" t="s">
        <v>1</v>
      </c>
      <c r="N262" s="245" t="s">
        <v>48</v>
      </c>
      <c r="O262" s="86"/>
      <c r="P262" s="246">
        <f>O262*H262</f>
        <v>0</v>
      </c>
      <c r="Q262" s="246">
        <v>2.25642</v>
      </c>
      <c r="R262" s="246">
        <f>Q262*H262</f>
        <v>0.9612349199999999</v>
      </c>
      <c r="S262" s="246">
        <v>0</v>
      </c>
      <c r="T262" s="247">
        <f>S262*H262</f>
        <v>0</v>
      </c>
      <c r="AR262" s="248" t="s">
        <v>268</v>
      </c>
      <c r="AT262" s="248" t="s">
        <v>263</v>
      </c>
      <c r="AU262" s="248" t="s">
        <v>92</v>
      </c>
      <c r="AY262" s="17" t="s">
        <v>147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37</v>
      </c>
      <c r="BK262" s="249">
        <f>ROUND(I262*H262,1)</f>
        <v>0</v>
      </c>
      <c r="BL262" s="17" t="s">
        <v>268</v>
      </c>
      <c r="BM262" s="248" t="s">
        <v>1431</v>
      </c>
    </row>
    <row r="263" spans="2:51" s="14" customFormat="1" ht="12">
      <c r="B263" s="273"/>
      <c r="C263" s="274"/>
      <c r="D263" s="252" t="s">
        <v>270</v>
      </c>
      <c r="E263" s="275" t="s">
        <v>1</v>
      </c>
      <c r="F263" s="276" t="s">
        <v>486</v>
      </c>
      <c r="G263" s="274"/>
      <c r="H263" s="275" t="s">
        <v>1</v>
      </c>
      <c r="I263" s="277"/>
      <c r="J263" s="274"/>
      <c r="K263" s="274"/>
      <c r="L263" s="278"/>
      <c r="M263" s="279"/>
      <c r="N263" s="280"/>
      <c r="O263" s="280"/>
      <c r="P263" s="280"/>
      <c r="Q263" s="280"/>
      <c r="R263" s="280"/>
      <c r="S263" s="280"/>
      <c r="T263" s="281"/>
      <c r="AT263" s="282" t="s">
        <v>270</v>
      </c>
      <c r="AU263" s="282" t="s">
        <v>92</v>
      </c>
      <c r="AV263" s="14" t="s">
        <v>37</v>
      </c>
      <c r="AW263" s="14" t="s">
        <v>36</v>
      </c>
      <c r="AX263" s="14" t="s">
        <v>83</v>
      </c>
      <c r="AY263" s="282" t="s">
        <v>147</v>
      </c>
    </row>
    <row r="264" spans="2:51" s="12" customFormat="1" ht="12">
      <c r="B264" s="250"/>
      <c r="C264" s="251"/>
      <c r="D264" s="252" t="s">
        <v>270</v>
      </c>
      <c r="E264" s="253" t="s">
        <v>1</v>
      </c>
      <c r="F264" s="254" t="s">
        <v>1432</v>
      </c>
      <c r="G264" s="251"/>
      <c r="H264" s="255">
        <v>3.046</v>
      </c>
      <c r="I264" s="256"/>
      <c r="J264" s="251"/>
      <c r="K264" s="251"/>
      <c r="L264" s="257"/>
      <c r="M264" s="258"/>
      <c r="N264" s="259"/>
      <c r="O264" s="259"/>
      <c r="P264" s="259"/>
      <c r="Q264" s="259"/>
      <c r="R264" s="259"/>
      <c r="S264" s="259"/>
      <c r="T264" s="260"/>
      <c r="AT264" s="261" t="s">
        <v>270</v>
      </c>
      <c r="AU264" s="261" t="s">
        <v>92</v>
      </c>
      <c r="AV264" s="12" t="s">
        <v>92</v>
      </c>
      <c r="AW264" s="12" t="s">
        <v>36</v>
      </c>
      <c r="AX264" s="12" t="s">
        <v>83</v>
      </c>
      <c r="AY264" s="261" t="s">
        <v>147</v>
      </c>
    </row>
    <row r="265" spans="2:51" s="13" customFormat="1" ht="12">
      <c r="B265" s="262"/>
      <c r="C265" s="263"/>
      <c r="D265" s="252" t="s">
        <v>270</v>
      </c>
      <c r="E265" s="264" t="s">
        <v>212</v>
      </c>
      <c r="F265" s="265" t="s">
        <v>272</v>
      </c>
      <c r="G265" s="263"/>
      <c r="H265" s="266">
        <v>3.046</v>
      </c>
      <c r="I265" s="267"/>
      <c r="J265" s="263"/>
      <c r="K265" s="263"/>
      <c r="L265" s="268"/>
      <c r="M265" s="269"/>
      <c r="N265" s="270"/>
      <c r="O265" s="270"/>
      <c r="P265" s="270"/>
      <c r="Q265" s="270"/>
      <c r="R265" s="270"/>
      <c r="S265" s="270"/>
      <c r="T265" s="271"/>
      <c r="AT265" s="272" t="s">
        <v>270</v>
      </c>
      <c r="AU265" s="272" t="s">
        <v>92</v>
      </c>
      <c r="AV265" s="13" t="s">
        <v>268</v>
      </c>
      <c r="AW265" s="13" t="s">
        <v>36</v>
      </c>
      <c r="AX265" s="13" t="s">
        <v>83</v>
      </c>
      <c r="AY265" s="272" t="s">
        <v>147</v>
      </c>
    </row>
    <row r="266" spans="2:51" s="12" customFormat="1" ht="12">
      <c r="B266" s="250"/>
      <c r="C266" s="251"/>
      <c r="D266" s="252" t="s">
        <v>270</v>
      </c>
      <c r="E266" s="253" t="s">
        <v>1</v>
      </c>
      <c r="F266" s="254" t="s">
        <v>492</v>
      </c>
      <c r="G266" s="251"/>
      <c r="H266" s="255">
        <v>0.426</v>
      </c>
      <c r="I266" s="256"/>
      <c r="J266" s="251"/>
      <c r="K266" s="251"/>
      <c r="L266" s="257"/>
      <c r="M266" s="258"/>
      <c r="N266" s="259"/>
      <c r="O266" s="259"/>
      <c r="P266" s="259"/>
      <c r="Q266" s="259"/>
      <c r="R266" s="259"/>
      <c r="S266" s="259"/>
      <c r="T266" s="260"/>
      <c r="AT266" s="261" t="s">
        <v>270</v>
      </c>
      <c r="AU266" s="261" t="s">
        <v>92</v>
      </c>
      <c r="AV266" s="12" t="s">
        <v>92</v>
      </c>
      <c r="AW266" s="12" t="s">
        <v>36</v>
      </c>
      <c r="AX266" s="12" t="s">
        <v>37</v>
      </c>
      <c r="AY266" s="261" t="s">
        <v>147</v>
      </c>
    </row>
    <row r="267" spans="2:65" s="1" customFormat="1" ht="21.6" customHeight="1">
      <c r="B267" s="38"/>
      <c r="C267" s="237" t="s">
        <v>504</v>
      </c>
      <c r="D267" s="237" t="s">
        <v>263</v>
      </c>
      <c r="E267" s="238" t="s">
        <v>494</v>
      </c>
      <c r="F267" s="239" t="s">
        <v>495</v>
      </c>
      <c r="G267" s="240" t="s">
        <v>377</v>
      </c>
      <c r="H267" s="241">
        <v>0.01</v>
      </c>
      <c r="I267" s="242"/>
      <c r="J267" s="243">
        <f>ROUND(I267*H267,1)</f>
        <v>0</v>
      </c>
      <c r="K267" s="239" t="s">
        <v>267</v>
      </c>
      <c r="L267" s="43"/>
      <c r="M267" s="244" t="s">
        <v>1</v>
      </c>
      <c r="N267" s="245" t="s">
        <v>48</v>
      </c>
      <c r="O267" s="86"/>
      <c r="P267" s="246">
        <f>O267*H267</f>
        <v>0</v>
      </c>
      <c r="Q267" s="246">
        <v>1.06277</v>
      </c>
      <c r="R267" s="246">
        <f>Q267*H267</f>
        <v>0.0106277</v>
      </c>
      <c r="S267" s="246">
        <v>0</v>
      </c>
      <c r="T267" s="247">
        <f>S267*H267</f>
        <v>0</v>
      </c>
      <c r="AR267" s="248" t="s">
        <v>268</v>
      </c>
      <c r="AT267" s="248" t="s">
        <v>263</v>
      </c>
      <c r="AU267" s="248" t="s">
        <v>92</v>
      </c>
      <c r="AY267" s="17" t="s">
        <v>147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7" t="s">
        <v>37</v>
      </c>
      <c r="BK267" s="249">
        <f>ROUND(I267*H267,1)</f>
        <v>0</v>
      </c>
      <c r="BL267" s="17" t="s">
        <v>268</v>
      </c>
      <c r="BM267" s="248" t="s">
        <v>1433</v>
      </c>
    </row>
    <row r="268" spans="2:51" s="14" customFormat="1" ht="12">
      <c r="B268" s="273"/>
      <c r="C268" s="274"/>
      <c r="D268" s="252" t="s">
        <v>270</v>
      </c>
      <c r="E268" s="275" t="s">
        <v>1</v>
      </c>
      <c r="F268" s="276" t="s">
        <v>497</v>
      </c>
      <c r="G268" s="274"/>
      <c r="H268" s="275" t="s">
        <v>1</v>
      </c>
      <c r="I268" s="277"/>
      <c r="J268" s="274"/>
      <c r="K268" s="274"/>
      <c r="L268" s="278"/>
      <c r="M268" s="279"/>
      <c r="N268" s="280"/>
      <c r="O268" s="280"/>
      <c r="P268" s="280"/>
      <c r="Q268" s="280"/>
      <c r="R268" s="280"/>
      <c r="S268" s="280"/>
      <c r="T268" s="281"/>
      <c r="AT268" s="282" t="s">
        <v>270</v>
      </c>
      <c r="AU268" s="282" t="s">
        <v>92</v>
      </c>
      <c r="AV268" s="14" t="s">
        <v>37</v>
      </c>
      <c r="AW268" s="14" t="s">
        <v>36</v>
      </c>
      <c r="AX268" s="14" t="s">
        <v>83</v>
      </c>
      <c r="AY268" s="282" t="s">
        <v>147</v>
      </c>
    </row>
    <row r="269" spans="2:51" s="12" customFormat="1" ht="12">
      <c r="B269" s="250"/>
      <c r="C269" s="251"/>
      <c r="D269" s="252" t="s">
        <v>270</v>
      </c>
      <c r="E269" s="253" t="s">
        <v>1</v>
      </c>
      <c r="F269" s="254" t="s">
        <v>498</v>
      </c>
      <c r="G269" s="251"/>
      <c r="H269" s="255">
        <v>0.01</v>
      </c>
      <c r="I269" s="256"/>
      <c r="J269" s="251"/>
      <c r="K269" s="251"/>
      <c r="L269" s="257"/>
      <c r="M269" s="258"/>
      <c r="N269" s="259"/>
      <c r="O269" s="259"/>
      <c r="P269" s="259"/>
      <c r="Q269" s="259"/>
      <c r="R269" s="259"/>
      <c r="S269" s="259"/>
      <c r="T269" s="260"/>
      <c r="AT269" s="261" t="s">
        <v>270</v>
      </c>
      <c r="AU269" s="261" t="s">
        <v>92</v>
      </c>
      <c r="AV269" s="12" t="s">
        <v>92</v>
      </c>
      <c r="AW269" s="12" t="s">
        <v>36</v>
      </c>
      <c r="AX269" s="12" t="s">
        <v>37</v>
      </c>
      <c r="AY269" s="261" t="s">
        <v>147</v>
      </c>
    </row>
    <row r="270" spans="2:65" s="1" customFormat="1" ht="21.6" customHeight="1">
      <c r="B270" s="38"/>
      <c r="C270" s="237" t="s">
        <v>508</v>
      </c>
      <c r="D270" s="237" t="s">
        <v>263</v>
      </c>
      <c r="E270" s="238" t="s">
        <v>500</v>
      </c>
      <c r="F270" s="239" t="s">
        <v>501</v>
      </c>
      <c r="G270" s="240" t="s">
        <v>266</v>
      </c>
      <c r="H270" s="241">
        <v>0.19</v>
      </c>
      <c r="I270" s="242"/>
      <c r="J270" s="243">
        <f>ROUND(I270*H270,1)</f>
        <v>0</v>
      </c>
      <c r="K270" s="239" t="s">
        <v>267</v>
      </c>
      <c r="L270" s="43"/>
      <c r="M270" s="244" t="s">
        <v>1</v>
      </c>
      <c r="N270" s="245" t="s">
        <v>48</v>
      </c>
      <c r="O270" s="86"/>
      <c r="P270" s="246">
        <f>O270*H270</f>
        <v>0</v>
      </c>
      <c r="Q270" s="246">
        <v>0.01282</v>
      </c>
      <c r="R270" s="246">
        <f>Q270*H270</f>
        <v>0.0024358</v>
      </c>
      <c r="S270" s="246">
        <v>0</v>
      </c>
      <c r="T270" s="247">
        <f>S270*H270</f>
        <v>0</v>
      </c>
      <c r="AR270" s="248" t="s">
        <v>268</v>
      </c>
      <c r="AT270" s="248" t="s">
        <v>263</v>
      </c>
      <c r="AU270" s="248" t="s">
        <v>92</v>
      </c>
      <c r="AY270" s="17" t="s">
        <v>147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7" t="s">
        <v>37</v>
      </c>
      <c r="BK270" s="249">
        <f>ROUND(I270*H270,1)</f>
        <v>0</v>
      </c>
      <c r="BL270" s="17" t="s">
        <v>268</v>
      </c>
      <c r="BM270" s="248" t="s">
        <v>1434</v>
      </c>
    </row>
    <row r="271" spans="2:51" s="12" customFormat="1" ht="12">
      <c r="B271" s="250"/>
      <c r="C271" s="251"/>
      <c r="D271" s="252" t="s">
        <v>270</v>
      </c>
      <c r="E271" s="253" t="s">
        <v>1</v>
      </c>
      <c r="F271" s="254" t="s">
        <v>1435</v>
      </c>
      <c r="G271" s="251"/>
      <c r="H271" s="255">
        <v>0.19</v>
      </c>
      <c r="I271" s="256"/>
      <c r="J271" s="251"/>
      <c r="K271" s="251"/>
      <c r="L271" s="257"/>
      <c r="M271" s="258"/>
      <c r="N271" s="259"/>
      <c r="O271" s="259"/>
      <c r="P271" s="259"/>
      <c r="Q271" s="259"/>
      <c r="R271" s="259"/>
      <c r="S271" s="259"/>
      <c r="T271" s="260"/>
      <c r="AT271" s="261" t="s">
        <v>270</v>
      </c>
      <c r="AU271" s="261" t="s">
        <v>92</v>
      </c>
      <c r="AV271" s="12" t="s">
        <v>92</v>
      </c>
      <c r="AW271" s="12" t="s">
        <v>36</v>
      </c>
      <c r="AX271" s="12" t="s">
        <v>83</v>
      </c>
      <c r="AY271" s="261" t="s">
        <v>147</v>
      </c>
    </row>
    <row r="272" spans="2:51" s="13" customFormat="1" ht="12">
      <c r="B272" s="262"/>
      <c r="C272" s="263"/>
      <c r="D272" s="252" t="s">
        <v>270</v>
      </c>
      <c r="E272" s="264" t="s">
        <v>152</v>
      </c>
      <c r="F272" s="265" t="s">
        <v>272</v>
      </c>
      <c r="G272" s="263"/>
      <c r="H272" s="266">
        <v>0.19</v>
      </c>
      <c r="I272" s="267"/>
      <c r="J272" s="263"/>
      <c r="K272" s="263"/>
      <c r="L272" s="268"/>
      <c r="M272" s="269"/>
      <c r="N272" s="270"/>
      <c r="O272" s="270"/>
      <c r="P272" s="270"/>
      <c r="Q272" s="270"/>
      <c r="R272" s="270"/>
      <c r="S272" s="270"/>
      <c r="T272" s="271"/>
      <c r="AT272" s="272" t="s">
        <v>270</v>
      </c>
      <c r="AU272" s="272" t="s">
        <v>92</v>
      </c>
      <c r="AV272" s="13" t="s">
        <v>268</v>
      </c>
      <c r="AW272" s="13" t="s">
        <v>36</v>
      </c>
      <c r="AX272" s="13" t="s">
        <v>37</v>
      </c>
      <c r="AY272" s="272" t="s">
        <v>147</v>
      </c>
    </row>
    <row r="273" spans="2:65" s="1" customFormat="1" ht="21.6" customHeight="1">
      <c r="B273" s="38"/>
      <c r="C273" s="237" t="s">
        <v>513</v>
      </c>
      <c r="D273" s="237" t="s">
        <v>263</v>
      </c>
      <c r="E273" s="238" t="s">
        <v>505</v>
      </c>
      <c r="F273" s="239" t="s">
        <v>506</v>
      </c>
      <c r="G273" s="240" t="s">
        <v>266</v>
      </c>
      <c r="H273" s="241">
        <v>0.19</v>
      </c>
      <c r="I273" s="242"/>
      <c r="J273" s="243">
        <f>ROUND(I273*H273,1)</f>
        <v>0</v>
      </c>
      <c r="K273" s="239" t="s">
        <v>267</v>
      </c>
      <c r="L273" s="43"/>
      <c r="M273" s="244" t="s">
        <v>1</v>
      </c>
      <c r="N273" s="245" t="s">
        <v>48</v>
      </c>
      <c r="O273" s="86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AR273" s="248" t="s">
        <v>268</v>
      </c>
      <c r="AT273" s="248" t="s">
        <v>263</v>
      </c>
      <c r="AU273" s="248" t="s">
        <v>92</v>
      </c>
      <c r="AY273" s="17" t="s">
        <v>147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37</v>
      </c>
      <c r="BK273" s="249">
        <f>ROUND(I273*H273,1)</f>
        <v>0</v>
      </c>
      <c r="BL273" s="17" t="s">
        <v>268</v>
      </c>
      <c r="BM273" s="248" t="s">
        <v>1436</v>
      </c>
    </row>
    <row r="274" spans="2:51" s="12" customFormat="1" ht="12">
      <c r="B274" s="250"/>
      <c r="C274" s="251"/>
      <c r="D274" s="252" t="s">
        <v>270</v>
      </c>
      <c r="E274" s="253" t="s">
        <v>1</v>
      </c>
      <c r="F274" s="254" t="s">
        <v>152</v>
      </c>
      <c r="G274" s="251"/>
      <c r="H274" s="255">
        <v>0.19</v>
      </c>
      <c r="I274" s="256"/>
      <c r="J274" s="251"/>
      <c r="K274" s="251"/>
      <c r="L274" s="257"/>
      <c r="M274" s="258"/>
      <c r="N274" s="259"/>
      <c r="O274" s="259"/>
      <c r="P274" s="259"/>
      <c r="Q274" s="259"/>
      <c r="R274" s="259"/>
      <c r="S274" s="259"/>
      <c r="T274" s="260"/>
      <c r="AT274" s="261" t="s">
        <v>270</v>
      </c>
      <c r="AU274" s="261" t="s">
        <v>92</v>
      </c>
      <c r="AV274" s="12" t="s">
        <v>92</v>
      </c>
      <c r="AW274" s="12" t="s">
        <v>36</v>
      </c>
      <c r="AX274" s="12" t="s">
        <v>37</v>
      </c>
      <c r="AY274" s="261" t="s">
        <v>147</v>
      </c>
    </row>
    <row r="275" spans="2:65" s="1" customFormat="1" ht="21.6" customHeight="1">
      <c r="B275" s="38"/>
      <c r="C275" s="237" t="s">
        <v>227</v>
      </c>
      <c r="D275" s="237" t="s">
        <v>263</v>
      </c>
      <c r="E275" s="238" t="s">
        <v>509</v>
      </c>
      <c r="F275" s="239" t="s">
        <v>510</v>
      </c>
      <c r="G275" s="240" t="s">
        <v>421</v>
      </c>
      <c r="H275" s="241">
        <v>8.32</v>
      </c>
      <c r="I275" s="242"/>
      <c r="J275" s="243">
        <f>ROUND(I275*H275,1)</f>
        <v>0</v>
      </c>
      <c r="K275" s="239" t="s">
        <v>267</v>
      </c>
      <c r="L275" s="43"/>
      <c r="M275" s="244" t="s">
        <v>1</v>
      </c>
      <c r="N275" s="245" t="s">
        <v>48</v>
      </c>
      <c r="O275" s="86"/>
      <c r="P275" s="246">
        <f>O275*H275</f>
        <v>0</v>
      </c>
      <c r="Q275" s="246">
        <v>0.03465</v>
      </c>
      <c r="R275" s="246">
        <f>Q275*H275</f>
        <v>0.288288</v>
      </c>
      <c r="S275" s="246">
        <v>0</v>
      </c>
      <c r="T275" s="247">
        <f>S275*H275</f>
        <v>0</v>
      </c>
      <c r="AR275" s="248" t="s">
        <v>268</v>
      </c>
      <c r="AT275" s="248" t="s">
        <v>263</v>
      </c>
      <c r="AU275" s="248" t="s">
        <v>92</v>
      </c>
      <c r="AY275" s="17" t="s">
        <v>147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7" t="s">
        <v>37</v>
      </c>
      <c r="BK275" s="249">
        <f>ROUND(I275*H275,1)</f>
        <v>0</v>
      </c>
      <c r="BL275" s="17" t="s">
        <v>268</v>
      </c>
      <c r="BM275" s="248" t="s">
        <v>1437</v>
      </c>
    </row>
    <row r="276" spans="2:51" s="12" customFormat="1" ht="12">
      <c r="B276" s="250"/>
      <c r="C276" s="251"/>
      <c r="D276" s="252" t="s">
        <v>270</v>
      </c>
      <c r="E276" s="253" t="s">
        <v>1</v>
      </c>
      <c r="F276" s="254" t="s">
        <v>1438</v>
      </c>
      <c r="G276" s="251"/>
      <c r="H276" s="255">
        <v>8.32</v>
      </c>
      <c r="I276" s="256"/>
      <c r="J276" s="251"/>
      <c r="K276" s="251"/>
      <c r="L276" s="257"/>
      <c r="M276" s="258"/>
      <c r="N276" s="259"/>
      <c r="O276" s="259"/>
      <c r="P276" s="259"/>
      <c r="Q276" s="259"/>
      <c r="R276" s="259"/>
      <c r="S276" s="259"/>
      <c r="T276" s="260"/>
      <c r="AT276" s="261" t="s">
        <v>270</v>
      </c>
      <c r="AU276" s="261" t="s">
        <v>92</v>
      </c>
      <c r="AV276" s="12" t="s">
        <v>92</v>
      </c>
      <c r="AW276" s="12" t="s">
        <v>36</v>
      </c>
      <c r="AX276" s="12" t="s">
        <v>37</v>
      </c>
      <c r="AY276" s="261" t="s">
        <v>147</v>
      </c>
    </row>
    <row r="277" spans="2:65" s="1" customFormat="1" ht="21.6" customHeight="1">
      <c r="B277" s="38"/>
      <c r="C277" s="294" t="s">
        <v>523</v>
      </c>
      <c r="D277" s="294" t="s">
        <v>473</v>
      </c>
      <c r="E277" s="295" t="s">
        <v>1439</v>
      </c>
      <c r="F277" s="296" t="s">
        <v>1440</v>
      </c>
      <c r="G277" s="297" t="s">
        <v>516</v>
      </c>
      <c r="H277" s="298">
        <v>1</v>
      </c>
      <c r="I277" s="299"/>
      <c r="J277" s="300">
        <f>ROUND(I277*H277,1)</f>
        <v>0</v>
      </c>
      <c r="K277" s="296" t="s">
        <v>1</v>
      </c>
      <c r="L277" s="301"/>
      <c r="M277" s="302" t="s">
        <v>1</v>
      </c>
      <c r="N277" s="303" t="s">
        <v>48</v>
      </c>
      <c r="O277" s="86"/>
      <c r="P277" s="246">
        <f>O277*H277</f>
        <v>0</v>
      </c>
      <c r="Q277" s="246">
        <v>0.072</v>
      </c>
      <c r="R277" s="246">
        <f>Q277*H277</f>
        <v>0.072</v>
      </c>
      <c r="S277" s="246">
        <v>0</v>
      </c>
      <c r="T277" s="247">
        <f>S277*H277</f>
        <v>0</v>
      </c>
      <c r="AR277" s="248" t="s">
        <v>303</v>
      </c>
      <c r="AT277" s="248" t="s">
        <v>473</v>
      </c>
      <c r="AU277" s="248" t="s">
        <v>92</v>
      </c>
      <c r="AY277" s="17" t="s">
        <v>147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37</v>
      </c>
      <c r="BK277" s="249">
        <f>ROUND(I277*H277,1)</f>
        <v>0</v>
      </c>
      <c r="BL277" s="17" t="s">
        <v>268</v>
      </c>
      <c r="BM277" s="248" t="s">
        <v>1441</v>
      </c>
    </row>
    <row r="278" spans="2:51" s="12" customFormat="1" ht="12">
      <c r="B278" s="250"/>
      <c r="C278" s="251"/>
      <c r="D278" s="252" t="s">
        <v>270</v>
      </c>
      <c r="E278" s="253" t="s">
        <v>1</v>
      </c>
      <c r="F278" s="254" t="s">
        <v>1442</v>
      </c>
      <c r="G278" s="251"/>
      <c r="H278" s="255">
        <v>1</v>
      </c>
      <c r="I278" s="256"/>
      <c r="J278" s="251"/>
      <c r="K278" s="251"/>
      <c r="L278" s="257"/>
      <c r="M278" s="258"/>
      <c r="N278" s="259"/>
      <c r="O278" s="259"/>
      <c r="P278" s="259"/>
      <c r="Q278" s="259"/>
      <c r="R278" s="259"/>
      <c r="S278" s="259"/>
      <c r="T278" s="260"/>
      <c r="AT278" s="261" t="s">
        <v>270</v>
      </c>
      <c r="AU278" s="261" t="s">
        <v>92</v>
      </c>
      <c r="AV278" s="12" t="s">
        <v>92</v>
      </c>
      <c r="AW278" s="12" t="s">
        <v>36</v>
      </c>
      <c r="AX278" s="12" t="s">
        <v>37</v>
      </c>
      <c r="AY278" s="261" t="s">
        <v>147</v>
      </c>
    </row>
    <row r="279" spans="2:65" s="1" customFormat="1" ht="21.6" customHeight="1">
      <c r="B279" s="38"/>
      <c r="C279" s="294" t="s">
        <v>529</v>
      </c>
      <c r="D279" s="294" t="s">
        <v>473</v>
      </c>
      <c r="E279" s="295" t="s">
        <v>514</v>
      </c>
      <c r="F279" s="296" t="s">
        <v>515</v>
      </c>
      <c r="G279" s="297" t="s">
        <v>516</v>
      </c>
      <c r="H279" s="298">
        <v>5</v>
      </c>
      <c r="I279" s="299"/>
      <c r="J279" s="300">
        <f>ROUND(I279*H279,1)</f>
        <v>0</v>
      </c>
      <c r="K279" s="296" t="s">
        <v>1</v>
      </c>
      <c r="L279" s="301"/>
      <c r="M279" s="302" t="s">
        <v>1</v>
      </c>
      <c r="N279" s="303" t="s">
        <v>48</v>
      </c>
      <c r="O279" s="86"/>
      <c r="P279" s="246">
        <f>O279*H279</f>
        <v>0</v>
      </c>
      <c r="Q279" s="246">
        <v>0.144</v>
      </c>
      <c r="R279" s="246">
        <f>Q279*H279</f>
        <v>0.72</v>
      </c>
      <c r="S279" s="246">
        <v>0</v>
      </c>
      <c r="T279" s="247">
        <f>S279*H279</f>
        <v>0</v>
      </c>
      <c r="AR279" s="248" t="s">
        <v>303</v>
      </c>
      <c r="AT279" s="248" t="s">
        <v>473</v>
      </c>
      <c r="AU279" s="248" t="s">
        <v>92</v>
      </c>
      <c r="AY279" s="17" t="s">
        <v>147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17" t="s">
        <v>37</v>
      </c>
      <c r="BK279" s="249">
        <f>ROUND(I279*H279,1)</f>
        <v>0</v>
      </c>
      <c r="BL279" s="17" t="s">
        <v>268</v>
      </c>
      <c r="BM279" s="248" t="s">
        <v>1443</v>
      </c>
    </row>
    <row r="280" spans="2:51" s="12" customFormat="1" ht="12">
      <c r="B280" s="250"/>
      <c r="C280" s="251"/>
      <c r="D280" s="252" t="s">
        <v>270</v>
      </c>
      <c r="E280" s="253" t="s">
        <v>1</v>
      </c>
      <c r="F280" s="254" t="s">
        <v>1444</v>
      </c>
      <c r="G280" s="251"/>
      <c r="H280" s="255">
        <v>3</v>
      </c>
      <c r="I280" s="256"/>
      <c r="J280" s="251"/>
      <c r="K280" s="251"/>
      <c r="L280" s="257"/>
      <c r="M280" s="258"/>
      <c r="N280" s="259"/>
      <c r="O280" s="259"/>
      <c r="P280" s="259"/>
      <c r="Q280" s="259"/>
      <c r="R280" s="259"/>
      <c r="S280" s="259"/>
      <c r="T280" s="260"/>
      <c r="AT280" s="261" t="s">
        <v>270</v>
      </c>
      <c r="AU280" s="261" t="s">
        <v>92</v>
      </c>
      <c r="AV280" s="12" t="s">
        <v>92</v>
      </c>
      <c r="AW280" s="12" t="s">
        <v>36</v>
      </c>
      <c r="AX280" s="12" t="s">
        <v>83</v>
      </c>
      <c r="AY280" s="261" t="s">
        <v>147</v>
      </c>
    </row>
    <row r="281" spans="2:51" s="12" customFormat="1" ht="12">
      <c r="B281" s="250"/>
      <c r="C281" s="251"/>
      <c r="D281" s="252" t="s">
        <v>270</v>
      </c>
      <c r="E281" s="253" t="s">
        <v>1</v>
      </c>
      <c r="F281" s="254" t="s">
        <v>1445</v>
      </c>
      <c r="G281" s="251"/>
      <c r="H281" s="255">
        <v>2</v>
      </c>
      <c r="I281" s="256"/>
      <c r="J281" s="251"/>
      <c r="K281" s="251"/>
      <c r="L281" s="257"/>
      <c r="M281" s="258"/>
      <c r="N281" s="259"/>
      <c r="O281" s="259"/>
      <c r="P281" s="259"/>
      <c r="Q281" s="259"/>
      <c r="R281" s="259"/>
      <c r="S281" s="259"/>
      <c r="T281" s="260"/>
      <c r="AT281" s="261" t="s">
        <v>270</v>
      </c>
      <c r="AU281" s="261" t="s">
        <v>92</v>
      </c>
      <c r="AV281" s="12" t="s">
        <v>92</v>
      </c>
      <c r="AW281" s="12" t="s">
        <v>36</v>
      </c>
      <c r="AX281" s="12" t="s">
        <v>83</v>
      </c>
      <c r="AY281" s="261" t="s">
        <v>147</v>
      </c>
    </row>
    <row r="282" spans="2:51" s="13" customFormat="1" ht="12">
      <c r="B282" s="262"/>
      <c r="C282" s="263"/>
      <c r="D282" s="252" t="s">
        <v>270</v>
      </c>
      <c r="E282" s="264" t="s">
        <v>1</v>
      </c>
      <c r="F282" s="265" t="s">
        <v>272</v>
      </c>
      <c r="G282" s="263"/>
      <c r="H282" s="266">
        <v>5</v>
      </c>
      <c r="I282" s="267"/>
      <c r="J282" s="263"/>
      <c r="K282" s="263"/>
      <c r="L282" s="268"/>
      <c r="M282" s="269"/>
      <c r="N282" s="270"/>
      <c r="O282" s="270"/>
      <c r="P282" s="270"/>
      <c r="Q282" s="270"/>
      <c r="R282" s="270"/>
      <c r="S282" s="270"/>
      <c r="T282" s="271"/>
      <c r="AT282" s="272" t="s">
        <v>270</v>
      </c>
      <c r="AU282" s="272" t="s">
        <v>92</v>
      </c>
      <c r="AV282" s="13" t="s">
        <v>268</v>
      </c>
      <c r="AW282" s="13" t="s">
        <v>36</v>
      </c>
      <c r="AX282" s="13" t="s">
        <v>37</v>
      </c>
      <c r="AY282" s="272" t="s">
        <v>147</v>
      </c>
    </row>
    <row r="283" spans="2:65" s="1" customFormat="1" ht="21.6" customHeight="1">
      <c r="B283" s="38"/>
      <c r="C283" s="237" t="s">
        <v>536</v>
      </c>
      <c r="D283" s="237" t="s">
        <v>263</v>
      </c>
      <c r="E283" s="238" t="s">
        <v>519</v>
      </c>
      <c r="F283" s="239" t="s">
        <v>520</v>
      </c>
      <c r="G283" s="240" t="s">
        <v>421</v>
      </c>
      <c r="H283" s="241">
        <v>8.32</v>
      </c>
      <c r="I283" s="242"/>
      <c r="J283" s="243">
        <f>ROUND(I283*H283,1)</f>
        <v>0</v>
      </c>
      <c r="K283" s="239" t="s">
        <v>267</v>
      </c>
      <c r="L283" s="43"/>
      <c r="M283" s="244" t="s">
        <v>1</v>
      </c>
      <c r="N283" s="245" t="s">
        <v>48</v>
      </c>
      <c r="O283" s="86"/>
      <c r="P283" s="246">
        <f>O283*H283</f>
        <v>0</v>
      </c>
      <c r="Q283" s="246">
        <v>0.1016</v>
      </c>
      <c r="R283" s="246">
        <f>Q283*H283</f>
        <v>0.845312</v>
      </c>
      <c r="S283" s="246">
        <v>0</v>
      </c>
      <c r="T283" s="247">
        <f>S283*H283</f>
        <v>0</v>
      </c>
      <c r="AR283" s="248" t="s">
        <v>268</v>
      </c>
      <c r="AT283" s="248" t="s">
        <v>263</v>
      </c>
      <c r="AU283" s="248" t="s">
        <v>92</v>
      </c>
      <c r="AY283" s="17" t="s">
        <v>147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17" t="s">
        <v>37</v>
      </c>
      <c r="BK283" s="249">
        <f>ROUND(I283*H283,1)</f>
        <v>0</v>
      </c>
      <c r="BL283" s="17" t="s">
        <v>268</v>
      </c>
      <c r="BM283" s="248" t="s">
        <v>1446</v>
      </c>
    </row>
    <row r="284" spans="2:51" s="14" customFormat="1" ht="12">
      <c r="B284" s="273"/>
      <c r="C284" s="274"/>
      <c r="D284" s="252" t="s">
        <v>270</v>
      </c>
      <c r="E284" s="275" t="s">
        <v>1</v>
      </c>
      <c r="F284" s="276" t="s">
        <v>1447</v>
      </c>
      <c r="G284" s="274"/>
      <c r="H284" s="275" t="s">
        <v>1</v>
      </c>
      <c r="I284" s="277"/>
      <c r="J284" s="274"/>
      <c r="K284" s="274"/>
      <c r="L284" s="278"/>
      <c r="M284" s="279"/>
      <c r="N284" s="280"/>
      <c r="O284" s="280"/>
      <c r="P284" s="280"/>
      <c r="Q284" s="280"/>
      <c r="R284" s="280"/>
      <c r="S284" s="280"/>
      <c r="T284" s="281"/>
      <c r="AT284" s="282" t="s">
        <v>270</v>
      </c>
      <c r="AU284" s="282" t="s">
        <v>92</v>
      </c>
      <c r="AV284" s="14" t="s">
        <v>37</v>
      </c>
      <c r="AW284" s="14" t="s">
        <v>36</v>
      </c>
      <c r="AX284" s="14" t="s">
        <v>83</v>
      </c>
      <c r="AY284" s="282" t="s">
        <v>147</v>
      </c>
    </row>
    <row r="285" spans="2:51" s="12" customFormat="1" ht="12">
      <c r="B285" s="250"/>
      <c r="C285" s="251"/>
      <c r="D285" s="252" t="s">
        <v>270</v>
      </c>
      <c r="E285" s="253" t="s">
        <v>1</v>
      </c>
      <c r="F285" s="254" t="s">
        <v>1448</v>
      </c>
      <c r="G285" s="251"/>
      <c r="H285" s="255">
        <v>8.32</v>
      </c>
      <c r="I285" s="256"/>
      <c r="J285" s="251"/>
      <c r="K285" s="251"/>
      <c r="L285" s="257"/>
      <c r="M285" s="258"/>
      <c r="N285" s="259"/>
      <c r="O285" s="259"/>
      <c r="P285" s="259"/>
      <c r="Q285" s="259"/>
      <c r="R285" s="259"/>
      <c r="S285" s="259"/>
      <c r="T285" s="260"/>
      <c r="AT285" s="261" t="s">
        <v>270</v>
      </c>
      <c r="AU285" s="261" t="s">
        <v>92</v>
      </c>
      <c r="AV285" s="12" t="s">
        <v>92</v>
      </c>
      <c r="AW285" s="12" t="s">
        <v>36</v>
      </c>
      <c r="AX285" s="12" t="s">
        <v>37</v>
      </c>
      <c r="AY285" s="261" t="s">
        <v>147</v>
      </c>
    </row>
    <row r="286" spans="2:65" s="1" customFormat="1" ht="14.4" customHeight="1">
      <c r="B286" s="38"/>
      <c r="C286" s="237" t="s">
        <v>543</v>
      </c>
      <c r="D286" s="237" t="s">
        <v>263</v>
      </c>
      <c r="E286" s="238" t="s">
        <v>524</v>
      </c>
      <c r="F286" s="239" t="s">
        <v>525</v>
      </c>
      <c r="G286" s="240" t="s">
        <v>266</v>
      </c>
      <c r="H286" s="241">
        <v>1.752</v>
      </c>
      <c r="I286" s="242"/>
      <c r="J286" s="243">
        <f>ROUND(I286*H286,1)</f>
        <v>0</v>
      </c>
      <c r="K286" s="239" t="s">
        <v>267</v>
      </c>
      <c r="L286" s="43"/>
      <c r="M286" s="244" t="s">
        <v>1</v>
      </c>
      <c r="N286" s="245" t="s">
        <v>48</v>
      </c>
      <c r="O286" s="86"/>
      <c r="P286" s="246">
        <f>O286*H286</f>
        <v>0</v>
      </c>
      <c r="Q286" s="246">
        <v>0.00658</v>
      </c>
      <c r="R286" s="246">
        <f>Q286*H286</f>
        <v>0.011528159999999999</v>
      </c>
      <c r="S286" s="246">
        <v>0</v>
      </c>
      <c r="T286" s="247">
        <f>S286*H286</f>
        <v>0</v>
      </c>
      <c r="AR286" s="248" t="s">
        <v>268</v>
      </c>
      <c r="AT286" s="248" t="s">
        <v>263</v>
      </c>
      <c r="AU286" s="248" t="s">
        <v>92</v>
      </c>
      <c r="AY286" s="17" t="s">
        <v>147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37</v>
      </c>
      <c r="BK286" s="249">
        <f>ROUND(I286*H286,1)</f>
        <v>0</v>
      </c>
      <c r="BL286" s="17" t="s">
        <v>268</v>
      </c>
      <c r="BM286" s="248" t="s">
        <v>1449</v>
      </c>
    </row>
    <row r="287" spans="2:51" s="12" customFormat="1" ht="12">
      <c r="B287" s="250"/>
      <c r="C287" s="251"/>
      <c r="D287" s="252" t="s">
        <v>270</v>
      </c>
      <c r="E287" s="253" t="s">
        <v>1</v>
      </c>
      <c r="F287" s="254" t="s">
        <v>1450</v>
      </c>
      <c r="G287" s="251"/>
      <c r="H287" s="255">
        <v>1.65</v>
      </c>
      <c r="I287" s="256"/>
      <c r="J287" s="251"/>
      <c r="K287" s="251"/>
      <c r="L287" s="257"/>
      <c r="M287" s="258"/>
      <c r="N287" s="259"/>
      <c r="O287" s="259"/>
      <c r="P287" s="259"/>
      <c r="Q287" s="259"/>
      <c r="R287" s="259"/>
      <c r="S287" s="259"/>
      <c r="T287" s="260"/>
      <c r="AT287" s="261" t="s">
        <v>270</v>
      </c>
      <c r="AU287" s="261" t="s">
        <v>92</v>
      </c>
      <c r="AV287" s="12" t="s">
        <v>92</v>
      </c>
      <c r="AW287" s="12" t="s">
        <v>36</v>
      </c>
      <c r="AX287" s="12" t="s">
        <v>83</v>
      </c>
      <c r="AY287" s="261" t="s">
        <v>147</v>
      </c>
    </row>
    <row r="288" spans="2:51" s="12" customFormat="1" ht="12">
      <c r="B288" s="250"/>
      <c r="C288" s="251"/>
      <c r="D288" s="252" t="s">
        <v>270</v>
      </c>
      <c r="E288" s="253" t="s">
        <v>1</v>
      </c>
      <c r="F288" s="254" t="s">
        <v>1451</v>
      </c>
      <c r="G288" s="251"/>
      <c r="H288" s="255">
        <v>0.102</v>
      </c>
      <c r="I288" s="256"/>
      <c r="J288" s="251"/>
      <c r="K288" s="251"/>
      <c r="L288" s="257"/>
      <c r="M288" s="258"/>
      <c r="N288" s="259"/>
      <c r="O288" s="259"/>
      <c r="P288" s="259"/>
      <c r="Q288" s="259"/>
      <c r="R288" s="259"/>
      <c r="S288" s="259"/>
      <c r="T288" s="260"/>
      <c r="AT288" s="261" t="s">
        <v>270</v>
      </c>
      <c r="AU288" s="261" t="s">
        <v>92</v>
      </c>
      <c r="AV288" s="12" t="s">
        <v>92</v>
      </c>
      <c r="AW288" s="12" t="s">
        <v>36</v>
      </c>
      <c r="AX288" s="12" t="s">
        <v>83</v>
      </c>
      <c r="AY288" s="261" t="s">
        <v>147</v>
      </c>
    </row>
    <row r="289" spans="2:51" s="13" customFormat="1" ht="12">
      <c r="B289" s="262"/>
      <c r="C289" s="263"/>
      <c r="D289" s="252" t="s">
        <v>270</v>
      </c>
      <c r="E289" s="264" t="s">
        <v>528</v>
      </c>
      <c r="F289" s="265" t="s">
        <v>272</v>
      </c>
      <c r="G289" s="263"/>
      <c r="H289" s="266">
        <v>1.752</v>
      </c>
      <c r="I289" s="267"/>
      <c r="J289" s="263"/>
      <c r="K289" s="263"/>
      <c r="L289" s="268"/>
      <c r="M289" s="269"/>
      <c r="N289" s="270"/>
      <c r="O289" s="270"/>
      <c r="P289" s="270"/>
      <c r="Q289" s="270"/>
      <c r="R289" s="270"/>
      <c r="S289" s="270"/>
      <c r="T289" s="271"/>
      <c r="AT289" s="272" t="s">
        <v>270</v>
      </c>
      <c r="AU289" s="272" t="s">
        <v>92</v>
      </c>
      <c r="AV289" s="13" t="s">
        <v>268</v>
      </c>
      <c r="AW289" s="13" t="s">
        <v>36</v>
      </c>
      <c r="AX289" s="13" t="s">
        <v>37</v>
      </c>
      <c r="AY289" s="272" t="s">
        <v>147</v>
      </c>
    </row>
    <row r="290" spans="2:65" s="1" customFormat="1" ht="21.6" customHeight="1">
      <c r="B290" s="38"/>
      <c r="C290" s="237" t="s">
        <v>548</v>
      </c>
      <c r="D290" s="237" t="s">
        <v>263</v>
      </c>
      <c r="E290" s="238" t="s">
        <v>1452</v>
      </c>
      <c r="F290" s="239" t="s">
        <v>1453</v>
      </c>
      <c r="G290" s="240" t="s">
        <v>300</v>
      </c>
      <c r="H290" s="241">
        <v>0.675</v>
      </c>
      <c r="I290" s="242"/>
      <c r="J290" s="243">
        <f>ROUND(I290*H290,1)</f>
        <v>0</v>
      </c>
      <c r="K290" s="239" t="s">
        <v>267</v>
      </c>
      <c r="L290" s="43"/>
      <c r="M290" s="244" t="s">
        <v>1</v>
      </c>
      <c r="N290" s="245" t="s">
        <v>48</v>
      </c>
      <c r="O290" s="86"/>
      <c r="P290" s="246">
        <f>O290*H290</f>
        <v>0</v>
      </c>
      <c r="Q290" s="246">
        <v>1.89077</v>
      </c>
      <c r="R290" s="246">
        <f>Q290*H290</f>
        <v>1.2762697500000002</v>
      </c>
      <c r="S290" s="246">
        <v>0</v>
      </c>
      <c r="T290" s="247">
        <f>S290*H290</f>
        <v>0</v>
      </c>
      <c r="AR290" s="248" t="s">
        <v>268</v>
      </c>
      <c r="AT290" s="248" t="s">
        <v>263</v>
      </c>
      <c r="AU290" s="248" t="s">
        <v>92</v>
      </c>
      <c r="AY290" s="17" t="s">
        <v>147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37</v>
      </c>
      <c r="BK290" s="249">
        <f>ROUND(I290*H290,1)</f>
        <v>0</v>
      </c>
      <c r="BL290" s="17" t="s">
        <v>268</v>
      </c>
      <c r="BM290" s="248" t="s">
        <v>1454</v>
      </c>
    </row>
    <row r="291" spans="2:51" s="12" customFormat="1" ht="12">
      <c r="B291" s="250"/>
      <c r="C291" s="251"/>
      <c r="D291" s="252" t="s">
        <v>270</v>
      </c>
      <c r="E291" s="253" t="s">
        <v>1455</v>
      </c>
      <c r="F291" s="254" t="s">
        <v>1456</v>
      </c>
      <c r="G291" s="251"/>
      <c r="H291" s="255">
        <v>0.675</v>
      </c>
      <c r="I291" s="256"/>
      <c r="J291" s="251"/>
      <c r="K291" s="251"/>
      <c r="L291" s="257"/>
      <c r="M291" s="258"/>
      <c r="N291" s="259"/>
      <c r="O291" s="259"/>
      <c r="P291" s="259"/>
      <c r="Q291" s="259"/>
      <c r="R291" s="259"/>
      <c r="S291" s="259"/>
      <c r="T291" s="260"/>
      <c r="AT291" s="261" t="s">
        <v>270</v>
      </c>
      <c r="AU291" s="261" t="s">
        <v>92</v>
      </c>
      <c r="AV291" s="12" t="s">
        <v>92</v>
      </c>
      <c r="AW291" s="12" t="s">
        <v>36</v>
      </c>
      <c r="AX291" s="12" t="s">
        <v>37</v>
      </c>
      <c r="AY291" s="261" t="s">
        <v>147</v>
      </c>
    </row>
    <row r="292" spans="2:65" s="1" customFormat="1" ht="32.4" customHeight="1">
      <c r="B292" s="38"/>
      <c r="C292" s="237" t="s">
        <v>553</v>
      </c>
      <c r="D292" s="237" t="s">
        <v>263</v>
      </c>
      <c r="E292" s="238" t="s">
        <v>530</v>
      </c>
      <c r="F292" s="239" t="s">
        <v>531</v>
      </c>
      <c r="G292" s="240" t="s">
        <v>266</v>
      </c>
      <c r="H292" s="241">
        <v>204.075</v>
      </c>
      <c r="I292" s="242"/>
      <c r="J292" s="243">
        <f>ROUND(I292*H292,1)</f>
        <v>0</v>
      </c>
      <c r="K292" s="239" t="s">
        <v>267</v>
      </c>
      <c r="L292" s="43"/>
      <c r="M292" s="244" t="s">
        <v>1</v>
      </c>
      <c r="N292" s="245" t="s">
        <v>48</v>
      </c>
      <c r="O292" s="86"/>
      <c r="P292" s="246">
        <f>O292*H292</f>
        <v>0</v>
      </c>
      <c r="Q292" s="246">
        <v>0.02024</v>
      </c>
      <c r="R292" s="246">
        <f>Q292*H292</f>
        <v>4.130478</v>
      </c>
      <c r="S292" s="246">
        <v>0</v>
      </c>
      <c r="T292" s="247">
        <f>S292*H292</f>
        <v>0</v>
      </c>
      <c r="AR292" s="248" t="s">
        <v>268</v>
      </c>
      <c r="AT292" s="248" t="s">
        <v>263</v>
      </c>
      <c r="AU292" s="248" t="s">
        <v>92</v>
      </c>
      <c r="AY292" s="17" t="s">
        <v>147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7" t="s">
        <v>37</v>
      </c>
      <c r="BK292" s="249">
        <f>ROUND(I292*H292,1)</f>
        <v>0</v>
      </c>
      <c r="BL292" s="17" t="s">
        <v>268</v>
      </c>
      <c r="BM292" s="248" t="s">
        <v>1457</v>
      </c>
    </row>
    <row r="293" spans="2:51" s="14" customFormat="1" ht="12">
      <c r="B293" s="273"/>
      <c r="C293" s="274"/>
      <c r="D293" s="252" t="s">
        <v>270</v>
      </c>
      <c r="E293" s="275" t="s">
        <v>1</v>
      </c>
      <c r="F293" s="276" t="s">
        <v>1458</v>
      </c>
      <c r="G293" s="274"/>
      <c r="H293" s="275" t="s">
        <v>1</v>
      </c>
      <c r="I293" s="277"/>
      <c r="J293" s="274"/>
      <c r="K293" s="274"/>
      <c r="L293" s="278"/>
      <c r="M293" s="279"/>
      <c r="N293" s="280"/>
      <c r="O293" s="280"/>
      <c r="P293" s="280"/>
      <c r="Q293" s="280"/>
      <c r="R293" s="280"/>
      <c r="S293" s="280"/>
      <c r="T293" s="281"/>
      <c r="AT293" s="282" t="s">
        <v>270</v>
      </c>
      <c r="AU293" s="282" t="s">
        <v>92</v>
      </c>
      <c r="AV293" s="14" t="s">
        <v>37</v>
      </c>
      <c r="AW293" s="14" t="s">
        <v>36</v>
      </c>
      <c r="AX293" s="14" t="s">
        <v>83</v>
      </c>
      <c r="AY293" s="282" t="s">
        <v>147</v>
      </c>
    </row>
    <row r="294" spans="2:51" s="12" customFormat="1" ht="12">
      <c r="B294" s="250"/>
      <c r="C294" s="251"/>
      <c r="D294" s="252" t="s">
        <v>270</v>
      </c>
      <c r="E294" s="253" t="s">
        <v>1</v>
      </c>
      <c r="F294" s="254" t="s">
        <v>1459</v>
      </c>
      <c r="G294" s="251"/>
      <c r="H294" s="255">
        <v>59.035</v>
      </c>
      <c r="I294" s="256"/>
      <c r="J294" s="251"/>
      <c r="K294" s="251"/>
      <c r="L294" s="257"/>
      <c r="M294" s="258"/>
      <c r="N294" s="259"/>
      <c r="O294" s="259"/>
      <c r="P294" s="259"/>
      <c r="Q294" s="259"/>
      <c r="R294" s="259"/>
      <c r="S294" s="259"/>
      <c r="T294" s="260"/>
      <c r="AT294" s="261" t="s">
        <v>270</v>
      </c>
      <c r="AU294" s="261" t="s">
        <v>92</v>
      </c>
      <c r="AV294" s="12" t="s">
        <v>92</v>
      </c>
      <c r="AW294" s="12" t="s">
        <v>36</v>
      </c>
      <c r="AX294" s="12" t="s">
        <v>83</v>
      </c>
      <c r="AY294" s="261" t="s">
        <v>147</v>
      </c>
    </row>
    <row r="295" spans="2:51" s="14" customFormat="1" ht="12">
      <c r="B295" s="273"/>
      <c r="C295" s="274"/>
      <c r="D295" s="252" t="s">
        <v>270</v>
      </c>
      <c r="E295" s="275" t="s">
        <v>1</v>
      </c>
      <c r="F295" s="276" t="s">
        <v>1460</v>
      </c>
      <c r="G295" s="274"/>
      <c r="H295" s="275" t="s">
        <v>1</v>
      </c>
      <c r="I295" s="277"/>
      <c r="J295" s="274"/>
      <c r="K295" s="274"/>
      <c r="L295" s="278"/>
      <c r="M295" s="279"/>
      <c r="N295" s="280"/>
      <c r="O295" s="280"/>
      <c r="P295" s="280"/>
      <c r="Q295" s="280"/>
      <c r="R295" s="280"/>
      <c r="S295" s="280"/>
      <c r="T295" s="281"/>
      <c r="AT295" s="282" t="s">
        <v>270</v>
      </c>
      <c r="AU295" s="282" t="s">
        <v>92</v>
      </c>
      <c r="AV295" s="14" t="s">
        <v>37</v>
      </c>
      <c r="AW295" s="14" t="s">
        <v>36</v>
      </c>
      <c r="AX295" s="14" t="s">
        <v>83</v>
      </c>
      <c r="AY295" s="282" t="s">
        <v>147</v>
      </c>
    </row>
    <row r="296" spans="2:51" s="12" customFormat="1" ht="12">
      <c r="B296" s="250"/>
      <c r="C296" s="251"/>
      <c r="D296" s="252" t="s">
        <v>270</v>
      </c>
      <c r="E296" s="253" t="s">
        <v>1</v>
      </c>
      <c r="F296" s="254" t="s">
        <v>1461</v>
      </c>
      <c r="G296" s="251"/>
      <c r="H296" s="255">
        <v>145.04</v>
      </c>
      <c r="I296" s="256"/>
      <c r="J296" s="251"/>
      <c r="K296" s="251"/>
      <c r="L296" s="257"/>
      <c r="M296" s="258"/>
      <c r="N296" s="259"/>
      <c r="O296" s="259"/>
      <c r="P296" s="259"/>
      <c r="Q296" s="259"/>
      <c r="R296" s="259"/>
      <c r="S296" s="259"/>
      <c r="T296" s="260"/>
      <c r="AT296" s="261" t="s">
        <v>270</v>
      </c>
      <c r="AU296" s="261" t="s">
        <v>92</v>
      </c>
      <c r="AV296" s="12" t="s">
        <v>92</v>
      </c>
      <c r="AW296" s="12" t="s">
        <v>36</v>
      </c>
      <c r="AX296" s="12" t="s">
        <v>83</v>
      </c>
      <c r="AY296" s="261" t="s">
        <v>147</v>
      </c>
    </row>
    <row r="297" spans="2:51" s="13" customFormat="1" ht="12">
      <c r="B297" s="262"/>
      <c r="C297" s="263"/>
      <c r="D297" s="252" t="s">
        <v>270</v>
      </c>
      <c r="E297" s="264" t="s">
        <v>1</v>
      </c>
      <c r="F297" s="265" t="s">
        <v>272</v>
      </c>
      <c r="G297" s="263"/>
      <c r="H297" s="266">
        <v>204.075</v>
      </c>
      <c r="I297" s="267"/>
      <c r="J297" s="263"/>
      <c r="K297" s="263"/>
      <c r="L297" s="268"/>
      <c r="M297" s="269"/>
      <c r="N297" s="270"/>
      <c r="O297" s="270"/>
      <c r="P297" s="270"/>
      <c r="Q297" s="270"/>
      <c r="R297" s="270"/>
      <c r="S297" s="270"/>
      <c r="T297" s="271"/>
      <c r="AT297" s="272" t="s">
        <v>270</v>
      </c>
      <c r="AU297" s="272" t="s">
        <v>92</v>
      </c>
      <c r="AV297" s="13" t="s">
        <v>268</v>
      </c>
      <c r="AW297" s="13" t="s">
        <v>36</v>
      </c>
      <c r="AX297" s="13" t="s">
        <v>37</v>
      </c>
      <c r="AY297" s="272" t="s">
        <v>147</v>
      </c>
    </row>
    <row r="298" spans="2:63" s="10" customFormat="1" ht="22.8" customHeight="1">
      <c r="B298" s="207"/>
      <c r="C298" s="208"/>
      <c r="D298" s="209" t="s">
        <v>82</v>
      </c>
      <c r="E298" s="235" t="s">
        <v>287</v>
      </c>
      <c r="F298" s="235" t="s">
        <v>535</v>
      </c>
      <c r="G298" s="208"/>
      <c r="H298" s="208"/>
      <c r="I298" s="211"/>
      <c r="J298" s="236">
        <f>BK298</f>
        <v>0</v>
      </c>
      <c r="K298" s="208"/>
      <c r="L298" s="213"/>
      <c r="M298" s="231"/>
      <c r="N298" s="232"/>
      <c r="O298" s="232"/>
      <c r="P298" s="233">
        <f>SUM(P299:P316)</f>
        <v>0</v>
      </c>
      <c r="Q298" s="232"/>
      <c r="R298" s="233">
        <f>SUM(R299:R316)</f>
        <v>46.008648900000004</v>
      </c>
      <c r="S298" s="232"/>
      <c r="T298" s="234">
        <f>SUM(T299:T316)</f>
        <v>0</v>
      </c>
      <c r="AR298" s="218" t="s">
        <v>37</v>
      </c>
      <c r="AT298" s="219" t="s">
        <v>82</v>
      </c>
      <c r="AU298" s="219" t="s">
        <v>37</v>
      </c>
      <c r="AY298" s="218" t="s">
        <v>147</v>
      </c>
      <c r="BK298" s="220">
        <f>SUM(BK299:BK316)</f>
        <v>0</v>
      </c>
    </row>
    <row r="299" spans="2:65" s="1" customFormat="1" ht="21.6" customHeight="1">
      <c r="B299" s="38"/>
      <c r="C299" s="237" t="s">
        <v>557</v>
      </c>
      <c r="D299" s="237" t="s">
        <v>263</v>
      </c>
      <c r="E299" s="238" t="s">
        <v>587</v>
      </c>
      <c r="F299" s="239" t="s">
        <v>588</v>
      </c>
      <c r="G299" s="240" t="s">
        <v>266</v>
      </c>
      <c r="H299" s="241">
        <v>59.035</v>
      </c>
      <c r="I299" s="242"/>
      <c r="J299" s="243">
        <f>ROUND(I299*H299,1)</f>
        <v>0</v>
      </c>
      <c r="K299" s="239" t="s">
        <v>267</v>
      </c>
      <c r="L299" s="43"/>
      <c r="M299" s="244" t="s">
        <v>1</v>
      </c>
      <c r="N299" s="245" t="s">
        <v>48</v>
      </c>
      <c r="O299" s="86"/>
      <c r="P299" s="246">
        <f>O299*H299</f>
        <v>0</v>
      </c>
      <c r="Q299" s="246">
        <v>0.198</v>
      </c>
      <c r="R299" s="246">
        <f>Q299*H299</f>
        <v>11.68893</v>
      </c>
      <c r="S299" s="246">
        <v>0</v>
      </c>
      <c r="T299" s="247">
        <f>S299*H299</f>
        <v>0</v>
      </c>
      <c r="AR299" s="248" t="s">
        <v>268</v>
      </c>
      <c r="AT299" s="248" t="s">
        <v>263</v>
      </c>
      <c r="AU299" s="248" t="s">
        <v>92</v>
      </c>
      <c r="AY299" s="17" t="s">
        <v>147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7" t="s">
        <v>37</v>
      </c>
      <c r="BK299" s="249">
        <f>ROUND(I299*H299,1)</f>
        <v>0</v>
      </c>
      <c r="BL299" s="17" t="s">
        <v>268</v>
      </c>
      <c r="BM299" s="248" t="s">
        <v>1462</v>
      </c>
    </row>
    <row r="300" spans="2:51" s="12" customFormat="1" ht="12">
      <c r="B300" s="250"/>
      <c r="C300" s="251"/>
      <c r="D300" s="252" t="s">
        <v>270</v>
      </c>
      <c r="E300" s="253" t="s">
        <v>1</v>
      </c>
      <c r="F300" s="254" t="s">
        <v>1244</v>
      </c>
      <c r="G300" s="251"/>
      <c r="H300" s="255">
        <v>59.035</v>
      </c>
      <c r="I300" s="256"/>
      <c r="J300" s="251"/>
      <c r="K300" s="251"/>
      <c r="L300" s="257"/>
      <c r="M300" s="258"/>
      <c r="N300" s="259"/>
      <c r="O300" s="259"/>
      <c r="P300" s="259"/>
      <c r="Q300" s="259"/>
      <c r="R300" s="259"/>
      <c r="S300" s="259"/>
      <c r="T300" s="260"/>
      <c r="AT300" s="261" t="s">
        <v>270</v>
      </c>
      <c r="AU300" s="261" t="s">
        <v>92</v>
      </c>
      <c r="AV300" s="12" t="s">
        <v>92</v>
      </c>
      <c r="AW300" s="12" t="s">
        <v>36</v>
      </c>
      <c r="AX300" s="12" t="s">
        <v>37</v>
      </c>
      <c r="AY300" s="261" t="s">
        <v>147</v>
      </c>
    </row>
    <row r="301" spans="2:65" s="1" customFormat="1" ht="14.4" customHeight="1">
      <c r="B301" s="38"/>
      <c r="C301" s="237" t="s">
        <v>561</v>
      </c>
      <c r="D301" s="237" t="s">
        <v>263</v>
      </c>
      <c r="E301" s="238" t="s">
        <v>623</v>
      </c>
      <c r="F301" s="239" t="s">
        <v>624</v>
      </c>
      <c r="G301" s="240" t="s">
        <v>266</v>
      </c>
      <c r="H301" s="241">
        <v>59.035</v>
      </c>
      <c r="I301" s="242"/>
      <c r="J301" s="243">
        <f>ROUND(I301*H301,1)</f>
        <v>0</v>
      </c>
      <c r="K301" s="239" t="s">
        <v>267</v>
      </c>
      <c r="L301" s="43"/>
      <c r="M301" s="244" t="s">
        <v>1</v>
      </c>
      <c r="N301" s="245" t="s">
        <v>48</v>
      </c>
      <c r="O301" s="86"/>
      <c r="P301" s="246">
        <f>O301*H301</f>
        <v>0</v>
      </c>
      <c r="Q301" s="246">
        <v>0.27994</v>
      </c>
      <c r="R301" s="246">
        <f>Q301*H301</f>
        <v>16.5262579</v>
      </c>
      <c r="S301" s="246">
        <v>0</v>
      </c>
      <c r="T301" s="247">
        <f>S301*H301</f>
        <v>0</v>
      </c>
      <c r="AR301" s="248" t="s">
        <v>268</v>
      </c>
      <c r="AT301" s="248" t="s">
        <v>263</v>
      </c>
      <c r="AU301" s="248" t="s">
        <v>92</v>
      </c>
      <c r="AY301" s="17" t="s">
        <v>147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7" t="s">
        <v>37</v>
      </c>
      <c r="BK301" s="249">
        <f>ROUND(I301*H301,1)</f>
        <v>0</v>
      </c>
      <c r="BL301" s="17" t="s">
        <v>268</v>
      </c>
      <c r="BM301" s="248" t="s">
        <v>1463</v>
      </c>
    </row>
    <row r="302" spans="2:51" s="12" customFormat="1" ht="12">
      <c r="B302" s="250"/>
      <c r="C302" s="251"/>
      <c r="D302" s="252" t="s">
        <v>270</v>
      </c>
      <c r="E302" s="253" t="s">
        <v>1</v>
      </c>
      <c r="F302" s="254" t="s">
        <v>1464</v>
      </c>
      <c r="G302" s="251"/>
      <c r="H302" s="255">
        <v>59.035</v>
      </c>
      <c r="I302" s="256"/>
      <c r="J302" s="251"/>
      <c r="K302" s="251"/>
      <c r="L302" s="257"/>
      <c r="M302" s="258"/>
      <c r="N302" s="259"/>
      <c r="O302" s="259"/>
      <c r="P302" s="259"/>
      <c r="Q302" s="259"/>
      <c r="R302" s="259"/>
      <c r="S302" s="259"/>
      <c r="T302" s="260"/>
      <c r="AT302" s="261" t="s">
        <v>270</v>
      </c>
      <c r="AU302" s="261" t="s">
        <v>92</v>
      </c>
      <c r="AV302" s="12" t="s">
        <v>92</v>
      </c>
      <c r="AW302" s="12" t="s">
        <v>36</v>
      </c>
      <c r="AX302" s="12" t="s">
        <v>37</v>
      </c>
      <c r="AY302" s="261" t="s">
        <v>147</v>
      </c>
    </row>
    <row r="303" spans="2:65" s="1" customFormat="1" ht="21.6" customHeight="1">
      <c r="B303" s="38"/>
      <c r="C303" s="237" t="s">
        <v>565</v>
      </c>
      <c r="D303" s="237" t="s">
        <v>263</v>
      </c>
      <c r="E303" s="238" t="s">
        <v>693</v>
      </c>
      <c r="F303" s="239" t="s">
        <v>694</v>
      </c>
      <c r="G303" s="240" t="s">
        <v>266</v>
      </c>
      <c r="H303" s="241">
        <v>27.92</v>
      </c>
      <c r="I303" s="242"/>
      <c r="J303" s="243">
        <f>ROUND(I303*H303,1)</f>
        <v>0</v>
      </c>
      <c r="K303" s="239" t="s">
        <v>267</v>
      </c>
      <c r="L303" s="43"/>
      <c r="M303" s="244" t="s">
        <v>1</v>
      </c>
      <c r="N303" s="245" t="s">
        <v>48</v>
      </c>
      <c r="O303" s="86"/>
      <c r="P303" s="246">
        <f>O303*H303</f>
        <v>0</v>
      </c>
      <c r="Q303" s="246">
        <v>0.08425</v>
      </c>
      <c r="R303" s="246">
        <f>Q303*H303</f>
        <v>2.3522600000000002</v>
      </c>
      <c r="S303" s="246">
        <v>0</v>
      </c>
      <c r="T303" s="247">
        <f>S303*H303</f>
        <v>0</v>
      </c>
      <c r="AR303" s="248" t="s">
        <v>268</v>
      </c>
      <c r="AT303" s="248" t="s">
        <v>263</v>
      </c>
      <c r="AU303" s="248" t="s">
        <v>92</v>
      </c>
      <c r="AY303" s="17" t="s">
        <v>147</v>
      </c>
      <c r="BE303" s="249">
        <f>IF(N303="základní",J303,0)</f>
        <v>0</v>
      </c>
      <c r="BF303" s="249">
        <f>IF(N303="snížená",J303,0)</f>
        <v>0</v>
      </c>
      <c r="BG303" s="249">
        <f>IF(N303="zákl. přenesená",J303,0)</f>
        <v>0</v>
      </c>
      <c r="BH303" s="249">
        <f>IF(N303="sníž. přenesená",J303,0)</f>
        <v>0</v>
      </c>
      <c r="BI303" s="249">
        <f>IF(N303="nulová",J303,0)</f>
        <v>0</v>
      </c>
      <c r="BJ303" s="17" t="s">
        <v>37</v>
      </c>
      <c r="BK303" s="249">
        <f>ROUND(I303*H303,1)</f>
        <v>0</v>
      </c>
      <c r="BL303" s="17" t="s">
        <v>268</v>
      </c>
      <c r="BM303" s="248" t="s">
        <v>1465</v>
      </c>
    </row>
    <row r="304" spans="2:51" s="14" customFormat="1" ht="12">
      <c r="B304" s="273"/>
      <c r="C304" s="274"/>
      <c r="D304" s="252" t="s">
        <v>270</v>
      </c>
      <c r="E304" s="275" t="s">
        <v>1</v>
      </c>
      <c r="F304" s="276" t="s">
        <v>1466</v>
      </c>
      <c r="G304" s="274"/>
      <c r="H304" s="275" t="s">
        <v>1</v>
      </c>
      <c r="I304" s="277"/>
      <c r="J304" s="274"/>
      <c r="K304" s="274"/>
      <c r="L304" s="278"/>
      <c r="M304" s="279"/>
      <c r="N304" s="280"/>
      <c r="O304" s="280"/>
      <c r="P304" s="280"/>
      <c r="Q304" s="280"/>
      <c r="R304" s="280"/>
      <c r="S304" s="280"/>
      <c r="T304" s="281"/>
      <c r="AT304" s="282" t="s">
        <v>270</v>
      </c>
      <c r="AU304" s="282" t="s">
        <v>92</v>
      </c>
      <c r="AV304" s="14" t="s">
        <v>37</v>
      </c>
      <c r="AW304" s="14" t="s">
        <v>36</v>
      </c>
      <c r="AX304" s="14" t="s">
        <v>83</v>
      </c>
      <c r="AY304" s="282" t="s">
        <v>147</v>
      </c>
    </row>
    <row r="305" spans="2:51" s="12" customFormat="1" ht="12">
      <c r="B305" s="250"/>
      <c r="C305" s="251"/>
      <c r="D305" s="252" t="s">
        <v>270</v>
      </c>
      <c r="E305" s="253" t="s">
        <v>1</v>
      </c>
      <c r="F305" s="254" t="s">
        <v>1467</v>
      </c>
      <c r="G305" s="251"/>
      <c r="H305" s="255">
        <v>27.92</v>
      </c>
      <c r="I305" s="256"/>
      <c r="J305" s="251"/>
      <c r="K305" s="251"/>
      <c r="L305" s="257"/>
      <c r="M305" s="258"/>
      <c r="N305" s="259"/>
      <c r="O305" s="259"/>
      <c r="P305" s="259"/>
      <c r="Q305" s="259"/>
      <c r="R305" s="259"/>
      <c r="S305" s="259"/>
      <c r="T305" s="260"/>
      <c r="AT305" s="261" t="s">
        <v>270</v>
      </c>
      <c r="AU305" s="261" t="s">
        <v>92</v>
      </c>
      <c r="AV305" s="12" t="s">
        <v>92</v>
      </c>
      <c r="AW305" s="12" t="s">
        <v>36</v>
      </c>
      <c r="AX305" s="12" t="s">
        <v>37</v>
      </c>
      <c r="AY305" s="261" t="s">
        <v>147</v>
      </c>
    </row>
    <row r="306" spans="2:65" s="1" customFormat="1" ht="14.4" customHeight="1">
      <c r="B306" s="38"/>
      <c r="C306" s="294" t="s">
        <v>569</v>
      </c>
      <c r="D306" s="294" t="s">
        <v>473</v>
      </c>
      <c r="E306" s="295" t="s">
        <v>1468</v>
      </c>
      <c r="F306" s="296" t="s">
        <v>1469</v>
      </c>
      <c r="G306" s="297" t="s">
        <v>266</v>
      </c>
      <c r="H306" s="298">
        <v>25.128</v>
      </c>
      <c r="I306" s="299"/>
      <c r="J306" s="300">
        <f>ROUND(I306*H306,1)</f>
        <v>0</v>
      </c>
      <c r="K306" s="296" t="s">
        <v>1</v>
      </c>
      <c r="L306" s="301"/>
      <c r="M306" s="302" t="s">
        <v>1</v>
      </c>
      <c r="N306" s="303" t="s">
        <v>48</v>
      </c>
      <c r="O306" s="86"/>
      <c r="P306" s="246">
        <f>O306*H306</f>
        <v>0</v>
      </c>
      <c r="Q306" s="246">
        <v>0.14</v>
      </c>
      <c r="R306" s="246">
        <f>Q306*H306</f>
        <v>3.51792</v>
      </c>
      <c r="S306" s="246">
        <v>0</v>
      </c>
      <c r="T306" s="247">
        <f>S306*H306</f>
        <v>0</v>
      </c>
      <c r="AR306" s="248" t="s">
        <v>303</v>
      </c>
      <c r="AT306" s="248" t="s">
        <v>473</v>
      </c>
      <c r="AU306" s="248" t="s">
        <v>92</v>
      </c>
      <c r="AY306" s="17" t="s">
        <v>147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17" t="s">
        <v>37</v>
      </c>
      <c r="BK306" s="249">
        <f>ROUND(I306*H306,1)</f>
        <v>0</v>
      </c>
      <c r="BL306" s="17" t="s">
        <v>268</v>
      </c>
      <c r="BM306" s="248" t="s">
        <v>1470</v>
      </c>
    </row>
    <row r="307" spans="2:51" s="12" customFormat="1" ht="12">
      <c r="B307" s="250"/>
      <c r="C307" s="251"/>
      <c r="D307" s="252" t="s">
        <v>270</v>
      </c>
      <c r="E307" s="253" t="s">
        <v>1</v>
      </c>
      <c r="F307" s="254" t="s">
        <v>1471</v>
      </c>
      <c r="G307" s="251"/>
      <c r="H307" s="255">
        <v>25.128</v>
      </c>
      <c r="I307" s="256"/>
      <c r="J307" s="251"/>
      <c r="K307" s="251"/>
      <c r="L307" s="257"/>
      <c r="M307" s="258"/>
      <c r="N307" s="259"/>
      <c r="O307" s="259"/>
      <c r="P307" s="259"/>
      <c r="Q307" s="259"/>
      <c r="R307" s="259"/>
      <c r="S307" s="259"/>
      <c r="T307" s="260"/>
      <c r="AT307" s="261" t="s">
        <v>270</v>
      </c>
      <c r="AU307" s="261" t="s">
        <v>92</v>
      </c>
      <c r="AV307" s="12" t="s">
        <v>92</v>
      </c>
      <c r="AW307" s="12" t="s">
        <v>36</v>
      </c>
      <c r="AX307" s="12" t="s">
        <v>37</v>
      </c>
      <c r="AY307" s="261" t="s">
        <v>147</v>
      </c>
    </row>
    <row r="308" spans="2:65" s="1" customFormat="1" ht="21.6" customHeight="1">
      <c r="B308" s="38"/>
      <c r="C308" s="294" t="s">
        <v>575</v>
      </c>
      <c r="D308" s="294" t="s">
        <v>473</v>
      </c>
      <c r="E308" s="295" t="s">
        <v>1472</v>
      </c>
      <c r="F308" s="296" t="s">
        <v>1473</v>
      </c>
      <c r="G308" s="297" t="s">
        <v>266</v>
      </c>
      <c r="H308" s="298">
        <v>2.792</v>
      </c>
      <c r="I308" s="299"/>
      <c r="J308" s="300">
        <f>ROUND(I308*H308,1)</f>
        <v>0</v>
      </c>
      <c r="K308" s="296" t="s">
        <v>267</v>
      </c>
      <c r="L308" s="301"/>
      <c r="M308" s="302" t="s">
        <v>1</v>
      </c>
      <c r="N308" s="303" t="s">
        <v>48</v>
      </c>
      <c r="O308" s="86"/>
      <c r="P308" s="246">
        <f>O308*H308</f>
        <v>0</v>
      </c>
      <c r="Q308" s="246">
        <v>0.113</v>
      </c>
      <c r="R308" s="246">
        <f>Q308*H308</f>
        <v>0.315496</v>
      </c>
      <c r="S308" s="246">
        <v>0</v>
      </c>
      <c r="T308" s="247">
        <f>S308*H308</f>
        <v>0</v>
      </c>
      <c r="AR308" s="248" t="s">
        <v>303</v>
      </c>
      <c r="AT308" s="248" t="s">
        <v>473</v>
      </c>
      <c r="AU308" s="248" t="s">
        <v>92</v>
      </c>
      <c r="AY308" s="17" t="s">
        <v>147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17" t="s">
        <v>37</v>
      </c>
      <c r="BK308" s="249">
        <f>ROUND(I308*H308,1)</f>
        <v>0</v>
      </c>
      <c r="BL308" s="17" t="s">
        <v>268</v>
      </c>
      <c r="BM308" s="248" t="s">
        <v>1474</v>
      </c>
    </row>
    <row r="309" spans="2:51" s="12" customFormat="1" ht="12">
      <c r="B309" s="250"/>
      <c r="C309" s="251"/>
      <c r="D309" s="252" t="s">
        <v>270</v>
      </c>
      <c r="E309" s="253" t="s">
        <v>1</v>
      </c>
      <c r="F309" s="254" t="s">
        <v>1475</v>
      </c>
      <c r="G309" s="251"/>
      <c r="H309" s="255">
        <v>2.792</v>
      </c>
      <c r="I309" s="256"/>
      <c r="J309" s="251"/>
      <c r="K309" s="251"/>
      <c r="L309" s="257"/>
      <c r="M309" s="258"/>
      <c r="N309" s="259"/>
      <c r="O309" s="259"/>
      <c r="P309" s="259"/>
      <c r="Q309" s="259"/>
      <c r="R309" s="259"/>
      <c r="S309" s="259"/>
      <c r="T309" s="260"/>
      <c r="AT309" s="261" t="s">
        <v>270</v>
      </c>
      <c r="AU309" s="261" t="s">
        <v>92</v>
      </c>
      <c r="AV309" s="12" t="s">
        <v>92</v>
      </c>
      <c r="AW309" s="12" t="s">
        <v>36</v>
      </c>
      <c r="AX309" s="12" t="s">
        <v>37</v>
      </c>
      <c r="AY309" s="261" t="s">
        <v>147</v>
      </c>
    </row>
    <row r="310" spans="2:65" s="1" customFormat="1" ht="32.4" customHeight="1">
      <c r="B310" s="38"/>
      <c r="C310" s="237" t="s">
        <v>581</v>
      </c>
      <c r="D310" s="237" t="s">
        <v>263</v>
      </c>
      <c r="E310" s="238" t="s">
        <v>705</v>
      </c>
      <c r="F310" s="239" t="s">
        <v>706</v>
      </c>
      <c r="G310" s="240" t="s">
        <v>266</v>
      </c>
      <c r="H310" s="241">
        <v>59.035</v>
      </c>
      <c r="I310" s="242"/>
      <c r="J310" s="243">
        <f>ROUND(I310*H310,1)</f>
        <v>0</v>
      </c>
      <c r="K310" s="239" t="s">
        <v>267</v>
      </c>
      <c r="L310" s="43"/>
      <c r="M310" s="244" t="s">
        <v>1</v>
      </c>
      <c r="N310" s="245" t="s">
        <v>48</v>
      </c>
      <c r="O310" s="86"/>
      <c r="P310" s="246">
        <f>O310*H310</f>
        <v>0</v>
      </c>
      <c r="Q310" s="246">
        <v>0.101</v>
      </c>
      <c r="R310" s="246">
        <f>Q310*H310</f>
        <v>5.962535</v>
      </c>
      <c r="S310" s="246">
        <v>0</v>
      </c>
      <c r="T310" s="247">
        <f>S310*H310</f>
        <v>0</v>
      </c>
      <c r="AR310" s="248" t="s">
        <v>268</v>
      </c>
      <c r="AT310" s="248" t="s">
        <v>263</v>
      </c>
      <c r="AU310" s="248" t="s">
        <v>92</v>
      </c>
      <c r="AY310" s="17" t="s">
        <v>147</v>
      </c>
      <c r="BE310" s="249">
        <f>IF(N310="základní",J310,0)</f>
        <v>0</v>
      </c>
      <c r="BF310" s="249">
        <f>IF(N310="snížená",J310,0)</f>
        <v>0</v>
      </c>
      <c r="BG310" s="249">
        <f>IF(N310="zákl. přenesená",J310,0)</f>
        <v>0</v>
      </c>
      <c r="BH310" s="249">
        <f>IF(N310="sníž. přenesená",J310,0)</f>
        <v>0</v>
      </c>
      <c r="BI310" s="249">
        <f>IF(N310="nulová",J310,0)</f>
        <v>0</v>
      </c>
      <c r="BJ310" s="17" t="s">
        <v>37</v>
      </c>
      <c r="BK310" s="249">
        <f>ROUND(I310*H310,1)</f>
        <v>0</v>
      </c>
      <c r="BL310" s="17" t="s">
        <v>268</v>
      </c>
      <c r="BM310" s="248" t="s">
        <v>1476</v>
      </c>
    </row>
    <row r="311" spans="2:51" s="14" customFormat="1" ht="12">
      <c r="B311" s="273"/>
      <c r="C311" s="274"/>
      <c r="D311" s="252" t="s">
        <v>270</v>
      </c>
      <c r="E311" s="275" t="s">
        <v>1</v>
      </c>
      <c r="F311" s="276" t="s">
        <v>708</v>
      </c>
      <c r="G311" s="274"/>
      <c r="H311" s="275" t="s">
        <v>1</v>
      </c>
      <c r="I311" s="277"/>
      <c r="J311" s="274"/>
      <c r="K311" s="274"/>
      <c r="L311" s="278"/>
      <c r="M311" s="279"/>
      <c r="N311" s="280"/>
      <c r="O311" s="280"/>
      <c r="P311" s="280"/>
      <c r="Q311" s="280"/>
      <c r="R311" s="280"/>
      <c r="S311" s="280"/>
      <c r="T311" s="281"/>
      <c r="AT311" s="282" t="s">
        <v>270</v>
      </c>
      <c r="AU311" s="282" t="s">
        <v>92</v>
      </c>
      <c r="AV311" s="14" t="s">
        <v>37</v>
      </c>
      <c r="AW311" s="14" t="s">
        <v>36</v>
      </c>
      <c r="AX311" s="14" t="s">
        <v>83</v>
      </c>
      <c r="AY311" s="282" t="s">
        <v>147</v>
      </c>
    </row>
    <row r="312" spans="2:51" s="12" customFormat="1" ht="12">
      <c r="B312" s="250"/>
      <c r="C312" s="251"/>
      <c r="D312" s="252" t="s">
        <v>270</v>
      </c>
      <c r="E312" s="253" t="s">
        <v>1</v>
      </c>
      <c r="F312" s="254" t="s">
        <v>1477</v>
      </c>
      <c r="G312" s="251"/>
      <c r="H312" s="255">
        <v>59.45</v>
      </c>
      <c r="I312" s="256"/>
      <c r="J312" s="251"/>
      <c r="K312" s="251"/>
      <c r="L312" s="257"/>
      <c r="M312" s="258"/>
      <c r="N312" s="259"/>
      <c r="O312" s="259"/>
      <c r="P312" s="259"/>
      <c r="Q312" s="259"/>
      <c r="R312" s="259"/>
      <c r="S312" s="259"/>
      <c r="T312" s="260"/>
      <c r="AT312" s="261" t="s">
        <v>270</v>
      </c>
      <c r="AU312" s="261" t="s">
        <v>92</v>
      </c>
      <c r="AV312" s="12" t="s">
        <v>92</v>
      </c>
      <c r="AW312" s="12" t="s">
        <v>36</v>
      </c>
      <c r="AX312" s="12" t="s">
        <v>83</v>
      </c>
      <c r="AY312" s="261" t="s">
        <v>147</v>
      </c>
    </row>
    <row r="313" spans="2:51" s="12" customFormat="1" ht="12">
      <c r="B313" s="250"/>
      <c r="C313" s="251"/>
      <c r="D313" s="252" t="s">
        <v>270</v>
      </c>
      <c r="E313" s="253" t="s">
        <v>1</v>
      </c>
      <c r="F313" s="254" t="s">
        <v>1478</v>
      </c>
      <c r="G313" s="251"/>
      <c r="H313" s="255">
        <v>-0.415</v>
      </c>
      <c r="I313" s="256"/>
      <c r="J313" s="251"/>
      <c r="K313" s="251"/>
      <c r="L313" s="257"/>
      <c r="M313" s="258"/>
      <c r="N313" s="259"/>
      <c r="O313" s="259"/>
      <c r="P313" s="259"/>
      <c r="Q313" s="259"/>
      <c r="R313" s="259"/>
      <c r="S313" s="259"/>
      <c r="T313" s="260"/>
      <c r="AT313" s="261" t="s">
        <v>270</v>
      </c>
      <c r="AU313" s="261" t="s">
        <v>92</v>
      </c>
      <c r="AV313" s="12" t="s">
        <v>92</v>
      </c>
      <c r="AW313" s="12" t="s">
        <v>36</v>
      </c>
      <c r="AX313" s="12" t="s">
        <v>83</v>
      </c>
      <c r="AY313" s="261" t="s">
        <v>147</v>
      </c>
    </row>
    <row r="314" spans="2:51" s="13" customFormat="1" ht="12">
      <c r="B314" s="262"/>
      <c r="C314" s="263"/>
      <c r="D314" s="252" t="s">
        <v>270</v>
      </c>
      <c r="E314" s="264" t="s">
        <v>1244</v>
      </c>
      <c r="F314" s="265" t="s">
        <v>272</v>
      </c>
      <c r="G314" s="263"/>
      <c r="H314" s="266">
        <v>59.035</v>
      </c>
      <c r="I314" s="267"/>
      <c r="J314" s="263"/>
      <c r="K314" s="263"/>
      <c r="L314" s="268"/>
      <c r="M314" s="269"/>
      <c r="N314" s="270"/>
      <c r="O314" s="270"/>
      <c r="P314" s="270"/>
      <c r="Q314" s="270"/>
      <c r="R314" s="270"/>
      <c r="S314" s="270"/>
      <c r="T314" s="271"/>
      <c r="AT314" s="272" t="s">
        <v>270</v>
      </c>
      <c r="AU314" s="272" t="s">
        <v>92</v>
      </c>
      <c r="AV314" s="13" t="s">
        <v>268</v>
      </c>
      <c r="AW314" s="13" t="s">
        <v>36</v>
      </c>
      <c r="AX314" s="13" t="s">
        <v>37</v>
      </c>
      <c r="AY314" s="272" t="s">
        <v>147</v>
      </c>
    </row>
    <row r="315" spans="2:65" s="1" customFormat="1" ht="21.6" customHeight="1">
      <c r="B315" s="38"/>
      <c r="C315" s="294" t="s">
        <v>586</v>
      </c>
      <c r="D315" s="294" t="s">
        <v>473</v>
      </c>
      <c r="E315" s="295" t="s">
        <v>712</v>
      </c>
      <c r="F315" s="296" t="s">
        <v>713</v>
      </c>
      <c r="G315" s="297" t="s">
        <v>266</v>
      </c>
      <c r="H315" s="298">
        <v>60.216</v>
      </c>
      <c r="I315" s="299"/>
      <c r="J315" s="300">
        <f>ROUND(I315*H315,1)</f>
        <v>0</v>
      </c>
      <c r="K315" s="296" t="s">
        <v>1</v>
      </c>
      <c r="L315" s="301"/>
      <c r="M315" s="302" t="s">
        <v>1</v>
      </c>
      <c r="N315" s="303" t="s">
        <v>48</v>
      </c>
      <c r="O315" s="86"/>
      <c r="P315" s="246">
        <f>O315*H315</f>
        <v>0</v>
      </c>
      <c r="Q315" s="246">
        <v>0.09375</v>
      </c>
      <c r="R315" s="246">
        <f>Q315*H315</f>
        <v>5.64525</v>
      </c>
      <c r="S315" s="246">
        <v>0</v>
      </c>
      <c r="T315" s="247">
        <f>S315*H315</f>
        <v>0</v>
      </c>
      <c r="AR315" s="248" t="s">
        <v>303</v>
      </c>
      <c r="AT315" s="248" t="s">
        <v>473</v>
      </c>
      <c r="AU315" s="248" t="s">
        <v>92</v>
      </c>
      <c r="AY315" s="17" t="s">
        <v>147</v>
      </c>
      <c r="BE315" s="249">
        <f>IF(N315="základní",J315,0)</f>
        <v>0</v>
      </c>
      <c r="BF315" s="249">
        <f>IF(N315="snížená",J315,0)</f>
        <v>0</v>
      </c>
      <c r="BG315" s="249">
        <f>IF(N315="zákl. přenesená",J315,0)</f>
        <v>0</v>
      </c>
      <c r="BH315" s="249">
        <f>IF(N315="sníž. přenesená",J315,0)</f>
        <v>0</v>
      </c>
      <c r="BI315" s="249">
        <f>IF(N315="nulová",J315,0)</f>
        <v>0</v>
      </c>
      <c r="BJ315" s="17" t="s">
        <v>37</v>
      </c>
      <c r="BK315" s="249">
        <f>ROUND(I315*H315,1)</f>
        <v>0</v>
      </c>
      <c r="BL315" s="17" t="s">
        <v>268</v>
      </c>
      <c r="BM315" s="248" t="s">
        <v>1479</v>
      </c>
    </row>
    <row r="316" spans="2:51" s="12" customFormat="1" ht="12">
      <c r="B316" s="250"/>
      <c r="C316" s="251"/>
      <c r="D316" s="252" t="s">
        <v>270</v>
      </c>
      <c r="E316" s="253" t="s">
        <v>1</v>
      </c>
      <c r="F316" s="254" t="s">
        <v>1480</v>
      </c>
      <c r="G316" s="251"/>
      <c r="H316" s="255">
        <v>60.216</v>
      </c>
      <c r="I316" s="256"/>
      <c r="J316" s="251"/>
      <c r="K316" s="251"/>
      <c r="L316" s="257"/>
      <c r="M316" s="258"/>
      <c r="N316" s="259"/>
      <c r="O316" s="259"/>
      <c r="P316" s="259"/>
      <c r="Q316" s="259"/>
      <c r="R316" s="259"/>
      <c r="S316" s="259"/>
      <c r="T316" s="260"/>
      <c r="AT316" s="261" t="s">
        <v>270</v>
      </c>
      <c r="AU316" s="261" t="s">
        <v>92</v>
      </c>
      <c r="AV316" s="12" t="s">
        <v>92</v>
      </c>
      <c r="AW316" s="12" t="s">
        <v>36</v>
      </c>
      <c r="AX316" s="12" t="s">
        <v>37</v>
      </c>
      <c r="AY316" s="261" t="s">
        <v>147</v>
      </c>
    </row>
    <row r="317" spans="2:63" s="10" customFormat="1" ht="22.8" customHeight="1">
      <c r="B317" s="207"/>
      <c r="C317" s="208"/>
      <c r="D317" s="209" t="s">
        <v>82</v>
      </c>
      <c r="E317" s="235" t="s">
        <v>292</v>
      </c>
      <c r="F317" s="235" t="s">
        <v>727</v>
      </c>
      <c r="G317" s="208"/>
      <c r="H317" s="208"/>
      <c r="I317" s="211"/>
      <c r="J317" s="236">
        <f>BK317</f>
        <v>0</v>
      </c>
      <c r="K317" s="208"/>
      <c r="L317" s="213"/>
      <c r="M317" s="231"/>
      <c r="N317" s="232"/>
      <c r="O317" s="232"/>
      <c r="P317" s="233">
        <f>SUM(P318:P335)</f>
        <v>0</v>
      </c>
      <c r="Q317" s="232"/>
      <c r="R317" s="233">
        <f>SUM(R318:R335)</f>
        <v>10.474297379999998</v>
      </c>
      <c r="S317" s="232"/>
      <c r="T317" s="234">
        <f>SUM(T318:T335)</f>
        <v>0</v>
      </c>
      <c r="AR317" s="218" t="s">
        <v>37</v>
      </c>
      <c r="AT317" s="219" t="s">
        <v>82</v>
      </c>
      <c r="AU317" s="219" t="s">
        <v>37</v>
      </c>
      <c r="AY317" s="218" t="s">
        <v>147</v>
      </c>
      <c r="BK317" s="220">
        <f>SUM(BK318:BK335)</f>
        <v>0</v>
      </c>
    </row>
    <row r="318" spans="2:65" s="1" customFormat="1" ht="21.6" customHeight="1">
      <c r="B318" s="38"/>
      <c r="C318" s="237" t="s">
        <v>592</v>
      </c>
      <c r="D318" s="237" t="s">
        <v>263</v>
      </c>
      <c r="E318" s="238" t="s">
        <v>1481</v>
      </c>
      <c r="F318" s="239" t="s">
        <v>1482</v>
      </c>
      <c r="G318" s="240" t="s">
        <v>266</v>
      </c>
      <c r="H318" s="241">
        <v>12.033</v>
      </c>
      <c r="I318" s="242"/>
      <c r="J318" s="243">
        <f>ROUND(I318*H318,1)</f>
        <v>0</v>
      </c>
      <c r="K318" s="239" t="s">
        <v>267</v>
      </c>
      <c r="L318" s="43"/>
      <c r="M318" s="244" t="s">
        <v>1</v>
      </c>
      <c r="N318" s="245" t="s">
        <v>48</v>
      </c>
      <c r="O318" s="86"/>
      <c r="P318" s="246">
        <f>O318*H318</f>
        <v>0</v>
      </c>
      <c r="Q318" s="246">
        <v>0.00438</v>
      </c>
      <c r="R318" s="246">
        <f>Q318*H318</f>
        <v>0.05270454</v>
      </c>
      <c r="S318" s="246">
        <v>0</v>
      </c>
      <c r="T318" s="247">
        <f>S318*H318</f>
        <v>0</v>
      </c>
      <c r="AR318" s="248" t="s">
        <v>268</v>
      </c>
      <c r="AT318" s="248" t="s">
        <v>263</v>
      </c>
      <c r="AU318" s="248" t="s">
        <v>92</v>
      </c>
      <c r="AY318" s="17" t="s">
        <v>147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7" t="s">
        <v>37</v>
      </c>
      <c r="BK318" s="249">
        <f>ROUND(I318*H318,1)</f>
        <v>0</v>
      </c>
      <c r="BL318" s="17" t="s">
        <v>268</v>
      </c>
      <c r="BM318" s="248" t="s">
        <v>1483</v>
      </c>
    </row>
    <row r="319" spans="2:51" s="12" customFormat="1" ht="12">
      <c r="B319" s="250"/>
      <c r="C319" s="251"/>
      <c r="D319" s="252" t="s">
        <v>270</v>
      </c>
      <c r="E319" s="253" t="s">
        <v>1</v>
      </c>
      <c r="F319" s="254" t="s">
        <v>1484</v>
      </c>
      <c r="G319" s="251"/>
      <c r="H319" s="255">
        <v>12.033</v>
      </c>
      <c r="I319" s="256"/>
      <c r="J319" s="251"/>
      <c r="K319" s="251"/>
      <c r="L319" s="257"/>
      <c r="M319" s="258"/>
      <c r="N319" s="259"/>
      <c r="O319" s="259"/>
      <c r="P319" s="259"/>
      <c r="Q319" s="259"/>
      <c r="R319" s="259"/>
      <c r="S319" s="259"/>
      <c r="T319" s="260"/>
      <c r="AT319" s="261" t="s">
        <v>270</v>
      </c>
      <c r="AU319" s="261" t="s">
        <v>92</v>
      </c>
      <c r="AV319" s="12" t="s">
        <v>92</v>
      </c>
      <c r="AW319" s="12" t="s">
        <v>36</v>
      </c>
      <c r="AX319" s="12" t="s">
        <v>37</v>
      </c>
      <c r="AY319" s="261" t="s">
        <v>147</v>
      </c>
    </row>
    <row r="320" spans="2:65" s="1" customFormat="1" ht="32.4" customHeight="1">
      <c r="B320" s="38"/>
      <c r="C320" s="237" t="s">
        <v>596</v>
      </c>
      <c r="D320" s="237" t="s">
        <v>263</v>
      </c>
      <c r="E320" s="238" t="s">
        <v>1485</v>
      </c>
      <c r="F320" s="239" t="s">
        <v>1486</v>
      </c>
      <c r="G320" s="240" t="s">
        <v>266</v>
      </c>
      <c r="H320" s="241">
        <v>13.533</v>
      </c>
      <c r="I320" s="242"/>
      <c r="J320" s="243">
        <f>ROUND(I320*H320,1)</f>
        <v>0</v>
      </c>
      <c r="K320" s="239" t="s">
        <v>267</v>
      </c>
      <c r="L320" s="43"/>
      <c r="M320" s="244" t="s">
        <v>1</v>
      </c>
      <c r="N320" s="245" t="s">
        <v>48</v>
      </c>
      <c r="O320" s="86"/>
      <c r="P320" s="246">
        <f>O320*H320</f>
        <v>0</v>
      </c>
      <c r="Q320" s="246">
        <v>0.00628</v>
      </c>
      <c r="R320" s="246">
        <f>Q320*H320</f>
        <v>0.08498723999999999</v>
      </c>
      <c r="S320" s="246">
        <v>0</v>
      </c>
      <c r="T320" s="247">
        <f>S320*H320</f>
        <v>0</v>
      </c>
      <c r="AR320" s="248" t="s">
        <v>268</v>
      </c>
      <c r="AT320" s="248" t="s">
        <v>263</v>
      </c>
      <c r="AU320" s="248" t="s">
        <v>92</v>
      </c>
      <c r="AY320" s="17" t="s">
        <v>147</v>
      </c>
      <c r="BE320" s="249">
        <f>IF(N320="základní",J320,0)</f>
        <v>0</v>
      </c>
      <c r="BF320" s="249">
        <f>IF(N320="snížená",J320,0)</f>
        <v>0</v>
      </c>
      <c r="BG320" s="249">
        <f>IF(N320="zákl. přenesená",J320,0)</f>
        <v>0</v>
      </c>
      <c r="BH320" s="249">
        <f>IF(N320="sníž. přenesená",J320,0)</f>
        <v>0</v>
      </c>
      <c r="BI320" s="249">
        <f>IF(N320="nulová",J320,0)</f>
        <v>0</v>
      </c>
      <c r="BJ320" s="17" t="s">
        <v>37</v>
      </c>
      <c r="BK320" s="249">
        <f>ROUND(I320*H320,1)</f>
        <v>0</v>
      </c>
      <c r="BL320" s="17" t="s">
        <v>268</v>
      </c>
      <c r="BM320" s="248" t="s">
        <v>1487</v>
      </c>
    </row>
    <row r="321" spans="2:51" s="12" customFormat="1" ht="12">
      <c r="B321" s="250"/>
      <c r="C321" s="251"/>
      <c r="D321" s="252" t="s">
        <v>270</v>
      </c>
      <c r="E321" s="253" t="s">
        <v>1</v>
      </c>
      <c r="F321" s="254" t="s">
        <v>1488</v>
      </c>
      <c r="G321" s="251"/>
      <c r="H321" s="255">
        <v>12.033</v>
      </c>
      <c r="I321" s="256"/>
      <c r="J321" s="251"/>
      <c r="K321" s="251"/>
      <c r="L321" s="257"/>
      <c r="M321" s="258"/>
      <c r="N321" s="259"/>
      <c r="O321" s="259"/>
      <c r="P321" s="259"/>
      <c r="Q321" s="259"/>
      <c r="R321" s="259"/>
      <c r="S321" s="259"/>
      <c r="T321" s="260"/>
      <c r="AT321" s="261" t="s">
        <v>270</v>
      </c>
      <c r="AU321" s="261" t="s">
        <v>92</v>
      </c>
      <c r="AV321" s="12" t="s">
        <v>92</v>
      </c>
      <c r="AW321" s="12" t="s">
        <v>36</v>
      </c>
      <c r="AX321" s="12" t="s">
        <v>83</v>
      </c>
      <c r="AY321" s="261" t="s">
        <v>147</v>
      </c>
    </row>
    <row r="322" spans="2:51" s="12" customFormat="1" ht="12">
      <c r="B322" s="250"/>
      <c r="C322" s="251"/>
      <c r="D322" s="252" t="s">
        <v>270</v>
      </c>
      <c r="E322" s="253" t="s">
        <v>1</v>
      </c>
      <c r="F322" s="254" t="s">
        <v>1489</v>
      </c>
      <c r="G322" s="251"/>
      <c r="H322" s="255">
        <v>1.5</v>
      </c>
      <c r="I322" s="256"/>
      <c r="J322" s="251"/>
      <c r="K322" s="251"/>
      <c r="L322" s="257"/>
      <c r="M322" s="258"/>
      <c r="N322" s="259"/>
      <c r="O322" s="259"/>
      <c r="P322" s="259"/>
      <c r="Q322" s="259"/>
      <c r="R322" s="259"/>
      <c r="S322" s="259"/>
      <c r="T322" s="260"/>
      <c r="AT322" s="261" t="s">
        <v>270</v>
      </c>
      <c r="AU322" s="261" t="s">
        <v>92</v>
      </c>
      <c r="AV322" s="12" t="s">
        <v>92</v>
      </c>
      <c r="AW322" s="12" t="s">
        <v>36</v>
      </c>
      <c r="AX322" s="12" t="s">
        <v>83</v>
      </c>
      <c r="AY322" s="261" t="s">
        <v>147</v>
      </c>
    </row>
    <row r="323" spans="2:51" s="13" customFormat="1" ht="12">
      <c r="B323" s="262"/>
      <c r="C323" s="263"/>
      <c r="D323" s="252" t="s">
        <v>270</v>
      </c>
      <c r="E323" s="264" t="s">
        <v>1</v>
      </c>
      <c r="F323" s="265" t="s">
        <v>272</v>
      </c>
      <c r="G323" s="263"/>
      <c r="H323" s="266">
        <v>13.533</v>
      </c>
      <c r="I323" s="267"/>
      <c r="J323" s="263"/>
      <c r="K323" s="263"/>
      <c r="L323" s="268"/>
      <c r="M323" s="269"/>
      <c r="N323" s="270"/>
      <c r="O323" s="270"/>
      <c r="P323" s="270"/>
      <c r="Q323" s="270"/>
      <c r="R323" s="270"/>
      <c r="S323" s="270"/>
      <c r="T323" s="271"/>
      <c r="AT323" s="272" t="s">
        <v>270</v>
      </c>
      <c r="AU323" s="272" t="s">
        <v>92</v>
      </c>
      <c r="AV323" s="13" t="s">
        <v>268</v>
      </c>
      <c r="AW323" s="13" t="s">
        <v>36</v>
      </c>
      <c r="AX323" s="13" t="s">
        <v>37</v>
      </c>
      <c r="AY323" s="272" t="s">
        <v>147</v>
      </c>
    </row>
    <row r="324" spans="2:65" s="1" customFormat="1" ht="21.6" customHeight="1">
      <c r="B324" s="38"/>
      <c r="C324" s="237" t="s">
        <v>601</v>
      </c>
      <c r="D324" s="237" t="s">
        <v>263</v>
      </c>
      <c r="E324" s="238" t="s">
        <v>729</v>
      </c>
      <c r="F324" s="239" t="s">
        <v>730</v>
      </c>
      <c r="G324" s="240" t="s">
        <v>266</v>
      </c>
      <c r="H324" s="241">
        <v>4.67</v>
      </c>
      <c r="I324" s="242"/>
      <c r="J324" s="243">
        <f>ROUND(I324*H324,1)</f>
        <v>0</v>
      </c>
      <c r="K324" s="239" t="s">
        <v>267</v>
      </c>
      <c r="L324" s="43"/>
      <c r="M324" s="244" t="s">
        <v>1</v>
      </c>
      <c r="N324" s="245" t="s">
        <v>48</v>
      </c>
      <c r="O324" s="86"/>
      <c r="P324" s="246">
        <f>O324*H324</f>
        <v>0</v>
      </c>
      <c r="Q324" s="246">
        <v>0.1837</v>
      </c>
      <c r="R324" s="246">
        <f>Q324*H324</f>
        <v>0.857879</v>
      </c>
      <c r="S324" s="246">
        <v>0</v>
      </c>
      <c r="T324" s="247">
        <f>S324*H324</f>
        <v>0</v>
      </c>
      <c r="AR324" s="248" t="s">
        <v>268</v>
      </c>
      <c r="AT324" s="248" t="s">
        <v>263</v>
      </c>
      <c r="AU324" s="248" t="s">
        <v>92</v>
      </c>
      <c r="AY324" s="17" t="s">
        <v>147</v>
      </c>
      <c r="BE324" s="249">
        <f>IF(N324="základní",J324,0)</f>
        <v>0</v>
      </c>
      <c r="BF324" s="249">
        <f>IF(N324="snížená",J324,0)</f>
        <v>0</v>
      </c>
      <c r="BG324" s="249">
        <f>IF(N324="zákl. přenesená",J324,0)</f>
        <v>0</v>
      </c>
      <c r="BH324" s="249">
        <f>IF(N324="sníž. přenesená",J324,0)</f>
        <v>0</v>
      </c>
      <c r="BI324" s="249">
        <f>IF(N324="nulová",J324,0)</f>
        <v>0</v>
      </c>
      <c r="BJ324" s="17" t="s">
        <v>37</v>
      </c>
      <c r="BK324" s="249">
        <f>ROUND(I324*H324,1)</f>
        <v>0</v>
      </c>
      <c r="BL324" s="17" t="s">
        <v>268</v>
      </c>
      <c r="BM324" s="248" t="s">
        <v>1490</v>
      </c>
    </row>
    <row r="325" spans="2:51" s="12" customFormat="1" ht="12">
      <c r="B325" s="250"/>
      <c r="C325" s="251"/>
      <c r="D325" s="252" t="s">
        <v>270</v>
      </c>
      <c r="E325" s="253" t="s">
        <v>1251</v>
      </c>
      <c r="F325" s="254" t="s">
        <v>1491</v>
      </c>
      <c r="G325" s="251"/>
      <c r="H325" s="255">
        <v>4.67</v>
      </c>
      <c r="I325" s="256"/>
      <c r="J325" s="251"/>
      <c r="K325" s="251"/>
      <c r="L325" s="257"/>
      <c r="M325" s="258"/>
      <c r="N325" s="259"/>
      <c r="O325" s="259"/>
      <c r="P325" s="259"/>
      <c r="Q325" s="259"/>
      <c r="R325" s="259"/>
      <c r="S325" s="259"/>
      <c r="T325" s="260"/>
      <c r="AT325" s="261" t="s">
        <v>270</v>
      </c>
      <c r="AU325" s="261" t="s">
        <v>92</v>
      </c>
      <c r="AV325" s="12" t="s">
        <v>92</v>
      </c>
      <c r="AW325" s="12" t="s">
        <v>36</v>
      </c>
      <c r="AX325" s="12" t="s">
        <v>37</v>
      </c>
      <c r="AY325" s="261" t="s">
        <v>147</v>
      </c>
    </row>
    <row r="326" spans="2:65" s="1" customFormat="1" ht="21.6" customHeight="1">
      <c r="B326" s="38"/>
      <c r="C326" s="237" t="s">
        <v>606</v>
      </c>
      <c r="D326" s="237" t="s">
        <v>263</v>
      </c>
      <c r="E326" s="238" t="s">
        <v>1492</v>
      </c>
      <c r="F326" s="239" t="s">
        <v>1493</v>
      </c>
      <c r="G326" s="240" t="s">
        <v>266</v>
      </c>
      <c r="H326" s="241">
        <v>36.26</v>
      </c>
      <c r="I326" s="242"/>
      <c r="J326" s="243">
        <f>ROUND(I326*H326,1)</f>
        <v>0</v>
      </c>
      <c r="K326" s="239" t="s">
        <v>267</v>
      </c>
      <c r="L326" s="43"/>
      <c r="M326" s="244" t="s">
        <v>1</v>
      </c>
      <c r="N326" s="245" t="s">
        <v>48</v>
      </c>
      <c r="O326" s="86"/>
      <c r="P326" s="246">
        <f>O326*H326</f>
        <v>0</v>
      </c>
      <c r="Q326" s="246">
        <v>0.26141</v>
      </c>
      <c r="R326" s="246">
        <f>Q326*H326</f>
        <v>9.478726599999998</v>
      </c>
      <c r="S326" s="246">
        <v>0</v>
      </c>
      <c r="T326" s="247">
        <f>S326*H326</f>
        <v>0</v>
      </c>
      <c r="AR326" s="248" t="s">
        <v>268</v>
      </c>
      <c r="AT326" s="248" t="s">
        <v>263</v>
      </c>
      <c r="AU326" s="248" t="s">
        <v>92</v>
      </c>
      <c r="AY326" s="17" t="s">
        <v>147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17" t="s">
        <v>37</v>
      </c>
      <c r="BK326" s="249">
        <f>ROUND(I326*H326,1)</f>
        <v>0</v>
      </c>
      <c r="BL326" s="17" t="s">
        <v>268</v>
      </c>
      <c r="BM326" s="248" t="s">
        <v>1494</v>
      </c>
    </row>
    <row r="327" spans="2:51" s="14" customFormat="1" ht="12">
      <c r="B327" s="273"/>
      <c r="C327" s="274"/>
      <c r="D327" s="252" t="s">
        <v>270</v>
      </c>
      <c r="E327" s="275" t="s">
        <v>1</v>
      </c>
      <c r="F327" s="276" t="s">
        <v>1495</v>
      </c>
      <c r="G327" s="274"/>
      <c r="H327" s="275" t="s">
        <v>1</v>
      </c>
      <c r="I327" s="277"/>
      <c r="J327" s="274"/>
      <c r="K327" s="274"/>
      <c r="L327" s="278"/>
      <c r="M327" s="279"/>
      <c r="N327" s="280"/>
      <c r="O327" s="280"/>
      <c r="P327" s="280"/>
      <c r="Q327" s="280"/>
      <c r="R327" s="280"/>
      <c r="S327" s="280"/>
      <c r="T327" s="281"/>
      <c r="AT327" s="282" t="s">
        <v>270</v>
      </c>
      <c r="AU327" s="282" t="s">
        <v>92</v>
      </c>
      <c r="AV327" s="14" t="s">
        <v>37</v>
      </c>
      <c r="AW327" s="14" t="s">
        <v>36</v>
      </c>
      <c r="AX327" s="14" t="s">
        <v>83</v>
      </c>
      <c r="AY327" s="282" t="s">
        <v>147</v>
      </c>
    </row>
    <row r="328" spans="2:51" s="14" customFormat="1" ht="12">
      <c r="B328" s="273"/>
      <c r="C328" s="274"/>
      <c r="D328" s="252" t="s">
        <v>270</v>
      </c>
      <c r="E328" s="275" t="s">
        <v>1</v>
      </c>
      <c r="F328" s="276" t="s">
        <v>1496</v>
      </c>
      <c r="G328" s="274"/>
      <c r="H328" s="275" t="s">
        <v>1</v>
      </c>
      <c r="I328" s="277"/>
      <c r="J328" s="274"/>
      <c r="K328" s="274"/>
      <c r="L328" s="278"/>
      <c r="M328" s="279"/>
      <c r="N328" s="280"/>
      <c r="O328" s="280"/>
      <c r="P328" s="280"/>
      <c r="Q328" s="280"/>
      <c r="R328" s="280"/>
      <c r="S328" s="280"/>
      <c r="T328" s="281"/>
      <c r="AT328" s="282" t="s">
        <v>270</v>
      </c>
      <c r="AU328" s="282" t="s">
        <v>92</v>
      </c>
      <c r="AV328" s="14" t="s">
        <v>37</v>
      </c>
      <c r="AW328" s="14" t="s">
        <v>36</v>
      </c>
      <c r="AX328" s="14" t="s">
        <v>83</v>
      </c>
      <c r="AY328" s="282" t="s">
        <v>147</v>
      </c>
    </row>
    <row r="329" spans="2:51" s="12" customFormat="1" ht="12">
      <c r="B329" s="250"/>
      <c r="C329" s="251"/>
      <c r="D329" s="252" t="s">
        <v>270</v>
      </c>
      <c r="E329" s="253" t="s">
        <v>1</v>
      </c>
      <c r="F329" s="254" t="s">
        <v>1497</v>
      </c>
      <c r="G329" s="251"/>
      <c r="H329" s="255">
        <v>25.64</v>
      </c>
      <c r="I329" s="256"/>
      <c r="J329" s="251"/>
      <c r="K329" s="251"/>
      <c r="L329" s="257"/>
      <c r="M329" s="258"/>
      <c r="N329" s="259"/>
      <c r="O329" s="259"/>
      <c r="P329" s="259"/>
      <c r="Q329" s="259"/>
      <c r="R329" s="259"/>
      <c r="S329" s="259"/>
      <c r="T329" s="260"/>
      <c r="AT329" s="261" t="s">
        <v>270</v>
      </c>
      <c r="AU329" s="261" t="s">
        <v>92</v>
      </c>
      <c r="AV329" s="12" t="s">
        <v>92</v>
      </c>
      <c r="AW329" s="12" t="s">
        <v>36</v>
      </c>
      <c r="AX329" s="12" t="s">
        <v>83</v>
      </c>
      <c r="AY329" s="261" t="s">
        <v>147</v>
      </c>
    </row>
    <row r="330" spans="2:51" s="12" customFormat="1" ht="12">
      <c r="B330" s="250"/>
      <c r="C330" s="251"/>
      <c r="D330" s="252" t="s">
        <v>270</v>
      </c>
      <c r="E330" s="253" t="s">
        <v>1</v>
      </c>
      <c r="F330" s="254" t="s">
        <v>1498</v>
      </c>
      <c r="G330" s="251"/>
      <c r="H330" s="255">
        <v>10.62</v>
      </c>
      <c r="I330" s="256"/>
      <c r="J330" s="251"/>
      <c r="K330" s="251"/>
      <c r="L330" s="257"/>
      <c r="M330" s="258"/>
      <c r="N330" s="259"/>
      <c r="O330" s="259"/>
      <c r="P330" s="259"/>
      <c r="Q330" s="259"/>
      <c r="R330" s="259"/>
      <c r="S330" s="259"/>
      <c r="T330" s="260"/>
      <c r="AT330" s="261" t="s">
        <v>270</v>
      </c>
      <c r="AU330" s="261" t="s">
        <v>92</v>
      </c>
      <c r="AV330" s="12" t="s">
        <v>92</v>
      </c>
      <c r="AW330" s="12" t="s">
        <v>36</v>
      </c>
      <c r="AX330" s="12" t="s">
        <v>83</v>
      </c>
      <c r="AY330" s="261" t="s">
        <v>147</v>
      </c>
    </row>
    <row r="331" spans="2:51" s="13" customFormat="1" ht="12">
      <c r="B331" s="262"/>
      <c r="C331" s="263"/>
      <c r="D331" s="252" t="s">
        <v>270</v>
      </c>
      <c r="E331" s="264" t="s">
        <v>1265</v>
      </c>
      <c r="F331" s="265" t="s">
        <v>272</v>
      </c>
      <c r="G331" s="263"/>
      <c r="H331" s="266">
        <v>36.26</v>
      </c>
      <c r="I331" s="267"/>
      <c r="J331" s="263"/>
      <c r="K331" s="263"/>
      <c r="L331" s="268"/>
      <c r="M331" s="269"/>
      <c r="N331" s="270"/>
      <c r="O331" s="270"/>
      <c r="P331" s="270"/>
      <c r="Q331" s="270"/>
      <c r="R331" s="270"/>
      <c r="S331" s="270"/>
      <c r="T331" s="271"/>
      <c r="AT331" s="272" t="s">
        <v>270</v>
      </c>
      <c r="AU331" s="272" t="s">
        <v>92</v>
      </c>
      <c r="AV331" s="13" t="s">
        <v>268</v>
      </c>
      <c r="AW331" s="13" t="s">
        <v>36</v>
      </c>
      <c r="AX331" s="13" t="s">
        <v>37</v>
      </c>
      <c r="AY331" s="272" t="s">
        <v>147</v>
      </c>
    </row>
    <row r="332" spans="2:65" s="1" customFormat="1" ht="21.6" customHeight="1">
      <c r="B332" s="38"/>
      <c r="C332" s="294" t="s">
        <v>612</v>
      </c>
      <c r="D332" s="294" t="s">
        <v>473</v>
      </c>
      <c r="E332" s="295" t="s">
        <v>861</v>
      </c>
      <c r="F332" s="296" t="s">
        <v>862</v>
      </c>
      <c r="G332" s="297" t="s">
        <v>266</v>
      </c>
      <c r="H332" s="298">
        <v>-36.985</v>
      </c>
      <c r="I332" s="299"/>
      <c r="J332" s="300">
        <f>ROUND(I332*H332,1)</f>
        <v>0</v>
      </c>
      <c r="K332" s="296" t="s">
        <v>267</v>
      </c>
      <c r="L332" s="301"/>
      <c r="M332" s="302" t="s">
        <v>1</v>
      </c>
      <c r="N332" s="303" t="s">
        <v>48</v>
      </c>
      <c r="O332" s="86"/>
      <c r="P332" s="246">
        <f>O332*H332</f>
        <v>0</v>
      </c>
      <c r="Q332" s="246">
        <v>0.115</v>
      </c>
      <c r="R332" s="246">
        <f>Q332*H332</f>
        <v>-4.253275</v>
      </c>
      <c r="S332" s="246">
        <v>0</v>
      </c>
      <c r="T332" s="247">
        <f>S332*H332</f>
        <v>0</v>
      </c>
      <c r="AR332" s="248" t="s">
        <v>303</v>
      </c>
      <c r="AT332" s="248" t="s">
        <v>473</v>
      </c>
      <c r="AU332" s="248" t="s">
        <v>92</v>
      </c>
      <c r="AY332" s="17" t="s">
        <v>147</v>
      </c>
      <c r="BE332" s="249">
        <f>IF(N332="základní",J332,0)</f>
        <v>0</v>
      </c>
      <c r="BF332" s="249">
        <f>IF(N332="snížená",J332,0)</f>
        <v>0</v>
      </c>
      <c r="BG332" s="249">
        <f>IF(N332="zákl. přenesená",J332,0)</f>
        <v>0</v>
      </c>
      <c r="BH332" s="249">
        <f>IF(N332="sníž. přenesená",J332,0)</f>
        <v>0</v>
      </c>
      <c r="BI332" s="249">
        <f>IF(N332="nulová",J332,0)</f>
        <v>0</v>
      </c>
      <c r="BJ332" s="17" t="s">
        <v>37</v>
      </c>
      <c r="BK332" s="249">
        <f>ROUND(I332*H332,1)</f>
        <v>0</v>
      </c>
      <c r="BL332" s="17" t="s">
        <v>268</v>
      </c>
      <c r="BM332" s="248" t="s">
        <v>1499</v>
      </c>
    </row>
    <row r="333" spans="2:51" s="12" customFormat="1" ht="12">
      <c r="B333" s="250"/>
      <c r="C333" s="251"/>
      <c r="D333" s="252" t="s">
        <v>270</v>
      </c>
      <c r="E333" s="253" t="s">
        <v>1</v>
      </c>
      <c r="F333" s="254" t="s">
        <v>1500</v>
      </c>
      <c r="G333" s="251"/>
      <c r="H333" s="255">
        <v>-36.985</v>
      </c>
      <c r="I333" s="256"/>
      <c r="J333" s="251"/>
      <c r="K333" s="251"/>
      <c r="L333" s="257"/>
      <c r="M333" s="258"/>
      <c r="N333" s="259"/>
      <c r="O333" s="259"/>
      <c r="P333" s="259"/>
      <c r="Q333" s="259"/>
      <c r="R333" s="259"/>
      <c r="S333" s="259"/>
      <c r="T333" s="260"/>
      <c r="AT333" s="261" t="s">
        <v>270</v>
      </c>
      <c r="AU333" s="261" t="s">
        <v>92</v>
      </c>
      <c r="AV333" s="12" t="s">
        <v>92</v>
      </c>
      <c r="AW333" s="12" t="s">
        <v>36</v>
      </c>
      <c r="AX333" s="12" t="s">
        <v>37</v>
      </c>
      <c r="AY333" s="261" t="s">
        <v>147</v>
      </c>
    </row>
    <row r="334" spans="2:65" s="1" customFormat="1" ht="21.6" customHeight="1">
      <c r="B334" s="38"/>
      <c r="C334" s="294" t="s">
        <v>617</v>
      </c>
      <c r="D334" s="294" t="s">
        <v>473</v>
      </c>
      <c r="E334" s="295" t="s">
        <v>1501</v>
      </c>
      <c r="F334" s="296" t="s">
        <v>1502</v>
      </c>
      <c r="G334" s="297" t="s">
        <v>266</v>
      </c>
      <c r="H334" s="298">
        <v>36.985</v>
      </c>
      <c r="I334" s="299"/>
      <c r="J334" s="300">
        <f>ROUND(I334*H334,1)</f>
        <v>0</v>
      </c>
      <c r="K334" s="296" t="s">
        <v>1</v>
      </c>
      <c r="L334" s="301"/>
      <c r="M334" s="302" t="s">
        <v>1</v>
      </c>
      <c r="N334" s="303" t="s">
        <v>48</v>
      </c>
      <c r="O334" s="86"/>
      <c r="P334" s="246">
        <f>O334*H334</f>
        <v>0</v>
      </c>
      <c r="Q334" s="246">
        <v>0.115</v>
      </c>
      <c r="R334" s="246">
        <f>Q334*H334</f>
        <v>4.253275</v>
      </c>
      <c r="S334" s="246">
        <v>0</v>
      </c>
      <c r="T334" s="247">
        <f>S334*H334</f>
        <v>0</v>
      </c>
      <c r="AR334" s="248" t="s">
        <v>303</v>
      </c>
      <c r="AT334" s="248" t="s">
        <v>473</v>
      </c>
      <c r="AU334" s="248" t="s">
        <v>92</v>
      </c>
      <c r="AY334" s="17" t="s">
        <v>147</v>
      </c>
      <c r="BE334" s="249">
        <f>IF(N334="základní",J334,0)</f>
        <v>0</v>
      </c>
      <c r="BF334" s="249">
        <f>IF(N334="snížená",J334,0)</f>
        <v>0</v>
      </c>
      <c r="BG334" s="249">
        <f>IF(N334="zákl. přenesená",J334,0)</f>
        <v>0</v>
      </c>
      <c r="BH334" s="249">
        <f>IF(N334="sníž. přenesená",J334,0)</f>
        <v>0</v>
      </c>
      <c r="BI334" s="249">
        <f>IF(N334="nulová",J334,0)</f>
        <v>0</v>
      </c>
      <c r="BJ334" s="17" t="s">
        <v>37</v>
      </c>
      <c r="BK334" s="249">
        <f>ROUND(I334*H334,1)</f>
        <v>0</v>
      </c>
      <c r="BL334" s="17" t="s">
        <v>268</v>
      </c>
      <c r="BM334" s="248" t="s">
        <v>1503</v>
      </c>
    </row>
    <row r="335" spans="2:51" s="12" customFormat="1" ht="12">
      <c r="B335" s="250"/>
      <c r="C335" s="251"/>
      <c r="D335" s="252" t="s">
        <v>270</v>
      </c>
      <c r="E335" s="253" t="s">
        <v>1</v>
      </c>
      <c r="F335" s="254" t="s">
        <v>1504</v>
      </c>
      <c r="G335" s="251"/>
      <c r="H335" s="255">
        <v>36.985</v>
      </c>
      <c r="I335" s="256"/>
      <c r="J335" s="251"/>
      <c r="K335" s="251"/>
      <c r="L335" s="257"/>
      <c r="M335" s="258"/>
      <c r="N335" s="259"/>
      <c r="O335" s="259"/>
      <c r="P335" s="259"/>
      <c r="Q335" s="259"/>
      <c r="R335" s="259"/>
      <c r="S335" s="259"/>
      <c r="T335" s="260"/>
      <c r="AT335" s="261" t="s">
        <v>270</v>
      </c>
      <c r="AU335" s="261" t="s">
        <v>92</v>
      </c>
      <c r="AV335" s="12" t="s">
        <v>92</v>
      </c>
      <c r="AW335" s="12" t="s">
        <v>36</v>
      </c>
      <c r="AX335" s="12" t="s">
        <v>37</v>
      </c>
      <c r="AY335" s="261" t="s">
        <v>147</v>
      </c>
    </row>
    <row r="336" spans="2:63" s="10" customFormat="1" ht="22.8" customHeight="1">
      <c r="B336" s="207"/>
      <c r="C336" s="208"/>
      <c r="D336" s="209" t="s">
        <v>82</v>
      </c>
      <c r="E336" s="235" t="s">
        <v>303</v>
      </c>
      <c r="F336" s="235" t="s">
        <v>733</v>
      </c>
      <c r="G336" s="208"/>
      <c r="H336" s="208"/>
      <c r="I336" s="211"/>
      <c r="J336" s="236">
        <f>BK336</f>
        <v>0</v>
      </c>
      <c r="K336" s="208"/>
      <c r="L336" s="213"/>
      <c r="M336" s="231"/>
      <c r="N336" s="232"/>
      <c r="O336" s="232"/>
      <c r="P336" s="233">
        <f>SUM(P337:P349)</f>
        <v>0</v>
      </c>
      <c r="Q336" s="232"/>
      <c r="R336" s="233">
        <f>SUM(R337:R349)</f>
        <v>0.04189</v>
      </c>
      <c r="S336" s="232"/>
      <c r="T336" s="234">
        <f>SUM(T337:T349)</f>
        <v>0</v>
      </c>
      <c r="AR336" s="218" t="s">
        <v>37</v>
      </c>
      <c r="AT336" s="219" t="s">
        <v>82</v>
      </c>
      <c r="AU336" s="219" t="s">
        <v>37</v>
      </c>
      <c r="AY336" s="218" t="s">
        <v>147</v>
      </c>
      <c r="BK336" s="220">
        <f>SUM(BK337:BK349)</f>
        <v>0</v>
      </c>
    </row>
    <row r="337" spans="2:65" s="1" customFormat="1" ht="21.6" customHeight="1">
      <c r="B337" s="38"/>
      <c r="C337" s="237" t="s">
        <v>622</v>
      </c>
      <c r="D337" s="237" t="s">
        <v>263</v>
      </c>
      <c r="E337" s="238" t="s">
        <v>1505</v>
      </c>
      <c r="F337" s="239" t="s">
        <v>1506</v>
      </c>
      <c r="G337" s="240" t="s">
        <v>421</v>
      </c>
      <c r="H337" s="241">
        <v>14.5</v>
      </c>
      <c r="I337" s="242"/>
      <c r="J337" s="243">
        <f>ROUND(I337*H337,1)</f>
        <v>0</v>
      </c>
      <c r="K337" s="239" t="s">
        <v>267</v>
      </c>
      <c r="L337" s="43"/>
      <c r="M337" s="244" t="s">
        <v>1</v>
      </c>
      <c r="N337" s="245" t="s">
        <v>48</v>
      </c>
      <c r="O337" s="86"/>
      <c r="P337" s="246">
        <f>O337*H337</f>
        <v>0</v>
      </c>
      <c r="Q337" s="246">
        <v>0.00274</v>
      </c>
      <c r="R337" s="246">
        <f>Q337*H337</f>
        <v>0.039729999999999994</v>
      </c>
      <c r="S337" s="246">
        <v>0</v>
      </c>
      <c r="T337" s="247">
        <f>S337*H337</f>
        <v>0</v>
      </c>
      <c r="AR337" s="248" t="s">
        <v>268</v>
      </c>
      <c r="AT337" s="248" t="s">
        <v>263</v>
      </c>
      <c r="AU337" s="248" t="s">
        <v>92</v>
      </c>
      <c r="AY337" s="17" t="s">
        <v>147</v>
      </c>
      <c r="BE337" s="249">
        <f>IF(N337="základní",J337,0)</f>
        <v>0</v>
      </c>
      <c r="BF337" s="249">
        <f>IF(N337="snížená",J337,0)</f>
        <v>0</v>
      </c>
      <c r="BG337" s="249">
        <f>IF(N337="zákl. přenesená",J337,0)</f>
        <v>0</v>
      </c>
      <c r="BH337" s="249">
        <f>IF(N337="sníž. přenesená",J337,0)</f>
        <v>0</v>
      </c>
      <c r="BI337" s="249">
        <f>IF(N337="nulová",J337,0)</f>
        <v>0</v>
      </c>
      <c r="BJ337" s="17" t="s">
        <v>37</v>
      </c>
      <c r="BK337" s="249">
        <f>ROUND(I337*H337,1)</f>
        <v>0</v>
      </c>
      <c r="BL337" s="17" t="s">
        <v>268</v>
      </c>
      <c r="BM337" s="248" t="s">
        <v>1507</v>
      </c>
    </row>
    <row r="338" spans="2:51" s="12" customFormat="1" ht="12">
      <c r="B338" s="250"/>
      <c r="C338" s="251"/>
      <c r="D338" s="252" t="s">
        <v>270</v>
      </c>
      <c r="E338" s="253" t="s">
        <v>1289</v>
      </c>
      <c r="F338" s="254" t="s">
        <v>1508</v>
      </c>
      <c r="G338" s="251"/>
      <c r="H338" s="255">
        <v>13.5</v>
      </c>
      <c r="I338" s="256"/>
      <c r="J338" s="251"/>
      <c r="K338" s="251"/>
      <c r="L338" s="257"/>
      <c r="M338" s="258"/>
      <c r="N338" s="259"/>
      <c r="O338" s="259"/>
      <c r="P338" s="259"/>
      <c r="Q338" s="259"/>
      <c r="R338" s="259"/>
      <c r="S338" s="259"/>
      <c r="T338" s="260"/>
      <c r="AT338" s="261" t="s">
        <v>270</v>
      </c>
      <c r="AU338" s="261" t="s">
        <v>92</v>
      </c>
      <c r="AV338" s="12" t="s">
        <v>92</v>
      </c>
      <c r="AW338" s="12" t="s">
        <v>36</v>
      </c>
      <c r="AX338" s="12" t="s">
        <v>83</v>
      </c>
      <c r="AY338" s="261" t="s">
        <v>147</v>
      </c>
    </row>
    <row r="339" spans="2:51" s="12" customFormat="1" ht="12">
      <c r="B339" s="250"/>
      <c r="C339" s="251"/>
      <c r="D339" s="252" t="s">
        <v>270</v>
      </c>
      <c r="E339" s="253" t="s">
        <v>1</v>
      </c>
      <c r="F339" s="254" t="s">
        <v>1509</v>
      </c>
      <c r="G339" s="251"/>
      <c r="H339" s="255">
        <v>1</v>
      </c>
      <c r="I339" s="256"/>
      <c r="J339" s="251"/>
      <c r="K339" s="251"/>
      <c r="L339" s="257"/>
      <c r="M339" s="258"/>
      <c r="N339" s="259"/>
      <c r="O339" s="259"/>
      <c r="P339" s="259"/>
      <c r="Q339" s="259"/>
      <c r="R339" s="259"/>
      <c r="S339" s="259"/>
      <c r="T339" s="260"/>
      <c r="AT339" s="261" t="s">
        <v>270</v>
      </c>
      <c r="AU339" s="261" t="s">
        <v>92</v>
      </c>
      <c r="AV339" s="12" t="s">
        <v>92</v>
      </c>
      <c r="AW339" s="12" t="s">
        <v>36</v>
      </c>
      <c r="AX339" s="12" t="s">
        <v>83</v>
      </c>
      <c r="AY339" s="261" t="s">
        <v>147</v>
      </c>
    </row>
    <row r="340" spans="2:51" s="13" customFormat="1" ht="12">
      <c r="B340" s="262"/>
      <c r="C340" s="263"/>
      <c r="D340" s="252" t="s">
        <v>270</v>
      </c>
      <c r="E340" s="264" t="s">
        <v>1510</v>
      </c>
      <c r="F340" s="265" t="s">
        <v>272</v>
      </c>
      <c r="G340" s="263"/>
      <c r="H340" s="266">
        <v>14.5</v>
      </c>
      <c r="I340" s="267"/>
      <c r="J340" s="263"/>
      <c r="K340" s="263"/>
      <c r="L340" s="268"/>
      <c r="M340" s="269"/>
      <c r="N340" s="270"/>
      <c r="O340" s="270"/>
      <c r="P340" s="270"/>
      <c r="Q340" s="270"/>
      <c r="R340" s="270"/>
      <c r="S340" s="270"/>
      <c r="T340" s="271"/>
      <c r="AT340" s="272" t="s">
        <v>270</v>
      </c>
      <c r="AU340" s="272" t="s">
        <v>92</v>
      </c>
      <c r="AV340" s="13" t="s">
        <v>268</v>
      </c>
      <c r="AW340" s="13" t="s">
        <v>36</v>
      </c>
      <c r="AX340" s="13" t="s">
        <v>37</v>
      </c>
      <c r="AY340" s="272" t="s">
        <v>147</v>
      </c>
    </row>
    <row r="341" spans="2:65" s="1" customFormat="1" ht="32.4" customHeight="1">
      <c r="B341" s="38"/>
      <c r="C341" s="237" t="s">
        <v>628</v>
      </c>
      <c r="D341" s="237" t="s">
        <v>263</v>
      </c>
      <c r="E341" s="238" t="s">
        <v>1511</v>
      </c>
      <c r="F341" s="239" t="s">
        <v>1512</v>
      </c>
      <c r="G341" s="240" t="s">
        <v>516</v>
      </c>
      <c r="H341" s="241">
        <v>3</v>
      </c>
      <c r="I341" s="242"/>
      <c r="J341" s="243">
        <f>ROUND(I341*H341,1)</f>
        <v>0</v>
      </c>
      <c r="K341" s="239" t="s">
        <v>267</v>
      </c>
      <c r="L341" s="43"/>
      <c r="M341" s="244" t="s">
        <v>1</v>
      </c>
      <c r="N341" s="245" t="s">
        <v>48</v>
      </c>
      <c r="O341" s="86"/>
      <c r="P341" s="246">
        <f>O341*H341</f>
        <v>0</v>
      </c>
      <c r="Q341" s="246">
        <v>0</v>
      </c>
      <c r="R341" s="246">
        <f>Q341*H341</f>
        <v>0</v>
      </c>
      <c r="S341" s="246">
        <v>0</v>
      </c>
      <c r="T341" s="247">
        <f>S341*H341</f>
        <v>0</v>
      </c>
      <c r="AR341" s="248" t="s">
        <v>268</v>
      </c>
      <c r="AT341" s="248" t="s">
        <v>263</v>
      </c>
      <c r="AU341" s="248" t="s">
        <v>92</v>
      </c>
      <c r="AY341" s="17" t="s">
        <v>147</v>
      </c>
      <c r="BE341" s="249">
        <f>IF(N341="základní",J341,0)</f>
        <v>0</v>
      </c>
      <c r="BF341" s="249">
        <f>IF(N341="snížená",J341,0)</f>
        <v>0</v>
      </c>
      <c r="BG341" s="249">
        <f>IF(N341="zákl. přenesená",J341,0)</f>
        <v>0</v>
      </c>
      <c r="BH341" s="249">
        <f>IF(N341="sníž. přenesená",J341,0)</f>
        <v>0</v>
      </c>
      <c r="BI341" s="249">
        <f>IF(N341="nulová",J341,0)</f>
        <v>0</v>
      </c>
      <c r="BJ341" s="17" t="s">
        <v>37</v>
      </c>
      <c r="BK341" s="249">
        <f>ROUND(I341*H341,1)</f>
        <v>0</v>
      </c>
      <c r="BL341" s="17" t="s">
        <v>268</v>
      </c>
      <c r="BM341" s="248" t="s">
        <v>1513</v>
      </c>
    </row>
    <row r="342" spans="2:51" s="12" customFormat="1" ht="12">
      <c r="B342" s="250"/>
      <c r="C342" s="251"/>
      <c r="D342" s="252" t="s">
        <v>270</v>
      </c>
      <c r="E342" s="253" t="s">
        <v>1291</v>
      </c>
      <c r="F342" s="254" t="s">
        <v>1514</v>
      </c>
      <c r="G342" s="251"/>
      <c r="H342" s="255">
        <v>1</v>
      </c>
      <c r="I342" s="256"/>
      <c r="J342" s="251"/>
      <c r="K342" s="251"/>
      <c r="L342" s="257"/>
      <c r="M342" s="258"/>
      <c r="N342" s="259"/>
      <c r="O342" s="259"/>
      <c r="P342" s="259"/>
      <c r="Q342" s="259"/>
      <c r="R342" s="259"/>
      <c r="S342" s="259"/>
      <c r="T342" s="260"/>
      <c r="AT342" s="261" t="s">
        <v>270</v>
      </c>
      <c r="AU342" s="261" t="s">
        <v>92</v>
      </c>
      <c r="AV342" s="12" t="s">
        <v>92</v>
      </c>
      <c r="AW342" s="12" t="s">
        <v>36</v>
      </c>
      <c r="AX342" s="12" t="s">
        <v>83</v>
      </c>
      <c r="AY342" s="261" t="s">
        <v>147</v>
      </c>
    </row>
    <row r="343" spans="2:51" s="14" customFormat="1" ht="12">
      <c r="B343" s="273"/>
      <c r="C343" s="274"/>
      <c r="D343" s="252" t="s">
        <v>270</v>
      </c>
      <c r="E343" s="275" t="s">
        <v>1</v>
      </c>
      <c r="F343" s="276" t="s">
        <v>1515</v>
      </c>
      <c r="G343" s="274"/>
      <c r="H343" s="275" t="s">
        <v>1</v>
      </c>
      <c r="I343" s="277"/>
      <c r="J343" s="274"/>
      <c r="K343" s="274"/>
      <c r="L343" s="278"/>
      <c r="M343" s="279"/>
      <c r="N343" s="280"/>
      <c r="O343" s="280"/>
      <c r="P343" s="280"/>
      <c r="Q343" s="280"/>
      <c r="R343" s="280"/>
      <c r="S343" s="280"/>
      <c r="T343" s="281"/>
      <c r="AT343" s="282" t="s">
        <v>270</v>
      </c>
      <c r="AU343" s="282" t="s">
        <v>92</v>
      </c>
      <c r="AV343" s="14" t="s">
        <v>37</v>
      </c>
      <c r="AW343" s="14" t="s">
        <v>36</v>
      </c>
      <c r="AX343" s="14" t="s">
        <v>83</v>
      </c>
      <c r="AY343" s="282" t="s">
        <v>147</v>
      </c>
    </row>
    <row r="344" spans="2:51" s="12" customFormat="1" ht="12">
      <c r="B344" s="250"/>
      <c r="C344" s="251"/>
      <c r="D344" s="252" t="s">
        <v>270</v>
      </c>
      <c r="E344" s="253" t="s">
        <v>1292</v>
      </c>
      <c r="F344" s="254" t="s">
        <v>1516</v>
      </c>
      <c r="G344" s="251"/>
      <c r="H344" s="255">
        <v>2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AT344" s="261" t="s">
        <v>270</v>
      </c>
      <c r="AU344" s="261" t="s">
        <v>92</v>
      </c>
      <c r="AV344" s="12" t="s">
        <v>92</v>
      </c>
      <c r="AW344" s="12" t="s">
        <v>36</v>
      </c>
      <c r="AX344" s="12" t="s">
        <v>83</v>
      </c>
      <c r="AY344" s="261" t="s">
        <v>147</v>
      </c>
    </row>
    <row r="345" spans="2:51" s="13" customFormat="1" ht="12">
      <c r="B345" s="262"/>
      <c r="C345" s="263"/>
      <c r="D345" s="252" t="s">
        <v>270</v>
      </c>
      <c r="E345" s="264" t="s">
        <v>1</v>
      </c>
      <c r="F345" s="265" t="s">
        <v>272</v>
      </c>
      <c r="G345" s="263"/>
      <c r="H345" s="266">
        <v>3</v>
      </c>
      <c r="I345" s="267"/>
      <c r="J345" s="263"/>
      <c r="K345" s="263"/>
      <c r="L345" s="268"/>
      <c r="M345" s="269"/>
      <c r="N345" s="270"/>
      <c r="O345" s="270"/>
      <c r="P345" s="270"/>
      <c r="Q345" s="270"/>
      <c r="R345" s="270"/>
      <c r="S345" s="270"/>
      <c r="T345" s="271"/>
      <c r="AT345" s="272" t="s">
        <v>270</v>
      </c>
      <c r="AU345" s="272" t="s">
        <v>92</v>
      </c>
      <c r="AV345" s="13" t="s">
        <v>268</v>
      </c>
      <c r="AW345" s="13" t="s">
        <v>36</v>
      </c>
      <c r="AX345" s="13" t="s">
        <v>37</v>
      </c>
      <c r="AY345" s="272" t="s">
        <v>147</v>
      </c>
    </row>
    <row r="346" spans="2:65" s="1" customFormat="1" ht="14.4" customHeight="1">
      <c r="B346" s="38"/>
      <c r="C346" s="294" t="s">
        <v>632</v>
      </c>
      <c r="D346" s="294" t="s">
        <v>473</v>
      </c>
      <c r="E346" s="295" t="s">
        <v>1517</v>
      </c>
      <c r="F346" s="296" t="s">
        <v>1518</v>
      </c>
      <c r="G346" s="297" t="s">
        <v>516</v>
      </c>
      <c r="H346" s="298">
        <v>1</v>
      </c>
      <c r="I346" s="299"/>
      <c r="J346" s="300">
        <f>ROUND(I346*H346,1)</f>
        <v>0</v>
      </c>
      <c r="K346" s="296" t="s">
        <v>267</v>
      </c>
      <c r="L346" s="301"/>
      <c r="M346" s="302" t="s">
        <v>1</v>
      </c>
      <c r="N346" s="303" t="s">
        <v>48</v>
      </c>
      <c r="O346" s="86"/>
      <c r="P346" s="246">
        <f>O346*H346</f>
        <v>0</v>
      </c>
      <c r="Q346" s="246">
        <v>0.00088</v>
      </c>
      <c r="R346" s="246">
        <f>Q346*H346</f>
        <v>0.00088</v>
      </c>
      <c r="S346" s="246">
        <v>0</v>
      </c>
      <c r="T346" s="247">
        <f>S346*H346</f>
        <v>0</v>
      </c>
      <c r="AR346" s="248" t="s">
        <v>303</v>
      </c>
      <c r="AT346" s="248" t="s">
        <v>473</v>
      </c>
      <c r="AU346" s="248" t="s">
        <v>92</v>
      </c>
      <c r="AY346" s="17" t="s">
        <v>147</v>
      </c>
      <c r="BE346" s="249">
        <f>IF(N346="základní",J346,0)</f>
        <v>0</v>
      </c>
      <c r="BF346" s="249">
        <f>IF(N346="snížená",J346,0)</f>
        <v>0</v>
      </c>
      <c r="BG346" s="249">
        <f>IF(N346="zákl. přenesená",J346,0)</f>
        <v>0</v>
      </c>
      <c r="BH346" s="249">
        <f>IF(N346="sníž. přenesená",J346,0)</f>
        <v>0</v>
      </c>
      <c r="BI346" s="249">
        <f>IF(N346="nulová",J346,0)</f>
        <v>0</v>
      </c>
      <c r="BJ346" s="17" t="s">
        <v>37</v>
      </c>
      <c r="BK346" s="249">
        <f>ROUND(I346*H346,1)</f>
        <v>0</v>
      </c>
      <c r="BL346" s="17" t="s">
        <v>268</v>
      </c>
      <c r="BM346" s="248" t="s">
        <v>1519</v>
      </c>
    </row>
    <row r="347" spans="2:51" s="12" customFormat="1" ht="12">
      <c r="B347" s="250"/>
      <c r="C347" s="251"/>
      <c r="D347" s="252" t="s">
        <v>270</v>
      </c>
      <c r="E347" s="253" t="s">
        <v>1</v>
      </c>
      <c r="F347" s="254" t="s">
        <v>1291</v>
      </c>
      <c r="G347" s="251"/>
      <c r="H347" s="255">
        <v>1</v>
      </c>
      <c r="I347" s="256"/>
      <c r="J347" s="251"/>
      <c r="K347" s="251"/>
      <c r="L347" s="257"/>
      <c r="M347" s="258"/>
      <c r="N347" s="259"/>
      <c r="O347" s="259"/>
      <c r="P347" s="259"/>
      <c r="Q347" s="259"/>
      <c r="R347" s="259"/>
      <c r="S347" s="259"/>
      <c r="T347" s="260"/>
      <c r="AT347" s="261" t="s">
        <v>270</v>
      </c>
      <c r="AU347" s="261" t="s">
        <v>92</v>
      </c>
      <c r="AV347" s="12" t="s">
        <v>92</v>
      </c>
      <c r="AW347" s="12" t="s">
        <v>36</v>
      </c>
      <c r="AX347" s="12" t="s">
        <v>37</v>
      </c>
      <c r="AY347" s="261" t="s">
        <v>147</v>
      </c>
    </row>
    <row r="348" spans="2:65" s="1" customFormat="1" ht="14.4" customHeight="1">
      <c r="B348" s="38"/>
      <c r="C348" s="294" t="s">
        <v>637</v>
      </c>
      <c r="D348" s="294" t="s">
        <v>473</v>
      </c>
      <c r="E348" s="295" t="s">
        <v>1520</v>
      </c>
      <c r="F348" s="296" t="s">
        <v>1521</v>
      </c>
      <c r="G348" s="297" t="s">
        <v>516</v>
      </c>
      <c r="H348" s="298">
        <v>2</v>
      </c>
      <c r="I348" s="299"/>
      <c r="J348" s="300">
        <f>ROUND(I348*H348,1)</f>
        <v>0</v>
      </c>
      <c r="K348" s="296" t="s">
        <v>267</v>
      </c>
      <c r="L348" s="301"/>
      <c r="M348" s="302" t="s">
        <v>1</v>
      </c>
      <c r="N348" s="303" t="s">
        <v>48</v>
      </c>
      <c r="O348" s="86"/>
      <c r="P348" s="246">
        <f>O348*H348</f>
        <v>0</v>
      </c>
      <c r="Q348" s="246">
        <v>0.00064</v>
      </c>
      <c r="R348" s="246">
        <f>Q348*H348</f>
        <v>0.00128</v>
      </c>
      <c r="S348" s="246">
        <v>0</v>
      </c>
      <c r="T348" s="247">
        <f>S348*H348</f>
        <v>0</v>
      </c>
      <c r="AR348" s="248" t="s">
        <v>303</v>
      </c>
      <c r="AT348" s="248" t="s">
        <v>473</v>
      </c>
      <c r="AU348" s="248" t="s">
        <v>92</v>
      </c>
      <c r="AY348" s="17" t="s">
        <v>147</v>
      </c>
      <c r="BE348" s="249">
        <f>IF(N348="základní",J348,0)</f>
        <v>0</v>
      </c>
      <c r="BF348" s="249">
        <f>IF(N348="snížená",J348,0)</f>
        <v>0</v>
      </c>
      <c r="BG348" s="249">
        <f>IF(N348="zákl. přenesená",J348,0)</f>
        <v>0</v>
      </c>
      <c r="BH348" s="249">
        <f>IF(N348="sníž. přenesená",J348,0)</f>
        <v>0</v>
      </c>
      <c r="BI348" s="249">
        <f>IF(N348="nulová",J348,0)</f>
        <v>0</v>
      </c>
      <c r="BJ348" s="17" t="s">
        <v>37</v>
      </c>
      <c r="BK348" s="249">
        <f>ROUND(I348*H348,1)</f>
        <v>0</v>
      </c>
      <c r="BL348" s="17" t="s">
        <v>268</v>
      </c>
      <c r="BM348" s="248" t="s">
        <v>1522</v>
      </c>
    </row>
    <row r="349" spans="2:51" s="12" customFormat="1" ht="12">
      <c r="B349" s="250"/>
      <c r="C349" s="251"/>
      <c r="D349" s="252" t="s">
        <v>270</v>
      </c>
      <c r="E349" s="253" t="s">
        <v>1</v>
      </c>
      <c r="F349" s="254" t="s">
        <v>1292</v>
      </c>
      <c r="G349" s="251"/>
      <c r="H349" s="255">
        <v>2</v>
      </c>
      <c r="I349" s="256"/>
      <c r="J349" s="251"/>
      <c r="K349" s="251"/>
      <c r="L349" s="257"/>
      <c r="M349" s="258"/>
      <c r="N349" s="259"/>
      <c r="O349" s="259"/>
      <c r="P349" s="259"/>
      <c r="Q349" s="259"/>
      <c r="R349" s="259"/>
      <c r="S349" s="259"/>
      <c r="T349" s="260"/>
      <c r="AT349" s="261" t="s">
        <v>270</v>
      </c>
      <c r="AU349" s="261" t="s">
        <v>92</v>
      </c>
      <c r="AV349" s="12" t="s">
        <v>92</v>
      </c>
      <c r="AW349" s="12" t="s">
        <v>36</v>
      </c>
      <c r="AX349" s="12" t="s">
        <v>37</v>
      </c>
      <c r="AY349" s="261" t="s">
        <v>147</v>
      </c>
    </row>
    <row r="350" spans="2:63" s="10" customFormat="1" ht="22.8" customHeight="1">
      <c r="B350" s="207"/>
      <c r="C350" s="208"/>
      <c r="D350" s="209" t="s">
        <v>82</v>
      </c>
      <c r="E350" s="235" t="s">
        <v>211</v>
      </c>
      <c r="F350" s="235" t="s">
        <v>754</v>
      </c>
      <c r="G350" s="208"/>
      <c r="H350" s="208"/>
      <c r="I350" s="211"/>
      <c r="J350" s="236">
        <f>BK350</f>
        <v>0</v>
      </c>
      <c r="K350" s="208"/>
      <c r="L350" s="213"/>
      <c r="M350" s="231"/>
      <c r="N350" s="232"/>
      <c r="O350" s="232"/>
      <c r="P350" s="233">
        <f>SUM(P351:P389)</f>
        <v>0</v>
      </c>
      <c r="Q350" s="232"/>
      <c r="R350" s="233">
        <f>SUM(R351:R389)</f>
        <v>3.44775922</v>
      </c>
      <c r="S350" s="232"/>
      <c r="T350" s="234">
        <f>SUM(T351:T389)</f>
        <v>12.809169999999998</v>
      </c>
      <c r="AR350" s="218" t="s">
        <v>37</v>
      </c>
      <c r="AT350" s="219" t="s">
        <v>82</v>
      </c>
      <c r="AU350" s="219" t="s">
        <v>37</v>
      </c>
      <c r="AY350" s="218" t="s">
        <v>147</v>
      </c>
      <c r="BK350" s="220">
        <f>SUM(BK351:BK389)</f>
        <v>0</v>
      </c>
    </row>
    <row r="351" spans="2:65" s="1" customFormat="1" ht="21.6" customHeight="1">
      <c r="B351" s="38"/>
      <c r="C351" s="237" t="s">
        <v>642</v>
      </c>
      <c r="D351" s="237" t="s">
        <v>263</v>
      </c>
      <c r="E351" s="238" t="s">
        <v>797</v>
      </c>
      <c r="F351" s="239" t="s">
        <v>798</v>
      </c>
      <c r="G351" s="240" t="s">
        <v>421</v>
      </c>
      <c r="H351" s="241">
        <v>26</v>
      </c>
      <c r="I351" s="242"/>
      <c r="J351" s="243">
        <f>ROUND(I351*H351,1)</f>
        <v>0</v>
      </c>
      <c r="K351" s="239" t="s">
        <v>267</v>
      </c>
      <c r="L351" s="43"/>
      <c r="M351" s="244" t="s">
        <v>1</v>
      </c>
      <c r="N351" s="245" t="s">
        <v>48</v>
      </c>
      <c r="O351" s="86"/>
      <c r="P351" s="246">
        <f>O351*H351</f>
        <v>0</v>
      </c>
      <c r="Q351" s="246">
        <v>0.10095</v>
      </c>
      <c r="R351" s="246">
        <f>Q351*H351</f>
        <v>2.6247</v>
      </c>
      <c r="S351" s="246">
        <v>0</v>
      </c>
      <c r="T351" s="247">
        <f>S351*H351</f>
        <v>0</v>
      </c>
      <c r="AR351" s="248" t="s">
        <v>268</v>
      </c>
      <c r="AT351" s="248" t="s">
        <v>263</v>
      </c>
      <c r="AU351" s="248" t="s">
        <v>92</v>
      </c>
      <c r="AY351" s="17" t="s">
        <v>147</v>
      </c>
      <c r="BE351" s="249">
        <f>IF(N351="základní",J351,0)</f>
        <v>0</v>
      </c>
      <c r="BF351" s="249">
        <f>IF(N351="snížená",J351,0)</f>
        <v>0</v>
      </c>
      <c r="BG351" s="249">
        <f>IF(N351="zákl. přenesená",J351,0)</f>
        <v>0</v>
      </c>
      <c r="BH351" s="249">
        <f>IF(N351="sníž. přenesená",J351,0)</f>
        <v>0</v>
      </c>
      <c r="BI351" s="249">
        <f>IF(N351="nulová",J351,0)</f>
        <v>0</v>
      </c>
      <c r="BJ351" s="17" t="s">
        <v>37</v>
      </c>
      <c r="BK351" s="249">
        <f>ROUND(I351*H351,1)</f>
        <v>0</v>
      </c>
      <c r="BL351" s="17" t="s">
        <v>268</v>
      </c>
      <c r="BM351" s="248" t="s">
        <v>1523</v>
      </c>
    </row>
    <row r="352" spans="2:51" s="12" customFormat="1" ht="12">
      <c r="B352" s="250"/>
      <c r="C352" s="251"/>
      <c r="D352" s="252" t="s">
        <v>270</v>
      </c>
      <c r="E352" s="253" t="s">
        <v>1</v>
      </c>
      <c r="F352" s="254" t="s">
        <v>1524</v>
      </c>
      <c r="G352" s="251"/>
      <c r="H352" s="255">
        <v>4.5</v>
      </c>
      <c r="I352" s="256"/>
      <c r="J352" s="251"/>
      <c r="K352" s="251"/>
      <c r="L352" s="257"/>
      <c r="M352" s="258"/>
      <c r="N352" s="259"/>
      <c r="O352" s="259"/>
      <c r="P352" s="259"/>
      <c r="Q352" s="259"/>
      <c r="R352" s="259"/>
      <c r="S352" s="259"/>
      <c r="T352" s="260"/>
      <c r="AT352" s="261" t="s">
        <v>270</v>
      </c>
      <c r="AU352" s="261" t="s">
        <v>92</v>
      </c>
      <c r="AV352" s="12" t="s">
        <v>92</v>
      </c>
      <c r="AW352" s="12" t="s">
        <v>36</v>
      </c>
      <c r="AX352" s="12" t="s">
        <v>83</v>
      </c>
      <c r="AY352" s="261" t="s">
        <v>147</v>
      </c>
    </row>
    <row r="353" spans="2:51" s="12" customFormat="1" ht="12">
      <c r="B353" s="250"/>
      <c r="C353" s="251"/>
      <c r="D353" s="252" t="s">
        <v>270</v>
      </c>
      <c r="E353" s="253" t="s">
        <v>1525</v>
      </c>
      <c r="F353" s="254" t="s">
        <v>1526</v>
      </c>
      <c r="G353" s="251"/>
      <c r="H353" s="255">
        <v>21.5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AT353" s="261" t="s">
        <v>270</v>
      </c>
      <c r="AU353" s="261" t="s">
        <v>92</v>
      </c>
      <c r="AV353" s="12" t="s">
        <v>92</v>
      </c>
      <c r="AW353" s="12" t="s">
        <v>36</v>
      </c>
      <c r="AX353" s="12" t="s">
        <v>83</v>
      </c>
      <c r="AY353" s="261" t="s">
        <v>147</v>
      </c>
    </row>
    <row r="354" spans="2:51" s="13" customFormat="1" ht="12">
      <c r="B354" s="262"/>
      <c r="C354" s="263"/>
      <c r="D354" s="252" t="s">
        <v>270</v>
      </c>
      <c r="E354" s="264" t="s">
        <v>1255</v>
      </c>
      <c r="F354" s="265" t="s">
        <v>272</v>
      </c>
      <c r="G354" s="263"/>
      <c r="H354" s="266">
        <v>26</v>
      </c>
      <c r="I354" s="267"/>
      <c r="J354" s="263"/>
      <c r="K354" s="263"/>
      <c r="L354" s="268"/>
      <c r="M354" s="269"/>
      <c r="N354" s="270"/>
      <c r="O354" s="270"/>
      <c r="P354" s="270"/>
      <c r="Q354" s="270"/>
      <c r="R354" s="270"/>
      <c r="S354" s="270"/>
      <c r="T354" s="271"/>
      <c r="AT354" s="272" t="s">
        <v>270</v>
      </c>
      <c r="AU354" s="272" t="s">
        <v>92</v>
      </c>
      <c r="AV354" s="13" t="s">
        <v>268</v>
      </c>
      <c r="AW354" s="13" t="s">
        <v>36</v>
      </c>
      <c r="AX354" s="13" t="s">
        <v>37</v>
      </c>
      <c r="AY354" s="272" t="s">
        <v>147</v>
      </c>
    </row>
    <row r="355" spans="2:65" s="1" customFormat="1" ht="21.6" customHeight="1">
      <c r="B355" s="38"/>
      <c r="C355" s="294" t="s">
        <v>648</v>
      </c>
      <c r="D355" s="294" t="s">
        <v>473</v>
      </c>
      <c r="E355" s="295" t="s">
        <v>805</v>
      </c>
      <c r="F355" s="296" t="s">
        <v>806</v>
      </c>
      <c r="G355" s="297" t="s">
        <v>421</v>
      </c>
      <c r="H355" s="298">
        <v>52.52</v>
      </c>
      <c r="I355" s="299"/>
      <c r="J355" s="300">
        <f>ROUND(I355*H355,1)</f>
        <v>0</v>
      </c>
      <c r="K355" s="296" t="s">
        <v>1</v>
      </c>
      <c r="L355" s="301"/>
      <c r="M355" s="302" t="s">
        <v>1</v>
      </c>
      <c r="N355" s="303" t="s">
        <v>48</v>
      </c>
      <c r="O355" s="86"/>
      <c r="P355" s="246">
        <f>O355*H355</f>
        <v>0</v>
      </c>
      <c r="Q355" s="246">
        <v>0.011</v>
      </c>
      <c r="R355" s="246">
        <f>Q355*H355</f>
        <v>0.57772</v>
      </c>
      <c r="S355" s="246">
        <v>0</v>
      </c>
      <c r="T355" s="247">
        <f>S355*H355</f>
        <v>0</v>
      </c>
      <c r="AR355" s="248" t="s">
        <v>303</v>
      </c>
      <c r="AT355" s="248" t="s">
        <v>473</v>
      </c>
      <c r="AU355" s="248" t="s">
        <v>92</v>
      </c>
      <c r="AY355" s="17" t="s">
        <v>147</v>
      </c>
      <c r="BE355" s="249">
        <f>IF(N355="základní",J355,0)</f>
        <v>0</v>
      </c>
      <c r="BF355" s="249">
        <f>IF(N355="snížená",J355,0)</f>
        <v>0</v>
      </c>
      <c r="BG355" s="249">
        <f>IF(N355="zákl. přenesená",J355,0)</f>
        <v>0</v>
      </c>
      <c r="BH355" s="249">
        <f>IF(N355="sníž. přenesená",J355,0)</f>
        <v>0</v>
      </c>
      <c r="BI355" s="249">
        <f>IF(N355="nulová",J355,0)</f>
        <v>0</v>
      </c>
      <c r="BJ355" s="17" t="s">
        <v>37</v>
      </c>
      <c r="BK355" s="249">
        <f>ROUND(I355*H355,1)</f>
        <v>0</v>
      </c>
      <c r="BL355" s="17" t="s">
        <v>268</v>
      </c>
      <c r="BM355" s="248" t="s">
        <v>1527</v>
      </c>
    </row>
    <row r="356" spans="2:51" s="12" customFormat="1" ht="12">
      <c r="B356" s="250"/>
      <c r="C356" s="251"/>
      <c r="D356" s="252" t="s">
        <v>270</v>
      </c>
      <c r="E356" s="253" t="s">
        <v>1</v>
      </c>
      <c r="F356" s="254" t="s">
        <v>1528</v>
      </c>
      <c r="G356" s="251"/>
      <c r="H356" s="255">
        <v>52.52</v>
      </c>
      <c r="I356" s="256"/>
      <c r="J356" s="251"/>
      <c r="K356" s="251"/>
      <c r="L356" s="257"/>
      <c r="M356" s="258"/>
      <c r="N356" s="259"/>
      <c r="O356" s="259"/>
      <c r="P356" s="259"/>
      <c r="Q356" s="259"/>
      <c r="R356" s="259"/>
      <c r="S356" s="259"/>
      <c r="T356" s="260"/>
      <c r="AT356" s="261" t="s">
        <v>270</v>
      </c>
      <c r="AU356" s="261" t="s">
        <v>92</v>
      </c>
      <c r="AV356" s="12" t="s">
        <v>92</v>
      </c>
      <c r="AW356" s="12" t="s">
        <v>36</v>
      </c>
      <c r="AX356" s="12" t="s">
        <v>37</v>
      </c>
      <c r="AY356" s="261" t="s">
        <v>147</v>
      </c>
    </row>
    <row r="357" spans="2:65" s="1" customFormat="1" ht="21.6" customHeight="1">
      <c r="B357" s="38"/>
      <c r="C357" s="237" t="s">
        <v>658</v>
      </c>
      <c r="D357" s="237" t="s">
        <v>263</v>
      </c>
      <c r="E357" s="238" t="s">
        <v>810</v>
      </c>
      <c r="F357" s="239" t="s">
        <v>811</v>
      </c>
      <c r="G357" s="240" t="s">
        <v>266</v>
      </c>
      <c r="H357" s="241">
        <v>4.67</v>
      </c>
      <c r="I357" s="242"/>
      <c r="J357" s="243">
        <f>ROUND(I357*H357,1)</f>
        <v>0</v>
      </c>
      <c r="K357" s="239" t="s">
        <v>267</v>
      </c>
      <c r="L357" s="43"/>
      <c r="M357" s="244" t="s">
        <v>1</v>
      </c>
      <c r="N357" s="245" t="s">
        <v>48</v>
      </c>
      <c r="O357" s="86"/>
      <c r="P357" s="246">
        <f>O357*H357</f>
        <v>0</v>
      </c>
      <c r="Q357" s="246">
        <v>0.00047</v>
      </c>
      <c r="R357" s="246">
        <f>Q357*H357</f>
        <v>0.0021949</v>
      </c>
      <c r="S357" s="246">
        <v>0</v>
      </c>
      <c r="T357" s="247">
        <f>S357*H357</f>
        <v>0</v>
      </c>
      <c r="AR357" s="248" t="s">
        <v>268</v>
      </c>
      <c r="AT357" s="248" t="s">
        <v>263</v>
      </c>
      <c r="AU357" s="248" t="s">
        <v>92</v>
      </c>
      <c r="AY357" s="17" t="s">
        <v>147</v>
      </c>
      <c r="BE357" s="249">
        <f>IF(N357="základní",J357,0)</f>
        <v>0</v>
      </c>
      <c r="BF357" s="249">
        <f>IF(N357="snížená",J357,0)</f>
        <v>0</v>
      </c>
      <c r="BG357" s="249">
        <f>IF(N357="zákl. přenesená",J357,0)</f>
        <v>0</v>
      </c>
      <c r="BH357" s="249">
        <f>IF(N357="sníž. přenesená",J357,0)</f>
        <v>0</v>
      </c>
      <c r="BI357" s="249">
        <f>IF(N357="nulová",J357,0)</f>
        <v>0</v>
      </c>
      <c r="BJ357" s="17" t="s">
        <v>37</v>
      </c>
      <c r="BK357" s="249">
        <f>ROUND(I357*H357,1)</f>
        <v>0</v>
      </c>
      <c r="BL357" s="17" t="s">
        <v>268</v>
      </c>
      <c r="BM357" s="248" t="s">
        <v>1529</v>
      </c>
    </row>
    <row r="358" spans="2:51" s="12" customFormat="1" ht="12">
      <c r="B358" s="250"/>
      <c r="C358" s="251"/>
      <c r="D358" s="252" t="s">
        <v>270</v>
      </c>
      <c r="E358" s="253" t="s">
        <v>1</v>
      </c>
      <c r="F358" s="254" t="s">
        <v>1530</v>
      </c>
      <c r="G358" s="251"/>
      <c r="H358" s="255">
        <v>4.67</v>
      </c>
      <c r="I358" s="256"/>
      <c r="J358" s="251"/>
      <c r="K358" s="251"/>
      <c r="L358" s="257"/>
      <c r="M358" s="258"/>
      <c r="N358" s="259"/>
      <c r="O358" s="259"/>
      <c r="P358" s="259"/>
      <c r="Q358" s="259"/>
      <c r="R358" s="259"/>
      <c r="S358" s="259"/>
      <c r="T358" s="260"/>
      <c r="AT358" s="261" t="s">
        <v>270</v>
      </c>
      <c r="AU358" s="261" t="s">
        <v>92</v>
      </c>
      <c r="AV358" s="12" t="s">
        <v>92</v>
      </c>
      <c r="AW358" s="12" t="s">
        <v>36</v>
      </c>
      <c r="AX358" s="12" t="s">
        <v>37</v>
      </c>
      <c r="AY358" s="261" t="s">
        <v>147</v>
      </c>
    </row>
    <row r="359" spans="2:65" s="1" customFormat="1" ht="21.6" customHeight="1">
      <c r="B359" s="38"/>
      <c r="C359" s="237" t="s">
        <v>663</v>
      </c>
      <c r="D359" s="237" t="s">
        <v>263</v>
      </c>
      <c r="E359" s="238" t="s">
        <v>829</v>
      </c>
      <c r="F359" s="239" t="s">
        <v>830</v>
      </c>
      <c r="G359" s="240" t="s">
        <v>421</v>
      </c>
      <c r="H359" s="241">
        <v>129.67</v>
      </c>
      <c r="I359" s="242"/>
      <c r="J359" s="243">
        <f>ROUND(I359*H359,1)</f>
        <v>0</v>
      </c>
      <c r="K359" s="239" t="s">
        <v>1</v>
      </c>
      <c r="L359" s="43"/>
      <c r="M359" s="244" t="s">
        <v>1</v>
      </c>
      <c r="N359" s="245" t="s">
        <v>48</v>
      </c>
      <c r="O359" s="86"/>
      <c r="P359" s="246">
        <f>O359*H359</f>
        <v>0</v>
      </c>
      <c r="Q359" s="246">
        <v>0</v>
      </c>
      <c r="R359" s="246">
        <f>Q359*H359</f>
        <v>0</v>
      </c>
      <c r="S359" s="246">
        <v>0</v>
      </c>
      <c r="T359" s="247">
        <f>S359*H359</f>
        <v>0</v>
      </c>
      <c r="AR359" s="248" t="s">
        <v>268</v>
      </c>
      <c r="AT359" s="248" t="s">
        <v>263</v>
      </c>
      <c r="AU359" s="248" t="s">
        <v>92</v>
      </c>
      <c r="AY359" s="17" t="s">
        <v>147</v>
      </c>
      <c r="BE359" s="249">
        <f>IF(N359="základní",J359,0)</f>
        <v>0</v>
      </c>
      <c r="BF359" s="249">
        <f>IF(N359="snížená",J359,0)</f>
        <v>0</v>
      </c>
      <c r="BG359" s="249">
        <f>IF(N359="zákl. přenesená",J359,0)</f>
        <v>0</v>
      </c>
      <c r="BH359" s="249">
        <f>IF(N359="sníž. přenesená",J359,0)</f>
        <v>0</v>
      </c>
      <c r="BI359" s="249">
        <f>IF(N359="nulová",J359,0)</f>
        <v>0</v>
      </c>
      <c r="BJ359" s="17" t="s">
        <v>37</v>
      </c>
      <c r="BK359" s="249">
        <f>ROUND(I359*H359,1)</f>
        <v>0</v>
      </c>
      <c r="BL359" s="17" t="s">
        <v>268</v>
      </c>
      <c r="BM359" s="248" t="s">
        <v>1531</v>
      </c>
    </row>
    <row r="360" spans="2:51" s="14" customFormat="1" ht="12">
      <c r="B360" s="273"/>
      <c r="C360" s="274"/>
      <c r="D360" s="252" t="s">
        <v>270</v>
      </c>
      <c r="E360" s="275" t="s">
        <v>1</v>
      </c>
      <c r="F360" s="276" t="s">
        <v>1532</v>
      </c>
      <c r="G360" s="274"/>
      <c r="H360" s="275" t="s">
        <v>1</v>
      </c>
      <c r="I360" s="277"/>
      <c r="J360" s="274"/>
      <c r="K360" s="274"/>
      <c r="L360" s="278"/>
      <c r="M360" s="279"/>
      <c r="N360" s="280"/>
      <c r="O360" s="280"/>
      <c r="P360" s="280"/>
      <c r="Q360" s="280"/>
      <c r="R360" s="280"/>
      <c r="S360" s="280"/>
      <c r="T360" s="281"/>
      <c r="AT360" s="282" t="s">
        <v>270</v>
      </c>
      <c r="AU360" s="282" t="s">
        <v>92</v>
      </c>
      <c r="AV360" s="14" t="s">
        <v>37</v>
      </c>
      <c r="AW360" s="14" t="s">
        <v>36</v>
      </c>
      <c r="AX360" s="14" t="s">
        <v>83</v>
      </c>
      <c r="AY360" s="282" t="s">
        <v>147</v>
      </c>
    </row>
    <row r="361" spans="2:51" s="12" customFormat="1" ht="12">
      <c r="B361" s="250"/>
      <c r="C361" s="251"/>
      <c r="D361" s="252" t="s">
        <v>270</v>
      </c>
      <c r="E361" s="253" t="s">
        <v>1</v>
      </c>
      <c r="F361" s="254" t="s">
        <v>1533</v>
      </c>
      <c r="G361" s="251"/>
      <c r="H361" s="255">
        <v>35.92</v>
      </c>
      <c r="I361" s="256"/>
      <c r="J361" s="251"/>
      <c r="K361" s="251"/>
      <c r="L361" s="257"/>
      <c r="M361" s="258"/>
      <c r="N361" s="259"/>
      <c r="O361" s="259"/>
      <c r="P361" s="259"/>
      <c r="Q361" s="259"/>
      <c r="R361" s="259"/>
      <c r="S361" s="259"/>
      <c r="T361" s="260"/>
      <c r="AT361" s="261" t="s">
        <v>270</v>
      </c>
      <c r="AU361" s="261" t="s">
        <v>92</v>
      </c>
      <c r="AV361" s="12" t="s">
        <v>92</v>
      </c>
      <c r="AW361" s="12" t="s">
        <v>36</v>
      </c>
      <c r="AX361" s="12" t="s">
        <v>83</v>
      </c>
      <c r="AY361" s="261" t="s">
        <v>147</v>
      </c>
    </row>
    <row r="362" spans="2:51" s="14" customFormat="1" ht="12">
      <c r="B362" s="273"/>
      <c r="C362" s="274"/>
      <c r="D362" s="252" t="s">
        <v>270</v>
      </c>
      <c r="E362" s="275" t="s">
        <v>1</v>
      </c>
      <c r="F362" s="276" t="s">
        <v>1534</v>
      </c>
      <c r="G362" s="274"/>
      <c r="H362" s="275" t="s">
        <v>1</v>
      </c>
      <c r="I362" s="277"/>
      <c r="J362" s="274"/>
      <c r="K362" s="274"/>
      <c r="L362" s="278"/>
      <c r="M362" s="279"/>
      <c r="N362" s="280"/>
      <c r="O362" s="280"/>
      <c r="P362" s="280"/>
      <c r="Q362" s="280"/>
      <c r="R362" s="280"/>
      <c r="S362" s="280"/>
      <c r="T362" s="281"/>
      <c r="AT362" s="282" t="s">
        <v>270</v>
      </c>
      <c r="AU362" s="282" t="s">
        <v>92</v>
      </c>
      <c r="AV362" s="14" t="s">
        <v>37</v>
      </c>
      <c r="AW362" s="14" t="s">
        <v>36</v>
      </c>
      <c r="AX362" s="14" t="s">
        <v>83</v>
      </c>
      <c r="AY362" s="282" t="s">
        <v>147</v>
      </c>
    </row>
    <row r="363" spans="2:51" s="12" customFormat="1" ht="12">
      <c r="B363" s="250"/>
      <c r="C363" s="251"/>
      <c r="D363" s="252" t="s">
        <v>270</v>
      </c>
      <c r="E363" s="253" t="s">
        <v>1</v>
      </c>
      <c r="F363" s="254" t="s">
        <v>1535</v>
      </c>
      <c r="G363" s="251"/>
      <c r="H363" s="255">
        <v>93.75</v>
      </c>
      <c r="I363" s="256"/>
      <c r="J363" s="251"/>
      <c r="K363" s="251"/>
      <c r="L363" s="257"/>
      <c r="M363" s="258"/>
      <c r="N363" s="259"/>
      <c r="O363" s="259"/>
      <c r="P363" s="259"/>
      <c r="Q363" s="259"/>
      <c r="R363" s="259"/>
      <c r="S363" s="259"/>
      <c r="T363" s="260"/>
      <c r="AT363" s="261" t="s">
        <v>270</v>
      </c>
      <c r="AU363" s="261" t="s">
        <v>92</v>
      </c>
      <c r="AV363" s="12" t="s">
        <v>92</v>
      </c>
      <c r="AW363" s="12" t="s">
        <v>36</v>
      </c>
      <c r="AX363" s="12" t="s">
        <v>83</v>
      </c>
      <c r="AY363" s="261" t="s">
        <v>147</v>
      </c>
    </row>
    <row r="364" spans="2:51" s="14" customFormat="1" ht="12">
      <c r="B364" s="273"/>
      <c r="C364" s="274"/>
      <c r="D364" s="252" t="s">
        <v>270</v>
      </c>
      <c r="E364" s="275" t="s">
        <v>1</v>
      </c>
      <c r="F364" s="276" t="s">
        <v>1536</v>
      </c>
      <c r="G364" s="274"/>
      <c r="H364" s="275" t="s">
        <v>1</v>
      </c>
      <c r="I364" s="277"/>
      <c r="J364" s="274"/>
      <c r="K364" s="274"/>
      <c r="L364" s="278"/>
      <c r="M364" s="279"/>
      <c r="N364" s="280"/>
      <c r="O364" s="280"/>
      <c r="P364" s="280"/>
      <c r="Q364" s="280"/>
      <c r="R364" s="280"/>
      <c r="S364" s="280"/>
      <c r="T364" s="281"/>
      <c r="AT364" s="282" t="s">
        <v>270</v>
      </c>
      <c r="AU364" s="282" t="s">
        <v>92</v>
      </c>
      <c r="AV364" s="14" t="s">
        <v>37</v>
      </c>
      <c r="AW364" s="14" t="s">
        <v>36</v>
      </c>
      <c r="AX364" s="14" t="s">
        <v>83</v>
      </c>
      <c r="AY364" s="282" t="s">
        <v>147</v>
      </c>
    </row>
    <row r="365" spans="2:51" s="13" customFormat="1" ht="12">
      <c r="B365" s="262"/>
      <c r="C365" s="263"/>
      <c r="D365" s="252" t="s">
        <v>270</v>
      </c>
      <c r="E365" s="264" t="s">
        <v>1</v>
      </c>
      <c r="F365" s="265" t="s">
        <v>272</v>
      </c>
      <c r="G365" s="263"/>
      <c r="H365" s="266">
        <v>129.67</v>
      </c>
      <c r="I365" s="267"/>
      <c r="J365" s="263"/>
      <c r="K365" s="263"/>
      <c r="L365" s="268"/>
      <c r="M365" s="269"/>
      <c r="N365" s="270"/>
      <c r="O365" s="270"/>
      <c r="P365" s="270"/>
      <c r="Q365" s="270"/>
      <c r="R365" s="270"/>
      <c r="S365" s="270"/>
      <c r="T365" s="271"/>
      <c r="AT365" s="272" t="s">
        <v>270</v>
      </c>
      <c r="AU365" s="272" t="s">
        <v>92</v>
      </c>
      <c r="AV365" s="13" t="s">
        <v>268</v>
      </c>
      <c r="AW365" s="13" t="s">
        <v>36</v>
      </c>
      <c r="AX365" s="13" t="s">
        <v>37</v>
      </c>
      <c r="AY365" s="272" t="s">
        <v>147</v>
      </c>
    </row>
    <row r="366" spans="2:65" s="1" customFormat="1" ht="32.4" customHeight="1">
      <c r="B366" s="38"/>
      <c r="C366" s="237" t="s">
        <v>669</v>
      </c>
      <c r="D366" s="237" t="s">
        <v>263</v>
      </c>
      <c r="E366" s="238" t="s">
        <v>1537</v>
      </c>
      <c r="F366" s="239" t="s">
        <v>1538</v>
      </c>
      <c r="G366" s="240" t="s">
        <v>421</v>
      </c>
      <c r="H366" s="241">
        <v>3</v>
      </c>
      <c r="I366" s="242"/>
      <c r="J366" s="243">
        <f>ROUND(I366*H366,1)</f>
        <v>0</v>
      </c>
      <c r="K366" s="239" t="s">
        <v>1</v>
      </c>
      <c r="L366" s="43"/>
      <c r="M366" s="244" t="s">
        <v>1</v>
      </c>
      <c r="N366" s="245" t="s">
        <v>48</v>
      </c>
      <c r="O366" s="86"/>
      <c r="P366" s="246">
        <f>O366*H366</f>
        <v>0</v>
      </c>
      <c r="Q366" s="246">
        <v>0.08078144</v>
      </c>
      <c r="R366" s="246">
        <f>Q366*H366</f>
        <v>0.24234432</v>
      </c>
      <c r="S366" s="246">
        <v>0</v>
      </c>
      <c r="T366" s="247">
        <f>S366*H366</f>
        <v>0</v>
      </c>
      <c r="AR366" s="248" t="s">
        <v>268</v>
      </c>
      <c r="AT366" s="248" t="s">
        <v>263</v>
      </c>
      <c r="AU366" s="248" t="s">
        <v>92</v>
      </c>
      <c r="AY366" s="17" t="s">
        <v>147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7" t="s">
        <v>37</v>
      </c>
      <c r="BK366" s="249">
        <f>ROUND(I366*H366,1)</f>
        <v>0</v>
      </c>
      <c r="BL366" s="17" t="s">
        <v>268</v>
      </c>
      <c r="BM366" s="248" t="s">
        <v>1539</v>
      </c>
    </row>
    <row r="367" spans="2:51" s="12" customFormat="1" ht="12">
      <c r="B367" s="250"/>
      <c r="C367" s="251"/>
      <c r="D367" s="252" t="s">
        <v>270</v>
      </c>
      <c r="E367" s="253" t="s">
        <v>1</v>
      </c>
      <c r="F367" s="254" t="s">
        <v>1540</v>
      </c>
      <c r="G367" s="251"/>
      <c r="H367" s="255">
        <v>3</v>
      </c>
      <c r="I367" s="256"/>
      <c r="J367" s="251"/>
      <c r="K367" s="251"/>
      <c r="L367" s="257"/>
      <c r="M367" s="258"/>
      <c r="N367" s="259"/>
      <c r="O367" s="259"/>
      <c r="P367" s="259"/>
      <c r="Q367" s="259"/>
      <c r="R367" s="259"/>
      <c r="S367" s="259"/>
      <c r="T367" s="260"/>
      <c r="AT367" s="261" t="s">
        <v>270</v>
      </c>
      <c r="AU367" s="261" t="s">
        <v>92</v>
      </c>
      <c r="AV367" s="12" t="s">
        <v>92</v>
      </c>
      <c r="AW367" s="12" t="s">
        <v>36</v>
      </c>
      <c r="AX367" s="12" t="s">
        <v>37</v>
      </c>
      <c r="AY367" s="261" t="s">
        <v>147</v>
      </c>
    </row>
    <row r="368" spans="2:65" s="1" customFormat="1" ht="21.6" customHeight="1">
      <c r="B368" s="38"/>
      <c r="C368" s="237" t="s">
        <v>674</v>
      </c>
      <c r="D368" s="237" t="s">
        <v>263</v>
      </c>
      <c r="E368" s="238" t="s">
        <v>1541</v>
      </c>
      <c r="F368" s="239" t="s">
        <v>1542</v>
      </c>
      <c r="G368" s="240" t="s">
        <v>516</v>
      </c>
      <c r="H368" s="241">
        <v>8</v>
      </c>
      <c r="I368" s="242"/>
      <c r="J368" s="243">
        <f>ROUND(I368*H368,1)</f>
        <v>0</v>
      </c>
      <c r="K368" s="239" t="s">
        <v>267</v>
      </c>
      <c r="L368" s="43"/>
      <c r="M368" s="244" t="s">
        <v>1</v>
      </c>
      <c r="N368" s="245" t="s">
        <v>48</v>
      </c>
      <c r="O368" s="86"/>
      <c r="P368" s="246">
        <f>O368*H368</f>
        <v>0</v>
      </c>
      <c r="Q368" s="246">
        <v>0</v>
      </c>
      <c r="R368" s="246">
        <f>Q368*H368</f>
        <v>0</v>
      </c>
      <c r="S368" s="246">
        <v>0</v>
      </c>
      <c r="T368" s="247">
        <f>S368*H368</f>
        <v>0</v>
      </c>
      <c r="AR368" s="248" t="s">
        <v>268</v>
      </c>
      <c r="AT368" s="248" t="s">
        <v>263</v>
      </c>
      <c r="AU368" s="248" t="s">
        <v>92</v>
      </c>
      <c r="AY368" s="17" t="s">
        <v>147</v>
      </c>
      <c r="BE368" s="249">
        <f>IF(N368="základní",J368,0)</f>
        <v>0</v>
      </c>
      <c r="BF368" s="249">
        <f>IF(N368="snížená",J368,0)</f>
        <v>0</v>
      </c>
      <c r="BG368" s="249">
        <f>IF(N368="zákl. přenesená",J368,0)</f>
        <v>0</v>
      </c>
      <c r="BH368" s="249">
        <f>IF(N368="sníž. přenesená",J368,0)</f>
        <v>0</v>
      </c>
      <c r="BI368" s="249">
        <f>IF(N368="nulová",J368,0)</f>
        <v>0</v>
      </c>
      <c r="BJ368" s="17" t="s">
        <v>37</v>
      </c>
      <c r="BK368" s="249">
        <f>ROUND(I368*H368,1)</f>
        <v>0</v>
      </c>
      <c r="BL368" s="17" t="s">
        <v>268</v>
      </c>
      <c r="BM368" s="248" t="s">
        <v>1543</v>
      </c>
    </row>
    <row r="369" spans="2:51" s="12" customFormat="1" ht="12">
      <c r="B369" s="250"/>
      <c r="C369" s="251"/>
      <c r="D369" s="252" t="s">
        <v>270</v>
      </c>
      <c r="E369" s="253" t="s">
        <v>1254</v>
      </c>
      <c r="F369" s="254" t="s">
        <v>1544</v>
      </c>
      <c r="G369" s="251"/>
      <c r="H369" s="255">
        <v>8</v>
      </c>
      <c r="I369" s="256"/>
      <c r="J369" s="251"/>
      <c r="K369" s="251"/>
      <c r="L369" s="257"/>
      <c r="M369" s="258"/>
      <c r="N369" s="259"/>
      <c r="O369" s="259"/>
      <c r="P369" s="259"/>
      <c r="Q369" s="259"/>
      <c r="R369" s="259"/>
      <c r="S369" s="259"/>
      <c r="T369" s="260"/>
      <c r="AT369" s="261" t="s">
        <v>270</v>
      </c>
      <c r="AU369" s="261" t="s">
        <v>92</v>
      </c>
      <c r="AV369" s="12" t="s">
        <v>92</v>
      </c>
      <c r="AW369" s="12" t="s">
        <v>36</v>
      </c>
      <c r="AX369" s="12" t="s">
        <v>37</v>
      </c>
      <c r="AY369" s="261" t="s">
        <v>147</v>
      </c>
    </row>
    <row r="370" spans="2:65" s="1" customFormat="1" ht="21.6" customHeight="1">
      <c r="B370" s="38"/>
      <c r="C370" s="237" t="s">
        <v>680</v>
      </c>
      <c r="D370" s="237" t="s">
        <v>263</v>
      </c>
      <c r="E370" s="238" t="s">
        <v>1545</v>
      </c>
      <c r="F370" s="239" t="s">
        <v>1546</v>
      </c>
      <c r="G370" s="240" t="s">
        <v>516</v>
      </c>
      <c r="H370" s="241">
        <v>8</v>
      </c>
      <c r="I370" s="242"/>
      <c r="J370" s="243">
        <f>ROUND(I370*H370,1)</f>
        <v>0</v>
      </c>
      <c r="K370" s="239" t="s">
        <v>267</v>
      </c>
      <c r="L370" s="43"/>
      <c r="M370" s="244" t="s">
        <v>1</v>
      </c>
      <c r="N370" s="245" t="s">
        <v>48</v>
      </c>
      <c r="O370" s="86"/>
      <c r="P370" s="246">
        <f>O370*H370</f>
        <v>0</v>
      </c>
      <c r="Q370" s="246">
        <v>0.0001</v>
      </c>
      <c r="R370" s="246">
        <f>Q370*H370</f>
        <v>0.0008</v>
      </c>
      <c r="S370" s="246">
        <v>0</v>
      </c>
      <c r="T370" s="247">
        <f>S370*H370</f>
        <v>0</v>
      </c>
      <c r="AR370" s="248" t="s">
        <v>268</v>
      </c>
      <c r="AT370" s="248" t="s">
        <v>263</v>
      </c>
      <c r="AU370" s="248" t="s">
        <v>92</v>
      </c>
      <c r="AY370" s="17" t="s">
        <v>147</v>
      </c>
      <c r="BE370" s="249">
        <f>IF(N370="základní",J370,0)</f>
        <v>0</v>
      </c>
      <c r="BF370" s="249">
        <f>IF(N370="snížená",J370,0)</f>
        <v>0</v>
      </c>
      <c r="BG370" s="249">
        <f>IF(N370="zákl. přenesená",J370,0)</f>
        <v>0</v>
      </c>
      <c r="BH370" s="249">
        <f>IF(N370="sníž. přenesená",J370,0)</f>
        <v>0</v>
      </c>
      <c r="BI370" s="249">
        <f>IF(N370="nulová",J370,0)</f>
        <v>0</v>
      </c>
      <c r="BJ370" s="17" t="s">
        <v>37</v>
      </c>
      <c r="BK370" s="249">
        <f>ROUND(I370*H370,1)</f>
        <v>0</v>
      </c>
      <c r="BL370" s="17" t="s">
        <v>268</v>
      </c>
      <c r="BM370" s="248" t="s">
        <v>1547</v>
      </c>
    </row>
    <row r="371" spans="2:51" s="12" customFormat="1" ht="12">
      <c r="B371" s="250"/>
      <c r="C371" s="251"/>
      <c r="D371" s="252" t="s">
        <v>270</v>
      </c>
      <c r="E371" s="253" t="s">
        <v>1</v>
      </c>
      <c r="F371" s="254" t="s">
        <v>1254</v>
      </c>
      <c r="G371" s="251"/>
      <c r="H371" s="255">
        <v>8</v>
      </c>
      <c r="I371" s="256"/>
      <c r="J371" s="251"/>
      <c r="K371" s="251"/>
      <c r="L371" s="257"/>
      <c r="M371" s="258"/>
      <c r="N371" s="259"/>
      <c r="O371" s="259"/>
      <c r="P371" s="259"/>
      <c r="Q371" s="259"/>
      <c r="R371" s="259"/>
      <c r="S371" s="259"/>
      <c r="T371" s="260"/>
      <c r="AT371" s="261" t="s">
        <v>270</v>
      </c>
      <c r="AU371" s="261" t="s">
        <v>92</v>
      </c>
      <c r="AV371" s="12" t="s">
        <v>92</v>
      </c>
      <c r="AW371" s="12" t="s">
        <v>36</v>
      </c>
      <c r="AX371" s="12" t="s">
        <v>37</v>
      </c>
      <c r="AY371" s="261" t="s">
        <v>147</v>
      </c>
    </row>
    <row r="372" spans="2:65" s="1" customFormat="1" ht="32.4" customHeight="1">
      <c r="B372" s="38"/>
      <c r="C372" s="237" t="s">
        <v>688</v>
      </c>
      <c r="D372" s="237" t="s">
        <v>263</v>
      </c>
      <c r="E372" s="238" t="s">
        <v>1548</v>
      </c>
      <c r="F372" s="239" t="s">
        <v>1549</v>
      </c>
      <c r="G372" s="240" t="s">
        <v>300</v>
      </c>
      <c r="H372" s="241">
        <v>1.1</v>
      </c>
      <c r="I372" s="242"/>
      <c r="J372" s="243">
        <f>ROUND(I372*H372,1)</f>
        <v>0</v>
      </c>
      <c r="K372" s="239" t="s">
        <v>267</v>
      </c>
      <c r="L372" s="43"/>
      <c r="M372" s="244" t="s">
        <v>1</v>
      </c>
      <c r="N372" s="245" t="s">
        <v>48</v>
      </c>
      <c r="O372" s="86"/>
      <c r="P372" s="246">
        <f>O372*H372</f>
        <v>0</v>
      </c>
      <c r="Q372" s="246">
        <v>0</v>
      </c>
      <c r="R372" s="246">
        <f>Q372*H372</f>
        <v>0</v>
      </c>
      <c r="S372" s="246">
        <v>2.2</v>
      </c>
      <c r="T372" s="247">
        <f>S372*H372</f>
        <v>2.4200000000000004</v>
      </c>
      <c r="AR372" s="248" t="s">
        <v>268</v>
      </c>
      <c r="AT372" s="248" t="s">
        <v>263</v>
      </c>
      <c r="AU372" s="248" t="s">
        <v>92</v>
      </c>
      <c r="AY372" s="17" t="s">
        <v>147</v>
      </c>
      <c r="BE372" s="249">
        <f>IF(N372="základní",J372,0)</f>
        <v>0</v>
      </c>
      <c r="BF372" s="249">
        <f>IF(N372="snížená",J372,0)</f>
        <v>0</v>
      </c>
      <c r="BG372" s="249">
        <f>IF(N372="zákl. přenesená",J372,0)</f>
        <v>0</v>
      </c>
      <c r="BH372" s="249">
        <f>IF(N372="sníž. přenesená",J372,0)</f>
        <v>0</v>
      </c>
      <c r="BI372" s="249">
        <f>IF(N372="nulová",J372,0)</f>
        <v>0</v>
      </c>
      <c r="BJ372" s="17" t="s">
        <v>37</v>
      </c>
      <c r="BK372" s="249">
        <f>ROUND(I372*H372,1)</f>
        <v>0</v>
      </c>
      <c r="BL372" s="17" t="s">
        <v>268</v>
      </c>
      <c r="BM372" s="248" t="s">
        <v>1550</v>
      </c>
    </row>
    <row r="373" spans="2:51" s="12" customFormat="1" ht="12">
      <c r="B373" s="250"/>
      <c r="C373" s="251"/>
      <c r="D373" s="252" t="s">
        <v>270</v>
      </c>
      <c r="E373" s="253" t="s">
        <v>1</v>
      </c>
      <c r="F373" s="254" t="s">
        <v>1551</v>
      </c>
      <c r="G373" s="251"/>
      <c r="H373" s="255">
        <v>1.1</v>
      </c>
      <c r="I373" s="256"/>
      <c r="J373" s="251"/>
      <c r="K373" s="251"/>
      <c r="L373" s="257"/>
      <c r="M373" s="258"/>
      <c r="N373" s="259"/>
      <c r="O373" s="259"/>
      <c r="P373" s="259"/>
      <c r="Q373" s="259"/>
      <c r="R373" s="259"/>
      <c r="S373" s="259"/>
      <c r="T373" s="260"/>
      <c r="AT373" s="261" t="s">
        <v>270</v>
      </c>
      <c r="AU373" s="261" t="s">
        <v>92</v>
      </c>
      <c r="AV373" s="12" t="s">
        <v>92</v>
      </c>
      <c r="AW373" s="12" t="s">
        <v>36</v>
      </c>
      <c r="AX373" s="12" t="s">
        <v>37</v>
      </c>
      <c r="AY373" s="261" t="s">
        <v>147</v>
      </c>
    </row>
    <row r="374" spans="2:65" s="1" customFormat="1" ht="21.6" customHeight="1">
      <c r="B374" s="38"/>
      <c r="C374" s="237" t="s">
        <v>692</v>
      </c>
      <c r="D374" s="237" t="s">
        <v>263</v>
      </c>
      <c r="E374" s="238" t="s">
        <v>976</v>
      </c>
      <c r="F374" s="239" t="s">
        <v>977</v>
      </c>
      <c r="G374" s="240" t="s">
        <v>266</v>
      </c>
      <c r="H374" s="241">
        <v>98.63</v>
      </c>
      <c r="I374" s="242"/>
      <c r="J374" s="243">
        <f>ROUND(I374*H374,1)</f>
        <v>0</v>
      </c>
      <c r="K374" s="239" t="s">
        <v>267</v>
      </c>
      <c r="L374" s="43"/>
      <c r="M374" s="244" t="s">
        <v>1</v>
      </c>
      <c r="N374" s="245" t="s">
        <v>48</v>
      </c>
      <c r="O374" s="86"/>
      <c r="P374" s="246">
        <f>O374*H374</f>
        <v>0</v>
      </c>
      <c r="Q374" s="246">
        <v>0</v>
      </c>
      <c r="R374" s="246">
        <f>Q374*H374</f>
        <v>0</v>
      </c>
      <c r="S374" s="246">
        <v>0</v>
      </c>
      <c r="T374" s="247">
        <f>S374*H374</f>
        <v>0</v>
      </c>
      <c r="AR374" s="248" t="s">
        <v>268</v>
      </c>
      <c r="AT374" s="248" t="s">
        <v>263</v>
      </c>
      <c r="AU374" s="248" t="s">
        <v>92</v>
      </c>
      <c r="AY374" s="17" t="s">
        <v>147</v>
      </c>
      <c r="BE374" s="249">
        <f>IF(N374="základní",J374,0)</f>
        <v>0</v>
      </c>
      <c r="BF374" s="249">
        <f>IF(N374="snížená",J374,0)</f>
        <v>0</v>
      </c>
      <c r="BG374" s="249">
        <f>IF(N374="zákl. přenesená",J374,0)</f>
        <v>0</v>
      </c>
      <c r="BH374" s="249">
        <f>IF(N374="sníž. přenesená",J374,0)</f>
        <v>0</v>
      </c>
      <c r="BI374" s="249">
        <f>IF(N374="nulová",J374,0)</f>
        <v>0</v>
      </c>
      <c r="BJ374" s="17" t="s">
        <v>37</v>
      </c>
      <c r="BK374" s="249">
        <f>ROUND(I374*H374,1)</f>
        <v>0</v>
      </c>
      <c r="BL374" s="17" t="s">
        <v>268</v>
      </c>
      <c r="BM374" s="248" t="s">
        <v>1552</v>
      </c>
    </row>
    <row r="375" spans="2:51" s="12" customFormat="1" ht="12">
      <c r="B375" s="250"/>
      <c r="C375" s="251"/>
      <c r="D375" s="252" t="s">
        <v>270</v>
      </c>
      <c r="E375" s="253" t="s">
        <v>1</v>
      </c>
      <c r="F375" s="254" t="s">
        <v>1553</v>
      </c>
      <c r="G375" s="251"/>
      <c r="H375" s="255">
        <v>98.63</v>
      </c>
      <c r="I375" s="256"/>
      <c r="J375" s="251"/>
      <c r="K375" s="251"/>
      <c r="L375" s="257"/>
      <c r="M375" s="258"/>
      <c r="N375" s="259"/>
      <c r="O375" s="259"/>
      <c r="P375" s="259"/>
      <c r="Q375" s="259"/>
      <c r="R375" s="259"/>
      <c r="S375" s="259"/>
      <c r="T375" s="260"/>
      <c r="AT375" s="261" t="s">
        <v>270</v>
      </c>
      <c r="AU375" s="261" t="s">
        <v>92</v>
      </c>
      <c r="AV375" s="12" t="s">
        <v>92</v>
      </c>
      <c r="AW375" s="12" t="s">
        <v>36</v>
      </c>
      <c r="AX375" s="12" t="s">
        <v>37</v>
      </c>
      <c r="AY375" s="261" t="s">
        <v>147</v>
      </c>
    </row>
    <row r="376" spans="2:65" s="1" customFormat="1" ht="32.4" customHeight="1">
      <c r="B376" s="38"/>
      <c r="C376" s="237" t="s">
        <v>699</v>
      </c>
      <c r="D376" s="237" t="s">
        <v>263</v>
      </c>
      <c r="E376" s="238" t="s">
        <v>981</v>
      </c>
      <c r="F376" s="239" t="s">
        <v>982</v>
      </c>
      <c r="G376" s="240" t="s">
        <v>266</v>
      </c>
      <c r="H376" s="241">
        <v>98.63</v>
      </c>
      <c r="I376" s="242"/>
      <c r="J376" s="243">
        <f>ROUND(I376*H376,1)</f>
        <v>0</v>
      </c>
      <c r="K376" s="239" t="s">
        <v>267</v>
      </c>
      <c r="L376" s="43"/>
      <c r="M376" s="244" t="s">
        <v>1</v>
      </c>
      <c r="N376" s="245" t="s">
        <v>48</v>
      </c>
      <c r="O376" s="86"/>
      <c r="P376" s="246">
        <f>O376*H376</f>
        <v>0</v>
      </c>
      <c r="Q376" s="246">
        <v>0</v>
      </c>
      <c r="R376" s="246">
        <f>Q376*H376</f>
        <v>0</v>
      </c>
      <c r="S376" s="246">
        <v>0.059</v>
      </c>
      <c r="T376" s="247">
        <f>S376*H376</f>
        <v>5.81917</v>
      </c>
      <c r="AR376" s="248" t="s">
        <v>268</v>
      </c>
      <c r="AT376" s="248" t="s">
        <v>263</v>
      </c>
      <c r="AU376" s="248" t="s">
        <v>92</v>
      </c>
      <c r="AY376" s="17" t="s">
        <v>147</v>
      </c>
      <c r="BE376" s="249">
        <f>IF(N376="základní",J376,0)</f>
        <v>0</v>
      </c>
      <c r="BF376" s="249">
        <f>IF(N376="snížená",J376,0)</f>
        <v>0</v>
      </c>
      <c r="BG376" s="249">
        <f>IF(N376="zákl. přenesená",J376,0)</f>
        <v>0</v>
      </c>
      <c r="BH376" s="249">
        <f>IF(N376="sníž. přenesená",J376,0)</f>
        <v>0</v>
      </c>
      <c r="BI376" s="249">
        <f>IF(N376="nulová",J376,0)</f>
        <v>0</v>
      </c>
      <c r="BJ376" s="17" t="s">
        <v>37</v>
      </c>
      <c r="BK376" s="249">
        <f>ROUND(I376*H376,1)</f>
        <v>0</v>
      </c>
      <c r="BL376" s="17" t="s">
        <v>268</v>
      </c>
      <c r="BM376" s="248" t="s">
        <v>1554</v>
      </c>
    </row>
    <row r="377" spans="2:51" s="12" customFormat="1" ht="12">
      <c r="B377" s="250"/>
      <c r="C377" s="251"/>
      <c r="D377" s="252" t="s">
        <v>270</v>
      </c>
      <c r="E377" s="253" t="s">
        <v>1</v>
      </c>
      <c r="F377" s="254" t="s">
        <v>1555</v>
      </c>
      <c r="G377" s="251"/>
      <c r="H377" s="255">
        <v>98.63</v>
      </c>
      <c r="I377" s="256"/>
      <c r="J377" s="251"/>
      <c r="K377" s="251"/>
      <c r="L377" s="257"/>
      <c r="M377" s="258"/>
      <c r="N377" s="259"/>
      <c r="O377" s="259"/>
      <c r="P377" s="259"/>
      <c r="Q377" s="259"/>
      <c r="R377" s="259"/>
      <c r="S377" s="259"/>
      <c r="T377" s="260"/>
      <c r="AT377" s="261" t="s">
        <v>270</v>
      </c>
      <c r="AU377" s="261" t="s">
        <v>92</v>
      </c>
      <c r="AV377" s="12" t="s">
        <v>92</v>
      </c>
      <c r="AW377" s="12" t="s">
        <v>36</v>
      </c>
      <c r="AX377" s="12" t="s">
        <v>83</v>
      </c>
      <c r="AY377" s="261" t="s">
        <v>147</v>
      </c>
    </row>
    <row r="378" spans="2:51" s="13" customFormat="1" ht="12">
      <c r="B378" s="262"/>
      <c r="C378" s="263"/>
      <c r="D378" s="252" t="s">
        <v>270</v>
      </c>
      <c r="E378" s="264" t="s">
        <v>1246</v>
      </c>
      <c r="F378" s="265" t="s">
        <v>272</v>
      </c>
      <c r="G378" s="263"/>
      <c r="H378" s="266">
        <v>98.63</v>
      </c>
      <c r="I378" s="267"/>
      <c r="J378" s="263"/>
      <c r="K378" s="263"/>
      <c r="L378" s="268"/>
      <c r="M378" s="269"/>
      <c r="N378" s="270"/>
      <c r="O378" s="270"/>
      <c r="P378" s="270"/>
      <c r="Q378" s="270"/>
      <c r="R378" s="270"/>
      <c r="S378" s="270"/>
      <c r="T378" s="271"/>
      <c r="AT378" s="272" t="s">
        <v>270</v>
      </c>
      <c r="AU378" s="272" t="s">
        <v>92</v>
      </c>
      <c r="AV378" s="13" t="s">
        <v>268</v>
      </c>
      <c r="AW378" s="13" t="s">
        <v>36</v>
      </c>
      <c r="AX378" s="13" t="s">
        <v>37</v>
      </c>
      <c r="AY378" s="272" t="s">
        <v>147</v>
      </c>
    </row>
    <row r="379" spans="2:65" s="1" customFormat="1" ht="21.6" customHeight="1">
      <c r="B379" s="38"/>
      <c r="C379" s="237" t="s">
        <v>704</v>
      </c>
      <c r="D379" s="237" t="s">
        <v>263</v>
      </c>
      <c r="E379" s="238" t="s">
        <v>1556</v>
      </c>
      <c r="F379" s="239" t="s">
        <v>1557</v>
      </c>
      <c r="G379" s="240" t="s">
        <v>421</v>
      </c>
      <c r="H379" s="241">
        <v>3</v>
      </c>
      <c r="I379" s="242"/>
      <c r="J379" s="243">
        <f>ROUND(I379*H379,1)</f>
        <v>0</v>
      </c>
      <c r="K379" s="239" t="s">
        <v>267</v>
      </c>
      <c r="L379" s="43"/>
      <c r="M379" s="244" t="s">
        <v>1</v>
      </c>
      <c r="N379" s="245" t="s">
        <v>48</v>
      </c>
      <c r="O379" s="86"/>
      <c r="P379" s="246">
        <f>O379*H379</f>
        <v>0</v>
      </c>
      <c r="Q379" s="246">
        <v>0</v>
      </c>
      <c r="R379" s="246">
        <f>Q379*H379</f>
        <v>0</v>
      </c>
      <c r="S379" s="246">
        <v>0.35</v>
      </c>
      <c r="T379" s="247">
        <f>S379*H379</f>
        <v>1.0499999999999998</v>
      </c>
      <c r="AR379" s="248" t="s">
        <v>268</v>
      </c>
      <c r="AT379" s="248" t="s">
        <v>263</v>
      </c>
      <c r="AU379" s="248" t="s">
        <v>92</v>
      </c>
      <c r="AY379" s="17" t="s">
        <v>147</v>
      </c>
      <c r="BE379" s="249">
        <f>IF(N379="základní",J379,0)</f>
        <v>0</v>
      </c>
      <c r="BF379" s="249">
        <f>IF(N379="snížená",J379,0)</f>
        <v>0</v>
      </c>
      <c r="BG379" s="249">
        <f>IF(N379="zákl. přenesená",J379,0)</f>
        <v>0</v>
      </c>
      <c r="BH379" s="249">
        <f>IF(N379="sníž. přenesená",J379,0)</f>
        <v>0</v>
      </c>
      <c r="BI379" s="249">
        <f>IF(N379="nulová",J379,0)</f>
        <v>0</v>
      </c>
      <c r="BJ379" s="17" t="s">
        <v>37</v>
      </c>
      <c r="BK379" s="249">
        <f>ROUND(I379*H379,1)</f>
        <v>0</v>
      </c>
      <c r="BL379" s="17" t="s">
        <v>268</v>
      </c>
      <c r="BM379" s="248" t="s">
        <v>1558</v>
      </c>
    </row>
    <row r="380" spans="2:51" s="14" customFormat="1" ht="12">
      <c r="B380" s="273"/>
      <c r="C380" s="274"/>
      <c r="D380" s="252" t="s">
        <v>270</v>
      </c>
      <c r="E380" s="275" t="s">
        <v>1</v>
      </c>
      <c r="F380" s="276" t="s">
        <v>1559</v>
      </c>
      <c r="G380" s="274"/>
      <c r="H380" s="275" t="s">
        <v>1</v>
      </c>
      <c r="I380" s="277"/>
      <c r="J380" s="274"/>
      <c r="K380" s="274"/>
      <c r="L380" s="278"/>
      <c r="M380" s="279"/>
      <c r="N380" s="280"/>
      <c r="O380" s="280"/>
      <c r="P380" s="280"/>
      <c r="Q380" s="280"/>
      <c r="R380" s="280"/>
      <c r="S380" s="280"/>
      <c r="T380" s="281"/>
      <c r="AT380" s="282" t="s">
        <v>270</v>
      </c>
      <c r="AU380" s="282" t="s">
        <v>92</v>
      </c>
      <c r="AV380" s="14" t="s">
        <v>37</v>
      </c>
      <c r="AW380" s="14" t="s">
        <v>36</v>
      </c>
      <c r="AX380" s="14" t="s">
        <v>83</v>
      </c>
      <c r="AY380" s="282" t="s">
        <v>147</v>
      </c>
    </row>
    <row r="381" spans="2:51" s="12" customFormat="1" ht="12">
      <c r="B381" s="250"/>
      <c r="C381" s="251"/>
      <c r="D381" s="252" t="s">
        <v>270</v>
      </c>
      <c r="E381" s="253" t="s">
        <v>1285</v>
      </c>
      <c r="F381" s="254" t="s">
        <v>1560</v>
      </c>
      <c r="G381" s="251"/>
      <c r="H381" s="255">
        <v>3</v>
      </c>
      <c r="I381" s="256"/>
      <c r="J381" s="251"/>
      <c r="K381" s="251"/>
      <c r="L381" s="257"/>
      <c r="M381" s="258"/>
      <c r="N381" s="259"/>
      <c r="O381" s="259"/>
      <c r="P381" s="259"/>
      <c r="Q381" s="259"/>
      <c r="R381" s="259"/>
      <c r="S381" s="259"/>
      <c r="T381" s="260"/>
      <c r="AT381" s="261" t="s">
        <v>270</v>
      </c>
      <c r="AU381" s="261" t="s">
        <v>92</v>
      </c>
      <c r="AV381" s="12" t="s">
        <v>92</v>
      </c>
      <c r="AW381" s="12" t="s">
        <v>36</v>
      </c>
      <c r="AX381" s="12" t="s">
        <v>37</v>
      </c>
      <c r="AY381" s="261" t="s">
        <v>147</v>
      </c>
    </row>
    <row r="382" spans="2:65" s="1" customFormat="1" ht="21.6" customHeight="1">
      <c r="B382" s="38"/>
      <c r="C382" s="237" t="s">
        <v>711</v>
      </c>
      <c r="D382" s="237" t="s">
        <v>263</v>
      </c>
      <c r="E382" s="238" t="s">
        <v>1561</v>
      </c>
      <c r="F382" s="239" t="s">
        <v>1562</v>
      </c>
      <c r="G382" s="240" t="s">
        <v>421</v>
      </c>
      <c r="H382" s="241">
        <v>1.05</v>
      </c>
      <c r="I382" s="242"/>
      <c r="J382" s="243">
        <f>ROUND(I382*H382,1)</f>
        <v>0</v>
      </c>
      <c r="K382" s="239" t="s">
        <v>267</v>
      </c>
      <c r="L382" s="43"/>
      <c r="M382" s="244" t="s">
        <v>1</v>
      </c>
      <c r="N382" s="245" t="s">
        <v>48</v>
      </c>
      <c r="O382" s="86"/>
      <c r="P382" s="246">
        <f>O382*H382</f>
        <v>0</v>
      </c>
      <c r="Q382" s="246">
        <v>0</v>
      </c>
      <c r="R382" s="246">
        <f>Q382*H382</f>
        <v>0</v>
      </c>
      <c r="S382" s="246">
        <v>0</v>
      </c>
      <c r="T382" s="247">
        <f>S382*H382</f>
        <v>0</v>
      </c>
      <c r="AR382" s="248" t="s">
        <v>268</v>
      </c>
      <c r="AT382" s="248" t="s">
        <v>263</v>
      </c>
      <c r="AU382" s="248" t="s">
        <v>92</v>
      </c>
      <c r="AY382" s="17" t="s">
        <v>147</v>
      </c>
      <c r="BE382" s="249">
        <f>IF(N382="základní",J382,0)</f>
        <v>0</v>
      </c>
      <c r="BF382" s="249">
        <f>IF(N382="snížená",J382,0)</f>
        <v>0</v>
      </c>
      <c r="BG382" s="249">
        <f>IF(N382="zákl. přenesená",J382,0)</f>
        <v>0</v>
      </c>
      <c r="BH382" s="249">
        <f>IF(N382="sníž. přenesená",J382,0)</f>
        <v>0</v>
      </c>
      <c r="BI382" s="249">
        <f>IF(N382="nulová",J382,0)</f>
        <v>0</v>
      </c>
      <c r="BJ382" s="17" t="s">
        <v>37</v>
      </c>
      <c r="BK382" s="249">
        <f>ROUND(I382*H382,1)</f>
        <v>0</v>
      </c>
      <c r="BL382" s="17" t="s">
        <v>268</v>
      </c>
      <c r="BM382" s="248" t="s">
        <v>1563</v>
      </c>
    </row>
    <row r="383" spans="2:51" s="14" customFormat="1" ht="12">
      <c r="B383" s="273"/>
      <c r="C383" s="274"/>
      <c r="D383" s="252" t="s">
        <v>270</v>
      </c>
      <c r="E383" s="275" t="s">
        <v>1</v>
      </c>
      <c r="F383" s="276" t="s">
        <v>1564</v>
      </c>
      <c r="G383" s="274"/>
      <c r="H383" s="275" t="s">
        <v>1</v>
      </c>
      <c r="I383" s="277"/>
      <c r="J383" s="274"/>
      <c r="K383" s="274"/>
      <c r="L383" s="278"/>
      <c r="M383" s="279"/>
      <c r="N383" s="280"/>
      <c r="O383" s="280"/>
      <c r="P383" s="280"/>
      <c r="Q383" s="280"/>
      <c r="R383" s="280"/>
      <c r="S383" s="280"/>
      <c r="T383" s="281"/>
      <c r="AT383" s="282" t="s">
        <v>270</v>
      </c>
      <c r="AU383" s="282" t="s">
        <v>92</v>
      </c>
      <c r="AV383" s="14" t="s">
        <v>37</v>
      </c>
      <c r="AW383" s="14" t="s">
        <v>36</v>
      </c>
      <c r="AX383" s="14" t="s">
        <v>83</v>
      </c>
      <c r="AY383" s="282" t="s">
        <v>147</v>
      </c>
    </row>
    <row r="384" spans="2:51" s="12" customFormat="1" ht="12">
      <c r="B384" s="250"/>
      <c r="C384" s="251"/>
      <c r="D384" s="252" t="s">
        <v>270</v>
      </c>
      <c r="E384" s="253" t="s">
        <v>1</v>
      </c>
      <c r="F384" s="254" t="s">
        <v>1565</v>
      </c>
      <c r="G384" s="251"/>
      <c r="H384" s="255">
        <v>1.05</v>
      </c>
      <c r="I384" s="256"/>
      <c r="J384" s="251"/>
      <c r="K384" s="251"/>
      <c r="L384" s="257"/>
      <c r="M384" s="258"/>
      <c r="N384" s="259"/>
      <c r="O384" s="259"/>
      <c r="P384" s="259"/>
      <c r="Q384" s="259"/>
      <c r="R384" s="259"/>
      <c r="S384" s="259"/>
      <c r="T384" s="260"/>
      <c r="AT384" s="261" t="s">
        <v>270</v>
      </c>
      <c r="AU384" s="261" t="s">
        <v>92</v>
      </c>
      <c r="AV384" s="12" t="s">
        <v>92</v>
      </c>
      <c r="AW384" s="12" t="s">
        <v>36</v>
      </c>
      <c r="AX384" s="12" t="s">
        <v>37</v>
      </c>
      <c r="AY384" s="261" t="s">
        <v>147</v>
      </c>
    </row>
    <row r="385" spans="2:65" s="1" customFormat="1" ht="14.4" customHeight="1">
      <c r="B385" s="38"/>
      <c r="C385" s="237" t="s">
        <v>716</v>
      </c>
      <c r="D385" s="237" t="s">
        <v>263</v>
      </c>
      <c r="E385" s="238" t="s">
        <v>964</v>
      </c>
      <c r="F385" s="239" t="s">
        <v>965</v>
      </c>
      <c r="G385" s="240" t="s">
        <v>300</v>
      </c>
      <c r="H385" s="241">
        <v>1.76</v>
      </c>
      <c r="I385" s="242"/>
      <c r="J385" s="243">
        <f>ROUND(I385*H385,1)</f>
        <v>0</v>
      </c>
      <c r="K385" s="239" t="s">
        <v>267</v>
      </c>
      <c r="L385" s="43"/>
      <c r="M385" s="244" t="s">
        <v>1</v>
      </c>
      <c r="N385" s="245" t="s">
        <v>48</v>
      </c>
      <c r="O385" s="86"/>
      <c r="P385" s="246">
        <f>O385*H385</f>
        <v>0</v>
      </c>
      <c r="Q385" s="246">
        <v>0</v>
      </c>
      <c r="R385" s="246">
        <f>Q385*H385</f>
        <v>0</v>
      </c>
      <c r="S385" s="246">
        <v>2</v>
      </c>
      <c r="T385" s="247">
        <f>S385*H385</f>
        <v>3.52</v>
      </c>
      <c r="AR385" s="248" t="s">
        <v>268</v>
      </c>
      <c r="AT385" s="248" t="s">
        <v>263</v>
      </c>
      <c r="AU385" s="248" t="s">
        <v>92</v>
      </c>
      <c r="AY385" s="17" t="s">
        <v>147</v>
      </c>
      <c r="BE385" s="249">
        <f>IF(N385="základní",J385,0)</f>
        <v>0</v>
      </c>
      <c r="BF385" s="249">
        <f>IF(N385="snížená",J385,0)</f>
        <v>0</v>
      </c>
      <c r="BG385" s="249">
        <f>IF(N385="zákl. přenesená",J385,0)</f>
        <v>0</v>
      </c>
      <c r="BH385" s="249">
        <f>IF(N385="sníž. přenesená",J385,0)</f>
        <v>0</v>
      </c>
      <c r="BI385" s="249">
        <f>IF(N385="nulová",J385,0)</f>
        <v>0</v>
      </c>
      <c r="BJ385" s="17" t="s">
        <v>37</v>
      </c>
      <c r="BK385" s="249">
        <f>ROUND(I385*H385,1)</f>
        <v>0</v>
      </c>
      <c r="BL385" s="17" t="s">
        <v>268</v>
      </c>
      <c r="BM385" s="248" t="s">
        <v>1566</v>
      </c>
    </row>
    <row r="386" spans="2:51" s="14" customFormat="1" ht="12">
      <c r="B386" s="273"/>
      <c r="C386" s="274"/>
      <c r="D386" s="252" t="s">
        <v>270</v>
      </c>
      <c r="E386" s="275" t="s">
        <v>1</v>
      </c>
      <c r="F386" s="276" t="s">
        <v>1567</v>
      </c>
      <c r="G386" s="274"/>
      <c r="H386" s="275" t="s">
        <v>1</v>
      </c>
      <c r="I386" s="277"/>
      <c r="J386" s="274"/>
      <c r="K386" s="274"/>
      <c r="L386" s="278"/>
      <c r="M386" s="279"/>
      <c r="N386" s="280"/>
      <c r="O386" s="280"/>
      <c r="P386" s="280"/>
      <c r="Q386" s="280"/>
      <c r="R386" s="280"/>
      <c r="S386" s="280"/>
      <c r="T386" s="281"/>
      <c r="AT386" s="282" t="s">
        <v>270</v>
      </c>
      <c r="AU386" s="282" t="s">
        <v>92</v>
      </c>
      <c r="AV386" s="14" t="s">
        <v>37</v>
      </c>
      <c r="AW386" s="14" t="s">
        <v>36</v>
      </c>
      <c r="AX386" s="14" t="s">
        <v>83</v>
      </c>
      <c r="AY386" s="282" t="s">
        <v>147</v>
      </c>
    </row>
    <row r="387" spans="2:51" s="12" customFormat="1" ht="12">
      <c r="B387" s="250"/>
      <c r="C387" s="251"/>
      <c r="D387" s="252" t="s">
        <v>270</v>
      </c>
      <c r="E387" s="253" t="s">
        <v>1</v>
      </c>
      <c r="F387" s="254" t="s">
        <v>1568</v>
      </c>
      <c r="G387" s="251"/>
      <c r="H387" s="255">
        <v>1.375</v>
      </c>
      <c r="I387" s="256"/>
      <c r="J387" s="251"/>
      <c r="K387" s="251"/>
      <c r="L387" s="257"/>
      <c r="M387" s="258"/>
      <c r="N387" s="259"/>
      <c r="O387" s="259"/>
      <c r="P387" s="259"/>
      <c r="Q387" s="259"/>
      <c r="R387" s="259"/>
      <c r="S387" s="259"/>
      <c r="T387" s="260"/>
      <c r="AT387" s="261" t="s">
        <v>270</v>
      </c>
      <c r="AU387" s="261" t="s">
        <v>92</v>
      </c>
      <c r="AV387" s="12" t="s">
        <v>92</v>
      </c>
      <c r="AW387" s="12" t="s">
        <v>36</v>
      </c>
      <c r="AX387" s="12" t="s">
        <v>83</v>
      </c>
      <c r="AY387" s="261" t="s">
        <v>147</v>
      </c>
    </row>
    <row r="388" spans="2:51" s="12" customFormat="1" ht="12">
      <c r="B388" s="250"/>
      <c r="C388" s="251"/>
      <c r="D388" s="252" t="s">
        <v>270</v>
      </c>
      <c r="E388" s="253" t="s">
        <v>1</v>
      </c>
      <c r="F388" s="254" t="s">
        <v>1569</v>
      </c>
      <c r="G388" s="251"/>
      <c r="H388" s="255">
        <v>0.385</v>
      </c>
      <c r="I388" s="256"/>
      <c r="J388" s="251"/>
      <c r="K388" s="251"/>
      <c r="L388" s="257"/>
      <c r="M388" s="258"/>
      <c r="N388" s="259"/>
      <c r="O388" s="259"/>
      <c r="P388" s="259"/>
      <c r="Q388" s="259"/>
      <c r="R388" s="259"/>
      <c r="S388" s="259"/>
      <c r="T388" s="260"/>
      <c r="AT388" s="261" t="s">
        <v>270</v>
      </c>
      <c r="AU388" s="261" t="s">
        <v>92</v>
      </c>
      <c r="AV388" s="12" t="s">
        <v>92</v>
      </c>
      <c r="AW388" s="12" t="s">
        <v>36</v>
      </c>
      <c r="AX388" s="12" t="s">
        <v>83</v>
      </c>
      <c r="AY388" s="261" t="s">
        <v>147</v>
      </c>
    </row>
    <row r="389" spans="2:51" s="13" customFormat="1" ht="12">
      <c r="B389" s="262"/>
      <c r="C389" s="263"/>
      <c r="D389" s="252" t="s">
        <v>270</v>
      </c>
      <c r="E389" s="264" t="s">
        <v>1</v>
      </c>
      <c r="F389" s="265" t="s">
        <v>272</v>
      </c>
      <c r="G389" s="263"/>
      <c r="H389" s="266">
        <v>1.76</v>
      </c>
      <c r="I389" s="267"/>
      <c r="J389" s="263"/>
      <c r="K389" s="263"/>
      <c r="L389" s="268"/>
      <c r="M389" s="269"/>
      <c r="N389" s="270"/>
      <c r="O389" s="270"/>
      <c r="P389" s="270"/>
      <c r="Q389" s="270"/>
      <c r="R389" s="270"/>
      <c r="S389" s="270"/>
      <c r="T389" s="271"/>
      <c r="AT389" s="272" t="s">
        <v>270</v>
      </c>
      <c r="AU389" s="272" t="s">
        <v>92</v>
      </c>
      <c r="AV389" s="13" t="s">
        <v>268</v>
      </c>
      <c r="AW389" s="13" t="s">
        <v>36</v>
      </c>
      <c r="AX389" s="13" t="s">
        <v>37</v>
      </c>
      <c r="AY389" s="272" t="s">
        <v>147</v>
      </c>
    </row>
    <row r="390" spans="2:63" s="10" customFormat="1" ht="22.8" customHeight="1">
      <c r="B390" s="207"/>
      <c r="C390" s="208"/>
      <c r="D390" s="209" t="s">
        <v>82</v>
      </c>
      <c r="E390" s="235" t="s">
        <v>1014</v>
      </c>
      <c r="F390" s="235" t="s">
        <v>1015</v>
      </c>
      <c r="G390" s="208"/>
      <c r="H390" s="208"/>
      <c r="I390" s="211"/>
      <c r="J390" s="236">
        <f>BK390</f>
        <v>0</v>
      </c>
      <c r="K390" s="208"/>
      <c r="L390" s="213"/>
      <c r="M390" s="231"/>
      <c r="N390" s="232"/>
      <c r="O390" s="232"/>
      <c r="P390" s="233">
        <f>SUM(P391:P407)</f>
        <v>0</v>
      </c>
      <c r="Q390" s="232"/>
      <c r="R390" s="233">
        <f>SUM(R391:R407)</f>
        <v>0</v>
      </c>
      <c r="S390" s="232"/>
      <c r="T390" s="234">
        <f>SUM(T391:T407)</f>
        <v>0</v>
      </c>
      <c r="AR390" s="218" t="s">
        <v>37</v>
      </c>
      <c r="AT390" s="219" t="s">
        <v>82</v>
      </c>
      <c r="AU390" s="219" t="s">
        <v>37</v>
      </c>
      <c r="AY390" s="218" t="s">
        <v>147</v>
      </c>
      <c r="BK390" s="220">
        <f>SUM(BK391:BK407)</f>
        <v>0</v>
      </c>
    </row>
    <row r="391" spans="2:65" s="1" customFormat="1" ht="21.6" customHeight="1">
      <c r="B391" s="38"/>
      <c r="C391" s="237" t="s">
        <v>722</v>
      </c>
      <c r="D391" s="237" t="s">
        <v>263</v>
      </c>
      <c r="E391" s="238" t="s">
        <v>1017</v>
      </c>
      <c r="F391" s="239" t="s">
        <v>1018</v>
      </c>
      <c r="G391" s="240" t="s">
        <v>377</v>
      </c>
      <c r="H391" s="241">
        <v>1.312</v>
      </c>
      <c r="I391" s="242"/>
      <c r="J391" s="243">
        <f>ROUND(I391*H391,1)</f>
        <v>0</v>
      </c>
      <c r="K391" s="239" t="s">
        <v>1</v>
      </c>
      <c r="L391" s="43"/>
      <c r="M391" s="244" t="s">
        <v>1</v>
      </c>
      <c r="N391" s="245" t="s">
        <v>48</v>
      </c>
      <c r="O391" s="86"/>
      <c r="P391" s="246">
        <f>O391*H391</f>
        <v>0</v>
      </c>
      <c r="Q391" s="246">
        <v>0</v>
      </c>
      <c r="R391" s="246">
        <f>Q391*H391</f>
        <v>0</v>
      </c>
      <c r="S391" s="246">
        <v>0</v>
      </c>
      <c r="T391" s="247">
        <f>S391*H391</f>
        <v>0</v>
      </c>
      <c r="AR391" s="248" t="s">
        <v>268</v>
      </c>
      <c r="AT391" s="248" t="s">
        <v>263</v>
      </c>
      <c r="AU391" s="248" t="s">
        <v>92</v>
      </c>
      <c r="AY391" s="17" t="s">
        <v>147</v>
      </c>
      <c r="BE391" s="249">
        <f>IF(N391="základní",J391,0)</f>
        <v>0</v>
      </c>
      <c r="BF391" s="249">
        <f>IF(N391="snížená",J391,0)</f>
        <v>0</v>
      </c>
      <c r="BG391" s="249">
        <f>IF(N391="zákl. přenesená",J391,0)</f>
        <v>0</v>
      </c>
      <c r="BH391" s="249">
        <f>IF(N391="sníž. přenesená",J391,0)</f>
        <v>0</v>
      </c>
      <c r="BI391" s="249">
        <f>IF(N391="nulová",J391,0)</f>
        <v>0</v>
      </c>
      <c r="BJ391" s="17" t="s">
        <v>37</v>
      </c>
      <c r="BK391" s="249">
        <f>ROUND(I391*H391,1)</f>
        <v>0</v>
      </c>
      <c r="BL391" s="17" t="s">
        <v>268</v>
      </c>
      <c r="BM391" s="248" t="s">
        <v>1570</v>
      </c>
    </row>
    <row r="392" spans="2:51" s="12" customFormat="1" ht="12">
      <c r="B392" s="250"/>
      <c r="C392" s="251"/>
      <c r="D392" s="252" t="s">
        <v>270</v>
      </c>
      <c r="E392" s="253" t="s">
        <v>1</v>
      </c>
      <c r="F392" s="254" t="s">
        <v>1571</v>
      </c>
      <c r="G392" s="251"/>
      <c r="H392" s="255">
        <v>1.312</v>
      </c>
      <c r="I392" s="256"/>
      <c r="J392" s="251"/>
      <c r="K392" s="251"/>
      <c r="L392" s="257"/>
      <c r="M392" s="258"/>
      <c r="N392" s="259"/>
      <c r="O392" s="259"/>
      <c r="P392" s="259"/>
      <c r="Q392" s="259"/>
      <c r="R392" s="259"/>
      <c r="S392" s="259"/>
      <c r="T392" s="260"/>
      <c r="AT392" s="261" t="s">
        <v>270</v>
      </c>
      <c r="AU392" s="261" t="s">
        <v>92</v>
      </c>
      <c r="AV392" s="12" t="s">
        <v>92</v>
      </c>
      <c r="AW392" s="12" t="s">
        <v>36</v>
      </c>
      <c r="AX392" s="12" t="s">
        <v>37</v>
      </c>
      <c r="AY392" s="261" t="s">
        <v>147</v>
      </c>
    </row>
    <row r="393" spans="2:65" s="1" customFormat="1" ht="21.6" customHeight="1">
      <c r="B393" s="38"/>
      <c r="C393" s="237" t="s">
        <v>728</v>
      </c>
      <c r="D393" s="237" t="s">
        <v>263</v>
      </c>
      <c r="E393" s="238" t="s">
        <v>1024</v>
      </c>
      <c r="F393" s="239" t="s">
        <v>1025</v>
      </c>
      <c r="G393" s="240" t="s">
        <v>377</v>
      </c>
      <c r="H393" s="241">
        <v>52.581</v>
      </c>
      <c r="I393" s="242"/>
      <c r="J393" s="243">
        <f>ROUND(I393*H393,1)</f>
        <v>0</v>
      </c>
      <c r="K393" s="239" t="s">
        <v>1</v>
      </c>
      <c r="L393" s="43"/>
      <c r="M393" s="244" t="s">
        <v>1</v>
      </c>
      <c r="N393" s="245" t="s">
        <v>48</v>
      </c>
      <c r="O393" s="86"/>
      <c r="P393" s="246">
        <f>O393*H393</f>
        <v>0</v>
      </c>
      <c r="Q393" s="246">
        <v>0</v>
      </c>
      <c r="R393" s="246">
        <f>Q393*H393</f>
        <v>0</v>
      </c>
      <c r="S393" s="246">
        <v>0</v>
      </c>
      <c r="T393" s="247">
        <f>S393*H393</f>
        <v>0</v>
      </c>
      <c r="AR393" s="248" t="s">
        <v>268</v>
      </c>
      <c r="AT393" s="248" t="s">
        <v>263</v>
      </c>
      <c r="AU393" s="248" t="s">
        <v>92</v>
      </c>
      <c r="AY393" s="17" t="s">
        <v>147</v>
      </c>
      <c r="BE393" s="249">
        <f>IF(N393="základní",J393,0)</f>
        <v>0</v>
      </c>
      <c r="BF393" s="249">
        <f>IF(N393="snížená",J393,0)</f>
        <v>0</v>
      </c>
      <c r="BG393" s="249">
        <f>IF(N393="zákl. přenesená",J393,0)</f>
        <v>0</v>
      </c>
      <c r="BH393" s="249">
        <f>IF(N393="sníž. přenesená",J393,0)</f>
        <v>0</v>
      </c>
      <c r="BI393" s="249">
        <f>IF(N393="nulová",J393,0)</f>
        <v>0</v>
      </c>
      <c r="BJ393" s="17" t="s">
        <v>37</v>
      </c>
      <c r="BK393" s="249">
        <f>ROUND(I393*H393,1)</f>
        <v>0</v>
      </c>
      <c r="BL393" s="17" t="s">
        <v>268</v>
      </c>
      <c r="BM393" s="248" t="s">
        <v>1572</v>
      </c>
    </row>
    <row r="394" spans="2:51" s="12" customFormat="1" ht="12">
      <c r="B394" s="250"/>
      <c r="C394" s="251"/>
      <c r="D394" s="252" t="s">
        <v>270</v>
      </c>
      <c r="E394" s="253" t="s">
        <v>1</v>
      </c>
      <c r="F394" s="254" t="s">
        <v>1573</v>
      </c>
      <c r="G394" s="251"/>
      <c r="H394" s="255">
        <v>3.08</v>
      </c>
      <c r="I394" s="256"/>
      <c r="J394" s="251"/>
      <c r="K394" s="251"/>
      <c r="L394" s="257"/>
      <c r="M394" s="258"/>
      <c r="N394" s="259"/>
      <c r="O394" s="259"/>
      <c r="P394" s="259"/>
      <c r="Q394" s="259"/>
      <c r="R394" s="259"/>
      <c r="S394" s="259"/>
      <c r="T394" s="260"/>
      <c r="AT394" s="261" t="s">
        <v>270</v>
      </c>
      <c r="AU394" s="261" t="s">
        <v>92</v>
      </c>
      <c r="AV394" s="12" t="s">
        <v>92</v>
      </c>
      <c r="AW394" s="12" t="s">
        <v>36</v>
      </c>
      <c r="AX394" s="12" t="s">
        <v>83</v>
      </c>
      <c r="AY394" s="261" t="s">
        <v>147</v>
      </c>
    </row>
    <row r="395" spans="2:51" s="12" customFormat="1" ht="12">
      <c r="B395" s="250"/>
      <c r="C395" s="251"/>
      <c r="D395" s="252" t="s">
        <v>270</v>
      </c>
      <c r="E395" s="253" t="s">
        <v>1</v>
      </c>
      <c r="F395" s="254" t="s">
        <v>1574</v>
      </c>
      <c r="G395" s="251"/>
      <c r="H395" s="255">
        <v>36.164</v>
      </c>
      <c r="I395" s="256"/>
      <c r="J395" s="251"/>
      <c r="K395" s="251"/>
      <c r="L395" s="257"/>
      <c r="M395" s="258"/>
      <c r="N395" s="259"/>
      <c r="O395" s="259"/>
      <c r="P395" s="259"/>
      <c r="Q395" s="259"/>
      <c r="R395" s="259"/>
      <c r="S395" s="259"/>
      <c r="T395" s="260"/>
      <c r="AT395" s="261" t="s">
        <v>270</v>
      </c>
      <c r="AU395" s="261" t="s">
        <v>92</v>
      </c>
      <c r="AV395" s="12" t="s">
        <v>92</v>
      </c>
      <c r="AW395" s="12" t="s">
        <v>36</v>
      </c>
      <c r="AX395" s="12" t="s">
        <v>83</v>
      </c>
      <c r="AY395" s="261" t="s">
        <v>147</v>
      </c>
    </row>
    <row r="396" spans="2:51" s="12" customFormat="1" ht="12">
      <c r="B396" s="250"/>
      <c r="C396" s="251"/>
      <c r="D396" s="252" t="s">
        <v>270</v>
      </c>
      <c r="E396" s="253" t="s">
        <v>1</v>
      </c>
      <c r="F396" s="254" t="s">
        <v>1575</v>
      </c>
      <c r="G396" s="251"/>
      <c r="H396" s="255">
        <v>16.855</v>
      </c>
      <c r="I396" s="256"/>
      <c r="J396" s="251"/>
      <c r="K396" s="251"/>
      <c r="L396" s="257"/>
      <c r="M396" s="258"/>
      <c r="N396" s="259"/>
      <c r="O396" s="259"/>
      <c r="P396" s="259"/>
      <c r="Q396" s="259"/>
      <c r="R396" s="259"/>
      <c r="S396" s="259"/>
      <c r="T396" s="260"/>
      <c r="AT396" s="261" t="s">
        <v>270</v>
      </c>
      <c r="AU396" s="261" t="s">
        <v>92</v>
      </c>
      <c r="AV396" s="12" t="s">
        <v>92</v>
      </c>
      <c r="AW396" s="12" t="s">
        <v>36</v>
      </c>
      <c r="AX396" s="12" t="s">
        <v>83</v>
      </c>
      <c r="AY396" s="261" t="s">
        <v>147</v>
      </c>
    </row>
    <row r="397" spans="2:51" s="12" customFormat="1" ht="12">
      <c r="B397" s="250"/>
      <c r="C397" s="251"/>
      <c r="D397" s="252" t="s">
        <v>270</v>
      </c>
      <c r="E397" s="253" t="s">
        <v>1</v>
      </c>
      <c r="F397" s="254" t="s">
        <v>1576</v>
      </c>
      <c r="G397" s="251"/>
      <c r="H397" s="255">
        <v>-3.518</v>
      </c>
      <c r="I397" s="256"/>
      <c r="J397" s="251"/>
      <c r="K397" s="251"/>
      <c r="L397" s="257"/>
      <c r="M397" s="258"/>
      <c r="N397" s="259"/>
      <c r="O397" s="259"/>
      <c r="P397" s="259"/>
      <c r="Q397" s="259"/>
      <c r="R397" s="259"/>
      <c r="S397" s="259"/>
      <c r="T397" s="260"/>
      <c r="AT397" s="261" t="s">
        <v>270</v>
      </c>
      <c r="AU397" s="261" t="s">
        <v>92</v>
      </c>
      <c r="AV397" s="12" t="s">
        <v>92</v>
      </c>
      <c r="AW397" s="12" t="s">
        <v>36</v>
      </c>
      <c r="AX397" s="12" t="s">
        <v>83</v>
      </c>
      <c r="AY397" s="261" t="s">
        <v>147</v>
      </c>
    </row>
    <row r="398" spans="2:51" s="13" customFormat="1" ht="12">
      <c r="B398" s="262"/>
      <c r="C398" s="263"/>
      <c r="D398" s="252" t="s">
        <v>270</v>
      </c>
      <c r="E398" s="264" t="s">
        <v>1277</v>
      </c>
      <c r="F398" s="265" t="s">
        <v>272</v>
      </c>
      <c r="G398" s="263"/>
      <c r="H398" s="266">
        <v>52.581</v>
      </c>
      <c r="I398" s="267"/>
      <c r="J398" s="263"/>
      <c r="K398" s="263"/>
      <c r="L398" s="268"/>
      <c r="M398" s="269"/>
      <c r="N398" s="270"/>
      <c r="O398" s="270"/>
      <c r="P398" s="270"/>
      <c r="Q398" s="270"/>
      <c r="R398" s="270"/>
      <c r="S398" s="270"/>
      <c r="T398" s="271"/>
      <c r="AT398" s="272" t="s">
        <v>270</v>
      </c>
      <c r="AU398" s="272" t="s">
        <v>92</v>
      </c>
      <c r="AV398" s="13" t="s">
        <v>268</v>
      </c>
      <c r="AW398" s="13" t="s">
        <v>36</v>
      </c>
      <c r="AX398" s="13" t="s">
        <v>37</v>
      </c>
      <c r="AY398" s="272" t="s">
        <v>147</v>
      </c>
    </row>
    <row r="399" spans="2:65" s="1" customFormat="1" ht="21.6" customHeight="1">
      <c r="B399" s="38"/>
      <c r="C399" s="237" t="s">
        <v>734</v>
      </c>
      <c r="D399" s="237" t="s">
        <v>263</v>
      </c>
      <c r="E399" s="238" t="s">
        <v>1577</v>
      </c>
      <c r="F399" s="239" t="s">
        <v>1578</v>
      </c>
      <c r="G399" s="240" t="s">
        <v>377</v>
      </c>
      <c r="H399" s="241">
        <v>57.438</v>
      </c>
      <c r="I399" s="242"/>
      <c r="J399" s="243">
        <f>ROUND(I399*H399,1)</f>
        <v>0</v>
      </c>
      <c r="K399" s="239" t="s">
        <v>267</v>
      </c>
      <c r="L399" s="43"/>
      <c r="M399" s="244" t="s">
        <v>1</v>
      </c>
      <c r="N399" s="245" t="s">
        <v>48</v>
      </c>
      <c r="O399" s="86"/>
      <c r="P399" s="246">
        <f>O399*H399</f>
        <v>0</v>
      </c>
      <c r="Q399" s="246">
        <v>0</v>
      </c>
      <c r="R399" s="246">
        <f>Q399*H399</f>
        <v>0</v>
      </c>
      <c r="S399" s="246">
        <v>0</v>
      </c>
      <c r="T399" s="247">
        <f>S399*H399</f>
        <v>0</v>
      </c>
      <c r="AR399" s="248" t="s">
        <v>268</v>
      </c>
      <c r="AT399" s="248" t="s">
        <v>263</v>
      </c>
      <c r="AU399" s="248" t="s">
        <v>92</v>
      </c>
      <c r="AY399" s="17" t="s">
        <v>147</v>
      </c>
      <c r="BE399" s="249">
        <f>IF(N399="základní",J399,0)</f>
        <v>0</v>
      </c>
      <c r="BF399" s="249">
        <f>IF(N399="snížená",J399,0)</f>
        <v>0</v>
      </c>
      <c r="BG399" s="249">
        <f>IF(N399="zákl. přenesená",J399,0)</f>
        <v>0</v>
      </c>
      <c r="BH399" s="249">
        <f>IF(N399="sníž. přenesená",J399,0)</f>
        <v>0</v>
      </c>
      <c r="BI399" s="249">
        <f>IF(N399="nulová",J399,0)</f>
        <v>0</v>
      </c>
      <c r="BJ399" s="17" t="s">
        <v>37</v>
      </c>
      <c r="BK399" s="249">
        <f>ROUND(I399*H399,1)</f>
        <v>0</v>
      </c>
      <c r="BL399" s="17" t="s">
        <v>268</v>
      </c>
      <c r="BM399" s="248" t="s">
        <v>1579</v>
      </c>
    </row>
    <row r="400" spans="2:65" s="1" customFormat="1" ht="21.6" customHeight="1">
      <c r="B400" s="38"/>
      <c r="C400" s="237" t="s">
        <v>738</v>
      </c>
      <c r="D400" s="237" t="s">
        <v>263</v>
      </c>
      <c r="E400" s="238" t="s">
        <v>1031</v>
      </c>
      <c r="F400" s="239" t="s">
        <v>1032</v>
      </c>
      <c r="G400" s="240" t="s">
        <v>377</v>
      </c>
      <c r="H400" s="241">
        <v>53.893</v>
      </c>
      <c r="I400" s="242"/>
      <c r="J400" s="243">
        <f>ROUND(I400*H400,1)</f>
        <v>0</v>
      </c>
      <c r="K400" s="239" t="s">
        <v>267</v>
      </c>
      <c r="L400" s="43"/>
      <c r="M400" s="244" t="s">
        <v>1</v>
      </c>
      <c r="N400" s="245" t="s">
        <v>48</v>
      </c>
      <c r="O400" s="86"/>
      <c r="P400" s="246">
        <f>O400*H400</f>
        <v>0</v>
      </c>
      <c r="Q400" s="246">
        <v>0</v>
      </c>
      <c r="R400" s="246">
        <f>Q400*H400</f>
        <v>0</v>
      </c>
      <c r="S400" s="246">
        <v>0</v>
      </c>
      <c r="T400" s="247">
        <f>S400*H400</f>
        <v>0</v>
      </c>
      <c r="AR400" s="248" t="s">
        <v>268</v>
      </c>
      <c r="AT400" s="248" t="s">
        <v>263</v>
      </c>
      <c r="AU400" s="248" t="s">
        <v>92</v>
      </c>
      <c r="AY400" s="17" t="s">
        <v>147</v>
      </c>
      <c r="BE400" s="249">
        <f>IF(N400="základní",J400,0)</f>
        <v>0</v>
      </c>
      <c r="BF400" s="249">
        <f>IF(N400="snížená",J400,0)</f>
        <v>0</v>
      </c>
      <c r="BG400" s="249">
        <f>IF(N400="zákl. přenesená",J400,0)</f>
        <v>0</v>
      </c>
      <c r="BH400" s="249">
        <f>IF(N400="sníž. přenesená",J400,0)</f>
        <v>0</v>
      </c>
      <c r="BI400" s="249">
        <f>IF(N400="nulová",J400,0)</f>
        <v>0</v>
      </c>
      <c r="BJ400" s="17" t="s">
        <v>37</v>
      </c>
      <c r="BK400" s="249">
        <f>ROUND(I400*H400,1)</f>
        <v>0</v>
      </c>
      <c r="BL400" s="17" t="s">
        <v>268</v>
      </c>
      <c r="BM400" s="248" t="s">
        <v>1580</v>
      </c>
    </row>
    <row r="401" spans="2:51" s="12" customFormat="1" ht="12">
      <c r="B401" s="250"/>
      <c r="C401" s="251"/>
      <c r="D401" s="252" t="s">
        <v>270</v>
      </c>
      <c r="E401" s="253" t="s">
        <v>1</v>
      </c>
      <c r="F401" s="254" t="s">
        <v>1581</v>
      </c>
      <c r="G401" s="251"/>
      <c r="H401" s="255">
        <v>57.411</v>
      </c>
      <c r="I401" s="256"/>
      <c r="J401" s="251"/>
      <c r="K401" s="251"/>
      <c r="L401" s="257"/>
      <c r="M401" s="258"/>
      <c r="N401" s="259"/>
      <c r="O401" s="259"/>
      <c r="P401" s="259"/>
      <c r="Q401" s="259"/>
      <c r="R401" s="259"/>
      <c r="S401" s="259"/>
      <c r="T401" s="260"/>
      <c r="AT401" s="261" t="s">
        <v>270</v>
      </c>
      <c r="AU401" s="261" t="s">
        <v>92</v>
      </c>
      <c r="AV401" s="12" t="s">
        <v>92</v>
      </c>
      <c r="AW401" s="12" t="s">
        <v>36</v>
      </c>
      <c r="AX401" s="12" t="s">
        <v>83</v>
      </c>
      <c r="AY401" s="261" t="s">
        <v>147</v>
      </c>
    </row>
    <row r="402" spans="2:51" s="12" customFormat="1" ht="12">
      <c r="B402" s="250"/>
      <c r="C402" s="251"/>
      <c r="D402" s="252" t="s">
        <v>270</v>
      </c>
      <c r="E402" s="253" t="s">
        <v>1</v>
      </c>
      <c r="F402" s="254" t="s">
        <v>1582</v>
      </c>
      <c r="G402" s="251"/>
      <c r="H402" s="255">
        <v>-3.518</v>
      </c>
      <c r="I402" s="256"/>
      <c r="J402" s="251"/>
      <c r="K402" s="251"/>
      <c r="L402" s="257"/>
      <c r="M402" s="258"/>
      <c r="N402" s="259"/>
      <c r="O402" s="259"/>
      <c r="P402" s="259"/>
      <c r="Q402" s="259"/>
      <c r="R402" s="259"/>
      <c r="S402" s="259"/>
      <c r="T402" s="260"/>
      <c r="AT402" s="261" t="s">
        <v>270</v>
      </c>
      <c r="AU402" s="261" t="s">
        <v>92</v>
      </c>
      <c r="AV402" s="12" t="s">
        <v>92</v>
      </c>
      <c r="AW402" s="12" t="s">
        <v>36</v>
      </c>
      <c r="AX402" s="12" t="s">
        <v>83</v>
      </c>
      <c r="AY402" s="261" t="s">
        <v>147</v>
      </c>
    </row>
    <row r="403" spans="2:51" s="13" customFormat="1" ht="12">
      <c r="B403" s="262"/>
      <c r="C403" s="263"/>
      <c r="D403" s="252" t="s">
        <v>270</v>
      </c>
      <c r="E403" s="264" t="s">
        <v>220</v>
      </c>
      <c r="F403" s="265" t="s">
        <v>272</v>
      </c>
      <c r="G403" s="263"/>
      <c r="H403" s="266">
        <v>53.893</v>
      </c>
      <c r="I403" s="267"/>
      <c r="J403" s="263"/>
      <c r="K403" s="263"/>
      <c r="L403" s="268"/>
      <c r="M403" s="269"/>
      <c r="N403" s="270"/>
      <c r="O403" s="270"/>
      <c r="P403" s="270"/>
      <c r="Q403" s="270"/>
      <c r="R403" s="270"/>
      <c r="S403" s="270"/>
      <c r="T403" s="271"/>
      <c r="AT403" s="272" t="s">
        <v>270</v>
      </c>
      <c r="AU403" s="272" t="s">
        <v>92</v>
      </c>
      <c r="AV403" s="13" t="s">
        <v>268</v>
      </c>
      <c r="AW403" s="13" t="s">
        <v>36</v>
      </c>
      <c r="AX403" s="13" t="s">
        <v>37</v>
      </c>
      <c r="AY403" s="272" t="s">
        <v>147</v>
      </c>
    </row>
    <row r="404" spans="2:65" s="1" customFormat="1" ht="21.6" customHeight="1">
      <c r="B404" s="38"/>
      <c r="C404" s="237" t="s">
        <v>743</v>
      </c>
      <c r="D404" s="237" t="s">
        <v>263</v>
      </c>
      <c r="E404" s="238" t="s">
        <v>1035</v>
      </c>
      <c r="F404" s="239" t="s">
        <v>1036</v>
      </c>
      <c r="G404" s="240" t="s">
        <v>377</v>
      </c>
      <c r="H404" s="241">
        <v>538.93</v>
      </c>
      <c r="I404" s="242"/>
      <c r="J404" s="243">
        <f>ROUND(I404*H404,1)</f>
        <v>0</v>
      </c>
      <c r="K404" s="239" t="s">
        <v>267</v>
      </c>
      <c r="L404" s="43"/>
      <c r="M404" s="244" t="s">
        <v>1</v>
      </c>
      <c r="N404" s="245" t="s">
        <v>48</v>
      </c>
      <c r="O404" s="86"/>
      <c r="P404" s="246">
        <f>O404*H404</f>
        <v>0</v>
      </c>
      <c r="Q404" s="246">
        <v>0</v>
      </c>
      <c r="R404" s="246">
        <f>Q404*H404</f>
        <v>0</v>
      </c>
      <c r="S404" s="246">
        <v>0</v>
      </c>
      <c r="T404" s="247">
        <f>S404*H404</f>
        <v>0</v>
      </c>
      <c r="AR404" s="248" t="s">
        <v>268</v>
      </c>
      <c r="AT404" s="248" t="s">
        <v>263</v>
      </c>
      <c r="AU404" s="248" t="s">
        <v>92</v>
      </c>
      <c r="AY404" s="17" t="s">
        <v>147</v>
      </c>
      <c r="BE404" s="249">
        <f>IF(N404="základní",J404,0)</f>
        <v>0</v>
      </c>
      <c r="BF404" s="249">
        <f>IF(N404="snížená",J404,0)</f>
        <v>0</v>
      </c>
      <c r="BG404" s="249">
        <f>IF(N404="zákl. přenesená",J404,0)</f>
        <v>0</v>
      </c>
      <c r="BH404" s="249">
        <f>IF(N404="sníž. přenesená",J404,0)</f>
        <v>0</v>
      </c>
      <c r="BI404" s="249">
        <f>IF(N404="nulová",J404,0)</f>
        <v>0</v>
      </c>
      <c r="BJ404" s="17" t="s">
        <v>37</v>
      </c>
      <c r="BK404" s="249">
        <f>ROUND(I404*H404,1)</f>
        <v>0</v>
      </c>
      <c r="BL404" s="17" t="s">
        <v>268</v>
      </c>
      <c r="BM404" s="248" t="s">
        <v>1583</v>
      </c>
    </row>
    <row r="405" spans="2:51" s="12" customFormat="1" ht="12">
      <c r="B405" s="250"/>
      <c r="C405" s="251"/>
      <c r="D405" s="252" t="s">
        <v>270</v>
      </c>
      <c r="E405" s="253" t="s">
        <v>1</v>
      </c>
      <c r="F405" s="254" t="s">
        <v>220</v>
      </c>
      <c r="G405" s="251"/>
      <c r="H405" s="255">
        <v>53.893</v>
      </c>
      <c r="I405" s="256"/>
      <c r="J405" s="251"/>
      <c r="K405" s="251"/>
      <c r="L405" s="257"/>
      <c r="M405" s="258"/>
      <c r="N405" s="259"/>
      <c r="O405" s="259"/>
      <c r="P405" s="259"/>
      <c r="Q405" s="259"/>
      <c r="R405" s="259"/>
      <c r="S405" s="259"/>
      <c r="T405" s="260"/>
      <c r="AT405" s="261" t="s">
        <v>270</v>
      </c>
      <c r="AU405" s="261" t="s">
        <v>92</v>
      </c>
      <c r="AV405" s="12" t="s">
        <v>92</v>
      </c>
      <c r="AW405" s="12" t="s">
        <v>36</v>
      </c>
      <c r="AX405" s="12" t="s">
        <v>37</v>
      </c>
      <c r="AY405" s="261" t="s">
        <v>147</v>
      </c>
    </row>
    <row r="406" spans="2:51" s="12" customFormat="1" ht="12">
      <c r="B406" s="250"/>
      <c r="C406" s="251"/>
      <c r="D406" s="252" t="s">
        <v>270</v>
      </c>
      <c r="E406" s="251"/>
      <c r="F406" s="254" t="s">
        <v>1584</v>
      </c>
      <c r="G406" s="251"/>
      <c r="H406" s="255">
        <v>538.93</v>
      </c>
      <c r="I406" s="256"/>
      <c r="J406" s="251"/>
      <c r="K406" s="251"/>
      <c r="L406" s="257"/>
      <c r="M406" s="258"/>
      <c r="N406" s="259"/>
      <c r="O406" s="259"/>
      <c r="P406" s="259"/>
      <c r="Q406" s="259"/>
      <c r="R406" s="259"/>
      <c r="S406" s="259"/>
      <c r="T406" s="260"/>
      <c r="AT406" s="261" t="s">
        <v>270</v>
      </c>
      <c r="AU406" s="261" t="s">
        <v>92</v>
      </c>
      <c r="AV406" s="12" t="s">
        <v>92</v>
      </c>
      <c r="AW406" s="12" t="s">
        <v>4</v>
      </c>
      <c r="AX406" s="12" t="s">
        <v>37</v>
      </c>
      <c r="AY406" s="261" t="s">
        <v>147</v>
      </c>
    </row>
    <row r="407" spans="2:65" s="1" customFormat="1" ht="21.6" customHeight="1">
      <c r="B407" s="38"/>
      <c r="C407" s="237" t="s">
        <v>748</v>
      </c>
      <c r="D407" s="237" t="s">
        <v>263</v>
      </c>
      <c r="E407" s="238" t="s">
        <v>1040</v>
      </c>
      <c r="F407" s="239" t="s">
        <v>1041</v>
      </c>
      <c r="G407" s="240" t="s">
        <v>377</v>
      </c>
      <c r="H407" s="241">
        <v>57.438</v>
      </c>
      <c r="I407" s="242"/>
      <c r="J407" s="243">
        <f>ROUND(I407*H407,1)</f>
        <v>0</v>
      </c>
      <c r="K407" s="239" t="s">
        <v>267</v>
      </c>
      <c r="L407" s="43"/>
      <c r="M407" s="244" t="s">
        <v>1</v>
      </c>
      <c r="N407" s="245" t="s">
        <v>48</v>
      </c>
      <c r="O407" s="86"/>
      <c r="P407" s="246">
        <f>O407*H407</f>
        <v>0</v>
      </c>
      <c r="Q407" s="246">
        <v>0</v>
      </c>
      <c r="R407" s="246">
        <f>Q407*H407</f>
        <v>0</v>
      </c>
      <c r="S407" s="246">
        <v>0</v>
      </c>
      <c r="T407" s="247">
        <f>S407*H407</f>
        <v>0</v>
      </c>
      <c r="AR407" s="248" t="s">
        <v>268</v>
      </c>
      <c r="AT407" s="248" t="s">
        <v>263</v>
      </c>
      <c r="AU407" s="248" t="s">
        <v>92</v>
      </c>
      <c r="AY407" s="17" t="s">
        <v>147</v>
      </c>
      <c r="BE407" s="249">
        <f>IF(N407="základní",J407,0)</f>
        <v>0</v>
      </c>
      <c r="BF407" s="249">
        <f>IF(N407="snížená",J407,0)</f>
        <v>0</v>
      </c>
      <c r="BG407" s="249">
        <f>IF(N407="zákl. přenesená",J407,0)</f>
        <v>0</v>
      </c>
      <c r="BH407" s="249">
        <f>IF(N407="sníž. přenesená",J407,0)</f>
        <v>0</v>
      </c>
      <c r="BI407" s="249">
        <f>IF(N407="nulová",J407,0)</f>
        <v>0</v>
      </c>
      <c r="BJ407" s="17" t="s">
        <v>37</v>
      </c>
      <c r="BK407" s="249">
        <f>ROUND(I407*H407,1)</f>
        <v>0</v>
      </c>
      <c r="BL407" s="17" t="s">
        <v>268</v>
      </c>
      <c r="BM407" s="248" t="s">
        <v>1585</v>
      </c>
    </row>
    <row r="408" spans="2:63" s="10" customFormat="1" ht="22.8" customHeight="1">
      <c r="B408" s="207"/>
      <c r="C408" s="208"/>
      <c r="D408" s="209" t="s">
        <v>82</v>
      </c>
      <c r="E408" s="235" t="s">
        <v>1043</v>
      </c>
      <c r="F408" s="235" t="s">
        <v>1044</v>
      </c>
      <c r="G408" s="208"/>
      <c r="H408" s="208"/>
      <c r="I408" s="211"/>
      <c r="J408" s="236">
        <f>BK408</f>
        <v>0</v>
      </c>
      <c r="K408" s="208"/>
      <c r="L408" s="213"/>
      <c r="M408" s="231"/>
      <c r="N408" s="232"/>
      <c r="O408" s="232"/>
      <c r="P408" s="233">
        <f>SUM(P409:P415)</f>
        <v>0</v>
      </c>
      <c r="Q408" s="232"/>
      <c r="R408" s="233">
        <f>SUM(R409:R415)</f>
        <v>0</v>
      </c>
      <c r="S408" s="232"/>
      <c r="T408" s="234">
        <f>SUM(T409:T415)</f>
        <v>0</v>
      </c>
      <c r="AR408" s="218" t="s">
        <v>37</v>
      </c>
      <c r="AT408" s="219" t="s">
        <v>82</v>
      </c>
      <c r="AU408" s="219" t="s">
        <v>37</v>
      </c>
      <c r="AY408" s="218" t="s">
        <v>147</v>
      </c>
      <c r="BK408" s="220">
        <f>SUM(BK409:BK415)</f>
        <v>0</v>
      </c>
    </row>
    <row r="409" spans="2:65" s="1" customFormat="1" ht="14.4" customHeight="1">
      <c r="B409" s="38"/>
      <c r="C409" s="237" t="s">
        <v>755</v>
      </c>
      <c r="D409" s="237" t="s">
        <v>263</v>
      </c>
      <c r="E409" s="238" t="s">
        <v>1586</v>
      </c>
      <c r="F409" s="239" t="s">
        <v>1587</v>
      </c>
      <c r="G409" s="240" t="s">
        <v>377</v>
      </c>
      <c r="H409" s="241">
        <v>23.26</v>
      </c>
      <c r="I409" s="242"/>
      <c r="J409" s="243">
        <f>ROUND(I409*H409,1)</f>
        <v>0</v>
      </c>
      <c r="K409" s="239" t="s">
        <v>267</v>
      </c>
      <c r="L409" s="43"/>
      <c r="M409" s="244" t="s">
        <v>1</v>
      </c>
      <c r="N409" s="245" t="s">
        <v>48</v>
      </c>
      <c r="O409" s="86"/>
      <c r="P409" s="246">
        <f>O409*H409</f>
        <v>0</v>
      </c>
      <c r="Q409" s="246">
        <v>0</v>
      </c>
      <c r="R409" s="246">
        <f>Q409*H409</f>
        <v>0</v>
      </c>
      <c r="S409" s="246">
        <v>0</v>
      </c>
      <c r="T409" s="247">
        <f>S409*H409</f>
        <v>0</v>
      </c>
      <c r="AR409" s="248" t="s">
        <v>268</v>
      </c>
      <c r="AT409" s="248" t="s">
        <v>263</v>
      </c>
      <c r="AU409" s="248" t="s">
        <v>92</v>
      </c>
      <c r="AY409" s="17" t="s">
        <v>147</v>
      </c>
      <c r="BE409" s="249">
        <f>IF(N409="základní",J409,0)</f>
        <v>0</v>
      </c>
      <c r="BF409" s="249">
        <f>IF(N409="snížená",J409,0)</f>
        <v>0</v>
      </c>
      <c r="BG409" s="249">
        <f>IF(N409="zákl. přenesená",J409,0)</f>
        <v>0</v>
      </c>
      <c r="BH409" s="249">
        <f>IF(N409="sníž. přenesená",J409,0)</f>
        <v>0</v>
      </c>
      <c r="BI409" s="249">
        <f>IF(N409="nulová",J409,0)</f>
        <v>0</v>
      </c>
      <c r="BJ409" s="17" t="s">
        <v>37</v>
      </c>
      <c r="BK409" s="249">
        <f>ROUND(I409*H409,1)</f>
        <v>0</v>
      </c>
      <c r="BL409" s="17" t="s">
        <v>268</v>
      </c>
      <c r="BM409" s="248" t="s">
        <v>1588</v>
      </c>
    </row>
    <row r="410" spans="2:51" s="14" customFormat="1" ht="12">
      <c r="B410" s="273"/>
      <c r="C410" s="274"/>
      <c r="D410" s="252" t="s">
        <v>270</v>
      </c>
      <c r="E410" s="275" t="s">
        <v>1</v>
      </c>
      <c r="F410" s="276" t="s">
        <v>1589</v>
      </c>
      <c r="G410" s="274"/>
      <c r="H410" s="275" t="s">
        <v>1</v>
      </c>
      <c r="I410" s="277"/>
      <c r="J410" s="274"/>
      <c r="K410" s="274"/>
      <c r="L410" s="278"/>
      <c r="M410" s="279"/>
      <c r="N410" s="280"/>
      <c r="O410" s="280"/>
      <c r="P410" s="280"/>
      <c r="Q410" s="280"/>
      <c r="R410" s="280"/>
      <c r="S410" s="280"/>
      <c r="T410" s="281"/>
      <c r="AT410" s="282" t="s">
        <v>270</v>
      </c>
      <c r="AU410" s="282" t="s">
        <v>92</v>
      </c>
      <c r="AV410" s="14" t="s">
        <v>37</v>
      </c>
      <c r="AW410" s="14" t="s">
        <v>36</v>
      </c>
      <c r="AX410" s="14" t="s">
        <v>83</v>
      </c>
      <c r="AY410" s="282" t="s">
        <v>147</v>
      </c>
    </row>
    <row r="411" spans="2:51" s="12" customFormat="1" ht="12">
      <c r="B411" s="250"/>
      <c r="C411" s="251"/>
      <c r="D411" s="252" t="s">
        <v>270</v>
      </c>
      <c r="E411" s="253" t="s">
        <v>1590</v>
      </c>
      <c r="F411" s="254" t="s">
        <v>1591</v>
      </c>
      <c r="G411" s="251"/>
      <c r="H411" s="255">
        <v>23.26</v>
      </c>
      <c r="I411" s="256"/>
      <c r="J411" s="251"/>
      <c r="K411" s="251"/>
      <c r="L411" s="257"/>
      <c r="M411" s="258"/>
      <c r="N411" s="259"/>
      <c r="O411" s="259"/>
      <c r="P411" s="259"/>
      <c r="Q411" s="259"/>
      <c r="R411" s="259"/>
      <c r="S411" s="259"/>
      <c r="T411" s="260"/>
      <c r="AT411" s="261" t="s">
        <v>270</v>
      </c>
      <c r="AU411" s="261" t="s">
        <v>92</v>
      </c>
      <c r="AV411" s="12" t="s">
        <v>92</v>
      </c>
      <c r="AW411" s="12" t="s">
        <v>36</v>
      </c>
      <c r="AX411" s="12" t="s">
        <v>37</v>
      </c>
      <c r="AY411" s="261" t="s">
        <v>147</v>
      </c>
    </row>
    <row r="412" spans="2:65" s="1" customFormat="1" ht="32.4" customHeight="1">
      <c r="B412" s="38"/>
      <c r="C412" s="237" t="s">
        <v>761</v>
      </c>
      <c r="D412" s="237" t="s">
        <v>263</v>
      </c>
      <c r="E412" s="238" t="s">
        <v>1592</v>
      </c>
      <c r="F412" s="239" t="s">
        <v>1593</v>
      </c>
      <c r="G412" s="240" t="s">
        <v>377</v>
      </c>
      <c r="H412" s="241">
        <v>6.015</v>
      </c>
      <c r="I412" s="242"/>
      <c r="J412" s="243">
        <f>ROUND(I412*H412,1)</f>
        <v>0</v>
      </c>
      <c r="K412" s="239" t="s">
        <v>267</v>
      </c>
      <c r="L412" s="43"/>
      <c r="M412" s="244" t="s">
        <v>1</v>
      </c>
      <c r="N412" s="245" t="s">
        <v>48</v>
      </c>
      <c r="O412" s="86"/>
      <c r="P412" s="246">
        <f>O412*H412</f>
        <v>0</v>
      </c>
      <c r="Q412" s="246">
        <v>0</v>
      </c>
      <c r="R412" s="246">
        <f>Q412*H412</f>
        <v>0</v>
      </c>
      <c r="S412" s="246">
        <v>0</v>
      </c>
      <c r="T412" s="247">
        <f>S412*H412</f>
        <v>0</v>
      </c>
      <c r="AR412" s="248" t="s">
        <v>268</v>
      </c>
      <c r="AT412" s="248" t="s">
        <v>263</v>
      </c>
      <c r="AU412" s="248" t="s">
        <v>92</v>
      </c>
      <c r="AY412" s="17" t="s">
        <v>147</v>
      </c>
      <c r="BE412" s="249">
        <f>IF(N412="základní",J412,0)</f>
        <v>0</v>
      </c>
      <c r="BF412" s="249">
        <f>IF(N412="snížená",J412,0)</f>
        <v>0</v>
      </c>
      <c r="BG412" s="249">
        <f>IF(N412="zákl. přenesená",J412,0)</f>
        <v>0</v>
      </c>
      <c r="BH412" s="249">
        <f>IF(N412="sníž. přenesená",J412,0)</f>
        <v>0</v>
      </c>
      <c r="BI412" s="249">
        <f>IF(N412="nulová",J412,0)</f>
        <v>0</v>
      </c>
      <c r="BJ412" s="17" t="s">
        <v>37</v>
      </c>
      <c r="BK412" s="249">
        <f>ROUND(I412*H412,1)</f>
        <v>0</v>
      </c>
      <c r="BL412" s="17" t="s">
        <v>268</v>
      </c>
      <c r="BM412" s="248" t="s">
        <v>1594</v>
      </c>
    </row>
    <row r="413" spans="2:51" s="14" customFormat="1" ht="12">
      <c r="B413" s="273"/>
      <c r="C413" s="274"/>
      <c r="D413" s="252" t="s">
        <v>270</v>
      </c>
      <c r="E413" s="275" t="s">
        <v>1</v>
      </c>
      <c r="F413" s="276" t="s">
        <v>1595</v>
      </c>
      <c r="G413" s="274"/>
      <c r="H413" s="275" t="s">
        <v>1</v>
      </c>
      <c r="I413" s="277"/>
      <c r="J413" s="274"/>
      <c r="K413" s="274"/>
      <c r="L413" s="278"/>
      <c r="M413" s="279"/>
      <c r="N413" s="280"/>
      <c r="O413" s="280"/>
      <c r="P413" s="280"/>
      <c r="Q413" s="280"/>
      <c r="R413" s="280"/>
      <c r="S413" s="280"/>
      <c r="T413" s="281"/>
      <c r="AT413" s="282" t="s">
        <v>270</v>
      </c>
      <c r="AU413" s="282" t="s">
        <v>92</v>
      </c>
      <c r="AV413" s="14" t="s">
        <v>37</v>
      </c>
      <c r="AW413" s="14" t="s">
        <v>36</v>
      </c>
      <c r="AX413" s="14" t="s">
        <v>83</v>
      </c>
      <c r="AY413" s="282" t="s">
        <v>147</v>
      </c>
    </row>
    <row r="414" spans="2:51" s="12" customFormat="1" ht="12">
      <c r="B414" s="250"/>
      <c r="C414" s="251"/>
      <c r="D414" s="252" t="s">
        <v>270</v>
      </c>
      <c r="E414" s="253" t="s">
        <v>1596</v>
      </c>
      <c r="F414" s="254" t="s">
        <v>1597</v>
      </c>
      <c r="G414" s="251"/>
      <c r="H414" s="255">
        <v>6.015</v>
      </c>
      <c r="I414" s="256"/>
      <c r="J414" s="251"/>
      <c r="K414" s="251"/>
      <c r="L414" s="257"/>
      <c r="M414" s="258"/>
      <c r="N414" s="259"/>
      <c r="O414" s="259"/>
      <c r="P414" s="259"/>
      <c r="Q414" s="259"/>
      <c r="R414" s="259"/>
      <c r="S414" s="259"/>
      <c r="T414" s="260"/>
      <c r="AT414" s="261" t="s">
        <v>270</v>
      </c>
      <c r="AU414" s="261" t="s">
        <v>92</v>
      </c>
      <c r="AV414" s="12" t="s">
        <v>92</v>
      </c>
      <c r="AW414" s="12" t="s">
        <v>36</v>
      </c>
      <c r="AX414" s="12" t="s">
        <v>37</v>
      </c>
      <c r="AY414" s="261" t="s">
        <v>147</v>
      </c>
    </row>
    <row r="415" spans="2:65" s="1" customFormat="1" ht="21.6" customHeight="1">
      <c r="B415" s="38"/>
      <c r="C415" s="237" t="s">
        <v>780</v>
      </c>
      <c r="D415" s="237" t="s">
        <v>263</v>
      </c>
      <c r="E415" s="238" t="s">
        <v>1598</v>
      </c>
      <c r="F415" s="239" t="s">
        <v>1599</v>
      </c>
      <c r="G415" s="240" t="s">
        <v>377</v>
      </c>
      <c r="H415" s="241">
        <v>78.732</v>
      </c>
      <c r="I415" s="242"/>
      <c r="J415" s="243">
        <f>ROUND(I415*H415,1)</f>
        <v>0</v>
      </c>
      <c r="K415" s="239" t="s">
        <v>267</v>
      </c>
      <c r="L415" s="43"/>
      <c r="M415" s="244" t="s">
        <v>1</v>
      </c>
      <c r="N415" s="245" t="s">
        <v>48</v>
      </c>
      <c r="O415" s="86"/>
      <c r="P415" s="246">
        <f>O415*H415</f>
        <v>0</v>
      </c>
      <c r="Q415" s="246">
        <v>0</v>
      </c>
      <c r="R415" s="246">
        <f>Q415*H415</f>
        <v>0</v>
      </c>
      <c r="S415" s="246">
        <v>0</v>
      </c>
      <c r="T415" s="247">
        <f>S415*H415</f>
        <v>0</v>
      </c>
      <c r="AR415" s="248" t="s">
        <v>268</v>
      </c>
      <c r="AT415" s="248" t="s">
        <v>263</v>
      </c>
      <c r="AU415" s="248" t="s">
        <v>92</v>
      </c>
      <c r="AY415" s="17" t="s">
        <v>147</v>
      </c>
      <c r="BE415" s="249">
        <f>IF(N415="základní",J415,0)</f>
        <v>0</v>
      </c>
      <c r="BF415" s="249">
        <f>IF(N415="snížená",J415,0)</f>
        <v>0</v>
      </c>
      <c r="BG415" s="249">
        <f>IF(N415="zákl. přenesená",J415,0)</f>
        <v>0</v>
      </c>
      <c r="BH415" s="249">
        <f>IF(N415="sníž. přenesená",J415,0)</f>
        <v>0</v>
      </c>
      <c r="BI415" s="249">
        <f>IF(N415="nulová",J415,0)</f>
        <v>0</v>
      </c>
      <c r="BJ415" s="17" t="s">
        <v>37</v>
      </c>
      <c r="BK415" s="249">
        <f>ROUND(I415*H415,1)</f>
        <v>0</v>
      </c>
      <c r="BL415" s="17" t="s">
        <v>268</v>
      </c>
      <c r="BM415" s="248" t="s">
        <v>1600</v>
      </c>
    </row>
    <row r="416" spans="2:63" s="10" customFormat="1" ht="25.9" customHeight="1">
      <c r="B416" s="207"/>
      <c r="C416" s="208"/>
      <c r="D416" s="209" t="s">
        <v>82</v>
      </c>
      <c r="E416" s="210" t="s">
        <v>1062</v>
      </c>
      <c r="F416" s="210" t="s">
        <v>1063</v>
      </c>
      <c r="G416" s="208"/>
      <c r="H416" s="208"/>
      <c r="I416" s="211"/>
      <c r="J416" s="212">
        <f>BK416</f>
        <v>0</v>
      </c>
      <c r="K416" s="208"/>
      <c r="L416" s="213"/>
      <c r="M416" s="231"/>
      <c r="N416" s="232"/>
      <c r="O416" s="232"/>
      <c r="P416" s="233">
        <f>P417+P426+P435+P444+P499+P506</f>
        <v>0</v>
      </c>
      <c r="Q416" s="232"/>
      <c r="R416" s="233">
        <f>R417+R426+R435+R444+R499+R506</f>
        <v>20.748177209999998</v>
      </c>
      <c r="S416" s="232"/>
      <c r="T416" s="234">
        <f>T417+T426+T435+T444+T499+T506</f>
        <v>0.2881268</v>
      </c>
      <c r="AR416" s="218" t="s">
        <v>92</v>
      </c>
      <c r="AT416" s="219" t="s">
        <v>82</v>
      </c>
      <c r="AU416" s="219" t="s">
        <v>83</v>
      </c>
      <c r="AY416" s="218" t="s">
        <v>147</v>
      </c>
      <c r="BK416" s="220">
        <f>BK417+BK426+BK435+BK444+BK499+BK506</f>
        <v>0</v>
      </c>
    </row>
    <row r="417" spans="2:63" s="10" customFormat="1" ht="22.8" customHeight="1">
      <c r="B417" s="207"/>
      <c r="C417" s="208"/>
      <c r="D417" s="209" t="s">
        <v>82</v>
      </c>
      <c r="E417" s="235" t="s">
        <v>1601</v>
      </c>
      <c r="F417" s="235" t="s">
        <v>1602</v>
      </c>
      <c r="G417" s="208"/>
      <c r="H417" s="208"/>
      <c r="I417" s="211"/>
      <c r="J417" s="236">
        <f>BK417</f>
        <v>0</v>
      </c>
      <c r="K417" s="208"/>
      <c r="L417" s="213"/>
      <c r="M417" s="231"/>
      <c r="N417" s="232"/>
      <c r="O417" s="232"/>
      <c r="P417" s="233">
        <f>SUM(P418:P425)</f>
        <v>0</v>
      </c>
      <c r="Q417" s="232"/>
      <c r="R417" s="233">
        <f>SUM(R418:R425)</f>
        <v>0.08356949999999999</v>
      </c>
      <c r="S417" s="232"/>
      <c r="T417" s="234">
        <f>SUM(T418:T425)</f>
        <v>0</v>
      </c>
      <c r="AR417" s="218" t="s">
        <v>92</v>
      </c>
      <c r="AT417" s="219" t="s">
        <v>82</v>
      </c>
      <c r="AU417" s="219" t="s">
        <v>37</v>
      </c>
      <c r="AY417" s="218" t="s">
        <v>147</v>
      </c>
      <c r="BK417" s="220">
        <f>SUM(BK418:BK425)</f>
        <v>0</v>
      </c>
    </row>
    <row r="418" spans="2:65" s="1" customFormat="1" ht="21.6" customHeight="1">
      <c r="B418" s="38"/>
      <c r="C418" s="237" t="s">
        <v>785</v>
      </c>
      <c r="D418" s="237" t="s">
        <v>263</v>
      </c>
      <c r="E418" s="238" t="s">
        <v>1603</v>
      </c>
      <c r="F418" s="239" t="s">
        <v>1604</v>
      </c>
      <c r="G418" s="240" t="s">
        <v>266</v>
      </c>
      <c r="H418" s="241">
        <v>12.033</v>
      </c>
      <c r="I418" s="242"/>
      <c r="J418" s="243">
        <f>ROUND(I418*H418,1)</f>
        <v>0</v>
      </c>
      <c r="K418" s="239" t="s">
        <v>267</v>
      </c>
      <c r="L418" s="43"/>
      <c r="M418" s="244" t="s">
        <v>1</v>
      </c>
      <c r="N418" s="245" t="s">
        <v>48</v>
      </c>
      <c r="O418" s="86"/>
      <c r="P418" s="246">
        <f>O418*H418</f>
        <v>0</v>
      </c>
      <c r="Q418" s="246">
        <v>0.006</v>
      </c>
      <c r="R418" s="246">
        <f>Q418*H418</f>
        <v>0.072198</v>
      </c>
      <c r="S418" s="246">
        <v>0</v>
      </c>
      <c r="T418" s="247">
        <f>S418*H418</f>
        <v>0</v>
      </c>
      <c r="AR418" s="248" t="s">
        <v>363</v>
      </c>
      <c r="AT418" s="248" t="s">
        <v>263</v>
      </c>
      <c r="AU418" s="248" t="s">
        <v>92</v>
      </c>
      <c r="AY418" s="17" t="s">
        <v>147</v>
      </c>
      <c r="BE418" s="249">
        <f>IF(N418="základní",J418,0)</f>
        <v>0</v>
      </c>
      <c r="BF418" s="249">
        <f>IF(N418="snížená",J418,0)</f>
        <v>0</v>
      </c>
      <c r="BG418" s="249">
        <f>IF(N418="zákl. přenesená",J418,0)</f>
        <v>0</v>
      </c>
      <c r="BH418" s="249">
        <f>IF(N418="sníž. přenesená",J418,0)</f>
        <v>0</v>
      </c>
      <c r="BI418" s="249">
        <f>IF(N418="nulová",J418,0)</f>
        <v>0</v>
      </c>
      <c r="BJ418" s="17" t="s">
        <v>37</v>
      </c>
      <c r="BK418" s="249">
        <f>ROUND(I418*H418,1)</f>
        <v>0</v>
      </c>
      <c r="BL418" s="17" t="s">
        <v>363</v>
      </c>
      <c r="BM418" s="248" t="s">
        <v>1605</v>
      </c>
    </row>
    <row r="419" spans="2:51" s="14" customFormat="1" ht="12">
      <c r="B419" s="273"/>
      <c r="C419" s="274"/>
      <c r="D419" s="252" t="s">
        <v>270</v>
      </c>
      <c r="E419" s="275" t="s">
        <v>1</v>
      </c>
      <c r="F419" s="276" t="s">
        <v>1606</v>
      </c>
      <c r="G419" s="274"/>
      <c r="H419" s="275" t="s">
        <v>1</v>
      </c>
      <c r="I419" s="277"/>
      <c r="J419" s="274"/>
      <c r="K419" s="274"/>
      <c r="L419" s="278"/>
      <c r="M419" s="279"/>
      <c r="N419" s="280"/>
      <c r="O419" s="280"/>
      <c r="P419" s="280"/>
      <c r="Q419" s="280"/>
      <c r="R419" s="280"/>
      <c r="S419" s="280"/>
      <c r="T419" s="281"/>
      <c r="AT419" s="282" t="s">
        <v>270</v>
      </c>
      <c r="AU419" s="282" t="s">
        <v>92</v>
      </c>
      <c r="AV419" s="14" t="s">
        <v>37</v>
      </c>
      <c r="AW419" s="14" t="s">
        <v>36</v>
      </c>
      <c r="AX419" s="14" t="s">
        <v>83</v>
      </c>
      <c r="AY419" s="282" t="s">
        <v>147</v>
      </c>
    </row>
    <row r="420" spans="2:51" s="12" customFormat="1" ht="12">
      <c r="B420" s="250"/>
      <c r="C420" s="251"/>
      <c r="D420" s="252" t="s">
        <v>270</v>
      </c>
      <c r="E420" s="253" t="s">
        <v>1</v>
      </c>
      <c r="F420" s="254" t="s">
        <v>1607</v>
      </c>
      <c r="G420" s="251"/>
      <c r="H420" s="255">
        <v>12.033</v>
      </c>
      <c r="I420" s="256"/>
      <c r="J420" s="251"/>
      <c r="K420" s="251"/>
      <c r="L420" s="257"/>
      <c r="M420" s="258"/>
      <c r="N420" s="259"/>
      <c r="O420" s="259"/>
      <c r="P420" s="259"/>
      <c r="Q420" s="259"/>
      <c r="R420" s="259"/>
      <c r="S420" s="259"/>
      <c r="T420" s="260"/>
      <c r="AT420" s="261" t="s">
        <v>270</v>
      </c>
      <c r="AU420" s="261" t="s">
        <v>92</v>
      </c>
      <c r="AV420" s="12" t="s">
        <v>92</v>
      </c>
      <c r="AW420" s="12" t="s">
        <v>36</v>
      </c>
      <c r="AX420" s="12" t="s">
        <v>83</v>
      </c>
      <c r="AY420" s="261" t="s">
        <v>147</v>
      </c>
    </row>
    <row r="421" spans="2:51" s="13" customFormat="1" ht="12">
      <c r="B421" s="262"/>
      <c r="C421" s="263"/>
      <c r="D421" s="252" t="s">
        <v>270</v>
      </c>
      <c r="E421" s="264" t="s">
        <v>1274</v>
      </c>
      <c r="F421" s="265" t="s">
        <v>272</v>
      </c>
      <c r="G421" s="263"/>
      <c r="H421" s="266">
        <v>12.033</v>
      </c>
      <c r="I421" s="267"/>
      <c r="J421" s="263"/>
      <c r="K421" s="263"/>
      <c r="L421" s="268"/>
      <c r="M421" s="269"/>
      <c r="N421" s="270"/>
      <c r="O421" s="270"/>
      <c r="P421" s="270"/>
      <c r="Q421" s="270"/>
      <c r="R421" s="270"/>
      <c r="S421" s="270"/>
      <c r="T421" s="271"/>
      <c r="AT421" s="272" t="s">
        <v>270</v>
      </c>
      <c r="AU421" s="272" t="s">
        <v>92</v>
      </c>
      <c r="AV421" s="13" t="s">
        <v>268</v>
      </c>
      <c r="AW421" s="13" t="s">
        <v>36</v>
      </c>
      <c r="AX421" s="13" t="s">
        <v>37</v>
      </c>
      <c r="AY421" s="272" t="s">
        <v>147</v>
      </c>
    </row>
    <row r="422" spans="2:65" s="1" customFormat="1" ht="14.4" customHeight="1">
      <c r="B422" s="38"/>
      <c r="C422" s="294" t="s">
        <v>789</v>
      </c>
      <c r="D422" s="294" t="s">
        <v>473</v>
      </c>
      <c r="E422" s="295" t="s">
        <v>1608</v>
      </c>
      <c r="F422" s="296" t="s">
        <v>1609</v>
      </c>
      <c r="G422" s="297" t="s">
        <v>266</v>
      </c>
      <c r="H422" s="298">
        <v>12.635</v>
      </c>
      <c r="I422" s="299"/>
      <c r="J422" s="300">
        <f>ROUND(I422*H422,1)</f>
        <v>0</v>
      </c>
      <c r="K422" s="296" t="s">
        <v>1</v>
      </c>
      <c r="L422" s="301"/>
      <c r="M422" s="302" t="s">
        <v>1</v>
      </c>
      <c r="N422" s="303" t="s">
        <v>48</v>
      </c>
      <c r="O422" s="86"/>
      <c r="P422" s="246">
        <f>O422*H422</f>
        <v>0</v>
      </c>
      <c r="Q422" s="246">
        <v>0.0009</v>
      </c>
      <c r="R422" s="246">
        <f>Q422*H422</f>
        <v>0.0113715</v>
      </c>
      <c r="S422" s="246">
        <v>0</v>
      </c>
      <c r="T422" s="247">
        <f>S422*H422</f>
        <v>0</v>
      </c>
      <c r="AR422" s="248" t="s">
        <v>472</v>
      </c>
      <c r="AT422" s="248" t="s">
        <v>473</v>
      </c>
      <c r="AU422" s="248" t="s">
        <v>92</v>
      </c>
      <c r="AY422" s="17" t="s">
        <v>147</v>
      </c>
      <c r="BE422" s="249">
        <f>IF(N422="základní",J422,0)</f>
        <v>0</v>
      </c>
      <c r="BF422" s="249">
        <f>IF(N422="snížená",J422,0)</f>
        <v>0</v>
      </c>
      <c r="BG422" s="249">
        <f>IF(N422="zákl. přenesená",J422,0)</f>
        <v>0</v>
      </c>
      <c r="BH422" s="249">
        <f>IF(N422="sníž. přenesená",J422,0)</f>
        <v>0</v>
      </c>
      <c r="BI422" s="249">
        <f>IF(N422="nulová",J422,0)</f>
        <v>0</v>
      </c>
      <c r="BJ422" s="17" t="s">
        <v>37</v>
      </c>
      <c r="BK422" s="249">
        <f>ROUND(I422*H422,1)</f>
        <v>0</v>
      </c>
      <c r="BL422" s="17" t="s">
        <v>363</v>
      </c>
      <c r="BM422" s="248" t="s">
        <v>1610</v>
      </c>
    </row>
    <row r="423" spans="2:51" s="12" customFormat="1" ht="12">
      <c r="B423" s="250"/>
      <c r="C423" s="251"/>
      <c r="D423" s="252" t="s">
        <v>270</v>
      </c>
      <c r="E423" s="253" t="s">
        <v>1</v>
      </c>
      <c r="F423" s="254" t="s">
        <v>1611</v>
      </c>
      <c r="G423" s="251"/>
      <c r="H423" s="255">
        <v>12.635</v>
      </c>
      <c r="I423" s="256"/>
      <c r="J423" s="251"/>
      <c r="K423" s="251"/>
      <c r="L423" s="257"/>
      <c r="M423" s="258"/>
      <c r="N423" s="259"/>
      <c r="O423" s="259"/>
      <c r="P423" s="259"/>
      <c r="Q423" s="259"/>
      <c r="R423" s="259"/>
      <c r="S423" s="259"/>
      <c r="T423" s="260"/>
      <c r="AT423" s="261" t="s">
        <v>270</v>
      </c>
      <c r="AU423" s="261" t="s">
        <v>92</v>
      </c>
      <c r="AV423" s="12" t="s">
        <v>92</v>
      </c>
      <c r="AW423" s="12" t="s">
        <v>36</v>
      </c>
      <c r="AX423" s="12" t="s">
        <v>37</v>
      </c>
      <c r="AY423" s="261" t="s">
        <v>147</v>
      </c>
    </row>
    <row r="424" spans="2:65" s="1" customFormat="1" ht="21.6" customHeight="1">
      <c r="B424" s="38"/>
      <c r="C424" s="237" t="s">
        <v>796</v>
      </c>
      <c r="D424" s="237" t="s">
        <v>263</v>
      </c>
      <c r="E424" s="238" t="s">
        <v>1612</v>
      </c>
      <c r="F424" s="239" t="s">
        <v>1613</v>
      </c>
      <c r="G424" s="240" t="s">
        <v>377</v>
      </c>
      <c r="H424" s="241">
        <v>0.084</v>
      </c>
      <c r="I424" s="242"/>
      <c r="J424" s="243">
        <f>ROUND(I424*H424,1)</f>
        <v>0</v>
      </c>
      <c r="K424" s="239" t="s">
        <v>267</v>
      </c>
      <c r="L424" s="43"/>
      <c r="M424" s="244" t="s">
        <v>1</v>
      </c>
      <c r="N424" s="245" t="s">
        <v>48</v>
      </c>
      <c r="O424" s="86"/>
      <c r="P424" s="246">
        <f>O424*H424</f>
        <v>0</v>
      </c>
      <c r="Q424" s="246">
        <v>0</v>
      </c>
      <c r="R424" s="246">
        <f>Q424*H424</f>
        <v>0</v>
      </c>
      <c r="S424" s="246">
        <v>0</v>
      </c>
      <c r="T424" s="247">
        <f>S424*H424</f>
        <v>0</v>
      </c>
      <c r="AR424" s="248" t="s">
        <v>363</v>
      </c>
      <c r="AT424" s="248" t="s">
        <v>263</v>
      </c>
      <c r="AU424" s="248" t="s">
        <v>92</v>
      </c>
      <c r="AY424" s="17" t="s">
        <v>147</v>
      </c>
      <c r="BE424" s="249">
        <f>IF(N424="základní",J424,0)</f>
        <v>0</v>
      </c>
      <c r="BF424" s="249">
        <f>IF(N424="snížená",J424,0)</f>
        <v>0</v>
      </c>
      <c r="BG424" s="249">
        <f>IF(N424="zákl. přenesená",J424,0)</f>
        <v>0</v>
      </c>
      <c r="BH424" s="249">
        <f>IF(N424="sníž. přenesená",J424,0)</f>
        <v>0</v>
      </c>
      <c r="BI424" s="249">
        <f>IF(N424="nulová",J424,0)</f>
        <v>0</v>
      </c>
      <c r="BJ424" s="17" t="s">
        <v>37</v>
      </c>
      <c r="BK424" s="249">
        <f>ROUND(I424*H424,1)</f>
        <v>0</v>
      </c>
      <c r="BL424" s="17" t="s">
        <v>363</v>
      </c>
      <c r="BM424" s="248" t="s">
        <v>1614</v>
      </c>
    </row>
    <row r="425" spans="2:65" s="1" customFormat="1" ht="21.6" customHeight="1">
      <c r="B425" s="38"/>
      <c r="C425" s="237" t="s">
        <v>804</v>
      </c>
      <c r="D425" s="237" t="s">
        <v>263</v>
      </c>
      <c r="E425" s="238" t="s">
        <v>1615</v>
      </c>
      <c r="F425" s="239" t="s">
        <v>1616</v>
      </c>
      <c r="G425" s="240" t="s">
        <v>377</v>
      </c>
      <c r="H425" s="241">
        <v>0.084</v>
      </c>
      <c r="I425" s="242"/>
      <c r="J425" s="243">
        <f>ROUND(I425*H425,1)</f>
        <v>0</v>
      </c>
      <c r="K425" s="239" t="s">
        <v>267</v>
      </c>
      <c r="L425" s="43"/>
      <c r="M425" s="244" t="s">
        <v>1</v>
      </c>
      <c r="N425" s="245" t="s">
        <v>48</v>
      </c>
      <c r="O425" s="86"/>
      <c r="P425" s="246">
        <f>O425*H425</f>
        <v>0</v>
      </c>
      <c r="Q425" s="246">
        <v>0</v>
      </c>
      <c r="R425" s="246">
        <f>Q425*H425</f>
        <v>0</v>
      </c>
      <c r="S425" s="246">
        <v>0</v>
      </c>
      <c r="T425" s="247">
        <f>S425*H425</f>
        <v>0</v>
      </c>
      <c r="AR425" s="248" t="s">
        <v>363</v>
      </c>
      <c r="AT425" s="248" t="s">
        <v>263</v>
      </c>
      <c r="AU425" s="248" t="s">
        <v>92</v>
      </c>
      <c r="AY425" s="17" t="s">
        <v>147</v>
      </c>
      <c r="BE425" s="249">
        <f>IF(N425="základní",J425,0)</f>
        <v>0</v>
      </c>
      <c r="BF425" s="249">
        <f>IF(N425="snížená",J425,0)</f>
        <v>0</v>
      </c>
      <c r="BG425" s="249">
        <f>IF(N425="zákl. přenesená",J425,0)</f>
        <v>0</v>
      </c>
      <c r="BH425" s="249">
        <f>IF(N425="sníž. přenesená",J425,0)</f>
        <v>0</v>
      </c>
      <c r="BI425" s="249">
        <f>IF(N425="nulová",J425,0)</f>
        <v>0</v>
      </c>
      <c r="BJ425" s="17" t="s">
        <v>37</v>
      </c>
      <c r="BK425" s="249">
        <f>ROUND(I425*H425,1)</f>
        <v>0</v>
      </c>
      <c r="BL425" s="17" t="s">
        <v>363</v>
      </c>
      <c r="BM425" s="248" t="s">
        <v>1617</v>
      </c>
    </row>
    <row r="426" spans="2:63" s="10" customFormat="1" ht="22.8" customHeight="1">
      <c r="B426" s="207"/>
      <c r="C426" s="208"/>
      <c r="D426" s="209" t="s">
        <v>82</v>
      </c>
      <c r="E426" s="235" t="s">
        <v>1105</v>
      </c>
      <c r="F426" s="235" t="s">
        <v>1106</v>
      </c>
      <c r="G426" s="208"/>
      <c r="H426" s="208"/>
      <c r="I426" s="211"/>
      <c r="J426" s="236">
        <f>BK426</f>
        <v>0</v>
      </c>
      <c r="K426" s="208"/>
      <c r="L426" s="213"/>
      <c r="M426" s="231"/>
      <c r="N426" s="232"/>
      <c r="O426" s="232"/>
      <c r="P426" s="233">
        <f>SUM(P427:P434)</f>
        <v>0</v>
      </c>
      <c r="Q426" s="232"/>
      <c r="R426" s="233">
        <f>SUM(R427:R434)</f>
        <v>0</v>
      </c>
      <c r="S426" s="232"/>
      <c r="T426" s="234">
        <f>SUM(T427:T434)</f>
        <v>0.02717</v>
      </c>
      <c r="AR426" s="218" t="s">
        <v>92</v>
      </c>
      <c r="AT426" s="219" t="s">
        <v>82</v>
      </c>
      <c r="AU426" s="219" t="s">
        <v>37</v>
      </c>
      <c r="AY426" s="218" t="s">
        <v>147</v>
      </c>
      <c r="BK426" s="220">
        <f>SUM(BK427:BK434)</f>
        <v>0</v>
      </c>
    </row>
    <row r="427" spans="2:65" s="1" customFormat="1" ht="14.4" customHeight="1">
      <c r="B427" s="38"/>
      <c r="C427" s="237" t="s">
        <v>1003</v>
      </c>
      <c r="D427" s="237" t="s">
        <v>263</v>
      </c>
      <c r="E427" s="238" t="s">
        <v>1618</v>
      </c>
      <c r="F427" s="239" t="s">
        <v>1619</v>
      </c>
      <c r="G427" s="240" t="s">
        <v>516</v>
      </c>
      <c r="H427" s="241">
        <v>1</v>
      </c>
      <c r="I427" s="242"/>
      <c r="J427" s="243">
        <f>ROUND(I427*H427,1)</f>
        <v>0</v>
      </c>
      <c r="K427" s="239" t="s">
        <v>267</v>
      </c>
      <c r="L427" s="43"/>
      <c r="M427" s="244" t="s">
        <v>1</v>
      </c>
      <c r="N427" s="245" t="s">
        <v>48</v>
      </c>
      <c r="O427" s="86"/>
      <c r="P427" s="246">
        <f>O427*H427</f>
        <v>0</v>
      </c>
      <c r="Q427" s="246">
        <v>0</v>
      </c>
      <c r="R427" s="246">
        <f>Q427*H427</f>
        <v>0</v>
      </c>
      <c r="S427" s="246">
        <v>0.002</v>
      </c>
      <c r="T427" s="247">
        <f>S427*H427</f>
        <v>0.002</v>
      </c>
      <c r="AR427" s="248" t="s">
        <v>363</v>
      </c>
      <c r="AT427" s="248" t="s">
        <v>263</v>
      </c>
      <c r="AU427" s="248" t="s">
        <v>92</v>
      </c>
      <c r="AY427" s="17" t="s">
        <v>147</v>
      </c>
      <c r="BE427" s="249">
        <f>IF(N427="základní",J427,0)</f>
        <v>0</v>
      </c>
      <c r="BF427" s="249">
        <f>IF(N427="snížená",J427,0)</f>
        <v>0</v>
      </c>
      <c r="BG427" s="249">
        <f>IF(N427="zákl. přenesená",J427,0)</f>
        <v>0</v>
      </c>
      <c r="BH427" s="249">
        <f>IF(N427="sníž. přenesená",J427,0)</f>
        <v>0</v>
      </c>
      <c r="BI427" s="249">
        <f>IF(N427="nulová",J427,0)</f>
        <v>0</v>
      </c>
      <c r="BJ427" s="17" t="s">
        <v>37</v>
      </c>
      <c r="BK427" s="249">
        <f>ROUND(I427*H427,1)</f>
        <v>0</v>
      </c>
      <c r="BL427" s="17" t="s">
        <v>363</v>
      </c>
      <c r="BM427" s="248" t="s">
        <v>1620</v>
      </c>
    </row>
    <row r="428" spans="2:51" s="12" customFormat="1" ht="12">
      <c r="B428" s="250"/>
      <c r="C428" s="251"/>
      <c r="D428" s="252" t="s">
        <v>270</v>
      </c>
      <c r="E428" s="253" t="s">
        <v>1</v>
      </c>
      <c r="F428" s="254" t="s">
        <v>1621</v>
      </c>
      <c r="G428" s="251"/>
      <c r="H428" s="255">
        <v>1</v>
      </c>
      <c r="I428" s="256"/>
      <c r="J428" s="251"/>
      <c r="K428" s="251"/>
      <c r="L428" s="257"/>
      <c r="M428" s="258"/>
      <c r="N428" s="259"/>
      <c r="O428" s="259"/>
      <c r="P428" s="259"/>
      <c r="Q428" s="259"/>
      <c r="R428" s="259"/>
      <c r="S428" s="259"/>
      <c r="T428" s="260"/>
      <c r="AT428" s="261" t="s">
        <v>270</v>
      </c>
      <c r="AU428" s="261" t="s">
        <v>92</v>
      </c>
      <c r="AV428" s="12" t="s">
        <v>92</v>
      </c>
      <c r="AW428" s="12" t="s">
        <v>36</v>
      </c>
      <c r="AX428" s="12" t="s">
        <v>37</v>
      </c>
      <c r="AY428" s="261" t="s">
        <v>147</v>
      </c>
    </row>
    <row r="429" spans="2:65" s="1" customFormat="1" ht="14.4" customHeight="1">
      <c r="B429" s="38"/>
      <c r="C429" s="237" t="s">
        <v>995</v>
      </c>
      <c r="D429" s="237" t="s">
        <v>263</v>
      </c>
      <c r="E429" s="238" t="s">
        <v>1622</v>
      </c>
      <c r="F429" s="239" t="s">
        <v>1623</v>
      </c>
      <c r="G429" s="240" t="s">
        <v>516</v>
      </c>
      <c r="H429" s="241">
        <v>1</v>
      </c>
      <c r="I429" s="242"/>
      <c r="J429" s="243">
        <f>ROUND(I429*H429,1)</f>
        <v>0</v>
      </c>
      <c r="K429" s="239" t="s">
        <v>1</v>
      </c>
      <c r="L429" s="43"/>
      <c r="M429" s="244" t="s">
        <v>1</v>
      </c>
      <c r="N429" s="245" t="s">
        <v>48</v>
      </c>
      <c r="O429" s="86"/>
      <c r="P429" s="246">
        <f>O429*H429</f>
        <v>0</v>
      </c>
      <c r="Q429" s="246">
        <v>0</v>
      </c>
      <c r="R429" s="246">
        <f>Q429*H429</f>
        <v>0</v>
      </c>
      <c r="S429" s="246">
        <v>0</v>
      </c>
      <c r="T429" s="247">
        <f>S429*H429</f>
        <v>0</v>
      </c>
      <c r="AR429" s="248" t="s">
        <v>363</v>
      </c>
      <c r="AT429" s="248" t="s">
        <v>263</v>
      </c>
      <c r="AU429" s="248" t="s">
        <v>92</v>
      </c>
      <c r="AY429" s="17" t="s">
        <v>147</v>
      </c>
      <c r="BE429" s="249">
        <f>IF(N429="základní",J429,0)</f>
        <v>0</v>
      </c>
      <c r="BF429" s="249">
        <f>IF(N429="snížená",J429,0)</f>
        <v>0</v>
      </c>
      <c r="BG429" s="249">
        <f>IF(N429="zákl. přenesená",J429,0)</f>
        <v>0</v>
      </c>
      <c r="BH429" s="249">
        <f>IF(N429="sníž. přenesená",J429,0)</f>
        <v>0</v>
      </c>
      <c r="BI429" s="249">
        <f>IF(N429="nulová",J429,0)</f>
        <v>0</v>
      </c>
      <c r="BJ429" s="17" t="s">
        <v>37</v>
      </c>
      <c r="BK429" s="249">
        <f>ROUND(I429*H429,1)</f>
        <v>0</v>
      </c>
      <c r="BL429" s="17" t="s">
        <v>363</v>
      </c>
      <c r="BM429" s="248" t="s">
        <v>1624</v>
      </c>
    </row>
    <row r="430" spans="2:51" s="14" customFormat="1" ht="12">
      <c r="B430" s="273"/>
      <c r="C430" s="274"/>
      <c r="D430" s="252" t="s">
        <v>270</v>
      </c>
      <c r="E430" s="275" t="s">
        <v>1</v>
      </c>
      <c r="F430" s="276" t="s">
        <v>1625</v>
      </c>
      <c r="G430" s="274"/>
      <c r="H430" s="275" t="s">
        <v>1</v>
      </c>
      <c r="I430" s="277"/>
      <c r="J430" s="274"/>
      <c r="K430" s="274"/>
      <c r="L430" s="278"/>
      <c r="M430" s="279"/>
      <c r="N430" s="280"/>
      <c r="O430" s="280"/>
      <c r="P430" s="280"/>
      <c r="Q430" s="280"/>
      <c r="R430" s="280"/>
      <c r="S430" s="280"/>
      <c r="T430" s="281"/>
      <c r="AT430" s="282" t="s">
        <v>270</v>
      </c>
      <c r="AU430" s="282" t="s">
        <v>92</v>
      </c>
      <c r="AV430" s="14" t="s">
        <v>37</v>
      </c>
      <c r="AW430" s="14" t="s">
        <v>36</v>
      </c>
      <c r="AX430" s="14" t="s">
        <v>83</v>
      </c>
      <c r="AY430" s="282" t="s">
        <v>147</v>
      </c>
    </row>
    <row r="431" spans="2:51" s="12" customFormat="1" ht="12">
      <c r="B431" s="250"/>
      <c r="C431" s="251"/>
      <c r="D431" s="252" t="s">
        <v>270</v>
      </c>
      <c r="E431" s="253" t="s">
        <v>1</v>
      </c>
      <c r="F431" s="254" t="s">
        <v>1626</v>
      </c>
      <c r="G431" s="251"/>
      <c r="H431" s="255">
        <v>1</v>
      </c>
      <c r="I431" s="256"/>
      <c r="J431" s="251"/>
      <c r="K431" s="251"/>
      <c r="L431" s="257"/>
      <c r="M431" s="258"/>
      <c r="N431" s="259"/>
      <c r="O431" s="259"/>
      <c r="P431" s="259"/>
      <c r="Q431" s="259"/>
      <c r="R431" s="259"/>
      <c r="S431" s="259"/>
      <c r="T431" s="260"/>
      <c r="AT431" s="261" t="s">
        <v>270</v>
      </c>
      <c r="AU431" s="261" t="s">
        <v>92</v>
      </c>
      <c r="AV431" s="12" t="s">
        <v>92</v>
      </c>
      <c r="AW431" s="12" t="s">
        <v>36</v>
      </c>
      <c r="AX431" s="12" t="s">
        <v>37</v>
      </c>
      <c r="AY431" s="261" t="s">
        <v>147</v>
      </c>
    </row>
    <row r="432" spans="2:65" s="1" customFormat="1" ht="14.4" customHeight="1">
      <c r="B432" s="38"/>
      <c r="C432" s="237" t="s">
        <v>999</v>
      </c>
      <c r="D432" s="237" t="s">
        <v>263</v>
      </c>
      <c r="E432" s="238" t="s">
        <v>1627</v>
      </c>
      <c r="F432" s="239" t="s">
        <v>1628</v>
      </c>
      <c r="G432" s="240" t="s">
        <v>516</v>
      </c>
      <c r="H432" s="241">
        <v>1</v>
      </c>
      <c r="I432" s="242"/>
      <c r="J432" s="243">
        <f>ROUND(I432*H432,1)</f>
        <v>0</v>
      </c>
      <c r="K432" s="239" t="s">
        <v>267</v>
      </c>
      <c r="L432" s="43"/>
      <c r="M432" s="244" t="s">
        <v>1</v>
      </c>
      <c r="N432" s="245" t="s">
        <v>48</v>
      </c>
      <c r="O432" s="86"/>
      <c r="P432" s="246">
        <f>O432*H432</f>
        <v>0</v>
      </c>
      <c r="Q432" s="246">
        <v>0</v>
      </c>
      <c r="R432" s="246">
        <f>Q432*H432</f>
        <v>0</v>
      </c>
      <c r="S432" s="246">
        <v>0.02517</v>
      </c>
      <c r="T432" s="247">
        <f>S432*H432</f>
        <v>0.02517</v>
      </c>
      <c r="AR432" s="248" t="s">
        <v>363</v>
      </c>
      <c r="AT432" s="248" t="s">
        <v>263</v>
      </c>
      <c r="AU432" s="248" t="s">
        <v>92</v>
      </c>
      <c r="AY432" s="17" t="s">
        <v>147</v>
      </c>
      <c r="BE432" s="249">
        <f>IF(N432="základní",J432,0)</f>
        <v>0</v>
      </c>
      <c r="BF432" s="249">
        <f>IF(N432="snížená",J432,0)</f>
        <v>0</v>
      </c>
      <c r="BG432" s="249">
        <f>IF(N432="zákl. přenesená",J432,0)</f>
        <v>0</v>
      </c>
      <c r="BH432" s="249">
        <f>IF(N432="sníž. přenesená",J432,0)</f>
        <v>0</v>
      </c>
      <c r="BI432" s="249">
        <f>IF(N432="nulová",J432,0)</f>
        <v>0</v>
      </c>
      <c r="BJ432" s="17" t="s">
        <v>37</v>
      </c>
      <c r="BK432" s="249">
        <f>ROUND(I432*H432,1)</f>
        <v>0</v>
      </c>
      <c r="BL432" s="17" t="s">
        <v>363</v>
      </c>
      <c r="BM432" s="248" t="s">
        <v>1629</v>
      </c>
    </row>
    <row r="433" spans="2:51" s="14" customFormat="1" ht="12">
      <c r="B433" s="273"/>
      <c r="C433" s="274"/>
      <c r="D433" s="252" t="s">
        <v>270</v>
      </c>
      <c r="E433" s="275" t="s">
        <v>1</v>
      </c>
      <c r="F433" s="276" t="s">
        <v>1630</v>
      </c>
      <c r="G433" s="274"/>
      <c r="H433" s="275" t="s">
        <v>1</v>
      </c>
      <c r="I433" s="277"/>
      <c r="J433" s="274"/>
      <c r="K433" s="274"/>
      <c r="L433" s="278"/>
      <c r="M433" s="279"/>
      <c r="N433" s="280"/>
      <c r="O433" s="280"/>
      <c r="P433" s="280"/>
      <c r="Q433" s="280"/>
      <c r="R433" s="280"/>
      <c r="S433" s="280"/>
      <c r="T433" s="281"/>
      <c r="AT433" s="282" t="s">
        <v>270</v>
      </c>
      <c r="AU433" s="282" t="s">
        <v>92</v>
      </c>
      <c r="AV433" s="14" t="s">
        <v>37</v>
      </c>
      <c r="AW433" s="14" t="s">
        <v>36</v>
      </c>
      <c r="AX433" s="14" t="s">
        <v>83</v>
      </c>
      <c r="AY433" s="282" t="s">
        <v>147</v>
      </c>
    </row>
    <row r="434" spans="2:51" s="12" customFormat="1" ht="12">
      <c r="B434" s="250"/>
      <c r="C434" s="251"/>
      <c r="D434" s="252" t="s">
        <v>270</v>
      </c>
      <c r="E434" s="253" t="s">
        <v>1</v>
      </c>
      <c r="F434" s="254" t="s">
        <v>1631</v>
      </c>
      <c r="G434" s="251"/>
      <c r="H434" s="255">
        <v>1</v>
      </c>
      <c r="I434" s="256"/>
      <c r="J434" s="251"/>
      <c r="K434" s="251"/>
      <c r="L434" s="257"/>
      <c r="M434" s="258"/>
      <c r="N434" s="259"/>
      <c r="O434" s="259"/>
      <c r="P434" s="259"/>
      <c r="Q434" s="259"/>
      <c r="R434" s="259"/>
      <c r="S434" s="259"/>
      <c r="T434" s="260"/>
      <c r="AT434" s="261" t="s">
        <v>270</v>
      </c>
      <c r="AU434" s="261" t="s">
        <v>92</v>
      </c>
      <c r="AV434" s="12" t="s">
        <v>92</v>
      </c>
      <c r="AW434" s="12" t="s">
        <v>36</v>
      </c>
      <c r="AX434" s="12" t="s">
        <v>37</v>
      </c>
      <c r="AY434" s="261" t="s">
        <v>147</v>
      </c>
    </row>
    <row r="435" spans="2:63" s="10" customFormat="1" ht="22.8" customHeight="1">
      <c r="B435" s="207"/>
      <c r="C435" s="208"/>
      <c r="D435" s="209" t="s">
        <v>82</v>
      </c>
      <c r="E435" s="235" t="s">
        <v>1632</v>
      </c>
      <c r="F435" s="235" t="s">
        <v>1633</v>
      </c>
      <c r="G435" s="208"/>
      <c r="H435" s="208"/>
      <c r="I435" s="211"/>
      <c r="J435" s="236">
        <f>BK435</f>
        <v>0</v>
      </c>
      <c r="K435" s="208"/>
      <c r="L435" s="213"/>
      <c r="M435" s="231"/>
      <c r="N435" s="232"/>
      <c r="O435" s="232"/>
      <c r="P435" s="233">
        <f>SUM(P436:P443)</f>
        <v>0</v>
      </c>
      <c r="Q435" s="232"/>
      <c r="R435" s="233">
        <f>SUM(R436:R443)</f>
        <v>0.1003</v>
      </c>
      <c r="S435" s="232"/>
      <c r="T435" s="234">
        <f>SUM(T436:T443)</f>
        <v>0</v>
      </c>
      <c r="AR435" s="218" t="s">
        <v>92</v>
      </c>
      <c r="AT435" s="219" t="s">
        <v>82</v>
      </c>
      <c r="AU435" s="219" t="s">
        <v>37</v>
      </c>
      <c r="AY435" s="218" t="s">
        <v>147</v>
      </c>
      <c r="BK435" s="220">
        <f>SUM(BK436:BK443)</f>
        <v>0</v>
      </c>
    </row>
    <row r="436" spans="2:65" s="1" customFormat="1" ht="21.6" customHeight="1">
      <c r="B436" s="38"/>
      <c r="C436" s="237" t="s">
        <v>809</v>
      </c>
      <c r="D436" s="237" t="s">
        <v>263</v>
      </c>
      <c r="E436" s="238" t="s">
        <v>1634</v>
      </c>
      <c r="F436" s="239" t="s">
        <v>1635</v>
      </c>
      <c r="G436" s="240" t="s">
        <v>421</v>
      </c>
      <c r="H436" s="241">
        <v>5</v>
      </c>
      <c r="I436" s="242"/>
      <c r="J436" s="243">
        <f>ROUND(I436*H436,1)</f>
        <v>0</v>
      </c>
      <c r="K436" s="239" t="s">
        <v>267</v>
      </c>
      <c r="L436" s="43"/>
      <c r="M436" s="244" t="s">
        <v>1</v>
      </c>
      <c r="N436" s="245" t="s">
        <v>48</v>
      </c>
      <c r="O436" s="86"/>
      <c r="P436" s="246">
        <f>O436*H436</f>
        <v>0</v>
      </c>
      <c r="Q436" s="246">
        <v>6E-05</v>
      </c>
      <c r="R436" s="246">
        <f>Q436*H436</f>
        <v>0.00030000000000000003</v>
      </c>
      <c r="S436" s="246">
        <v>0</v>
      </c>
      <c r="T436" s="247">
        <f>S436*H436</f>
        <v>0</v>
      </c>
      <c r="AR436" s="248" t="s">
        <v>363</v>
      </c>
      <c r="AT436" s="248" t="s">
        <v>263</v>
      </c>
      <c r="AU436" s="248" t="s">
        <v>92</v>
      </c>
      <c r="AY436" s="17" t="s">
        <v>147</v>
      </c>
      <c r="BE436" s="249">
        <f>IF(N436="základní",J436,0)</f>
        <v>0</v>
      </c>
      <c r="BF436" s="249">
        <f>IF(N436="snížená",J436,0)</f>
        <v>0</v>
      </c>
      <c r="BG436" s="249">
        <f>IF(N436="zákl. přenesená",J436,0)</f>
        <v>0</v>
      </c>
      <c r="BH436" s="249">
        <f>IF(N436="sníž. přenesená",J436,0)</f>
        <v>0</v>
      </c>
      <c r="BI436" s="249">
        <f>IF(N436="nulová",J436,0)</f>
        <v>0</v>
      </c>
      <c r="BJ436" s="17" t="s">
        <v>37</v>
      </c>
      <c r="BK436" s="249">
        <f>ROUND(I436*H436,1)</f>
        <v>0</v>
      </c>
      <c r="BL436" s="17" t="s">
        <v>363</v>
      </c>
      <c r="BM436" s="248" t="s">
        <v>1636</v>
      </c>
    </row>
    <row r="437" spans="2:51" s="14" customFormat="1" ht="12">
      <c r="B437" s="273"/>
      <c r="C437" s="274"/>
      <c r="D437" s="252" t="s">
        <v>270</v>
      </c>
      <c r="E437" s="275" t="s">
        <v>1</v>
      </c>
      <c r="F437" s="276" t="s">
        <v>1637</v>
      </c>
      <c r="G437" s="274"/>
      <c r="H437" s="275" t="s">
        <v>1</v>
      </c>
      <c r="I437" s="277"/>
      <c r="J437" s="274"/>
      <c r="K437" s="274"/>
      <c r="L437" s="278"/>
      <c r="M437" s="279"/>
      <c r="N437" s="280"/>
      <c r="O437" s="280"/>
      <c r="P437" s="280"/>
      <c r="Q437" s="280"/>
      <c r="R437" s="280"/>
      <c r="S437" s="280"/>
      <c r="T437" s="281"/>
      <c r="AT437" s="282" t="s">
        <v>270</v>
      </c>
      <c r="AU437" s="282" t="s">
        <v>92</v>
      </c>
      <c r="AV437" s="14" t="s">
        <v>37</v>
      </c>
      <c r="AW437" s="14" t="s">
        <v>36</v>
      </c>
      <c r="AX437" s="14" t="s">
        <v>83</v>
      </c>
      <c r="AY437" s="282" t="s">
        <v>147</v>
      </c>
    </row>
    <row r="438" spans="2:51" s="14" customFormat="1" ht="12">
      <c r="B438" s="273"/>
      <c r="C438" s="274"/>
      <c r="D438" s="252" t="s">
        <v>270</v>
      </c>
      <c r="E438" s="275" t="s">
        <v>1</v>
      </c>
      <c r="F438" s="276" t="s">
        <v>1638</v>
      </c>
      <c r="G438" s="274"/>
      <c r="H438" s="275" t="s">
        <v>1</v>
      </c>
      <c r="I438" s="277"/>
      <c r="J438" s="274"/>
      <c r="K438" s="274"/>
      <c r="L438" s="278"/>
      <c r="M438" s="279"/>
      <c r="N438" s="280"/>
      <c r="O438" s="280"/>
      <c r="P438" s="280"/>
      <c r="Q438" s="280"/>
      <c r="R438" s="280"/>
      <c r="S438" s="280"/>
      <c r="T438" s="281"/>
      <c r="AT438" s="282" t="s">
        <v>270</v>
      </c>
      <c r="AU438" s="282" t="s">
        <v>92</v>
      </c>
      <c r="AV438" s="14" t="s">
        <v>37</v>
      </c>
      <c r="AW438" s="14" t="s">
        <v>36</v>
      </c>
      <c r="AX438" s="14" t="s">
        <v>83</v>
      </c>
      <c r="AY438" s="282" t="s">
        <v>147</v>
      </c>
    </row>
    <row r="439" spans="2:51" s="12" customFormat="1" ht="12">
      <c r="B439" s="250"/>
      <c r="C439" s="251"/>
      <c r="D439" s="252" t="s">
        <v>270</v>
      </c>
      <c r="E439" s="253" t="s">
        <v>1279</v>
      </c>
      <c r="F439" s="254" t="s">
        <v>1639</v>
      </c>
      <c r="G439" s="251"/>
      <c r="H439" s="255">
        <v>5</v>
      </c>
      <c r="I439" s="256"/>
      <c r="J439" s="251"/>
      <c r="K439" s="251"/>
      <c r="L439" s="257"/>
      <c r="M439" s="258"/>
      <c r="N439" s="259"/>
      <c r="O439" s="259"/>
      <c r="P439" s="259"/>
      <c r="Q439" s="259"/>
      <c r="R439" s="259"/>
      <c r="S439" s="259"/>
      <c r="T439" s="260"/>
      <c r="AT439" s="261" t="s">
        <v>270</v>
      </c>
      <c r="AU439" s="261" t="s">
        <v>92</v>
      </c>
      <c r="AV439" s="12" t="s">
        <v>92</v>
      </c>
      <c r="AW439" s="12" t="s">
        <v>36</v>
      </c>
      <c r="AX439" s="12" t="s">
        <v>37</v>
      </c>
      <c r="AY439" s="261" t="s">
        <v>147</v>
      </c>
    </row>
    <row r="440" spans="2:65" s="1" customFormat="1" ht="21.6" customHeight="1">
      <c r="B440" s="38"/>
      <c r="C440" s="294" t="s">
        <v>823</v>
      </c>
      <c r="D440" s="294" t="s">
        <v>473</v>
      </c>
      <c r="E440" s="295" t="s">
        <v>1640</v>
      </c>
      <c r="F440" s="296" t="s">
        <v>1641</v>
      </c>
      <c r="G440" s="297" t="s">
        <v>421</v>
      </c>
      <c r="H440" s="298">
        <v>5</v>
      </c>
      <c r="I440" s="299"/>
      <c r="J440" s="300">
        <f>ROUND(I440*H440,1)</f>
        <v>0</v>
      </c>
      <c r="K440" s="296" t="s">
        <v>1</v>
      </c>
      <c r="L440" s="301"/>
      <c r="M440" s="302" t="s">
        <v>1</v>
      </c>
      <c r="N440" s="303" t="s">
        <v>48</v>
      </c>
      <c r="O440" s="86"/>
      <c r="P440" s="246">
        <f>O440*H440</f>
        <v>0</v>
      </c>
      <c r="Q440" s="246">
        <v>0.02</v>
      </c>
      <c r="R440" s="246">
        <f>Q440*H440</f>
        <v>0.1</v>
      </c>
      <c r="S440" s="246">
        <v>0</v>
      </c>
      <c r="T440" s="247">
        <f>S440*H440</f>
        <v>0</v>
      </c>
      <c r="AR440" s="248" t="s">
        <v>472</v>
      </c>
      <c r="AT440" s="248" t="s">
        <v>473</v>
      </c>
      <c r="AU440" s="248" t="s">
        <v>92</v>
      </c>
      <c r="AY440" s="17" t="s">
        <v>147</v>
      </c>
      <c r="BE440" s="249">
        <f>IF(N440="základní",J440,0)</f>
        <v>0</v>
      </c>
      <c r="BF440" s="249">
        <f>IF(N440="snížená",J440,0)</f>
        <v>0</v>
      </c>
      <c r="BG440" s="249">
        <f>IF(N440="zákl. přenesená",J440,0)</f>
        <v>0</v>
      </c>
      <c r="BH440" s="249">
        <f>IF(N440="sníž. přenesená",J440,0)</f>
        <v>0</v>
      </c>
      <c r="BI440" s="249">
        <f>IF(N440="nulová",J440,0)</f>
        <v>0</v>
      </c>
      <c r="BJ440" s="17" t="s">
        <v>37</v>
      </c>
      <c r="BK440" s="249">
        <f>ROUND(I440*H440,1)</f>
        <v>0</v>
      </c>
      <c r="BL440" s="17" t="s">
        <v>363</v>
      </c>
      <c r="BM440" s="248" t="s">
        <v>1642</v>
      </c>
    </row>
    <row r="441" spans="2:51" s="12" customFormat="1" ht="12">
      <c r="B441" s="250"/>
      <c r="C441" s="251"/>
      <c r="D441" s="252" t="s">
        <v>270</v>
      </c>
      <c r="E441" s="253" t="s">
        <v>1</v>
      </c>
      <c r="F441" s="254" t="s">
        <v>1279</v>
      </c>
      <c r="G441" s="251"/>
      <c r="H441" s="255">
        <v>5</v>
      </c>
      <c r="I441" s="256"/>
      <c r="J441" s="251"/>
      <c r="K441" s="251"/>
      <c r="L441" s="257"/>
      <c r="M441" s="258"/>
      <c r="N441" s="259"/>
      <c r="O441" s="259"/>
      <c r="P441" s="259"/>
      <c r="Q441" s="259"/>
      <c r="R441" s="259"/>
      <c r="S441" s="259"/>
      <c r="T441" s="260"/>
      <c r="AT441" s="261" t="s">
        <v>270</v>
      </c>
      <c r="AU441" s="261" t="s">
        <v>92</v>
      </c>
      <c r="AV441" s="12" t="s">
        <v>92</v>
      </c>
      <c r="AW441" s="12" t="s">
        <v>36</v>
      </c>
      <c r="AX441" s="12" t="s">
        <v>37</v>
      </c>
      <c r="AY441" s="261" t="s">
        <v>147</v>
      </c>
    </row>
    <row r="442" spans="2:65" s="1" customFormat="1" ht="21.6" customHeight="1">
      <c r="B442" s="38"/>
      <c r="C442" s="237" t="s">
        <v>794</v>
      </c>
      <c r="D442" s="237" t="s">
        <v>263</v>
      </c>
      <c r="E442" s="238" t="s">
        <v>1643</v>
      </c>
      <c r="F442" s="239" t="s">
        <v>1644</v>
      </c>
      <c r="G442" s="240" t="s">
        <v>377</v>
      </c>
      <c r="H442" s="241">
        <v>0.1</v>
      </c>
      <c r="I442" s="242"/>
      <c r="J442" s="243">
        <f>ROUND(I442*H442,1)</f>
        <v>0</v>
      </c>
      <c r="K442" s="239" t="s">
        <v>267</v>
      </c>
      <c r="L442" s="43"/>
      <c r="M442" s="244" t="s">
        <v>1</v>
      </c>
      <c r="N442" s="245" t="s">
        <v>48</v>
      </c>
      <c r="O442" s="86"/>
      <c r="P442" s="246">
        <f>O442*H442</f>
        <v>0</v>
      </c>
      <c r="Q442" s="246">
        <v>0</v>
      </c>
      <c r="R442" s="246">
        <f>Q442*H442</f>
        <v>0</v>
      </c>
      <c r="S442" s="246">
        <v>0</v>
      </c>
      <c r="T442" s="247">
        <f>S442*H442</f>
        <v>0</v>
      </c>
      <c r="AR442" s="248" t="s">
        <v>363</v>
      </c>
      <c r="AT442" s="248" t="s">
        <v>263</v>
      </c>
      <c r="AU442" s="248" t="s">
        <v>92</v>
      </c>
      <c r="AY442" s="17" t="s">
        <v>147</v>
      </c>
      <c r="BE442" s="249">
        <f>IF(N442="základní",J442,0)</f>
        <v>0</v>
      </c>
      <c r="BF442" s="249">
        <f>IF(N442="snížená",J442,0)</f>
        <v>0</v>
      </c>
      <c r="BG442" s="249">
        <f>IF(N442="zákl. přenesená",J442,0)</f>
        <v>0</v>
      </c>
      <c r="BH442" s="249">
        <f>IF(N442="sníž. přenesená",J442,0)</f>
        <v>0</v>
      </c>
      <c r="BI442" s="249">
        <f>IF(N442="nulová",J442,0)</f>
        <v>0</v>
      </c>
      <c r="BJ442" s="17" t="s">
        <v>37</v>
      </c>
      <c r="BK442" s="249">
        <f>ROUND(I442*H442,1)</f>
        <v>0</v>
      </c>
      <c r="BL442" s="17" t="s">
        <v>363</v>
      </c>
      <c r="BM442" s="248" t="s">
        <v>1645</v>
      </c>
    </row>
    <row r="443" spans="2:65" s="1" customFormat="1" ht="21.6" customHeight="1">
      <c r="B443" s="38"/>
      <c r="C443" s="237" t="s">
        <v>836</v>
      </c>
      <c r="D443" s="237" t="s">
        <v>263</v>
      </c>
      <c r="E443" s="238" t="s">
        <v>1646</v>
      </c>
      <c r="F443" s="239" t="s">
        <v>1647</v>
      </c>
      <c r="G443" s="240" t="s">
        <v>377</v>
      </c>
      <c r="H443" s="241">
        <v>0.1</v>
      </c>
      <c r="I443" s="242"/>
      <c r="J443" s="243">
        <f>ROUND(I443*H443,1)</f>
        <v>0</v>
      </c>
      <c r="K443" s="239" t="s">
        <v>267</v>
      </c>
      <c r="L443" s="43"/>
      <c r="M443" s="244" t="s">
        <v>1</v>
      </c>
      <c r="N443" s="245" t="s">
        <v>48</v>
      </c>
      <c r="O443" s="86"/>
      <c r="P443" s="246">
        <f>O443*H443</f>
        <v>0</v>
      </c>
      <c r="Q443" s="246">
        <v>0</v>
      </c>
      <c r="R443" s="246">
        <f>Q443*H443</f>
        <v>0</v>
      </c>
      <c r="S443" s="246">
        <v>0</v>
      </c>
      <c r="T443" s="247">
        <f>S443*H443</f>
        <v>0</v>
      </c>
      <c r="AR443" s="248" t="s">
        <v>363</v>
      </c>
      <c r="AT443" s="248" t="s">
        <v>263</v>
      </c>
      <c r="AU443" s="248" t="s">
        <v>92</v>
      </c>
      <c r="AY443" s="17" t="s">
        <v>147</v>
      </c>
      <c r="BE443" s="249">
        <f>IF(N443="základní",J443,0)</f>
        <v>0</v>
      </c>
      <c r="BF443" s="249">
        <f>IF(N443="snížená",J443,0)</f>
        <v>0</v>
      </c>
      <c r="BG443" s="249">
        <f>IF(N443="zákl. přenesená",J443,0)</f>
        <v>0</v>
      </c>
      <c r="BH443" s="249">
        <f>IF(N443="sníž. přenesená",J443,0)</f>
        <v>0</v>
      </c>
      <c r="BI443" s="249">
        <f>IF(N443="nulová",J443,0)</f>
        <v>0</v>
      </c>
      <c r="BJ443" s="17" t="s">
        <v>37</v>
      </c>
      <c r="BK443" s="249">
        <f>ROUND(I443*H443,1)</f>
        <v>0</v>
      </c>
      <c r="BL443" s="17" t="s">
        <v>363</v>
      </c>
      <c r="BM443" s="248" t="s">
        <v>1648</v>
      </c>
    </row>
    <row r="444" spans="2:63" s="10" customFormat="1" ht="22.8" customHeight="1">
      <c r="B444" s="207"/>
      <c r="C444" s="208"/>
      <c r="D444" s="209" t="s">
        <v>82</v>
      </c>
      <c r="E444" s="235" t="s">
        <v>1120</v>
      </c>
      <c r="F444" s="235" t="s">
        <v>1121</v>
      </c>
      <c r="G444" s="208"/>
      <c r="H444" s="208"/>
      <c r="I444" s="211"/>
      <c r="J444" s="236">
        <f>BK444</f>
        <v>0</v>
      </c>
      <c r="K444" s="208"/>
      <c r="L444" s="213"/>
      <c r="M444" s="231"/>
      <c r="N444" s="232"/>
      <c r="O444" s="232"/>
      <c r="P444" s="233">
        <f>SUM(P445:P498)</f>
        <v>0</v>
      </c>
      <c r="Q444" s="232"/>
      <c r="R444" s="233">
        <f>SUM(R445:R498)</f>
        <v>20.533685509999998</v>
      </c>
      <c r="S444" s="232"/>
      <c r="T444" s="234">
        <f>SUM(T445:T498)</f>
        <v>0</v>
      </c>
      <c r="AR444" s="218" t="s">
        <v>92</v>
      </c>
      <c r="AT444" s="219" t="s">
        <v>82</v>
      </c>
      <c r="AU444" s="219" t="s">
        <v>37</v>
      </c>
      <c r="AY444" s="218" t="s">
        <v>147</v>
      </c>
      <c r="BK444" s="220">
        <f>SUM(BK445:BK498)</f>
        <v>0</v>
      </c>
    </row>
    <row r="445" spans="2:65" s="1" customFormat="1" ht="14.4" customHeight="1">
      <c r="B445" s="38"/>
      <c r="C445" s="237" t="s">
        <v>834</v>
      </c>
      <c r="D445" s="237" t="s">
        <v>263</v>
      </c>
      <c r="E445" s="238" t="s">
        <v>1123</v>
      </c>
      <c r="F445" s="239" t="s">
        <v>1124</v>
      </c>
      <c r="G445" s="240" t="s">
        <v>266</v>
      </c>
      <c r="H445" s="241">
        <v>98.63</v>
      </c>
      <c r="I445" s="242"/>
      <c r="J445" s="243">
        <f>ROUND(I445*H445,1)</f>
        <v>0</v>
      </c>
      <c r="K445" s="239" t="s">
        <v>267</v>
      </c>
      <c r="L445" s="43"/>
      <c r="M445" s="244" t="s">
        <v>1</v>
      </c>
      <c r="N445" s="245" t="s">
        <v>48</v>
      </c>
      <c r="O445" s="86"/>
      <c r="P445" s="246">
        <f>O445*H445</f>
        <v>0</v>
      </c>
      <c r="Q445" s="246">
        <v>0</v>
      </c>
      <c r="R445" s="246">
        <f>Q445*H445</f>
        <v>0</v>
      </c>
      <c r="S445" s="246">
        <v>0</v>
      </c>
      <c r="T445" s="247">
        <f>S445*H445</f>
        <v>0</v>
      </c>
      <c r="AR445" s="248" t="s">
        <v>363</v>
      </c>
      <c r="AT445" s="248" t="s">
        <v>263</v>
      </c>
      <c r="AU445" s="248" t="s">
        <v>92</v>
      </c>
      <c r="AY445" s="17" t="s">
        <v>147</v>
      </c>
      <c r="BE445" s="249">
        <f>IF(N445="základní",J445,0)</f>
        <v>0</v>
      </c>
      <c r="BF445" s="249">
        <f>IF(N445="snížená",J445,0)</f>
        <v>0</v>
      </c>
      <c r="BG445" s="249">
        <f>IF(N445="zákl. přenesená",J445,0)</f>
        <v>0</v>
      </c>
      <c r="BH445" s="249">
        <f>IF(N445="sníž. přenesená",J445,0)</f>
        <v>0</v>
      </c>
      <c r="BI445" s="249">
        <f>IF(N445="nulová",J445,0)</f>
        <v>0</v>
      </c>
      <c r="BJ445" s="17" t="s">
        <v>37</v>
      </c>
      <c r="BK445" s="249">
        <f>ROUND(I445*H445,1)</f>
        <v>0</v>
      </c>
      <c r="BL445" s="17" t="s">
        <v>363</v>
      </c>
      <c r="BM445" s="248" t="s">
        <v>1649</v>
      </c>
    </row>
    <row r="446" spans="2:51" s="12" customFormat="1" ht="12">
      <c r="B446" s="250"/>
      <c r="C446" s="251"/>
      <c r="D446" s="252" t="s">
        <v>270</v>
      </c>
      <c r="E446" s="253" t="s">
        <v>1</v>
      </c>
      <c r="F446" s="254" t="s">
        <v>1246</v>
      </c>
      <c r="G446" s="251"/>
      <c r="H446" s="255">
        <v>98.63</v>
      </c>
      <c r="I446" s="256"/>
      <c r="J446" s="251"/>
      <c r="K446" s="251"/>
      <c r="L446" s="257"/>
      <c r="M446" s="258"/>
      <c r="N446" s="259"/>
      <c r="O446" s="259"/>
      <c r="P446" s="259"/>
      <c r="Q446" s="259"/>
      <c r="R446" s="259"/>
      <c r="S446" s="259"/>
      <c r="T446" s="260"/>
      <c r="AT446" s="261" t="s">
        <v>270</v>
      </c>
      <c r="AU446" s="261" t="s">
        <v>92</v>
      </c>
      <c r="AV446" s="12" t="s">
        <v>92</v>
      </c>
      <c r="AW446" s="12" t="s">
        <v>36</v>
      </c>
      <c r="AX446" s="12" t="s">
        <v>37</v>
      </c>
      <c r="AY446" s="261" t="s">
        <v>147</v>
      </c>
    </row>
    <row r="447" spans="2:65" s="1" customFormat="1" ht="14.4" customHeight="1">
      <c r="B447" s="38"/>
      <c r="C447" s="237" t="s">
        <v>850</v>
      </c>
      <c r="D447" s="237" t="s">
        <v>263</v>
      </c>
      <c r="E447" s="238" t="s">
        <v>1127</v>
      </c>
      <c r="F447" s="239" t="s">
        <v>1128</v>
      </c>
      <c r="G447" s="240" t="s">
        <v>266</v>
      </c>
      <c r="H447" s="241">
        <v>246.177</v>
      </c>
      <c r="I447" s="242"/>
      <c r="J447" s="243">
        <f>ROUND(I447*H447,1)</f>
        <v>0</v>
      </c>
      <c r="K447" s="239" t="s">
        <v>267</v>
      </c>
      <c r="L447" s="43"/>
      <c r="M447" s="244" t="s">
        <v>1</v>
      </c>
      <c r="N447" s="245" t="s">
        <v>48</v>
      </c>
      <c r="O447" s="86"/>
      <c r="P447" s="246">
        <f>O447*H447</f>
        <v>0</v>
      </c>
      <c r="Q447" s="246">
        <v>0.0003</v>
      </c>
      <c r="R447" s="246">
        <f>Q447*H447</f>
        <v>0.07385309999999999</v>
      </c>
      <c r="S447" s="246">
        <v>0</v>
      </c>
      <c r="T447" s="247">
        <f>S447*H447</f>
        <v>0</v>
      </c>
      <c r="AR447" s="248" t="s">
        <v>363</v>
      </c>
      <c r="AT447" s="248" t="s">
        <v>263</v>
      </c>
      <c r="AU447" s="248" t="s">
        <v>92</v>
      </c>
      <c r="AY447" s="17" t="s">
        <v>147</v>
      </c>
      <c r="BE447" s="249">
        <f>IF(N447="základní",J447,0)</f>
        <v>0</v>
      </c>
      <c r="BF447" s="249">
        <f>IF(N447="snížená",J447,0)</f>
        <v>0</v>
      </c>
      <c r="BG447" s="249">
        <f>IF(N447="zákl. přenesená",J447,0)</f>
        <v>0</v>
      </c>
      <c r="BH447" s="249">
        <f>IF(N447="sníž. přenesená",J447,0)</f>
        <v>0</v>
      </c>
      <c r="BI447" s="249">
        <f>IF(N447="nulová",J447,0)</f>
        <v>0</v>
      </c>
      <c r="BJ447" s="17" t="s">
        <v>37</v>
      </c>
      <c r="BK447" s="249">
        <f>ROUND(I447*H447,1)</f>
        <v>0</v>
      </c>
      <c r="BL447" s="17" t="s">
        <v>363</v>
      </c>
      <c r="BM447" s="248" t="s">
        <v>1650</v>
      </c>
    </row>
    <row r="448" spans="2:51" s="12" customFormat="1" ht="12">
      <c r="B448" s="250"/>
      <c r="C448" s="251"/>
      <c r="D448" s="252" t="s">
        <v>270</v>
      </c>
      <c r="E448" s="253" t="s">
        <v>1</v>
      </c>
      <c r="F448" s="254" t="s">
        <v>1651</v>
      </c>
      <c r="G448" s="251"/>
      <c r="H448" s="255">
        <v>105.097</v>
      </c>
      <c r="I448" s="256"/>
      <c r="J448" s="251"/>
      <c r="K448" s="251"/>
      <c r="L448" s="257"/>
      <c r="M448" s="258"/>
      <c r="N448" s="259"/>
      <c r="O448" s="259"/>
      <c r="P448" s="259"/>
      <c r="Q448" s="259"/>
      <c r="R448" s="259"/>
      <c r="S448" s="259"/>
      <c r="T448" s="260"/>
      <c r="AT448" s="261" t="s">
        <v>270</v>
      </c>
      <c r="AU448" s="261" t="s">
        <v>92</v>
      </c>
      <c r="AV448" s="12" t="s">
        <v>92</v>
      </c>
      <c r="AW448" s="12" t="s">
        <v>36</v>
      </c>
      <c r="AX448" s="12" t="s">
        <v>83</v>
      </c>
      <c r="AY448" s="261" t="s">
        <v>147</v>
      </c>
    </row>
    <row r="449" spans="2:51" s="12" customFormat="1" ht="12">
      <c r="B449" s="250"/>
      <c r="C449" s="251"/>
      <c r="D449" s="252" t="s">
        <v>270</v>
      </c>
      <c r="E449" s="253" t="s">
        <v>1</v>
      </c>
      <c r="F449" s="254" t="s">
        <v>1652</v>
      </c>
      <c r="G449" s="251"/>
      <c r="H449" s="255">
        <v>141.08</v>
      </c>
      <c r="I449" s="256"/>
      <c r="J449" s="251"/>
      <c r="K449" s="251"/>
      <c r="L449" s="257"/>
      <c r="M449" s="258"/>
      <c r="N449" s="259"/>
      <c r="O449" s="259"/>
      <c r="P449" s="259"/>
      <c r="Q449" s="259"/>
      <c r="R449" s="259"/>
      <c r="S449" s="259"/>
      <c r="T449" s="260"/>
      <c r="AT449" s="261" t="s">
        <v>270</v>
      </c>
      <c r="AU449" s="261" t="s">
        <v>92</v>
      </c>
      <c r="AV449" s="12" t="s">
        <v>92</v>
      </c>
      <c r="AW449" s="12" t="s">
        <v>36</v>
      </c>
      <c r="AX449" s="12" t="s">
        <v>83</v>
      </c>
      <c r="AY449" s="261" t="s">
        <v>147</v>
      </c>
    </row>
    <row r="450" spans="2:51" s="13" customFormat="1" ht="12">
      <c r="B450" s="262"/>
      <c r="C450" s="263"/>
      <c r="D450" s="252" t="s">
        <v>270</v>
      </c>
      <c r="E450" s="264" t="s">
        <v>1</v>
      </c>
      <c r="F450" s="265" t="s">
        <v>272</v>
      </c>
      <c r="G450" s="263"/>
      <c r="H450" s="266">
        <v>246.177</v>
      </c>
      <c r="I450" s="267"/>
      <c r="J450" s="263"/>
      <c r="K450" s="263"/>
      <c r="L450" s="268"/>
      <c r="M450" s="269"/>
      <c r="N450" s="270"/>
      <c r="O450" s="270"/>
      <c r="P450" s="270"/>
      <c r="Q450" s="270"/>
      <c r="R450" s="270"/>
      <c r="S450" s="270"/>
      <c r="T450" s="271"/>
      <c r="AT450" s="272" t="s">
        <v>270</v>
      </c>
      <c r="AU450" s="272" t="s">
        <v>92</v>
      </c>
      <c r="AV450" s="13" t="s">
        <v>268</v>
      </c>
      <c r="AW450" s="13" t="s">
        <v>36</v>
      </c>
      <c r="AX450" s="13" t="s">
        <v>37</v>
      </c>
      <c r="AY450" s="272" t="s">
        <v>147</v>
      </c>
    </row>
    <row r="451" spans="2:65" s="1" customFormat="1" ht="21.6" customHeight="1">
      <c r="B451" s="38"/>
      <c r="C451" s="237" t="s">
        <v>853</v>
      </c>
      <c r="D451" s="237" t="s">
        <v>263</v>
      </c>
      <c r="E451" s="238" t="s">
        <v>1653</v>
      </c>
      <c r="F451" s="239" t="s">
        <v>1654</v>
      </c>
      <c r="G451" s="240" t="s">
        <v>266</v>
      </c>
      <c r="H451" s="241">
        <v>98.63</v>
      </c>
      <c r="I451" s="242"/>
      <c r="J451" s="243">
        <f>ROUND(I451*H451,1)</f>
        <v>0</v>
      </c>
      <c r="K451" s="239" t="s">
        <v>267</v>
      </c>
      <c r="L451" s="43"/>
      <c r="M451" s="244" t="s">
        <v>1</v>
      </c>
      <c r="N451" s="245" t="s">
        <v>48</v>
      </c>
      <c r="O451" s="86"/>
      <c r="P451" s="246">
        <f>O451*H451</f>
        <v>0</v>
      </c>
      <c r="Q451" s="246">
        <v>0.00455</v>
      </c>
      <c r="R451" s="246">
        <f>Q451*H451</f>
        <v>0.4487665</v>
      </c>
      <c r="S451" s="246">
        <v>0</v>
      </c>
      <c r="T451" s="247">
        <f>S451*H451</f>
        <v>0</v>
      </c>
      <c r="AR451" s="248" t="s">
        <v>363</v>
      </c>
      <c r="AT451" s="248" t="s">
        <v>263</v>
      </c>
      <c r="AU451" s="248" t="s">
        <v>92</v>
      </c>
      <c r="AY451" s="17" t="s">
        <v>147</v>
      </c>
      <c r="BE451" s="249">
        <f>IF(N451="základní",J451,0)</f>
        <v>0</v>
      </c>
      <c r="BF451" s="249">
        <f>IF(N451="snížená",J451,0)</f>
        <v>0</v>
      </c>
      <c r="BG451" s="249">
        <f>IF(N451="zákl. přenesená",J451,0)</f>
        <v>0</v>
      </c>
      <c r="BH451" s="249">
        <f>IF(N451="sníž. přenesená",J451,0)</f>
        <v>0</v>
      </c>
      <c r="BI451" s="249">
        <f>IF(N451="nulová",J451,0)</f>
        <v>0</v>
      </c>
      <c r="BJ451" s="17" t="s">
        <v>37</v>
      </c>
      <c r="BK451" s="249">
        <f>ROUND(I451*H451,1)</f>
        <v>0</v>
      </c>
      <c r="BL451" s="17" t="s">
        <v>363</v>
      </c>
      <c r="BM451" s="248" t="s">
        <v>1655</v>
      </c>
    </row>
    <row r="452" spans="2:51" s="12" customFormat="1" ht="12">
      <c r="B452" s="250"/>
      <c r="C452" s="251"/>
      <c r="D452" s="252" t="s">
        <v>270</v>
      </c>
      <c r="E452" s="253" t="s">
        <v>1</v>
      </c>
      <c r="F452" s="254" t="s">
        <v>1656</v>
      </c>
      <c r="G452" s="251"/>
      <c r="H452" s="255">
        <v>98.63</v>
      </c>
      <c r="I452" s="256"/>
      <c r="J452" s="251"/>
      <c r="K452" s="251"/>
      <c r="L452" s="257"/>
      <c r="M452" s="258"/>
      <c r="N452" s="259"/>
      <c r="O452" s="259"/>
      <c r="P452" s="259"/>
      <c r="Q452" s="259"/>
      <c r="R452" s="259"/>
      <c r="S452" s="259"/>
      <c r="T452" s="260"/>
      <c r="AT452" s="261" t="s">
        <v>270</v>
      </c>
      <c r="AU452" s="261" t="s">
        <v>92</v>
      </c>
      <c r="AV452" s="12" t="s">
        <v>92</v>
      </c>
      <c r="AW452" s="12" t="s">
        <v>36</v>
      </c>
      <c r="AX452" s="12" t="s">
        <v>37</v>
      </c>
      <c r="AY452" s="261" t="s">
        <v>147</v>
      </c>
    </row>
    <row r="453" spans="2:65" s="1" customFormat="1" ht="21.6" customHeight="1">
      <c r="B453" s="38"/>
      <c r="C453" s="237" t="s">
        <v>860</v>
      </c>
      <c r="D453" s="237" t="s">
        <v>263</v>
      </c>
      <c r="E453" s="238" t="s">
        <v>1132</v>
      </c>
      <c r="F453" s="239" t="s">
        <v>1133</v>
      </c>
      <c r="G453" s="240" t="s">
        <v>266</v>
      </c>
      <c r="H453" s="241">
        <v>141.08</v>
      </c>
      <c r="I453" s="242"/>
      <c r="J453" s="243">
        <f>ROUND(I453*H453,1)</f>
        <v>0</v>
      </c>
      <c r="K453" s="239" t="s">
        <v>267</v>
      </c>
      <c r="L453" s="43"/>
      <c r="M453" s="244" t="s">
        <v>1</v>
      </c>
      <c r="N453" s="245" t="s">
        <v>48</v>
      </c>
      <c r="O453" s="86"/>
      <c r="P453" s="246">
        <f>O453*H453</f>
        <v>0</v>
      </c>
      <c r="Q453" s="246">
        <v>0.00758</v>
      </c>
      <c r="R453" s="246">
        <f>Q453*H453</f>
        <v>1.0693864000000002</v>
      </c>
      <c r="S453" s="246">
        <v>0</v>
      </c>
      <c r="T453" s="247">
        <f>S453*H453</f>
        <v>0</v>
      </c>
      <c r="AR453" s="248" t="s">
        <v>363</v>
      </c>
      <c r="AT453" s="248" t="s">
        <v>263</v>
      </c>
      <c r="AU453" s="248" t="s">
        <v>92</v>
      </c>
      <c r="AY453" s="17" t="s">
        <v>147</v>
      </c>
      <c r="BE453" s="249">
        <f>IF(N453="základní",J453,0)</f>
        <v>0</v>
      </c>
      <c r="BF453" s="249">
        <f>IF(N453="snížená",J453,0)</f>
        <v>0</v>
      </c>
      <c r="BG453" s="249">
        <f>IF(N453="zákl. přenesená",J453,0)</f>
        <v>0</v>
      </c>
      <c r="BH453" s="249">
        <f>IF(N453="sníž. přenesená",J453,0)</f>
        <v>0</v>
      </c>
      <c r="BI453" s="249">
        <f>IF(N453="nulová",J453,0)</f>
        <v>0</v>
      </c>
      <c r="BJ453" s="17" t="s">
        <v>37</v>
      </c>
      <c r="BK453" s="249">
        <f>ROUND(I453*H453,1)</f>
        <v>0</v>
      </c>
      <c r="BL453" s="17" t="s">
        <v>363</v>
      </c>
      <c r="BM453" s="248" t="s">
        <v>1657</v>
      </c>
    </row>
    <row r="454" spans="2:51" s="14" customFormat="1" ht="12">
      <c r="B454" s="273"/>
      <c r="C454" s="274"/>
      <c r="D454" s="252" t="s">
        <v>270</v>
      </c>
      <c r="E454" s="275" t="s">
        <v>1</v>
      </c>
      <c r="F454" s="276" t="s">
        <v>1658</v>
      </c>
      <c r="G454" s="274"/>
      <c r="H454" s="275" t="s">
        <v>1</v>
      </c>
      <c r="I454" s="277"/>
      <c r="J454" s="274"/>
      <c r="K454" s="274"/>
      <c r="L454" s="278"/>
      <c r="M454" s="279"/>
      <c r="N454" s="280"/>
      <c r="O454" s="280"/>
      <c r="P454" s="280"/>
      <c r="Q454" s="280"/>
      <c r="R454" s="280"/>
      <c r="S454" s="280"/>
      <c r="T454" s="281"/>
      <c r="AT454" s="282" t="s">
        <v>270</v>
      </c>
      <c r="AU454" s="282" t="s">
        <v>92</v>
      </c>
      <c r="AV454" s="14" t="s">
        <v>37</v>
      </c>
      <c r="AW454" s="14" t="s">
        <v>36</v>
      </c>
      <c r="AX454" s="14" t="s">
        <v>83</v>
      </c>
      <c r="AY454" s="282" t="s">
        <v>147</v>
      </c>
    </row>
    <row r="455" spans="2:51" s="12" customFormat="1" ht="12">
      <c r="B455" s="250"/>
      <c r="C455" s="251"/>
      <c r="D455" s="252" t="s">
        <v>270</v>
      </c>
      <c r="E455" s="253" t="s">
        <v>1</v>
      </c>
      <c r="F455" s="254" t="s">
        <v>1659</v>
      </c>
      <c r="G455" s="251"/>
      <c r="H455" s="255">
        <v>141.08</v>
      </c>
      <c r="I455" s="256"/>
      <c r="J455" s="251"/>
      <c r="K455" s="251"/>
      <c r="L455" s="257"/>
      <c r="M455" s="258"/>
      <c r="N455" s="259"/>
      <c r="O455" s="259"/>
      <c r="P455" s="259"/>
      <c r="Q455" s="259"/>
      <c r="R455" s="259"/>
      <c r="S455" s="259"/>
      <c r="T455" s="260"/>
      <c r="AT455" s="261" t="s">
        <v>270</v>
      </c>
      <c r="AU455" s="261" t="s">
        <v>92</v>
      </c>
      <c r="AV455" s="12" t="s">
        <v>92</v>
      </c>
      <c r="AW455" s="12" t="s">
        <v>36</v>
      </c>
      <c r="AX455" s="12" t="s">
        <v>37</v>
      </c>
      <c r="AY455" s="261" t="s">
        <v>147</v>
      </c>
    </row>
    <row r="456" spans="2:65" s="1" customFormat="1" ht="21.6" customHeight="1">
      <c r="B456" s="38"/>
      <c r="C456" s="237" t="s">
        <v>866</v>
      </c>
      <c r="D456" s="237" t="s">
        <v>263</v>
      </c>
      <c r="E456" s="238" t="s">
        <v>1660</v>
      </c>
      <c r="F456" s="239" t="s">
        <v>1661</v>
      </c>
      <c r="G456" s="240" t="s">
        <v>421</v>
      </c>
      <c r="H456" s="241">
        <v>86.22</v>
      </c>
      <c r="I456" s="242"/>
      <c r="J456" s="243">
        <f>ROUND(I456*H456,1)</f>
        <v>0</v>
      </c>
      <c r="K456" s="239" t="s">
        <v>267</v>
      </c>
      <c r="L456" s="43"/>
      <c r="M456" s="244" t="s">
        <v>1</v>
      </c>
      <c r="N456" s="245" t="s">
        <v>48</v>
      </c>
      <c r="O456" s="86"/>
      <c r="P456" s="246">
        <f>O456*H456</f>
        <v>0</v>
      </c>
      <c r="Q456" s="246">
        <v>0.00043</v>
      </c>
      <c r="R456" s="246">
        <f>Q456*H456</f>
        <v>0.0370746</v>
      </c>
      <c r="S456" s="246">
        <v>0</v>
      </c>
      <c r="T456" s="247">
        <f>S456*H456</f>
        <v>0</v>
      </c>
      <c r="AR456" s="248" t="s">
        <v>363</v>
      </c>
      <c r="AT456" s="248" t="s">
        <v>263</v>
      </c>
      <c r="AU456" s="248" t="s">
        <v>92</v>
      </c>
      <c r="AY456" s="17" t="s">
        <v>147</v>
      </c>
      <c r="BE456" s="249">
        <f>IF(N456="základní",J456,0)</f>
        <v>0</v>
      </c>
      <c r="BF456" s="249">
        <f>IF(N456="snížená",J456,0)</f>
        <v>0</v>
      </c>
      <c r="BG456" s="249">
        <f>IF(N456="zákl. přenesená",J456,0)</f>
        <v>0</v>
      </c>
      <c r="BH456" s="249">
        <f>IF(N456="sníž. přenesená",J456,0)</f>
        <v>0</v>
      </c>
      <c r="BI456" s="249">
        <f>IF(N456="nulová",J456,0)</f>
        <v>0</v>
      </c>
      <c r="BJ456" s="17" t="s">
        <v>37</v>
      </c>
      <c r="BK456" s="249">
        <f>ROUND(I456*H456,1)</f>
        <v>0</v>
      </c>
      <c r="BL456" s="17" t="s">
        <v>363</v>
      </c>
      <c r="BM456" s="248" t="s">
        <v>1662</v>
      </c>
    </row>
    <row r="457" spans="2:51" s="12" customFormat="1" ht="12">
      <c r="B457" s="250"/>
      <c r="C457" s="251"/>
      <c r="D457" s="252" t="s">
        <v>270</v>
      </c>
      <c r="E457" s="253" t="s">
        <v>1272</v>
      </c>
      <c r="F457" s="254" t="s">
        <v>1663</v>
      </c>
      <c r="G457" s="251"/>
      <c r="H457" s="255">
        <v>86.22</v>
      </c>
      <c r="I457" s="256"/>
      <c r="J457" s="251"/>
      <c r="K457" s="251"/>
      <c r="L457" s="257"/>
      <c r="M457" s="258"/>
      <c r="N457" s="259"/>
      <c r="O457" s="259"/>
      <c r="P457" s="259"/>
      <c r="Q457" s="259"/>
      <c r="R457" s="259"/>
      <c r="S457" s="259"/>
      <c r="T457" s="260"/>
      <c r="AT457" s="261" t="s">
        <v>270</v>
      </c>
      <c r="AU457" s="261" t="s">
        <v>92</v>
      </c>
      <c r="AV457" s="12" t="s">
        <v>92</v>
      </c>
      <c r="AW457" s="12" t="s">
        <v>36</v>
      </c>
      <c r="AX457" s="12" t="s">
        <v>37</v>
      </c>
      <c r="AY457" s="261" t="s">
        <v>147</v>
      </c>
    </row>
    <row r="458" spans="2:65" s="1" customFormat="1" ht="21.6" customHeight="1">
      <c r="B458" s="38"/>
      <c r="C458" s="294" t="s">
        <v>871</v>
      </c>
      <c r="D458" s="294" t="s">
        <v>473</v>
      </c>
      <c r="E458" s="295" t="s">
        <v>1664</v>
      </c>
      <c r="F458" s="296" t="s">
        <v>1665</v>
      </c>
      <c r="G458" s="297" t="s">
        <v>516</v>
      </c>
      <c r="H458" s="298">
        <v>499.168</v>
      </c>
      <c r="I458" s="299"/>
      <c r="J458" s="300">
        <f>ROUND(I458*H458,1)</f>
        <v>0</v>
      </c>
      <c r="K458" s="296" t="s">
        <v>1</v>
      </c>
      <c r="L458" s="301"/>
      <c r="M458" s="302" t="s">
        <v>1</v>
      </c>
      <c r="N458" s="303" t="s">
        <v>48</v>
      </c>
      <c r="O458" s="86"/>
      <c r="P458" s="246">
        <f>O458*H458</f>
        <v>0</v>
      </c>
      <c r="Q458" s="246">
        <v>0.0006</v>
      </c>
      <c r="R458" s="246">
        <f>Q458*H458</f>
        <v>0.29950079999999996</v>
      </c>
      <c r="S458" s="246">
        <v>0</v>
      </c>
      <c r="T458" s="247">
        <f>S458*H458</f>
        <v>0</v>
      </c>
      <c r="AR458" s="248" t="s">
        <v>472</v>
      </c>
      <c r="AT458" s="248" t="s">
        <v>473</v>
      </c>
      <c r="AU458" s="248" t="s">
        <v>92</v>
      </c>
      <c r="AY458" s="17" t="s">
        <v>147</v>
      </c>
      <c r="BE458" s="249">
        <f>IF(N458="základní",J458,0)</f>
        <v>0</v>
      </c>
      <c r="BF458" s="249">
        <f>IF(N458="snížená",J458,0)</f>
        <v>0</v>
      </c>
      <c r="BG458" s="249">
        <f>IF(N458="zákl. přenesená",J458,0)</f>
        <v>0</v>
      </c>
      <c r="BH458" s="249">
        <f>IF(N458="sníž. přenesená",J458,0)</f>
        <v>0</v>
      </c>
      <c r="BI458" s="249">
        <f>IF(N458="nulová",J458,0)</f>
        <v>0</v>
      </c>
      <c r="BJ458" s="17" t="s">
        <v>37</v>
      </c>
      <c r="BK458" s="249">
        <f>ROUND(I458*H458,1)</f>
        <v>0</v>
      </c>
      <c r="BL458" s="17" t="s">
        <v>363</v>
      </c>
      <c r="BM458" s="248" t="s">
        <v>1666</v>
      </c>
    </row>
    <row r="459" spans="2:51" s="14" customFormat="1" ht="12">
      <c r="B459" s="273"/>
      <c r="C459" s="274"/>
      <c r="D459" s="252" t="s">
        <v>270</v>
      </c>
      <c r="E459" s="275" t="s">
        <v>1</v>
      </c>
      <c r="F459" s="276" t="s">
        <v>1667</v>
      </c>
      <c r="G459" s="274"/>
      <c r="H459" s="275" t="s">
        <v>1</v>
      </c>
      <c r="I459" s="277"/>
      <c r="J459" s="274"/>
      <c r="K459" s="274"/>
      <c r="L459" s="278"/>
      <c r="M459" s="279"/>
      <c r="N459" s="280"/>
      <c r="O459" s="280"/>
      <c r="P459" s="280"/>
      <c r="Q459" s="280"/>
      <c r="R459" s="280"/>
      <c r="S459" s="280"/>
      <c r="T459" s="281"/>
      <c r="AT459" s="282" t="s">
        <v>270</v>
      </c>
      <c r="AU459" s="282" t="s">
        <v>92</v>
      </c>
      <c r="AV459" s="14" t="s">
        <v>37</v>
      </c>
      <c r="AW459" s="14" t="s">
        <v>36</v>
      </c>
      <c r="AX459" s="14" t="s">
        <v>83</v>
      </c>
      <c r="AY459" s="282" t="s">
        <v>147</v>
      </c>
    </row>
    <row r="460" spans="2:51" s="14" customFormat="1" ht="12">
      <c r="B460" s="273"/>
      <c r="C460" s="274"/>
      <c r="D460" s="252" t="s">
        <v>270</v>
      </c>
      <c r="E460" s="275" t="s">
        <v>1</v>
      </c>
      <c r="F460" s="276" t="s">
        <v>1668</v>
      </c>
      <c r="G460" s="274"/>
      <c r="H460" s="275" t="s">
        <v>1</v>
      </c>
      <c r="I460" s="277"/>
      <c r="J460" s="274"/>
      <c r="K460" s="274"/>
      <c r="L460" s="278"/>
      <c r="M460" s="279"/>
      <c r="N460" s="280"/>
      <c r="O460" s="280"/>
      <c r="P460" s="280"/>
      <c r="Q460" s="280"/>
      <c r="R460" s="280"/>
      <c r="S460" s="280"/>
      <c r="T460" s="281"/>
      <c r="AT460" s="282" t="s">
        <v>270</v>
      </c>
      <c r="AU460" s="282" t="s">
        <v>92</v>
      </c>
      <c r="AV460" s="14" t="s">
        <v>37</v>
      </c>
      <c r="AW460" s="14" t="s">
        <v>36</v>
      </c>
      <c r="AX460" s="14" t="s">
        <v>83</v>
      </c>
      <c r="AY460" s="282" t="s">
        <v>147</v>
      </c>
    </row>
    <row r="461" spans="2:51" s="14" customFormat="1" ht="12">
      <c r="B461" s="273"/>
      <c r="C461" s="274"/>
      <c r="D461" s="252" t="s">
        <v>270</v>
      </c>
      <c r="E461" s="275" t="s">
        <v>1</v>
      </c>
      <c r="F461" s="276" t="s">
        <v>1669</v>
      </c>
      <c r="G461" s="274"/>
      <c r="H461" s="275" t="s">
        <v>1</v>
      </c>
      <c r="I461" s="277"/>
      <c r="J461" s="274"/>
      <c r="K461" s="274"/>
      <c r="L461" s="278"/>
      <c r="M461" s="279"/>
      <c r="N461" s="280"/>
      <c r="O461" s="280"/>
      <c r="P461" s="280"/>
      <c r="Q461" s="280"/>
      <c r="R461" s="280"/>
      <c r="S461" s="280"/>
      <c r="T461" s="281"/>
      <c r="AT461" s="282" t="s">
        <v>270</v>
      </c>
      <c r="AU461" s="282" t="s">
        <v>92</v>
      </c>
      <c r="AV461" s="14" t="s">
        <v>37</v>
      </c>
      <c r="AW461" s="14" t="s">
        <v>36</v>
      </c>
      <c r="AX461" s="14" t="s">
        <v>83</v>
      </c>
      <c r="AY461" s="282" t="s">
        <v>147</v>
      </c>
    </row>
    <row r="462" spans="2:51" s="14" customFormat="1" ht="12">
      <c r="B462" s="273"/>
      <c r="C462" s="274"/>
      <c r="D462" s="252" t="s">
        <v>270</v>
      </c>
      <c r="E462" s="275" t="s">
        <v>1</v>
      </c>
      <c r="F462" s="276" t="s">
        <v>1670</v>
      </c>
      <c r="G462" s="274"/>
      <c r="H462" s="275" t="s">
        <v>1</v>
      </c>
      <c r="I462" s="277"/>
      <c r="J462" s="274"/>
      <c r="K462" s="274"/>
      <c r="L462" s="278"/>
      <c r="M462" s="279"/>
      <c r="N462" s="280"/>
      <c r="O462" s="280"/>
      <c r="P462" s="280"/>
      <c r="Q462" s="280"/>
      <c r="R462" s="280"/>
      <c r="S462" s="280"/>
      <c r="T462" s="281"/>
      <c r="AT462" s="282" t="s">
        <v>270</v>
      </c>
      <c r="AU462" s="282" t="s">
        <v>92</v>
      </c>
      <c r="AV462" s="14" t="s">
        <v>37</v>
      </c>
      <c r="AW462" s="14" t="s">
        <v>36</v>
      </c>
      <c r="AX462" s="14" t="s">
        <v>83</v>
      </c>
      <c r="AY462" s="282" t="s">
        <v>147</v>
      </c>
    </row>
    <row r="463" spans="2:51" s="14" customFormat="1" ht="12">
      <c r="B463" s="273"/>
      <c r="C463" s="274"/>
      <c r="D463" s="252" t="s">
        <v>270</v>
      </c>
      <c r="E463" s="275" t="s">
        <v>1</v>
      </c>
      <c r="F463" s="276" t="s">
        <v>1671</v>
      </c>
      <c r="G463" s="274"/>
      <c r="H463" s="275" t="s">
        <v>1</v>
      </c>
      <c r="I463" s="277"/>
      <c r="J463" s="274"/>
      <c r="K463" s="274"/>
      <c r="L463" s="278"/>
      <c r="M463" s="279"/>
      <c r="N463" s="280"/>
      <c r="O463" s="280"/>
      <c r="P463" s="280"/>
      <c r="Q463" s="280"/>
      <c r="R463" s="280"/>
      <c r="S463" s="280"/>
      <c r="T463" s="281"/>
      <c r="AT463" s="282" t="s">
        <v>270</v>
      </c>
      <c r="AU463" s="282" t="s">
        <v>92</v>
      </c>
      <c r="AV463" s="14" t="s">
        <v>37</v>
      </c>
      <c r="AW463" s="14" t="s">
        <v>36</v>
      </c>
      <c r="AX463" s="14" t="s">
        <v>83</v>
      </c>
      <c r="AY463" s="282" t="s">
        <v>147</v>
      </c>
    </row>
    <row r="464" spans="2:51" s="12" customFormat="1" ht="12">
      <c r="B464" s="250"/>
      <c r="C464" s="251"/>
      <c r="D464" s="252" t="s">
        <v>270</v>
      </c>
      <c r="E464" s="253" t="s">
        <v>1</v>
      </c>
      <c r="F464" s="254" t="s">
        <v>1672</v>
      </c>
      <c r="G464" s="251"/>
      <c r="H464" s="255">
        <v>499.168</v>
      </c>
      <c r="I464" s="256"/>
      <c r="J464" s="251"/>
      <c r="K464" s="251"/>
      <c r="L464" s="257"/>
      <c r="M464" s="258"/>
      <c r="N464" s="259"/>
      <c r="O464" s="259"/>
      <c r="P464" s="259"/>
      <c r="Q464" s="259"/>
      <c r="R464" s="259"/>
      <c r="S464" s="259"/>
      <c r="T464" s="260"/>
      <c r="AT464" s="261" t="s">
        <v>270</v>
      </c>
      <c r="AU464" s="261" t="s">
        <v>92</v>
      </c>
      <c r="AV464" s="12" t="s">
        <v>92</v>
      </c>
      <c r="AW464" s="12" t="s">
        <v>36</v>
      </c>
      <c r="AX464" s="12" t="s">
        <v>37</v>
      </c>
      <c r="AY464" s="261" t="s">
        <v>147</v>
      </c>
    </row>
    <row r="465" spans="2:65" s="1" customFormat="1" ht="21.6" customHeight="1">
      <c r="B465" s="38"/>
      <c r="C465" s="237" t="s">
        <v>880</v>
      </c>
      <c r="D465" s="237" t="s">
        <v>263</v>
      </c>
      <c r="E465" s="238" t="s">
        <v>1673</v>
      </c>
      <c r="F465" s="239" t="s">
        <v>1674</v>
      </c>
      <c r="G465" s="240" t="s">
        <v>266</v>
      </c>
      <c r="H465" s="241">
        <v>98.63</v>
      </c>
      <c r="I465" s="242"/>
      <c r="J465" s="243">
        <f>ROUND(I465*H465,1)</f>
        <v>0</v>
      </c>
      <c r="K465" s="239" t="s">
        <v>267</v>
      </c>
      <c r="L465" s="43"/>
      <c r="M465" s="244" t="s">
        <v>1</v>
      </c>
      <c r="N465" s="245" t="s">
        <v>48</v>
      </c>
      <c r="O465" s="86"/>
      <c r="P465" s="246">
        <f>O465*H465</f>
        <v>0</v>
      </c>
      <c r="Q465" s="246">
        <v>0.00818</v>
      </c>
      <c r="R465" s="246">
        <f>Q465*H465</f>
        <v>0.8067934</v>
      </c>
      <c r="S465" s="246">
        <v>0</v>
      </c>
      <c r="T465" s="247">
        <f>S465*H465</f>
        <v>0</v>
      </c>
      <c r="AR465" s="248" t="s">
        <v>363</v>
      </c>
      <c r="AT465" s="248" t="s">
        <v>263</v>
      </c>
      <c r="AU465" s="248" t="s">
        <v>92</v>
      </c>
      <c r="AY465" s="17" t="s">
        <v>147</v>
      </c>
      <c r="BE465" s="249">
        <f>IF(N465="základní",J465,0)</f>
        <v>0</v>
      </c>
      <c r="BF465" s="249">
        <f>IF(N465="snížená",J465,0)</f>
        <v>0</v>
      </c>
      <c r="BG465" s="249">
        <f>IF(N465="zákl. přenesená",J465,0)</f>
        <v>0</v>
      </c>
      <c r="BH465" s="249">
        <f>IF(N465="sníž. přenesená",J465,0)</f>
        <v>0</v>
      </c>
      <c r="BI465" s="249">
        <f>IF(N465="nulová",J465,0)</f>
        <v>0</v>
      </c>
      <c r="BJ465" s="17" t="s">
        <v>37</v>
      </c>
      <c r="BK465" s="249">
        <f>ROUND(I465*H465,1)</f>
        <v>0</v>
      </c>
      <c r="BL465" s="17" t="s">
        <v>363</v>
      </c>
      <c r="BM465" s="248" t="s">
        <v>1675</v>
      </c>
    </row>
    <row r="466" spans="2:51" s="14" customFormat="1" ht="12">
      <c r="B466" s="273"/>
      <c r="C466" s="274"/>
      <c r="D466" s="252" t="s">
        <v>270</v>
      </c>
      <c r="E466" s="275" t="s">
        <v>1</v>
      </c>
      <c r="F466" s="276" t="s">
        <v>1676</v>
      </c>
      <c r="G466" s="274"/>
      <c r="H466" s="275" t="s">
        <v>1</v>
      </c>
      <c r="I466" s="277"/>
      <c r="J466" s="274"/>
      <c r="K466" s="274"/>
      <c r="L466" s="278"/>
      <c r="M466" s="279"/>
      <c r="N466" s="280"/>
      <c r="O466" s="280"/>
      <c r="P466" s="280"/>
      <c r="Q466" s="280"/>
      <c r="R466" s="280"/>
      <c r="S466" s="280"/>
      <c r="T466" s="281"/>
      <c r="AT466" s="282" t="s">
        <v>270</v>
      </c>
      <c r="AU466" s="282" t="s">
        <v>92</v>
      </c>
      <c r="AV466" s="14" t="s">
        <v>37</v>
      </c>
      <c r="AW466" s="14" t="s">
        <v>36</v>
      </c>
      <c r="AX466" s="14" t="s">
        <v>83</v>
      </c>
      <c r="AY466" s="282" t="s">
        <v>147</v>
      </c>
    </row>
    <row r="467" spans="2:51" s="12" customFormat="1" ht="12">
      <c r="B467" s="250"/>
      <c r="C467" s="251"/>
      <c r="D467" s="252" t="s">
        <v>270</v>
      </c>
      <c r="E467" s="253" t="s">
        <v>1</v>
      </c>
      <c r="F467" s="254" t="s">
        <v>1677</v>
      </c>
      <c r="G467" s="251"/>
      <c r="H467" s="255">
        <v>98.63</v>
      </c>
      <c r="I467" s="256"/>
      <c r="J467" s="251"/>
      <c r="K467" s="251"/>
      <c r="L467" s="257"/>
      <c r="M467" s="258"/>
      <c r="N467" s="259"/>
      <c r="O467" s="259"/>
      <c r="P467" s="259"/>
      <c r="Q467" s="259"/>
      <c r="R467" s="259"/>
      <c r="S467" s="259"/>
      <c r="T467" s="260"/>
      <c r="AT467" s="261" t="s">
        <v>270</v>
      </c>
      <c r="AU467" s="261" t="s">
        <v>92</v>
      </c>
      <c r="AV467" s="12" t="s">
        <v>92</v>
      </c>
      <c r="AW467" s="12" t="s">
        <v>36</v>
      </c>
      <c r="AX467" s="12" t="s">
        <v>37</v>
      </c>
      <c r="AY467" s="261" t="s">
        <v>147</v>
      </c>
    </row>
    <row r="468" spans="2:65" s="1" customFormat="1" ht="21.6" customHeight="1">
      <c r="B468" s="38"/>
      <c r="C468" s="294" t="s">
        <v>888</v>
      </c>
      <c r="D468" s="294" t="s">
        <v>473</v>
      </c>
      <c r="E468" s="295" t="s">
        <v>1678</v>
      </c>
      <c r="F468" s="296" t="s">
        <v>1679</v>
      </c>
      <c r="G468" s="297" t="s">
        <v>516</v>
      </c>
      <c r="H468" s="298">
        <v>2562.909</v>
      </c>
      <c r="I468" s="299"/>
      <c r="J468" s="300">
        <f>ROUND(I468*H468,1)</f>
        <v>0</v>
      </c>
      <c r="K468" s="296" t="s">
        <v>1</v>
      </c>
      <c r="L468" s="301"/>
      <c r="M468" s="302" t="s">
        <v>1</v>
      </c>
      <c r="N468" s="303" t="s">
        <v>48</v>
      </c>
      <c r="O468" s="86"/>
      <c r="P468" s="246">
        <f>O468*H468</f>
        <v>0</v>
      </c>
      <c r="Q468" s="246">
        <v>0.00114</v>
      </c>
      <c r="R468" s="246">
        <f>Q468*H468</f>
        <v>2.92171626</v>
      </c>
      <c r="S468" s="246">
        <v>0</v>
      </c>
      <c r="T468" s="247">
        <f>S468*H468</f>
        <v>0</v>
      </c>
      <c r="AR468" s="248" t="s">
        <v>472</v>
      </c>
      <c r="AT468" s="248" t="s">
        <v>473</v>
      </c>
      <c r="AU468" s="248" t="s">
        <v>92</v>
      </c>
      <c r="AY468" s="17" t="s">
        <v>147</v>
      </c>
      <c r="BE468" s="249">
        <f>IF(N468="základní",J468,0)</f>
        <v>0</v>
      </c>
      <c r="BF468" s="249">
        <f>IF(N468="snížená",J468,0)</f>
        <v>0</v>
      </c>
      <c r="BG468" s="249">
        <f>IF(N468="zákl. přenesená",J468,0)</f>
        <v>0</v>
      </c>
      <c r="BH468" s="249">
        <f>IF(N468="sníž. přenesená",J468,0)</f>
        <v>0</v>
      </c>
      <c r="BI468" s="249">
        <f>IF(N468="nulová",J468,0)</f>
        <v>0</v>
      </c>
      <c r="BJ468" s="17" t="s">
        <v>37</v>
      </c>
      <c r="BK468" s="249">
        <f>ROUND(I468*H468,1)</f>
        <v>0</v>
      </c>
      <c r="BL468" s="17" t="s">
        <v>363</v>
      </c>
      <c r="BM468" s="248" t="s">
        <v>1680</v>
      </c>
    </row>
    <row r="469" spans="2:51" s="14" customFormat="1" ht="12">
      <c r="B469" s="273"/>
      <c r="C469" s="274"/>
      <c r="D469" s="252" t="s">
        <v>270</v>
      </c>
      <c r="E469" s="275" t="s">
        <v>1</v>
      </c>
      <c r="F469" s="276" t="s">
        <v>1667</v>
      </c>
      <c r="G469" s="274"/>
      <c r="H469" s="275" t="s">
        <v>1</v>
      </c>
      <c r="I469" s="277"/>
      <c r="J469" s="274"/>
      <c r="K469" s="274"/>
      <c r="L469" s="278"/>
      <c r="M469" s="279"/>
      <c r="N469" s="280"/>
      <c r="O469" s="280"/>
      <c r="P469" s="280"/>
      <c r="Q469" s="280"/>
      <c r="R469" s="280"/>
      <c r="S469" s="280"/>
      <c r="T469" s="281"/>
      <c r="AT469" s="282" t="s">
        <v>270</v>
      </c>
      <c r="AU469" s="282" t="s">
        <v>92</v>
      </c>
      <c r="AV469" s="14" t="s">
        <v>37</v>
      </c>
      <c r="AW469" s="14" t="s">
        <v>36</v>
      </c>
      <c r="AX469" s="14" t="s">
        <v>83</v>
      </c>
      <c r="AY469" s="282" t="s">
        <v>147</v>
      </c>
    </row>
    <row r="470" spans="2:51" s="14" customFormat="1" ht="12">
      <c r="B470" s="273"/>
      <c r="C470" s="274"/>
      <c r="D470" s="252" t="s">
        <v>270</v>
      </c>
      <c r="E470" s="275" t="s">
        <v>1</v>
      </c>
      <c r="F470" s="276" t="s">
        <v>1668</v>
      </c>
      <c r="G470" s="274"/>
      <c r="H470" s="275" t="s">
        <v>1</v>
      </c>
      <c r="I470" s="277"/>
      <c r="J470" s="274"/>
      <c r="K470" s="274"/>
      <c r="L470" s="278"/>
      <c r="M470" s="279"/>
      <c r="N470" s="280"/>
      <c r="O470" s="280"/>
      <c r="P470" s="280"/>
      <c r="Q470" s="280"/>
      <c r="R470" s="280"/>
      <c r="S470" s="280"/>
      <c r="T470" s="281"/>
      <c r="AT470" s="282" t="s">
        <v>270</v>
      </c>
      <c r="AU470" s="282" t="s">
        <v>92</v>
      </c>
      <c r="AV470" s="14" t="s">
        <v>37</v>
      </c>
      <c r="AW470" s="14" t="s">
        <v>36</v>
      </c>
      <c r="AX470" s="14" t="s">
        <v>83</v>
      </c>
      <c r="AY470" s="282" t="s">
        <v>147</v>
      </c>
    </row>
    <row r="471" spans="2:51" s="14" customFormat="1" ht="12">
      <c r="B471" s="273"/>
      <c r="C471" s="274"/>
      <c r="D471" s="252" t="s">
        <v>270</v>
      </c>
      <c r="E471" s="275" t="s">
        <v>1</v>
      </c>
      <c r="F471" s="276" t="s">
        <v>1669</v>
      </c>
      <c r="G471" s="274"/>
      <c r="H471" s="275" t="s">
        <v>1</v>
      </c>
      <c r="I471" s="277"/>
      <c r="J471" s="274"/>
      <c r="K471" s="274"/>
      <c r="L471" s="278"/>
      <c r="M471" s="279"/>
      <c r="N471" s="280"/>
      <c r="O471" s="280"/>
      <c r="P471" s="280"/>
      <c r="Q471" s="280"/>
      <c r="R471" s="280"/>
      <c r="S471" s="280"/>
      <c r="T471" s="281"/>
      <c r="AT471" s="282" t="s">
        <v>270</v>
      </c>
      <c r="AU471" s="282" t="s">
        <v>92</v>
      </c>
      <c r="AV471" s="14" t="s">
        <v>37</v>
      </c>
      <c r="AW471" s="14" t="s">
        <v>36</v>
      </c>
      <c r="AX471" s="14" t="s">
        <v>83</v>
      </c>
      <c r="AY471" s="282" t="s">
        <v>147</v>
      </c>
    </row>
    <row r="472" spans="2:51" s="14" customFormat="1" ht="12">
      <c r="B472" s="273"/>
      <c r="C472" s="274"/>
      <c r="D472" s="252" t="s">
        <v>270</v>
      </c>
      <c r="E472" s="275" t="s">
        <v>1</v>
      </c>
      <c r="F472" s="276" t="s">
        <v>1670</v>
      </c>
      <c r="G472" s="274"/>
      <c r="H472" s="275" t="s">
        <v>1</v>
      </c>
      <c r="I472" s="277"/>
      <c r="J472" s="274"/>
      <c r="K472" s="274"/>
      <c r="L472" s="278"/>
      <c r="M472" s="279"/>
      <c r="N472" s="280"/>
      <c r="O472" s="280"/>
      <c r="P472" s="280"/>
      <c r="Q472" s="280"/>
      <c r="R472" s="280"/>
      <c r="S472" s="280"/>
      <c r="T472" s="281"/>
      <c r="AT472" s="282" t="s">
        <v>270</v>
      </c>
      <c r="AU472" s="282" t="s">
        <v>92</v>
      </c>
      <c r="AV472" s="14" t="s">
        <v>37</v>
      </c>
      <c r="AW472" s="14" t="s">
        <v>36</v>
      </c>
      <c r="AX472" s="14" t="s">
        <v>83</v>
      </c>
      <c r="AY472" s="282" t="s">
        <v>147</v>
      </c>
    </row>
    <row r="473" spans="2:51" s="14" customFormat="1" ht="12">
      <c r="B473" s="273"/>
      <c r="C473" s="274"/>
      <c r="D473" s="252" t="s">
        <v>270</v>
      </c>
      <c r="E473" s="275" t="s">
        <v>1</v>
      </c>
      <c r="F473" s="276" t="s">
        <v>1671</v>
      </c>
      <c r="G473" s="274"/>
      <c r="H473" s="275" t="s">
        <v>1</v>
      </c>
      <c r="I473" s="277"/>
      <c r="J473" s="274"/>
      <c r="K473" s="274"/>
      <c r="L473" s="278"/>
      <c r="M473" s="279"/>
      <c r="N473" s="280"/>
      <c r="O473" s="280"/>
      <c r="P473" s="280"/>
      <c r="Q473" s="280"/>
      <c r="R473" s="280"/>
      <c r="S473" s="280"/>
      <c r="T473" s="281"/>
      <c r="AT473" s="282" t="s">
        <v>270</v>
      </c>
      <c r="AU473" s="282" t="s">
        <v>92</v>
      </c>
      <c r="AV473" s="14" t="s">
        <v>37</v>
      </c>
      <c r="AW473" s="14" t="s">
        <v>36</v>
      </c>
      <c r="AX473" s="14" t="s">
        <v>83</v>
      </c>
      <c r="AY473" s="282" t="s">
        <v>147</v>
      </c>
    </row>
    <row r="474" spans="2:51" s="12" customFormat="1" ht="12">
      <c r="B474" s="250"/>
      <c r="C474" s="251"/>
      <c r="D474" s="252" t="s">
        <v>270</v>
      </c>
      <c r="E474" s="253" t="s">
        <v>1</v>
      </c>
      <c r="F474" s="254" t="s">
        <v>1681</v>
      </c>
      <c r="G474" s="251"/>
      <c r="H474" s="255">
        <v>2562.909</v>
      </c>
      <c r="I474" s="256"/>
      <c r="J474" s="251"/>
      <c r="K474" s="251"/>
      <c r="L474" s="257"/>
      <c r="M474" s="258"/>
      <c r="N474" s="259"/>
      <c r="O474" s="259"/>
      <c r="P474" s="259"/>
      <c r="Q474" s="259"/>
      <c r="R474" s="259"/>
      <c r="S474" s="259"/>
      <c r="T474" s="260"/>
      <c r="AT474" s="261" t="s">
        <v>270</v>
      </c>
      <c r="AU474" s="261" t="s">
        <v>92</v>
      </c>
      <c r="AV474" s="12" t="s">
        <v>92</v>
      </c>
      <c r="AW474" s="12" t="s">
        <v>36</v>
      </c>
      <c r="AX474" s="12" t="s">
        <v>37</v>
      </c>
      <c r="AY474" s="261" t="s">
        <v>147</v>
      </c>
    </row>
    <row r="475" spans="2:65" s="1" customFormat="1" ht="21.6" customHeight="1">
      <c r="B475" s="38"/>
      <c r="C475" s="294" t="s">
        <v>892</v>
      </c>
      <c r="D475" s="294" t="s">
        <v>473</v>
      </c>
      <c r="E475" s="295" t="s">
        <v>1682</v>
      </c>
      <c r="F475" s="296" t="s">
        <v>1683</v>
      </c>
      <c r="G475" s="297" t="s">
        <v>516</v>
      </c>
      <c r="H475" s="298">
        <v>254.737</v>
      </c>
      <c r="I475" s="299"/>
      <c r="J475" s="300">
        <f>ROUND(I475*H475,1)</f>
        <v>0</v>
      </c>
      <c r="K475" s="296" t="s">
        <v>1</v>
      </c>
      <c r="L475" s="301"/>
      <c r="M475" s="302" t="s">
        <v>1</v>
      </c>
      <c r="N475" s="303" t="s">
        <v>48</v>
      </c>
      <c r="O475" s="86"/>
      <c r="P475" s="246">
        <f>O475*H475</f>
        <v>0</v>
      </c>
      <c r="Q475" s="246">
        <v>0.00255</v>
      </c>
      <c r="R475" s="246">
        <f>Q475*H475</f>
        <v>0.64957935</v>
      </c>
      <c r="S475" s="246">
        <v>0</v>
      </c>
      <c r="T475" s="247">
        <f>S475*H475</f>
        <v>0</v>
      </c>
      <c r="AR475" s="248" t="s">
        <v>472</v>
      </c>
      <c r="AT475" s="248" t="s">
        <v>473</v>
      </c>
      <c r="AU475" s="248" t="s">
        <v>92</v>
      </c>
      <c r="AY475" s="17" t="s">
        <v>147</v>
      </c>
      <c r="BE475" s="249">
        <f>IF(N475="základní",J475,0)</f>
        <v>0</v>
      </c>
      <c r="BF475" s="249">
        <f>IF(N475="snížená",J475,0)</f>
        <v>0</v>
      </c>
      <c r="BG475" s="249">
        <f>IF(N475="zákl. přenesená",J475,0)</f>
        <v>0</v>
      </c>
      <c r="BH475" s="249">
        <f>IF(N475="sníž. přenesená",J475,0)</f>
        <v>0</v>
      </c>
      <c r="BI475" s="249">
        <f>IF(N475="nulová",J475,0)</f>
        <v>0</v>
      </c>
      <c r="BJ475" s="17" t="s">
        <v>37</v>
      </c>
      <c r="BK475" s="249">
        <f>ROUND(I475*H475,1)</f>
        <v>0</v>
      </c>
      <c r="BL475" s="17" t="s">
        <v>363</v>
      </c>
      <c r="BM475" s="248" t="s">
        <v>1684</v>
      </c>
    </row>
    <row r="476" spans="2:51" s="14" customFormat="1" ht="12">
      <c r="B476" s="273"/>
      <c r="C476" s="274"/>
      <c r="D476" s="252" t="s">
        <v>270</v>
      </c>
      <c r="E476" s="275" t="s">
        <v>1</v>
      </c>
      <c r="F476" s="276" t="s">
        <v>1667</v>
      </c>
      <c r="G476" s="274"/>
      <c r="H476" s="275" t="s">
        <v>1</v>
      </c>
      <c r="I476" s="277"/>
      <c r="J476" s="274"/>
      <c r="K476" s="274"/>
      <c r="L476" s="278"/>
      <c r="M476" s="279"/>
      <c r="N476" s="280"/>
      <c r="O476" s="280"/>
      <c r="P476" s="280"/>
      <c r="Q476" s="280"/>
      <c r="R476" s="280"/>
      <c r="S476" s="280"/>
      <c r="T476" s="281"/>
      <c r="AT476" s="282" t="s">
        <v>270</v>
      </c>
      <c r="AU476" s="282" t="s">
        <v>92</v>
      </c>
      <c r="AV476" s="14" t="s">
        <v>37</v>
      </c>
      <c r="AW476" s="14" t="s">
        <v>36</v>
      </c>
      <c r="AX476" s="14" t="s">
        <v>83</v>
      </c>
      <c r="AY476" s="282" t="s">
        <v>147</v>
      </c>
    </row>
    <row r="477" spans="2:51" s="14" customFormat="1" ht="12">
      <c r="B477" s="273"/>
      <c r="C477" s="274"/>
      <c r="D477" s="252" t="s">
        <v>270</v>
      </c>
      <c r="E477" s="275" t="s">
        <v>1</v>
      </c>
      <c r="F477" s="276" t="s">
        <v>1668</v>
      </c>
      <c r="G477" s="274"/>
      <c r="H477" s="275" t="s">
        <v>1</v>
      </c>
      <c r="I477" s="277"/>
      <c r="J477" s="274"/>
      <c r="K477" s="274"/>
      <c r="L477" s="278"/>
      <c r="M477" s="279"/>
      <c r="N477" s="280"/>
      <c r="O477" s="280"/>
      <c r="P477" s="280"/>
      <c r="Q477" s="280"/>
      <c r="R477" s="280"/>
      <c r="S477" s="280"/>
      <c r="T477" s="281"/>
      <c r="AT477" s="282" t="s">
        <v>270</v>
      </c>
      <c r="AU477" s="282" t="s">
        <v>92</v>
      </c>
      <c r="AV477" s="14" t="s">
        <v>37</v>
      </c>
      <c r="AW477" s="14" t="s">
        <v>36</v>
      </c>
      <c r="AX477" s="14" t="s">
        <v>83</v>
      </c>
      <c r="AY477" s="282" t="s">
        <v>147</v>
      </c>
    </row>
    <row r="478" spans="2:51" s="14" customFormat="1" ht="12">
      <c r="B478" s="273"/>
      <c r="C478" s="274"/>
      <c r="D478" s="252" t="s">
        <v>270</v>
      </c>
      <c r="E478" s="275" t="s">
        <v>1</v>
      </c>
      <c r="F478" s="276" t="s">
        <v>1669</v>
      </c>
      <c r="G478" s="274"/>
      <c r="H478" s="275" t="s">
        <v>1</v>
      </c>
      <c r="I478" s="277"/>
      <c r="J478" s="274"/>
      <c r="K478" s="274"/>
      <c r="L478" s="278"/>
      <c r="M478" s="279"/>
      <c r="N478" s="280"/>
      <c r="O478" s="280"/>
      <c r="P478" s="280"/>
      <c r="Q478" s="280"/>
      <c r="R478" s="280"/>
      <c r="S478" s="280"/>
      <c r="T478" s="281"/>
      <c r="AT478" s="282" t="s">
        <v>270</v>
      </c>
      <c r="AU478" s="282" t="s">
        <v>92</v>
      </c>
      <c r="AV478" s="14" t="s">
        <v>37</v>
      </c>
      <c r="AW478" s="14" t="s">
        <v>36</v>
      </c>
      <c r="AX478" s="14" t="s">
        <v>83</v>
      </c>
      <c r="AY478" s="282" t="s">
        <v>147</v>
      </c>
    </row>
    <row r="479" spans="2:51" s="14" customFormat="1" ht="12">
      <c r="B479" s="273"/>
      <c r="C479" s="274"/>
      <c r="D479" s="252" t="s">
        <v>270</v>
      </c>
      <c r="E479" s="275" t="s">
        <v>1</v>
      </c>
      <c r="F479" s="276" t="s">
        <v>1670</v>
      </c>
      <c r="G479" s="274"/>
      <c r="H479" s="275" t="s">
        <v>1</v>
      </c>
      <c r="I479" s="277"/>
      <c r="J479" s="274"/>
      <c r="K479" s="274"/>
      <c r="L479" s="278"/>
      <c r="M479" s="279"/>
      <c r="N479" s="280"/>
      <c r="O479" s="280"/>
      <c r="P479" s="280"/>
      <c r="Q479" s="280"/>
      <c r="R479" s="280"/>
      <c r="S479" s="280"/>
      <c r="T479" s="281"/>
      <c r="AT479" s="282" t="s">
        <v>270</v>
      </c>
      <c r="AU479" s="282" t="s">
        <v>92</v>
      </c>
      <c r="AV479" s="14" t="s">
        <v>37</v>
      </c>
      <c r="AW479" s="14" t="s">
        <v>36</v>
      </c>
      <c r="AX479" s="14" t="s">
        <v>83</v>
      </c>
      <c r="AY479" s="282" t="s">
        <v>147</v>
      </c>
    </row>
    <row r="480" spans="2:51" s="14" customFormat="1" ht="12">
      <c r="B480" s="273"/>
      <c r="C480" s="274"/>
      <c r="D480" s="252" t="s">
        <v>270</v>
      </c>
      <c r="E480" s="275" t="s">
        <v>1</v>
      </c>
      <c r="F480" s="276" t="s">
        <v>1671</v>
      </c>
      <c r="G480" s="274"/>
      <c r="H480" s="275" t="s">
        <v>1</v>
      </c>
      <c r="I480" s="277"/>
      <c r="J480" s="274"/>
      <c r="K480" s="274"/>
      <c r="L480" s="278"/>
      <c r="M480" s="279"/>
      <c r="N480" s="280"/>
      <c r="O480" s="280"/>
      <c r="P480" s="280"/>
      <c r="Q480" s="280"/>
      <c r="R480" s="280"/>
      <c r="S480" s="280"/>
      <c r="T480" s="281"/>
      <c r="AT480" s="282" t="s">
        <v>270</v>
      </c>
      <c r="AU480" s="282" t="s">
        <v>92</v>
      </c>
      <c r="AV480" s="14" t="s">
        <v>37</v>
      </c>
      <c r="AW480" s="14" t="s">
        <v>36</v>
      </c>
      <c r="AX480" s="14" t="s">
        <v>83</v>
      </c>
      <c r="AY480" s="282" t="s">
        <v>147</v>
      </c>
    </row>
    <row r="481" spans="2:51" s="12" customFormat="1" ht="12">
      <c r="B481" s="250"/>
      <c r="C481" s="251"/>
      <c r="D481" s="252" t="s">
        <v>270</v>
      </c>
      <c r="E481" s="253" t="s">
        <v>1</v>
      </c>
      <c r="F481" s="254" t="s">
        <v>1685</v>
      </c>
      <c r="G481" s="251"/>
      <c r="H481" s="255">
        <v>44</v>
      </c>
      <c r="I481" s="256"/>
      <c r="J481" s="251"/>
      <c r="K481" s="251"/>
      <c r="L481" s="257"/>
      <c r="M481" s="258"/>
      <c r="N481" s="259"/>
      <c r="O481" s="259"/>
      <c r="P481" s="259"/>
      <c r="Q481" s="259"/>
      <c r="R481" s="259"/>
      <c r="S481" s="259"/>
      <c r="T481" s="260"/>
      <c r="AT481" s="261" t="s">
        <v>270</v>
      </c>
      <c r="AU481" s="261" t="s">
        <v>92</v>
      </c>
      <c r="AV481" s="12" t="s">
        <v>92</v>
      </c>
      <c r="AW481" s="12" t="s">
        <v>36</v>
      </c>
      <c r="AX481" s="12" t="s">
        <v>83</v>
      </c>
      <c r="AY481" s="261" t="s">
        <v>147</v>
      </c>
    </row>
    <row r="482" spans="2:51" s="13" customFormat="1" ht="12">
      <c r="B482" s="262"/>
      <c r="C482" s="263"/>
      <c r="D482" s="252" t="s">
        <v>270</v>
      </c>
      <c r="E482" s="264" t="s">
        <v>1250</v>
      </c>
      <c r="F482" s="265" t="s">
        <v>272</v>
      </c>
      <c r="G482" s="263"/>
      <c r="H482" s="266">
        <v>44</v>
      </c>
      <c r="I482" s="267"/>
      <c r="J482" s="263"/>
      <c r="K482" s="263"/>
      <c r="L482" s="268"/>
      <c r="M482" s="269"/>
      <c r="N482" s="270"/>
      <c r="O482" s="270"/>
      <c r="P482" s="270"/>
      <c r="Q482" s="270"/>
      <c r="R482" s="270"/>
      <c r="S482" s="270"/>
      <c r="T482" s="271"/>
      <c r="AT482" s="272" t="s">
        <v>270</v>
      </c>
      <c r="AU482" s="272" t="s">
        <v>92</v>
      </c>
      <c r="AV482" s="13" t="s">
        <v>268</v>
      </c>
      <c r="AW482" s="13" t="s">
        <v>36</v>
      </c>
      <c r="AX482" s="13" t="s">
        <v>83</v>
      </c>
      <c r="AY482" s="272" t="s">
        <v>147</v>
      </c>
    </row>
    <row r="483" spans="2:51" s="12" customFormat="1" ht="12">
      <c r="B483" s="250"/>
      <c r="C483" s="251"/>
      <c r="D483" s="252" t="s">
        <v>270</v>
      </c>
      <c r="E483" s="253" t="s">
        <v>1</v>
      </c>
      <c r="F483" s="254" t="s">
        <v>1686</v>
      </c>
      <c r="G483" s="251"/>
      <c r="H483" s="255">
        <v>254.737</v>
      </c>
      <c r="I483" s="256"/>
      <c r="J483" s="251"/>
      <c r="K483" s="251"/>
      <c r="L483" s="257"/>
      <c r="M483" s="258"/>
      <c r="N483" s="259"/>
      <c r="O483" s="259"/>
      <c r="P483" s="259"/>
      <c r="Q483" s="259"/>
      <c r="R483" s="259"/>
      <c r="S483" s="259"/>
      <c r="T483" s="260"/>
      <c r="AT483" s="261" t="s">
        <v>270</v>
      </c>
      <c r="AU483" s="261" t="s">
        <v>92</v>
      </c>
      <c r="AV483" s="12" t="s">
        <v>92</v>
      </c>
      <c r="AW483" s="12" t="s">
        <v>36</v>
      </c>
      <c r="AX483" s="12" t="s">
        <v>37</v>
      </c>
      <c r="AY483" s="261" t="s">
        <v>147</v>
      </c>
    </row>
    <row r="484" spans="2:65" s="1" customFormat="1" ht="21.6" customHeight="1">
      <c r="B484" s="38"/>
      <c r="C484" s="237" t="s">
        <v>897</v>
      </c>
      <c r="D484" s="237" t="s">
        <v>263</v>
      </c>
      <c r="E484" s="238" t="s">
        <v>1137</v>
      </c>
      <c r="F484" s="239" t="s">
        <v>1138</v>
      </c>
      <c r="G484" s="240" t="s">
        <v>266</v>
      </c>
      <c r="H484" s="241">
        <v>141.08</v>
      </c>
      <c r="I484" s="242"/>
      <c r="J484" s="243">
        <f>ROUND(I484*H484,1)</f>
        <v>0</v>
      </c>
      <c r="K484" s="239" t="s">
        <v>267</v>
      </c>
      <c r="L484" s="43"/>
      <c r="M484" s="244" t="s">
        <v>1</v>
      </c>
      <c r="N484" s="245" t="s">
        <v>48</v>
      </c>
      <c r="O484" s="86"/>
      <c r="P484" s="246">
        <f>O484*H484</f>
        <v>0</v>
      </c>
      <c r="Q484" s="246">
        <v>0.0052</v>
      </c>
      <c r="R484" s="246">
        <f>Q484*H484</f>
        <v>0.733616</v>
      </c>
      <c r="S484" s="246">
        <v>0</v>
      </c>
      <c r="T484" s="247">
        <f>S484*H484</f>
        <v>0</v>
      </c>
      <c r="AR484" s="248" t="s">
        <v>363</v>
      </c>
      <c r="AT484" s="248" t="s">
        <v>263</v>
      </c>
      <c r="AU484" s="248" t="s">
        <v>92</v>
      </c>
      <c r="AY484" s="17" t="s">
        <v>147</v>
      </c>
      <c r="BE484" s="249">
        <f>IF(N484="základní",J484,0)</f>
        <v>0</v>
      </c>
      <c r="BF484" s="249">
        <f>IF(N484="snížená",J484,0)</f>
        <v>0</v>
      </c>
      <c r="BG484" s="249">
        <f>IF(N484="zákl. přenesená",J484,0)</f>
        <v>0</v>
      </c>
      <c r="BH484" s="249">
        <f>IF(N484="sníž. přenesená",J484,0)</f>
        <v>0</v>
      </c>
      <c r="BI484" s="249">
        <f>IF(N484="nulová",J484,0)</f>
        <v>0</v>
      </c>
      <c r="BJ484" s="17" t="s">
        <v>37</v>
      </c>
      <c r="BK484" s="249">
        <f>ROUND(I484*H484,1)</f>
        <v>0</v>
      </c>
      <c r="BL484" s="17" t="s">
        <v>363</v>
      </c>
      <c r="BM484" s="248" t="s">
        <v>1687</v>
      </c>
    </row>
    <row r="485" spans="2:51" s="14" customFormat="1" ht="12">
      <c r="B485" s="273"/>
      <c r="C485" s="274"/>
      <c r="D485" s="252" t="s">
        <v>270</v>
      </c>
      <c r="E485" s="275" t="s">
        <v>1</v>
      </c>
      <c r="F485" s="276" t="s">
        <v>1688</v>
      </c>
      <c r="G485" s="274"/>
      <c r="H485" s="275" t="s">
        <v>1</v>
      </c>
      <c r="I485" s="277"/>
      <c r="J485" s="274"/>
      <c r="K485" s="274"/>
      <c r="L485" s="278"/>
      <c r="M485" s="279"/>
      <c r="N485" s="280"/>
      <c r="O485" s="280"/>
      <c r="P485" s="280"/>
      <c r="Q485" s="280"/>
      <c r="R485" s="280"/>
      <c r="S485" s="280"/>
      <c r="T485" s="281"/>
      <c r="AT485" s="282" t="s">
        <v>270</v>
      </c>
      <c r="AU485" s="282" t="s">
        <v>92</v>
      </c>
      <c r="AV485" s="14" t="s">
        <v>37</v>
      </c>
      <c r="AW485" s="14" t="s">
        <v>36</v>
      </c>
      <c r="AX485" s="14" t="s">
        <v>83</v>
      </c>
      <c r="AY485" s="282" t="s">
        <v>147</v>
      </c>
    </row>
    <row r="486" spans="2:51" s="14" customFormat="1" ht="12">
      <c r="B486" s="273"/>
      <c r="C486" s="274"/>
      <c r="D486" s="252" t="s">
        <v>270</v>
      </c>
      <c r="E486" s="275" t="s">
        <v>1</v>
      </c>
      <c r="F486" s="276" t="s">
        <v>1141</v>
      </c>
      <c r="G486" s="274"/>
      <c r="H486" s="275" t="s">
        <v>1</v>
      </c>
      <c r="I486" s="277"/>
      <c r="J486" s="274"/>
      <c r="K486" s="274"/>
      <c r="L486" s="278"/>
      <c r="M486" s="279"/>
      <c r="N486" s="280"/>
      <c r="O486" s="280"/>
      <c r="P486" s="280"/>
      <c r="Q486" s="280"/>
      <c r="R486" s="280"/>
      <c r="S486" s="280"/>
      <c r="T486" s="281"/>
      <c r="AT486" s="282" t="s">
        <v>270</v>
      </c>
      <c r="AU486" s="282" t="s">
        <v>92</v>
      </c>
      <c r="AV486" s="14" t="s">
        <v>37</v>
      </c>
      <c r="AW486" s="14" t="s">
        <v>36</v>
      </c>
      <c r="AX486" s="14" t="s">
        <v>83</v>
      </c>
      <c r="AY486" s="282" t="s">
        <v>147</v>
      </c>
    </row>
    <row r="487" spans="2:51" s="14" customFormat="1" ht="12">
      <c r="B487" s="273"/>
      <c r="C487" s="274"/>
      <c r="D487" s="252" t="s">
        <v>270</v>
      </c>
      <c r="E487" s="275" t="s">
        <v>1</v>
      </c>
      <c r="F487" s="276" t="s">
        <v>1689</v>
      </c>
      <c r="G487" s="274"/>
      <c r="H487" s="275" t="s">
        <v>1</v>
      </c>
      <c r="I487" s="277"/>
      <c r="J487" s="274"/>
      <c r="K487" s="274"/>
      <c r="L487" s="278"/>
      <c r="M487" s="279"/>
      <c r="N487" s="280"/>
      <c r="O487" s="280"/>
      <c r="P487" s="280"/>
      <c r="Q487" s="280"/>
      <c r="R487" s="280"/>
      <c r="S487" s="280"/>
      <c r="T487" s="281"/>
      <c r="AT487" s="282" t="s">
        <v>270</v>
      </c>
      <c r="AU487" s="282" t="s">
        <v>92</v>
      </c>
      <c r="AV487" s="14" t="s">
        <v>37</v>
      </c>
      <c r="AW487" s="14" t="s">
        <v>36</v>
      </c>
      <c r="AX487" s="14" t="s">
        <v>83</v>
      </c>
      <c r="AY487" s="282" t="s">
        <v>147</v>
      </c>
    </row>
    <row r="488" spans="2:51" s="12" customFormat="1" ht="12">
      <c r="B488" s="250"/>
      <c r="C488" s="251"/>
      <c r="D488" s="252" t="s">
        <v>270</v>
      </c>
      <c r="E488" s="253" t="s">
        <v>1248</v>
      </c>
      <c r="F488" s="254" t="s">
        <v>1690</v>
      </c>
      <c r="G488" s="251"/>
      <c r="H488" s="255">
        <v>141.08</v>
      </c>
      <c r="I488" s="256"/>
      <c r="J488" s="251"/>
      <c r="K488" s="251"/>
      <c r="L488" s="257"/>
      <c r="M488" s="258"/>
      <c r="N488" s="259"/>
      <c r="O488" s="259"/>
      <c r="P488" s="259"/>
      <c r="Q488" s="259"/>
      <c r="R488" s="259"/>
      <c r="S488" s="259"/>
      <c r="T488" s="260"/>
      <c r="AT488" s="261" t="s">
        <v>270</v>
      </c>
      <c r="AU488" s="261" t="s">
        <v>92</v>
      </c>
      <c r="AV488" s="12" t="s">
        <v>92</v>
      </c>
      <c r="AW488" s="12" t="s">
        <v>36</v>
      </c>
      <c r="AX488" s="12" t="s">
        <v>37</v>
      </c>
      <c r="AY488" s="261" t="s">
        <v>147</v>
      </c>
    </row>
    <row r="489" spans="2:65" s="1" customFormat="1" ht="21.6" customHeight="1">
      <c r="B489" s="38"/>
      <c r="C489" s="294" t="s">
        <v>902</v>
      </c>
      <c r="D489" s="294" t="s">
        <v>473</v>
      </c>
      <c r="E489" s="295" t="s">
        <v>712</v>
      </c>
      <c r="F489" s="296" t="s">
        <v>713</v>
      </c>
      <c r="G489" s="297" t="s">
        <v>266</v>
      </c>
      <c r="H489" s="298">
        <v>143.902</v>
      </c>
      <c r="I489" s="299"/>
      <c r="J489" s="300">
        <f>ROUND(I489*H489,1)</f>
        <v>0</v>
      </c>
      <c r="K489" s="296" t="s">
        <v>1</v>
      </c>
      <c r="L489" s="301"/>
      <c r="M489" s="302" t="s">
        <v>1</v>
      </c>
      <c r="N489" s="303" t="s">
        <v>48</v>
      </c>
      <c r="O489" s="86"/>
      <c r="P489" s="246">
        <f>O489*H489</f>
        <v>0</v>
      </c>
      <c r="Q489" s="246">
        <v>0.09375</v>
      </c>
      <c r="R489" s="246">
        <f>Q489*H489</f>
        <v>13.490812499999999</v>
      </c>
      <c r="S489" s="246">
        <v>0</v>
      </c>
      <c r="T489" s="247">
        <f>S489*H489</f>
        <v>0</v>
      </c>
      <c r="AR489" s="248" t="s">
        <v>472</v>
      </c>
      <c r="AT489" s="248" t="s">
        <v>473</v>
      </c>
      <c r="AU489" s="248" t="s">
        <v>92</v>
      </c>
      <c r="AY489" s="17" t="s">
        <v>147</v>
      </c>
      <c r="BE489" s="249">
        <f>IF(N489="základní",J489,0)</f>
        <v>0</v>
      </c>
      <c r="BF489" s="249">
        <f>IF(N489="snížená",J489,0)</f>
        <v>0</v>
      </c>
      <c r="BG489" s="249">
        <f>IF(N489="zákl. přenesená",J489,0)</f>
        <v>0</v>
      </c>
      <c r="BH489" s="249">
        <f>IF(N489="sníž. přenesená",J489,0)</f>
        <v>0</v>
      </c>
      <c r="BI489" s="249">
        <f>IF(N489="nulová",J489,0)</f>
        <v>0</v>
      </c>
      <c r="BJ489" s="17" t="s">
        <v>37</v>
      </c>
      <c r="BK489" s="249">
        <f>ROUND(I489*H489,1)</f>
        <v>0</v>
      </c>
      <c r="BL489" s="17" t="s">
        <v>363</v>
      </c>
      <c r="BM489" s="248" t="s">
        <v>1691</v>
      </c>
    </row>
    <row r="490" spans="2:51" s="12" customFormat="1" ht="12">
      <c r="B490" s="250"/>
      <c r="C490" s="251"/>
      <c r="D490" s="252" t="s">
        <v>270</v>
      </c>
      <c r="E490" s="253" t="s">
        <v>1</v>
      </c>
      <c r="F490" s="254" t="s">
        <v>1692</v>
      </c>
      <c r="G490" s="251"/>
      <c r="H490" s="255">
        <v>143.902</v>
      </c>
      <c r="I490" s="256"/>
      <c r="J490" s="251"/>
      <c r="K490" s="251"/>
      <c r="L490" s="257"/>
      <c r="M490" s="258"/>
      <c r="N490" s="259"/>
      <c r="O490" s="259"/>
      <c r="P490" s="259"/>
      <c r="Q490" s="259"/>
      <c r="R490" s="259"/>
      <c r="S490" s="259"/>
      <c r="T490" s="260"/>
      <c r="AT490" s="261" t="s">
        <v>270</v>
      </c>
      <c r="AU490" s="261" t="s">
        <v>92</v>
      </c>
      <c r="AV490" s="12" t="s">
        <v>92</v>
      </c>
      <c r="AW490" s="12" t="s">
        <v>36</v>
      </c>
      <c r="AX490" s="12" t="s">
        <v>37</v>
      </c>
      <c r="AY490" s="261" t="s">
        <v>147</v>
      </c>
    </row>
    <row r="491" spans="2:65" s="1" customFormat="1" ht="14.4" customHeight="1">
      <c r="B491" s="38"/>
      <c r="C491" s="237" t="s">
        <v>916</v>
      </c>
      <c r="D491" s="237" t="s">
        <v>263</v>
      </c>
      <c r="E491" s="238" t="s">
        <v>1693</v>
      </c>
      <c r="F491" s="239" t="s">
        <v>1694</v>
      </c>
      <c r="G491" s="240" t="s">
        <v>421</v>
      </c>
      <c r="H491" s="241">
        <v>86.22</v>
      </c>
      <c r="I491" s="242"/>
      <c r="J491" s="243">
        <f>ROUND(I491*H491,1)</f>
        <v>0</v>
      </c>
      <c r="K491" s="239" t="s">
        <v>267</v>
      </c>
      <c r="L491" s="43"/>
      <c r="M491" s="244" t="s">
        <v>1</v>
      </c>
      <c r="N491" s="245" t="s">
        <v>48</v>
      </c>
      <c r="O491" s="86"/>
      <c r="P491" s="246">
        <f>O491*H491</f>
        <v>0</v>
      </c>
      <c r="Q491" s="246">
        <v>3E-05</v>
      </c>
      <c r="R491" s="246">
        <f>Q491*H491</f>
        <v>0.0025866</v>
      </c>
      <c r="S491" s="246">
        <v>0</v>
      </c>
      <c r="T491" s="247">
        <f>S491*H491</f>
        <v>0</v>
      </c>
      <c r="AR491" s="248" t="s">
        <v>363</v>
      </c>
      <c r="AT491" s="248" t="s">
        <v>263</v>
      </c>
      <c r="AU491" s="248" t="s">
        <v>92</v>
      </c>
      <c r="AY491" s="17" t="s">
        <v>147</v>
      </c>
      <c r="BE491" s="249">
        <f>IF(N491="základní",J491,0)</f>
        <v>0</v>
      </c>
      <c r="BF491" s="249">
        <f>IF(N491="snížená",J491,0)</f>
        <v>0</v>
      </c>
      <c r="BG491" s="249">
        <f>IF(N491="zákl. přenesená",J491,0)</f>
        <v>0</v>
      </c>
      <c r="BH491" s="249">
        <f>IF(N491="sníž. přenesená",J491,0)</f>
        <v>0</v>
      </c>
      <c r="BI491" s="249">
        <f>IF(N491="nulová",J491,0)</f>
        <v>0</v>
      </c>
      <c r="BJ491" s="17" t="s">
        <v>37</v>
      </c>
      <c r="BK491" s="249">
        <f>ROUND(I491*H491,1)</f>
        <v>0</v>
      </c>
      <c r="BL491" s="17" t="s">
        <v>363</v>
      </c>
      <c r="BM491" s="248" t="s">
        <v>1695</v>
      </c>
    </row>
    <row r="492" spans="2:51" s="12" customFormat="1" ht="12">
      <c r="B492" s="250"/>
      <c r="C492" s="251"/>
      <c r="D492" s="252" t="s">
        <v>270</v>
      </c>
      <c r="E492" s="253" t="s">
        <v>1</v>
      </c>
      <c r="F492" s="254" t="s">
        <v>1272</v>
      </c>
      <c r="G492" s="251"/>
      <c r="H492" s="255">
        <v>86.22</v>
      </c>
      <c r="I492" s="256"/>
      <c r="J492" s="251"/>
      <c r="K492" s="251"/>
      <c r="L492" s="257"/>
      <c r="M492" s="258"/>
      <c r="N492" s="259"/>
      <c r="O492" s="259"/>
      <c r="P492" s="259"/>
      <c r="Q492" s="259"/>
      <c r="R492" s="259"/>
      <c r="S492" s="259"/>
      <c r="T492" s="260"/>
      <c r="AT492" s="261" t="s">
        <v>270</v>
      </c>
      <c r="AU492" s="261" t="s">
        <v>92</v>
      </c>
      <c r="AV492" s="12" t="s">
        <v>92</v>
      </c>
      <c r="AW492" s="12" t="s">
        <v>36</v>
      </c>
      <c r="AX492" s="12" t="s">
        <v>37</v>
      </c>
      <c r="AY492" s="261" t="s">
        <v>147</v>
      </c>
    </row>
    <row r="493" spans="2:65" s="1" customFormat="1" ht="14.4" customHeight="1">
      <c r="B493" s="38"/>
      <c r="C493" s="237" t="s">
        <v>920</v>
      </c>
      <c r="D493" s="237" t="s">
        <v>263</v>
      </c>
      <c r="E493" s="238" t="s">
        <v>1696</v>
      </c>
      <c r="F493" s="239" t="s">
        <v>1697</v>
      </c>
      <c r="G493" s="240" t="s">
        <v>516</v>
      </c>
      <c r="H493" s="241">
        <v>685.368</v>
      </c>
      <c r="I493" s="242"/>
      <c r="J493" s="243">
        <f>ROUND(I493*H493,1)</f>
        <v>0</v>
      </c>
      <c r="K493" s="239" t="s">
        <v>267</v>
      </c>
      <c r="L493" s="43"/>
      <c r="M493" s="244" t="s">
        <v>1</v>
      </c>
      <c r="N493" s="245" t="s">
        <v>48</v>
      </c>
      <c r="O493" s="86"/>
      <c r="P493" s="246">
        <f>O493*H493</f>
        <v>0</v>
      </c>
      <c r="Q493" s="246">
        <v>0</v>
      </c>
      <c r="R493" s="246">
        <f>Q493*H493</f>
        <v>0</v>
      </c>
      <c r="S493" s="246">
        <v>0</v>
      </c>
      <c r="T493" s="247">
        <f>S493*H493</f>
        <v>0</v>
      </c>
      <c r="AR493" s="248" t="s">
        <v>363</v>
      </c>
      <c r="AT493" s="248" t="s">
        <v>263</v>
      </c>
      <c r="AU493" s="248" t="s">
        <v>92</v>
      </c>
      <c r="AY493" s="17" t="s">
        <v>147</v>
      </c>
      <c r="BE493" s="249">
        <f>IF(N493="základní",J493,0)</f>
        <v>0</v>
      </c>
      <c r="BF493" s="249">
        <f>IF(N493="snížená",J493,0)</f>
        <v>0</v>
      </c>
      <c r="BG493" s="249">
        <f>IF(N493="zákl. přenesená",J493,0)</f>
        <v>0</v>
      </c>
      <c r="BH493" s="249">
        <f>IF(N493="sníž. přenesená",J493,0)</f>
        <v>0</v>
      </c>
      <c r="BI493" s="249">
        <f>IF(N493="nulová",J493,0)</f>
        <v>0</v>
      </c>
      <c r="BJ493" s="17" t="s">
        <v>37</v>
      </c>
      <c r="BK493" s="249">
        <f>ROUND(I493*H493,1)</f>
        <v>0</v>
      </c>
      <c r="BL493" s="17" t="s">
        <v>363</v>
      </c>
      <c r="BM493" s="248" t="s">
        <v>1698</v>
      </c>
    </row>
    <row r="494" spans="2:51" s="12" customFormat="1" ht="12">
      <c r="B494" s="250"/>
      <c r="C494" s="251"/>
      <c r="D494" s="252" t="s">
        <v>270</v>
      </c>
      <c r="E494" s="253" t="s">
        <v>1</v>
      </c>
      <c r="F494" s="254" t="s">
        <v>1699</v>
      </c>
      <c r="G494" s="251"/>
      <c r="H494" s="255">
        <v>453.789</v>
      </c>
      <c r="I494" s="256"/>
      <c r="J494" s="251"/>
      <c r="K494" s="251"/>
      <c r="L494" s="257"/>
      <c r="M494" s="258"/>
      <c r="N494" s="259"/>
      <c r="O494" s="259"/>
      <c r="P494" s="259"/>
      <c r="Q494" s="259"/>
      <c r="R494" s="259"/>
      <c r="S494" s="259"/>
      <c r="T494" s="260"/>
      <c r="AT494" s="261" t="s">
        <v>270</v>
      </c>
      <c r="AU494" s="261" t="s">
        <v>92</v>
      </c>
      <c r="AV494" s="12" t="s">
        <v>92</v>
      </c>
      <c r="AW494" s="12" t="s">
        <v>36</v>
      </c>
      <c r="AX494" s="12" t="s">
        <v>83</v>
      </c>
      <c r="AY494" s="261" t="s">
        <v>147</v>
      </c>
    </row>
    <row r="495" spans="2:51" s="12" customFormat="1" ht="12">
      <c r="B495" s="250"/>
      <c r="C495" s="251"/>
      <c r="D495" s="252" t="s">
        <v>270</v>
      </c>
      <c r="E495" s="253" t="s">
        <v>1</v>
      </c>
      <c r="F495" s="254" t="s">
        <v>1700</v>
      </c>
      <c r="G495" s="251"/>
      <c r="H495" s="255">
        <v>231.579</v>
      </c>
      <c r="I495" s="256"/>
      <c r="J495" s="251"/>
      <c r="K495" s="251"/>
      <c r="L495" s="257"/>
      <c r="M495" s="258"/>
      <c r="N495" s="259"/>
      <c r="O495" s="259"/>
      <c r="P495" s="259"/>
      <c r="Q495" s="259"/>
      <c r="R495" s="259"/>
      <c r="S495" s="259"/>
      <c r="T495" s="260"/>
      <c r="AT495" s="261" t="s">
        <v>270</v>
      </c>
      <c r="AU495" s="261" t="s">
        <v>92</v>
      </c>
      <c r="AV495" s="12" t="s">
        <v>92</v>
      </c>
      <c r="AW495" s="12" t="s">
        <v>36</v>
      </c>
      <c r="AX495" s="12" t="s">
        <v>83</v>
      </c>
      <c r="AY495" s="261" t="s">
        <v>147</v>
      </c>
    </row>
    <row r="496" spans="2:51" s="13" customFormat="1" ht="12">
      <c r="B496" s="262"/>
      <c r="C496" s="263"/>
      <c r="D496" s="252" t="s">
        <v>270</v>
      </c>
      <c r="E496" s="264" t="s">
        <v>1</v>
      </c>
      <c r="F496" s="265" t="s">
        <v>272</v>
      </c>
      <c r="G496" s="263"/>
      <c r="H496" s="266">
        <v>685.368</v>
      </c>
      <c r="I496" s="267"/>
      <c r="J496" s="263"/>
      <c r="K496" s="263"/>
      <c r="L496" s="268"/>
      <c r="M496" s="269"/>
      <c r="N496" s="270"/>
      <c r="O496" s="270"/>
      <c r="P496" s="270"/>
      <c r="Q496" s="270"/>
      <c r="R496" s="270"/>
      <c r="S496" s="270"/>
      <c r="T496" s="271"/>
      <c r="AT496" s="272" t="s">
        <v>270</v>
      </c>
      <c r="AU496" s="272" t="s">
        <v>92</v>
      </c>
      <c r="AV496" s="13" t="s">
        <v>268</v>
      </c>
      <c r="AW496" s="13" t="s">
        <v>36</v>
      </c>
      <c r="AX496" s="13" t="s">
        <v>37</v>
      </c>
      <c r="AY496" s="272" t="s">
        <v>147</v>
      </c>
    </row>
    <row r="497" spans="2:65" s="1" customFormat="1" ht="21.6" customHeight="1">
      <c r="B497" s="38"/>
      <c r="C497" s="237" t="s">
        <v>925</v>
      </c>
      <c r="D497" s="237" t="s">
        <v>263</v>
      </c>
      <c r="E497" s="238" t="s">
        <v>1148</v>
      </c>
      <c r="F497" s="239" t="s">
        <v>1149</v>
      </c>
      <c r="G497" s="240" t="s">
        <v>377</v>
      </c>
      <c r="H497" s="241">
        <v>20.534</v>
      </c>
      <c r="I497" s="242"/>
      <c r="J497" s="243">
        <f>ROUND(I497*H497,1)</f>
        <v>0</v>
      </c>
      <c r="K497" s="239" t="s">
        <v>267</v>
      </c>
      <c r="L497" s="43"/>
      <c r="M497" s="244" t="s">
        <v>1</v>
      </c>
      <c r="N497" s="245" t="s">
        <v>48</v>
      </c>
      <c r="O497" s="86"/>
      <c r="P497" s="246">
        <f>O497*H497</f>
        <v>0</v>
      </c>
      <c r="Q497" s="246">
        <v>0</v>
      </c>
      <c r="R497" s="246">
        <f>Q497*H497</f>
        <v>0</v>
      </c>
      <c r="S497" s="246">
        <v>0</v>
      </c>
      <c r="T497" s="247">
        <f>S497*H497</f>
        <v>0</v>
      </c>
      <c r="AR497" s="248" t="s">
        <v>363</v>
      </c>
      <c r="AT497" s="248" t="s">
        <v>263</v>
      </c>
      <c r="AU497" s="248" t="s">
        <v>92</v>
      </c>
      <c r="AY497" s="17" t="s">
        <v>147</v>
      </c>
      <c r="BE497" s="249">
        <f>IF(N497="základní",J497,0)</f>
        <v>0</v>
      </c>
      <c r="BF497" s="249">
        <f>IF(N497="snížená",J497,0)</f>
        <v>0</v>
      </c>
      <c r="BG497" s="249">
        <f>IF(N497="zákl. přenesená",J497,0)</f>
        <v>0</v>
      </c>
      <c r="BH497" s="249">
        <f>IF(N497="sníž. přenesená",J497,0)</f>
        <v>0</v>
      </c>
      <c r="BI497" s="249">
        <f>IF(N497="nulová",J497,0)</f>
        <v>0</v>
      </c>
      <c r="BJ497" s="17" t="s">
        <v>37</v>
      </c>
      <c r="BK497" s="249">
        <f>ROUND(I497*H497,1)</f>
        <v>0</v>
      </c>
      <c r="BL497" s="17" t="s">
        <v>363</v>
      </c>
      <c r="BM497" s="248" t="s">
        <v>1701</v>
      </c>
    </row>
    <row r="498" spans="2:65" s="1" customFormat="1" ht="21.6" customHeight="1">
      <c r="B498" s="38"/>
      <c r="C498" s="237" t="s">
        <v>930</v>
      </c>
      <c r="D498" s="237" t="s">
        <v>263</v>
      </c>
      <c r="E498" s="238" t="s">
        <v>1152</v>
      </c>
      <c r="F498" s="239" t="s">
        <v>1153</v>
      </c>
      <c r="G498" s="240" t="s">
        <v>377</v>
      </c>
      <c r="H498" s="241">
        <v>20.534</v>
      </c>
      <c r="I498" s="242"/>
      <c r="J498" s="243">
        <f>ROUND(I498*H498,1)</f>
        <v>0</v>
      </c>
      <c r="K498" s="239" t="s">
        <v>267</v>
      </c>
      <c r="L498" s="43"/>
      <c r="M498" s="244" t="s">
        <v>1</v>
      </c>
      <c r="N498" s="245" t="s">
        <v>48</v>
      </c>
      <c r="O498" s="86"/>
      <c r="P498" s="246">
        <f>O498*H498</f>
        <v>0</v>
      </c>
      <c r="Q498" s="246">
        <v>0</v>
      </c>
      <c r="R498" s="246">
        <f>Q498*H498</f>
        <v>0</v>
      </c>
      <c r="S498" s="246">
        <v>0</v>
      </c>
      <c r="T498" s="247">
        <f>S498*H498</f>
        <v>0</v>
      </c>
      <c r="AR498" s="248" t="s">
        <v>363</v>
      </c>
      <c r="AT498" s="248" t="s">
        <v>263</v>
      </c>
      <c r="AU498" s="248" t="s">
        <v>92</v>
      </c>
      <c r="AY498" s="17" t="s">
        <v>147</v>
      </c>
      <c r="BE498" s="249">
        <f>IF(N498="základní",J498,0)</f>
        <v>0</v>
      </c>
      <c r="BF498" s="249">
        <f>IF(N498="snížená",J498,0)</f>
        <v>0</v>
      </c>
      <c r="BG498" s="249">
        <f>IF(N498="zákl. přenesená",J498,0)</f>
        <v>0</v>
      </c>
      <c r="BH498" s="249">
        <f>IF(N498="sníž. přenesená",J498,0)</f>
        <v>0</v>
      </c>
      <c r="BI498" s="249">
        <f>IF(N498="nulová",J498,0)</f>
        <v>0</v>
      </c>
      <c r="BJ498" s="17" t="s">
        <v>37</v>
      </c>
      <c r="BK498" s="249">
        <f>ROUND(I498*H498,1)</f>
        <v>0</v>
      </c>
      <c r="BL498" s="17" t="s">
        <v>363</v>
      </c>
      <c r="BM498" s="248" t="s">
        <v>1702</v>
      </c>
    </row>
    <row r="499" spans="2:63" s="10" customFormat="1" ht="22.8" customHeight="1">
      <c r="B499" s="207"/>
      <c r="C499" s="208"/>
      <c r="D499" s="209" t="s">
        <v>82</v>
      </c>
      <c r="E499" s="235" t="s">
        <v>1155</v>
      </c>
      <c r="F499" s="235" t="s">
        <v>1156</v>
      </c>
      <c r="G499" s="208"/>
      <c r="H499" s="208"/>
      <c r="I499" s="211"/>
      <c r="J499" s="236">
        <f>BK499</f>
        <v>0</v>
      </c>
      <c r="K499" s="208"/>
      <c r="L499" s="213"/>
      <c r="M499" s="231"/>
      <c r="N499" s="232"/>
      <c r="O499" s="232"/>
      <c r="P499" s="233">
        <f>SUM(P500:P505)</f>
        <v>0</v>
      </c>
      <c r="Q499" s="232"/>
      <c r="R499" s="233">
        <f>SUM(R500:R505)</f>
        <v>0.030622200000000006</v>
      </c>
      <c r="S499" s="232"/>
      <c r="T499" s="234">
        <f>SUM(T500:T505)</f>
        <v>0</v>
      </c>
      <c r="AR499" s="218" t="s">
        <v>92</v>
      </c>
      <c r="AT499" s="219" t="s">
        <v>82</v>
      </c>
      <c r="AU499" s="219" t="s">
        <v>37</v>
      </c>
      <c r="AY499" s="218" t="s">
        <v>147</v>
      </c>
      <c r="BK499" s="220">
        <f>SUM(BK500:BK505)</f>
        <v>0</v>
      </c>
    </row>
    <row r="500" spans="2:65" s="1" customFormat="1" ht="21.6" customHeight="1">
      <c r="B500" s="38"/>
      <c r="C500" s="237" t="s">
        <v>936</v>
      </c>
      <c r="D500" s="237" t="s">
        <v>263</v>
      </c>
      <c r="E500" s="238" t="s">
        <v>1158</v>
      </c>
      <c r="F500" s="239" t="s">
        <v>1159</v>
      </c>
      <c r="G500" s="240" t="s">
        <v>266</v>
      </c>
      <c r="H500" s="241">
        <v>1.61</v>
      </c>
      <c r="I500" s="242"/>
      <c r="J500" s="243">
        <f>ROUND(I500*H500,1)</f>
        <v>0</v>
      </c>
      <c r="K500" s="239" t="s">
        <v>267</v>
      </c>
      <c r="L500" s="43"/>
      <c r="M500" s="244" t="s">
        <v>1</v>
      </c>
      <c r="N500" s="245" t="s">
        <v>48</v>
      </c>
      <c r="O500" s="86"/>
      <c r="P500" s="246">
        <f>O500*H500</f>
        <v>0</v>
      </c>
      <c r="Q500" s="246">
        <v>0.01771</v>
      </c>
      <c r="R500" s="246">
        <f>Q500*H500</f>
        <v>0.028513100000000003</v>
      </c>
      <c r="S500" s="246">
        <v>0</v>
      </c>
      <c r="T500" s="247">
        <f>S500*H500</f>
        <v>0</v>
      </c>
      <c r="AR500" s="248" t="s">
        <v>363</v>
      </c>
      <c r="AT500" s="248" t="s">
        <v>263</v>
      </c>
      <c r="AU500" s="248" t="s">
        <v>92</v>
      </c>
      <c r="AY500" s="17" t="s">
        <v>147</v>
      </c>
      <c r="BE500" s="249">
        <f>IF(N500="základní",J500,0)</f>
        <v>0</v>
      </c>
      <c r="BF500" s="249">
        <f>IF(N500="snížená",J500,0)</f>
        <v>0</v>
      </c>
      <c r="BG500" s="249">
        <f>IF(N500="zákl. přenesená",J500,0)</f>
        <v>0</v>
      </c>
      <c r="BH500" s="249">
        <f>IF(N500="sníž. přenesená",J500,0)</f>
        <v>0</v>
      </c>
      <c r="BI500" s="249">
        <f>IF(N500="nulová",J500,0)</f>
        <v>0</v>
      </c>
      <c r="BJ500" s="17" t="s">
        <v>37</v>
      </c>
      <c r="BK500" s="249">
        <f>ROUND(I500*H500,1)</f>
        <v>0</v>
      </c>
      <c r="BL500" s="17" t="s">
        <v>363</v>
      </c>
      <c r="BM500" s="248" t="s">
        <v>1703</v>
      </c>
    </row>
    <row r="501" spans="2:51" s="12" customFormat="1" ht="12">
      <c r="B501" s="250"/>
      <c r="C501" s="251"/>
      <c r="D501" s="252" t="s">
        <v>270</v>
      </c>
      <c r="E501" s="253" t="s">
        <v>1</v>
      </c>
      <c r="F501" s="254" t="s">
        <v>1704</v>
      </c>
      <c r="G501" s="251"/>
      <c r="H501" s="255">
        <v>1.61</v>
      </c>
      <c r="I501" s="256"/>
      <c r="J501" s="251"/>
      <c r="K501" s="251"/>
      <c r="L501" s="257"/>
      <c r="M501" s="258"/>
      <c r="N501" s="259"/>
      <c r="O501" s="259"/>
      <c r="P501" s="259"/>
      <c r="Q501" s="259"/>
      <c r="R501" s="259"/>
      <c r="S501" s="259"/>
      <c r="T501" s="260"/>
      <c r="AT501" s="261" t="s">
        <v>270</v>
      </c>
      <c r="AU501" s="261" t="s">
        <v>92</v>
      </c>
      <c r="AV501" s="12" t="s">
        <v>92</v>
      </c>
      <c r="AW501" s="12" t="s">
        <v>36</v>
      </c>
      <c r="AX501" s="12" t="s">
        <v>37</v>
      </c>
      <c r="AY501" s="261" t="s">
        <v>147</v>
      </c>
    </row>
    <row r="502" spans="2:65" s="1" customFormat="1" ht="21.6" customHeight="1">
      <c r="B502" s="38"/>
      <c r="C502" s="237" t="s">
        <v>940</v>
      </c>
      <c r="D502" s="237" t="s">
        <v>263</v>
      </c>
      <c r="E502" s="238" t="s">
        <v>1163</v>
      </c>
      <c r="F502" s="239" t="s">
        <v>1164</v>
      </c>
      <c r="G502" s="240" t="s">
        <v>266</v>
      </c>
      <c r="H502" s="241">
        <v>1.61</v>
      </c>
      <c r="I502" s="242"/>
      <c r="J502" s="243">
        <f>ROUND(I502*H502,1)</f>
        <v>0</v>
      </c>
      <c r="K502" s="239" t="s">
        <v>267</v>
      </c>
      <c r="L502" s="43"/>
      <c r="M502" s="244" t="s">
        <v>1</v>
      </c>
      <c r="N502" s="245" t="s">
        <v>48</v>
      </c>
      <c r="O502" s="86"/>
      <c r="P502" s="246">
        <f>O502*H502</f>
        <v>0</v>
      </c>
      <c r="Q502" s="246">
        <v>0.00105</v>
      </c>
      <c r="R502" s="246">
        <f>Q502*H502</f>
        <v>0.0016905</v>
      </c>
      <c r="S502" s="246">
        <v>0</v>
      </c>
      <c r="T502" s="247">
        <f>S502*H502</f>
        <v>0</v>
      </c>
      <c r="AR502" s="248" t="s">
        <v>363</v>
      </c>
      <c r="AT502" s="248" t="s">
        <v>263</v>
      </c>
      <c r="AU502" s="248" t="s">
        <v>92</v>
      </c>
      <c r="AY502" s="17" t="s">
        <v>147</v>
      </c>
      <c r="BE502" s="249">
        <f>IF(N502="základní",J502,0)</f>
        <v>0</v>
      </c>
      <c r="BF502" s="249">
        <f>IF(N502="snížená",J502,0)</f>
        <v>0</v>
      </c>
      <c r="BG502" s="249">
        <f>IF(N502="zákl. přenesená",J502,0)</f>
        <v>0</v>
      </c>
      <c r="BH502" s="249">
        <f>IF(N502="sníž. přenesená",J502,0)</f>
        <v>0</v>
      </c>
      <c r="BI502" s="249">
        <f>IF(N502="nulová",J502,0)</f>
        <v>0</v>
      </c>
      <c r="BJ502" s="17" t="s">
        <v>37</v>
      </c>
      <c r="BK502" s="249">
        <f>ROUND(I502*H502,1)</f>
        <v>0</v>
      </c>
      <c r="BL502" s="17" t="s">
        <v>363</v>
      </c>
      <c r="BM502" s="248" t="s">
        <v>1705</v>
      </c>
    </row>
    <row r="503" spans="2:65" s="1" customFormat="1" ht="14.4" customHeight="1">
      <c r="B503" s="38"/>
      <c r="C503" s="237" t="s">
        <v>945</v>
      </c>
      <c r="D503" s="237" t="s">
        <v>263</v>
      </c>
      <c r="E503" s="238" t="s">
        <v>1167</v>
      </c>
      <c r="F503" s="239" t="s">
        <v>1168</v>
      </c>
      <c r="G503" s="240" t="s">
        <v>266</v>
      </c>
      <c r="H503" s="241">
        <v>1.61</v>
      </c>
      <c r="I503" s="242"/>
      <c r="J503" s="243">
        <f>ROUND(I503*H503,1)</f>
        <v>0</v>
      </c>
      <c r="K503" s="239" t="s">
        <v>267</v>
      </c>
      <c r="L503" s="43"/>
      <c r="M503" s="244" t="s">
        <v>1</v>
      </c>
      <c r="N503" s="245" t="s">
        <v>48</v>
      </c>
      <c r="O503" s="86"/>
      <c r="P503" s="246">
        <f>O503*H503</f>
        <v>0</v>
      </c>
      <c r="Q503" s="246">
        <v>0.00026</v>
      </c>
      <c r="R503" s="246">
        <f>Q503*H503</f>
        <v>0.0004186</v>
      </c>
      <c r="S503" s="246">
        <v>0</v>
      </c>
      <c r="T503" s="247">
        <f>S503*H503</f>
        <v>0</v>
      </c>
      <c r="AR503" s="248" t="s">
        <v>363</v>
      </c>
      <c r="AT503" s="248" t="s">
        <v>263</v>
      </c>
      <c r="AU503" s="248" t="s">
        <v>92</v>
      </c>
      <c r="AY503" s="17" t="s">
        <v>147</v>
      </c>
      <c r="BE503" s="249">
        <f>IF(N503="základní",J503,0)</f>
        <v>0</v>
      </c>
      <c r="BF503" s="249">
        <f>IF(N503="snížená",J503,0)</f>
        <v>0</v>
      </c>
      <c r="BG503" s="249">
        <f>IF(N503="zákl. přenesená",J503,0)</f>
        <v>0</v>
      </c>
      <c r="BH503" s="249">
        <f>IF(N503="sníž. přenesená",J503,0)</f>
        <v>0</v>
      </c>
      <c r="BI503" s="249">
        <f>IF(N503="nulová",J503,0)</f>
        <v>0</v>
      </c>
      <c r="BJ503" s="17" t="s">
        <v>37</v>
      </c>
      <c r="BK503" s="249">
        <f>ROUND(I503*H503,1)</f>
        <v>0</v>
      </c>
      <c r="BL503" s="17" t="s">
        <v>363</v>
      </c>
      <c r="BM503" s="248" t="s">
        <v>1706</v>
      </c>
    </row>
    <row r="504" spans="2:65" s="1" customFormat="1" ht="21.6" customHeight="1">
      <c r="B504" s="38"/>
      <c r="C504" s="237" t="s">
        <v>952</v>
      </c>
      <c r="D504" s="237" t="s">
        <v>263</v>
      </c>
      <c r="E504" s="238" t="s">
        <v>1171</v>
      </c>
      <c r="F504" s="239" t="s">
        <v>1172</v>
      </c>
      <c r="G504" s="240" t="s">
        <v>377</v>
      </c>
      <c r="H504" s="241">
        <v>0.031</v>
      </c>
      <c r="I504" s="242"/>
      <c r="J504" s="243">
        <f>ROUND(I504*H504,1)</f>
        <v>0</v>
      </c>
      <c r="K504" s="239" t="s">
        <v>267</v>
      </c>
      <c r="L504" s="43"/>
      <c r="M504" s="244" t="s">
        <v>1</v>
      </c>
      <c r="N504" s="245" t="s">
        <v>48</v>
      </c>
      <c r="O504" s="86"/>
      <c r="P504" s="246">
        <f>O504*H504</f>
        <v>0</v>
      </c>
      <c r="Q504" s="246">
        <v>0</v>
      </c>
      <c r="R504" s="246">
        <f>Q504*H504</f>
        <v>0</v>
      </c>
      <c r="S504" s="246">
        <v>0</v>
      </c>
      <c r="T504" s="247">
        <f>S504*H504</f>
        <v>0</v>
      </c>
      <c r="AR504" s="248" t="s">
        <v>363</v>
      </c>
      <c r="AT504" s="248" t="s">
        <v>263</v>
      </c>
      <c r="AU504" s="248" t="s">
        <v>92</v>
      </c>
      <c r="AY504" s="17" t="s">
        <v>147</v>
      </c>
      <c r="BE504" s="249">
        <f>IF(N504="základní",J504,0)</f>
        <v>0</v>
      </c>
      <c r="BF504" s="249">
        <f>IF(N504="snížená",J504,0)</f>
        <v>0</v>
      </c>
      <c r="BG504" s="249">
        <f>IF(N504="zákl. přenesená",J504,0)</f>
        <v>0</v>
      </c>
      <c r="BH504" s="249">
        <f>IF(N504="sníž. přenesená",J504,0)</f>
        <v>0</v>
      </c>
      <c r="BI504" s="249">
        <f>IF(N504="nulová",J504,0)</f>
        <v>0</v>
      </c>
      <c r="BJ504" s="17" t="s">
        <v>37</v>
      </c>
      <c r="BK504" s="249">
        <f>ROUND(I504*H504,1)</f>
        <v>0</v>
      </c>
      <c r="BL504" s="17" t="s">
        <v>363</v>
      </c>
      <c r="BM504" s="248" t="s">
        <v>1707</v>
      </c>
    </row>
    <row r="505" spans="2:65" s="1" customFormat="1" ht="21.6" customHeight="1">
      <c r="B505" s="38"/>
      <c r="C505" s="237" t="s">
        <v>957</v>
      </c>
      <c r="D505" s="237" t="s">
        <v>263</v>
      </c>
      <c r="E505" s="238" t="s">
        <v>1175</v>
      </c>
      <c r="F505" s="239" t="s">
        <v>1176</v>
      </c>
      <c r="G505" s="240" t="s">
        <v>377</v>
      </c>
      <c r="H505" s="241">
        <v>0.031</v>
      </c>
      <c r="I505" s="242"/>
      <c r="J505" s="243">
        <f>ROUND(I505*H505,1)</f>
        <v>0</v>
      </c>
      <c r="K505" s="239" t="s">
        <v>267</v>
      </c>
      <c r="L505" s="43"/>
      <c r="M505" s="244" t="s">
        <v>1</v>
      </c>
      <c r="N505" s="245" t="s">
        <v>48</v>
      </c>
      <c r="O505" s="86"/>
      <c r="P505" s="246">
        <f>O505*H505</f>
        <v>0</v>
      </c>
      <c r="Q505" s="246">
        <v>0</v>
      </c>
      <c r="R505" s="246">
        <f>Q505*H505</f>
        <v>0</v>
      </c>
      <c r="S505" s="246">
        <v>0</v>
      </c>
      <c r="T505" s="247">
        <f>S505*H505</f>
        <v>0</v>
      </c>
      <c r="AR505" s="248" t="s">
        <v>363</v>
      </c>
      <c r="AT505" s="248" t="s">
        <v>263</v>
      </c>
      <c r="AU505" s="248" t="s">
        <v>92</v>
      </c>
      <c r="AY505" s="17" t="s">
        <v>147</v>
      </c>
      <c r="BE505" s="249">
        <f>IF(N505="základní",J505,0)</f>
        <v>0</v>
      </c>
      <c r="BF505" s="249">
        <f>IF(N505="snížená",J505,0)</f>
        <v>0</v>
      </c>
      <c r="BG505" s="249">
        <f>IF(N505="zákl. přenesená",J505,0)</f>
        <v>0</v>
      </c>
      <c r="BH505" s="249">
        <f>IF(N505="sníž. přenesená",J505,0)</f>
        <v>0</v>
      </c>
      <c r="BI505" s="249">
        <f>IF(N505="nulová",J505,0)</f>
        <v>0</v>
      </c>
      <c r="BJ505" s="17" t="s">
        <v>37</v>
      </c>
      <c r="BK505" s="249">
        <f>ROUND(I505*H505,1)</f>
        <v>0</v>
      </c>
      <c r="BL505" s="17" t="s">
        <v>363</v>
      </c>
      <c r="BM505" s="248" t="s">
        <v>1708</v>
      </c>
    </row>
    <row r="506" spans="2:63" s="10" customFormat="1" ht="22.8" customHeight="1">
      <c r="B506" s="207"/>
      <c r="C506" s="208"/>
      <c r="D506" s="209" t="s">
        <v>82</v>
      </c>
      <c r="E506" s="235" t="s">
        <v>1709</v>
      </c>
      <c r="F506" s="235" t="s">
        <v>1710</v>
      </c>
      <c r="G506" s="208"/>
      <c r="H506" s="208"/>
      <c r="I506" s="211"/>
      <c r="J506" s="236">
        <f>BK506</f>
        <v>0</v>
      </c>
      <c r="K506" s="208"/>
      <c r="L506" s="213"/>
      <c r="M506" s="231"/>
      <c r="N506" s="232"/>
      <c r="O506" s="232"/>
      <c r="P506" s="233">
        <f>SUM(P507:P509)</f>
        <v>0</v>
      </c>
      <c r="Q506" s="232"/>
      <c r="R506" s="233">
        <f>SUM(R507:R509)</f>
        <v>0</v>
      </c>
      <c r="S506" s="232"/>
      <c r="T506" s="234">
        <f>SUM(T507:T509)</f>
        <v>0.2609568</v>
      </c>
      <c r="AR506" s="218" t="s">
        <v>92</v>
      </c>
      <c r="AT506" s="219" t="s">
        <v>82</v>
      </c>
      <c r="AU506" s="219" t="s">
        <v>37</v>
      </c>
      <c r="AY506" s="218" t="s">
        <v>147</v>
      </c>
      <c r="BK506" s="220">
        <f>SUM(BK507:BK509)</f>
        <v>0</v>
      </c>
    </row>
    <row r="507" spans="2:65" s="1" customFormat="1" ht="21.6" customHeight="1">
      <c r="B507" s="38"/>
      <c r="C507" s="237" t="s">
        <v>963</v>
      </c>
      <c r="D507" s="237" t="s">
        <v>263</v>
      </c>
      <c r="E507" s="238" t="s">
        <v>1711</v>
      </c>
      <c r="F507" s="239" t="s">
        <v>1712</v>
      </c>
      <c r="G507" s="240" t="s">
        <v>266</v>
      </c>
      <c r="H507" s="241">
        <v>9.594</v>
      </c>
      <c r="I507" s="242"/>
      <c r="J507" s="243">
        <f>ROUND(I507*H507,1)</f>
        <v>0</v>
      </c>
      <c r="K507" s="239" t="s">
        <v>267</v>
      </c>
      <c r="L507" s="43"/>
      <c r="M507" s="244" t="s">
        <v>1</v>
      </c>
      <c r="N507" s="245" t="s">
        <v>48</v>
      </c>
      <c r="O507" s="86"/>
      <c r="P507" s="246">
        <f>O507*H507</f>
        <v>0</v>
      </c>
      <c r="Q507" s="246">
        <v>0</v>
      </c>
      <c r="R507" s="246">
        <f>Q507*H507</f>
        <v>0</v>
      </c>
      <c r="S507" s="246">
        <v>0.0272</v>
      </c>
      <c r="T507" s="247">
        <f>S507*H507</f>
        <v>0.2609568</v>
      </c>
      <c r="AR507" s="248" t="s">
        <v>363</v>
      </c>
      <c r="AT507" s="248" t="s">
        <v>263</v>
      </c>
      <c r="AU507" s="248" t="s">
        <v>92</v>
      </c>
      <c r="AY507" s="17" t="s">
        <v>147</v>
      </c>
      <c r="BE507" s="249">
        <f>IF(N507="základní",J507,0)</f>
        <v>0</v>
      </c>
      <c r="BF507" s="249">
        <f>IF(N507="snížená",J507,0)</f>
        <v>0</v>
      </c>
      <c r="BG507" s="249">
        <f>IF(N507="zákl. přenesená",J507,0)</f>
        <v>0</v>
      </c>
      <c r="BH507" s="249">
        <f>IF(N507="sníž. přenesená",J507,0)</f>
        <v>0</v>
      </c>
      <c r="BI507" s="249">
        <f>IF(N507="nulová",J507,0)</f>
        <v>0</v>
      </c>
      <c r="BJ507" s="17" t="s">
        <v>37</v>
      </c>
      <c r="BK507" s="249">
        <f>ROUND(I507*H507,1)</f>
        <v>0</v>
      </c>
      <c r="BL507" s="17" t="s">
        <v>363</v>
      </c>
      <c r="BM507" s="248" t="s">
        <v>1713</v>
      </c>
    </row>
    <row r="508" spans="2:51" s="12" customFormat="1" ht="12">
      <c r="B508" s="250"/>
      <c r="C508" s="251"/>
      <c r="D508" s="252" t="s">
        <v>270</v>
      </c>
      <c r="E508" s="253" t="s">
        <v>1</v>
      </c>
      <c r="F508" s="254" t="s">
        <v>1714</v>
      </c>
      <c r="G508" s="251"/>
      <c r="H508" s="255">
        <v>9.594</v>
      </c>
      <c r="I508" s="256"/>
      <c r="J508" s="251"/>
      <c r="K508" s="251"/>
      <c r="L508" s="257"/>
      <c r="M508" s="258"/>
      <c r="N508" s="259"/>
      <c r="O508" s="259"/>
      <c r="P508" s="259"/>
      <c r="Q508" s="259"/>
      <c r="R508" s="259"/>
      <c r="S508" s="259"/>
      <c r="T508" s="260"/>
      <c r="AT508" s="261" t="s">
        <v>270</v>
      </c>
      <c r="AU508" s="261" t="s">
        <v>92</v>
      </c>
      <c r="AV508" s="12" t="s">
        <v>92</v>
      </c>
      <c r="AW508" s="12" t="s">
        <v>36</v>
      </c>
      <c r="AX508" s="12" t="s">
        <v>83</v>
      </c>
      <c r="AY508" s="261" t="s">
        <v>147</v>
      </c>
    </row>
    <row r="509" spans="2:51" s="13" customFormat="1" ht="12">
      <c r="B509" s="262"/>
      <c r="C509" s="263"/>
      <c r="D509" s="252" t="s">
        <v>270</v>
      </c>
      <c r="E509" s="264" t="s">
        <v>1715</v>
      </c>
      <c r="F509" s="265" t="s">
        <v>272</v>
      </c>
      <c r="G509" s="263"/>
      <c r="H509" s="266">
        <v>9.594</v>
      </c>
      <c r="I509" s="267"/>
      <c r="J509" s="263"/>
      <c r="K509" s="263"/>
      <c r="L509" s="268"/>
      <c r="M509" s="269"/>
      <c r="N509" s="270"/>
      <c r="O509" s="270"/>
      <c r="P509" s="270"/>
      <c r="Q509" s="270"/>
      <c r="R509" s="270"/>
      <c r="S509" s="270"/>
      <c r="T509" s="271"/>
      <c r="AT509" s="272" t="s">
        <v>270</v>
      </c>
      <c r="AU509" s="272" t="s">
        <v>92</v>
      </c>
      <c r="AV509" s="13" t="s">
        <v>268</v>
      </c>
      <c r="AW509" s="13" t="s">
        <v>36</v>
      </c>
      <c r="AX509" s="13" t="s">
        <v>37</v>
      </c>
      <c r="AY509" s="272" t="s">
        <v>147</v>
      </c>
    </row>
    <row r="510" spans="2:63" s="10" customFormat="1" ht="25.9" customHeight="1">
      <c r="B510" s="207"/>
      <c r="C510" s="208"/>
      <c r="D510" s="209" t="s">
        <v>82</v>
      </c>
      <c r="E510" s="210" t="s">
        <v>1188</v>
      </c>
      <c r="F510" s="210" t="s">
        <v>1189</v>
      </c>
      <c r="G510" s="208"/>
      <c r="H510" s="208"/>
      <c r="I510" s="211"/>
      <c r="J510" s="212">
        <f>BK510</f>
        <v>0</v>
      </c>
      <c r="K510" s="208"/>
      <c r="L510" s="213"/>
      <c r="M510" s="231"/>
      <c r="N510" s="232"/>
      <c r="O510" s="232"/>
      <c r="P510" s="233">
        <f>P511+P513+P517+P522</f>
        <v>0</v>
      </c>
      <c r="Q510" s="232"/>
      <c r="R510" s="233">
        <f>R511+R513+R517+R522</f>
        <v>0</v>
      </c>
      <c r="S510" s="232"/>
      <c r="T510" s="234">
        <f>T511+T513+T517+T522</f>
        <v>0</v>
      </c>
      <c r="AR510" s="218" t="s">
        <v>287</v>
      </c>
      <c r="AT510" s="219" t="s">
        <v>82</v>
      </c>
      <c r="AU510" s="219" t="s">
        <v>83</v>
      </c>
      <c r="AY510" s="218" t="s">
        <v>147</v>
      </c>
      <c r="BK510" s="220">
        <f>BK511+BK513+BK517+BK522</f>
        <v>0</v>
      </c>
    </row>
    <row r="511" spans="2:63" s="10" customFormat="1" ht="22.8" customHeight="1">
      <c r="B511" s="207"/>
      <c r="C511" s="208"/>
      <c r="D511" s="209" t="s">
        <v>82</v>
      </c>
      <c r="E511" s="235" t="s">
        <v>1190</v>
      </c>
      <c r="F511" s="235" t="s">
        <v>1191</v>
      </c>
      <c r="G511" s="208"/>
      <c r="H511" s="208"/>
      <c r="I511" s="211"/>
      <c r="J511" s="236">
        <f>BK511</f>
        <v>0</v>
      </c>
      <c r="K511" s="208"/>
      <c r="L511" s="213"/>
      <c r="M511" s="231"/>
      <c r="N511" s="232"/>
      <c r="O511" s="232"/>
      <c r="P511" s="233">
        <f>P512</f>
        <v>0</v>
      </c>
      <c r="Q511" s="232"/>
      <c r="R511" s="233">
        <f>R512</f>
        <v>0</v>
      </c>
      <c r="S511" s="232"/>
      <c r="T511" s="234">
        <f>T512</f>
        <v>0</v>
      </c>
      <c r="AR511" s="218" t="s">
        <v>287</v>
      </c>
      <c r="AT511" s="219" t="s">
        <v>82</v>
      </c>
      <c r="AU511" s="219" t="s">
        <v>37</v>
      </c>
      <c r="AY511" s="218" t="s">
        <v>147</v>
      </c>
      <c r="BK511" s="220">
        <f>BK512</f>
        <v>0</v>
      </c>
    </row>
    <row r="512" spans="2:65" s="1" customFormat="1" ht="14.4" customHeight="1">
      <c r="B512" s="38"/>
      <c r="C512" s="237" t="s">
        <v>968</v>
      </c>
      <c r="D512" s="237" t="s">
        <v>263</v>
      </c>
      <c r="E512" s="238" t="s">
        <v>1193</v>
      </c>
      <c r="F512" s="239" t="s">
        <v>1194</v>
      </c>
      <c r="G512" s="240" t="s">
        <v>895</v>
      </c>
      <c r="H512" s="241">
        <v>1</v>
      </c>
      <c r="I512" s="242"/>
      <c r="J512" s="243">
        <f>ROUND(I512*H512,1)</f>
        <v>0</v>
      </c>
      <c r="K512" s="239" t="s">
        <v>267</v>
      </c>
      <c r="L512" s="43"/>
      <c r="M512" s="244" t="s">
        <v>1</v>
      </c>
      <c r="N512" s="245" t="s">
        <v>48</v>
      </c>
      <c r="O512" s="86"/>
      <c r="P512" s="246">
        <f>O512*H512</f>
        <v>0</v>
      </c>
      <c r="Q512" s="246">
        <v>0</v>
      </c>
      <c r="R512" s="246">
        <f>Q512*H512</f>
        <v>0</v>
      </c>
      <c r="S512" s="246">
        <v>0</v>
      </c>
      <c r="T512" s="247">
        <f>S512*H512</f>
        <v>0</v>
      </c>
      <c r="AR512" s="248" t="s">
        <v>1195</v>
      </c>
      <c r="AT512" s="248" t="s">
        <v>263</v>
      </c>
      <c r="AU512" s="248" t="s">
        <v>92</v>
      </c>
      <c r="AY512" s="17" t="s">
        <v>147</v>
      </c>
      <c r="BE512" s="249">
        <f>IF(N512="základní",J512,0)</f>
        <v>0</v>
      </c>
      <c r="BF512" s="249">
        <f>IF(N512="snížená",J512,0)</f>
        <v>0</v>
      </c>
      <c r="BG512" s="249">
        <f>IF(N512="zákl. přenesená",J512,0)</f>
        <v>0</v>
      </c>
      <c r="BH512" s="249">
        <f>IF(N512="sníž. přenesená",J512,0)</f>
        <v>0</v>
      </c>
      <c r="BI512" s="249">
        <f>IF(N512="nulová",J512,0)</f>
        <v>0</v>
      </c>
      <c r="BJ512" s="17" t="s">
        <v>37</v>
      </c>
      <c r="BK512" s="249">
        <f>ROUND(I512*H512,1)</f>
        <v>0</v>
      </c>
      <c r="BL512" s="17" t="s">
        <v>1195</v>
      </c>
      <c r="BM512" s="248" t="s">
        <v>1716</v>
      </c>
    </row>
    <row r="513" spans="2:63" s="10" customFormat="1" ht="22.8" customHeight="1">
      <c r="B513" s="207"/>
      <c r="C513" s="208"/>
      <c r="D513" s="209" t="s">
        <v>82</v>
      </c>
      <c r="E513" s="235" t="s">
        <v>1197</v>
      </c>
      <c r="F513" s="235" t="s">
        <v>1198</v>
      </c>
      <c r="G513" s="208"/>
      <c r="H513" s="208"/>
      <c r="I513" s="211"/>
      <c r="J513" s="236">
        <f>BK513</f>
        <v>0</v>
      </c>
      <c r="K513" s="208"/>
      <c r="L513" s="213"/>
      <c r="M513" s="231"/>
      <c r="N513" s="232"/>
      <c r="O513" s="232"/>
      <c r="P513" s="233">
        <f>SUM(P514:P516)</f>
        <v>0</v>
      </c>
      <c r="Q513" s="232"/>
      <c r="R513" s="233">
        <f>SUM(R514:R516)</f>
        <v>0</v>
      </c>
      <c r="S513" s="232"/>
      <c r="T513" s="234">
        <f>SUM(T514:T516)</f>
        <v>0</v>
      </c>
      <c r="AR513" s="218" t="s">
        <v>287</v>
      </c>
      <c r="AT513" s="219" t="s">
        <v>82</v>
      </c>
      <c r="AU513" s="219" t="s">
        <v>37</v>
      </c>
      <c r="AY513" s="218" t="s">
        <v>147</v>
      </c>
      <c r="BK513" s="220">
        <f>SUM(BK514:BK516)</f>
        <v>0</v>
      </c>
    </row>
    <row r="514" spans="2:65" s="1" customFormat="1" ht="14.4" customHeight="1">
      <c r="B514" s="38"/>
      <c r="C514" s="237" t="s">
        <v>975</v>
      </c>
      <c r="D514" s="237" t="s">
        <v>263</v>
      </c>
      <c r="E514" s="238" t="s">
        <v>1200</v>
      </c>
      <c r="F514" s="239" t="s">
        <v>1198</v>
      </c>
      <c r="G514" s="240" t="s">
        <v>895</v>
      </c>
      <c r="H514" s="241">
        <v>1</v>
      </c>
      <c r="I514" s="242"/>
      <c r="J514" s="243">
        <f>ROUND(I514*H514,1)</f>
        <v>0</v>
      </c>
      <c r="K514" s="239" t="s">
        <v>267</v>
      </c>
      <c r="L514" s="43"/>
      <c r="M514" s="244" t="s">
        <v>1</v>
      </c>
      <c r="N514" s="245" t="s">
        <v>48</v>
      </c>
      <c r="O514" s="86"/>
      <c r="P514" s="246">
        <f>O514*H514</f>
        <v>0</v>
      </c>
      <c r="Q514" s="246">
        <v>0</v>
      </c>
      <c r="R514" s="246">
        <f>Q514*H514</f>
        <v>0</v>
      </c>
      <c r="S514" s="246">
        <v>0</v>
      </c>
      <c r="T514" s="247">
        <f>S514*H514</f>
        <v>0</v>
      </c>
      <c r="AR514" s="248" t="s">
        <v>1195</v>
      </c>
      <c r="AT514" s="248" t="s">
        <v>263</v>
      </c>
      <c r="AU514" s="248" t="s">
        <v>92</v>
      </c>
      <c r="AY514" s="17" t="s">
        <v>147</v>
      </c>
      <c r="BE514" s="249">
        <f>IF(N514="základní",J514,0)</f>
        <v>0</v>
      </c>
      <c r="BF514" s="249">
        <f>IF(N514="snížená",J514,0)</f>
        <v>0</v>
      </c>
      <c r="BG514" s="249">
        <f>IF(N514="zákl. přenesená",J514,0)</f>
        <v>0</v>
      </c>
      <c r="BH514" s="249">
        <f>IF(N514="sníž. přenesená",J514,0)</f>
        <v>0</v>
      </c>
      <c r="BI514" s="249">
        <f>IF(N514="nulová",J514,0)</f>
        <v>0</v>
      </c>
      <c r="BJ514" s="17" t="s">
        <v>37</v>
      </c>
      <c r="BK514" s="249">
        <f>ROUND(I514*H514,1)</f>
        <v>0</v>
      </c>
      <c r="BL514" s="17" t="s">
        <v>1195</v>
      </c>
      <c r="BM514" s="248" t="s">
        <v>1717</v>
      </c>
    </row>
    <row r="515" spans="2:51" s="12" customFormat="1" ht="12">
      <c r="B515" s="250"/>
      <c r="C515" s="251"/>
      <c r="D515" s="252" t="s">
        <v>270</v>
      </c>
      <c r="E515" s="253" t="s">
        <v>1</v>
      </c>
      <c r="F515" s="254" t="s">
        <v>1718</v>
      </c>
      <c r="G515" s="251"/>
      <c r="H515" s="255">
        <v>1</v>
      </c>
      <c r="I515" s="256"/>
      <c r="J515" s="251"/>
      <c r="K515" s="251"/>
      <c r="L515" s="257"/>
      <c r="M515" s="258"/>
      <c r="N515" s="259"/>
      <c r="O515" s="259"/>
      <c r="P515" s="259"/>
      <c r="Q515" s="259"/>
      <c r="R515" s="259"/>
      <c r="S515" s="259"/>
      <c r="T515" s="260"/>
      <c r="AT515" s="261" t="s">
        <v>270</v>
      </c>
      <c r="AU515" s="261" t="s">
        <v>92</v>
      </c>
      <c r="AV515" s="12" t="s">
        <v>92</v>
      </c>
      <c r="AW515" s="12" t="s">
        <v>36</v>
      </c>
      <c r="AX515" s="12" t="s">
        <v>37</v>
      </c>
      <c r="AY515" s="261" t="s">
        <v>147</v>
      </c>
    </row>
    <row r="516" spans="2:65" s="1" customFormat="1" ht="32.4" customHeight="1">
      <c r="B516" s="38"/>
      <c r="C516" s="237" t="s">
        <v>980</v>
      </c>
      <c r="D516" s="237" t="s">
        <v>263</v>
      </c>
      <c r="E516" s="238" t="s">
        <v>1204</v>
      </c>
      <c r="F516" s="239" t="s">
        <v>1205</v>
      </c>
      <c r="G516" s="240" t="s">
        <v>895</v>
      </c>
      <c r="H516" s="241">
        <v>1</v>
      </c>
      <c r="I516" s="242"/>
      <c r="J516" s="243">
        <f>ROUND(I516*H516,1)</f>
        <v>0</v>
      </c>
      <c r="K516" s="239" t="s">
        <v>1</v>
      </c>
      <c r="L516" s="43"/>
      <c r="M516" s="244" t="s">
        <v>1</v>
      </c>
      <c r="N516" s="245" t="s">
        <v>48</v>
      </c>
      <c r="O516" s="86"/>
      <c r="P516" s="246">
        <f>O516*H516</f>
        <v>0</v>
      </c>
      <c r="Q516" s="246">
        <v>0</v>
      </c>
      <c r="R516" s="246">
        <f>Q516*H516</f>
        <v>0</v>
      </c>
      <c r="S516" s="246">
        <v>0</v>
      </c>
      <c r="T516" s="247">
        <f>S516*H516</f>
        <v>0</v>
      </c>
      <c r="AR516" s="248" t="s">
        <v>1195</v>
      </c>
      <c r="AT516" s="248" t="s">
        <v>263</v>
      </c>
      <c r="AU516" s="248" t="s">
        <v>92</v>
      </c>
      <c r="AY516" s="17" t="s">
        <v>147</v>
      </c>
      <c r="BE516" s="249">
        <f>IF(N516="základní",J516,0)</f>
        <v>0</v>
      </c>
      <c r="BF516" s="249">
        <f>IF(N516="snížená",J516,0)</f>
        <v>0</v>
      </c>
      <c r="BG516" s="249">
        <f>IF(N516="zákl. přenesená",J516,0)</f>
        <v>0</v>
      </c>
      <c r="BH516" s="249">
        <f>IF(N516="sníž. přenesená",J516,0)</f>
        <v>0</v>
      </c>
      <c r="BI516" s="249">
        <f>IF(N516="nulová",J516,0)</f>
        <v>0</v>
      </c>
      <c r="BJ516" s="17" t="s">
        <v>37</v>
      </c>
      <c r="BK516" s="249">
        <f>ROUND(I516*H516,1)</f>
        <v>0</v>
      </c>
      <c r="BL516" s="17" t="s">
        <v>1195</v>
      </c>
      <c r="BM516" s="248" t="s">
        <v>1719</v>
      </c>
    </row>
    <row r="517" spans="2:63" s="10" customFormat="1" ht="22.8" customHeight="1">
      <c r="B517" s="207"/>
      <c r="C517" s="208"/>
      <c r="D517" s="209" t="s">
        <v>82</v>
      </c>
      <c r="E517" s="235" t="s">
        <v>1207</v>
      </c>
      <c r="F517" s="235" t="s">
        <v>1208</v>
      </c>
      <c r="G517" s="208"/>
      <c r="H517" s="208"/>
      <c r="I517" s="211"/>
      <c r="J517" s="236">
        <f>BK517</f>
        <v>0</v>
      </c>
      <c r="K517" s="208"/>
      <c r="L517" s="213"/>
      <c r="M517" s="231"/>
      <c r="N517" s="232"/>
      <c r="O517" s="232"/>
      <c r="P517" s="233">
        <f>SUM(P518:P521)</f>
        <v>0</v>
      </c>
      <c r="Q517" s="232"/>
      <c r="R517" s="233">
        <f>SUM(R518:R521)</f>
        <v>0</v>
      </c>
      <c r="S517" s="232"/>
      <c r="T517" s="234">
        <f>SUM(T518:T521)</f>
        <v>0</v>
      </c>
      <c r="AR517" s="218" t="s">
        <v>287</v>
      </c>
      <c r="AT517" s="219" t="s">
        <v>82</v>
      </c>
      <c r="AU517" s="219" t="s">
        <v>37</v>
      </c>
      <c r="AY517" s="218" t="s">
        <v>147</v>
      </c>
      <c r="BK517" s="220">
        <f>SUM(BK518:BK521)</f>
        <v>0</v>
      </c>
    </row>
    <row r="518" spans="2:65" s="1" customFormat="1" ht="14.4" customHeight="1">
      <c r="B518" s="38"/>
      <c r="C518" s="237" t="s">
        <v>985</v>
      </c>
      <c r="D518" s="237" t="s">
        <v>263</v>
      </c>
      <c r="E518" s="238" t="s">
        <v>1224</v>
      </c>
      <c r="F518" s="239" t="s">
        <v>1225</v>
      </c>
      <c r="G518" s="240" t="s">
        <v>895</v>
      </c>
      <c r="H518" s="241">
        <v>1</v>
      </c>
      <c r="I518" s="242"/>
      <c r="J518" s="243">
        <f>ROUND(I518*H518,1)</f>
        <v>0</v>
      </c>
      <c r="K518" s="239" t="s">
        <v>267</v>
      </c>
      <c r="L518" s="43"/>
      <c r="M518" s="244" t="s">
        <v>1</v>
      </c>
      <c r="N518" s="245" t="s">
        <v>48</v>
      </c>
      <c r="O518" s="86"/>
      <c r="P518" s="246">
        <f>O518*H518</f>
        <v>0</v>
      </c>
      <c r="Q518" s="246">
        <v>0</v>
      </c>
      <c r="R518" s="246">
        <f>Q518*H518</f>
        <v>0</v>
      </c>
      <c r="S518" s="246">
        <v>0</v>
      </c>
      <c r="T518" s="247">
        <f>S518*H518</f>
        <v>0</v>
      </c>
      <c r="AR518" s="248" t="s">
        <v>1195</v>
      </c>
      <c r="AT518" s="248" t="s">
        <v>263</v>
      </c>
      <c r="AU518" s="248" t="s">
        <v>92</v>
      </c>
      <c r="AY518" s="17" t="s">
        <v>147</v>
      </c>
      <c r="BE518" s="249">
        <f>IF(N518="základní",J518,0)</f>
        <v>0</v>
      </c>
      <c r="BF518" s="249">
        <f>IF(N518="snížená",J518,0)</f>
        <v>0</v>
      </c>
      <c r="BG518" s="249">
        <f>IF(N518="zákl. přenesená",J518,0)</f>
        <v>0</v>
      </c>
      <c r="BH518" s="249">
        <f>IF(N518="sníž. přenesená",J518,0)</f>
        <v>0</v>
      </c>
      <c r="BI518" s="249">
        <f>IF(N518="nulová",J518,0)</f>
        <v>0</v>
      </c>
      <c r="BJ518" s="17" t="s">
        <v>37</v>
      </c>
      <c r="BK518" s="249">
        <f>ROUND(I518*H518,1)</f>
        <v>0</v>
      </c>
      <c r="BL518" s="17" t="s">
        <v>1195</v>
      </c>
      <c r="BM518" s="248" t="s">
        <v>1720</v>
      </c>
    </row>
    <row r="519" spans="2:51" s="14" customFormat="1" ht="12">
      <c r="B519" s="273"/>
      <c r="C519" s="274"/>
      <c r="D519" s="252" t="s">
        <v>270</v>
      </c>
      <c r="E519" s="275" t="s">
        <v>1</v>
      </c>
      <c r="F519" s="276" t="s">
        <v>1721</v>
      </c>
      <c r="G519" s="274"/>
      <c r="H519" s="275" t="s">
        <v>1</v>
      </c>
      <c r="I519" s="277"/>
      <c r="J519" s="274"/>
      <c r="K519" s="274"/>
      <c r="L519" s="278"/>
      <c r="M519" s="279"/>
      <c r="N519" s="280"/>
      <c r="O519" s="280"/>
      <c r="P519" s="280"/>
      <c r="Q519" s="280"/>
      <c r="R519" s="280"/>
      <c r="S519" s="280"/>
      <c r="T519" s="281"/>
      <c r="AT519" s="282" t="s">
        <v>270</v>
      </c>
      <c r="AU519" s="282" t="s">
        <v>92</v>
      </c>
      <c r="AV519" s="14" t="s">
        <v>37</v>
      </c>
      <c r="AW519" s="14" t="s">
        <v>36</v>
      </c>
      <c r="AX519" s="14" t="s">
        <v>83</v>
      </c>
      <c r="AY519" s="282" t="s">
        <v>147</v>
      </c>
    </row>
    <row r="520" spans="2:51" s="14" customFormat="1" ht="12">
      <c r="B520" s="273"/>
      <c r="C520" s="274"/>
      <c r="D520" s="252" t="s">
        <v>270</v>
      </c>
      <c r="E520" s="275" t="s">
        <v>1</v>
      </c>
      <c r="F520" s="276" t="s">
        <v>1228</v>
      </c>
      <c r="G520" s="274"/>
      <c r="H520" s="275" t="s">
        <v>1</v>
      </c>
      <c r="I520" s="277"/>
      <c r="J520" s="274"/>
      <c r="K520" s="274"/>
      <c r="L520" s="278"/>
      <c r="M520" s="279"/>
      <c r="N520" s="280"/>
      <c r="O520" s="280"/>
      <c r="P520" s="280"/>
      <c r="Q520" s="280"/>
      <c r="R520" s="280"/>
      <c r="S520" s="280"/>
      <c r="T520" s="281"/>
      <c r="AT520" s="282" t="s">
        <v>270</v>
      </c>
      <c r="AU520" s="282" t="s">
        <v>92</v>
      </c>
      <c r="AV520" s="14" t="s">
        <v>37</v>
      </c>
      <c r="AW520" s="14" t="s">
        <v>36</v>
      </c>
      <c r="AX520" s="14" t="s">
        <v>83</v>
      </c>
      <c r="AY520" s="282" t="s">
        <v>147</v>
      </c>
    </row>
    <row r="521" spans="2:51" s="12" customFormat="1" ht="12">
      <c r="B521" s="250"/>
      <c r="C521" s="251"/>
      <c r="D521" s="252" t="s">
        <v>270</v>
      </c>
      <c r="E521" s="253" t="s">
        <v>1</v>
      </c>
      <c r="F521" s="254" t="s">
        <v>887</v>
      </c>
      <c r="G521" s="251"/>
      <c r="H521" s="255">
        <v>1</v>
      </c>
      <c r="I521" s="256"/>
      <c r="J521" s="251"/>
      <c r="K521" s="251"/>
      <c r="L521" s="257"/>
      <c r="M521" s="258"/>
      <c r="N521" s="259"/>
      <c r="O521" s="259"/>
      <c r="P521" s="259"/>
      <c r="Q521" s="259"/>
      <c r="R521" s="259"/>
      <c r="S521" s="259"/>
      <c r="T521" s="260"/>
      <c r="AT521" s="261" t="s">
        <v>270</v>
      </c>
      <c r="AU521" s="261" t="s">
        <v>92</v>
      </c>
      <c r="AV521" s="12" t="s">
        <v>92</v>
      </c>
      <c r="AW521" s="12" t="s">
        <v>36</v>
      </c>
      <c r="AX521" s="12" t="s">
        <v>37</v>
      </c>
      <c r="AY521" s="261" t="s">
        <v>147</v>
      </c>
    </row>
    <row r="522" spans="2:63" s="10" customFormat="1" ht="22.8" customHeight="1">
      <c r="B522" s="207"/>
      <c r="C522" s="208"/>
      <c r="D522" s="209" t="s">
        <v>82</v>
      </c>
      <c r="E522" s="235" t="s">
        <v>1229</v>
      </c>
      <c r="F522" s="235" t="s">
        <v>1230</v>
      </c>
      <c r="G522" s="208"/>
      <c r="H522" s="208"/>
      <c r="I522" s="211"/>
      <c r="J522" s="236">
        <f>BK522</f>
        <v>0</v>
      </c>
      <c r="K522" s="208"/>
      <c r="L522" s="213"/>
      <c r="M522" s="231"/>
      <c r="N522" s="232"/>
      <c r="O522" s="232"/>
      <c r="P522" s="233">
        <f>P523</f>
        <v>0</v>
      </c>
      <c r="Q522" s="232"/>
      <c r="R522" s="233">
        <f>R523</f>
        <v>0</v>
      </c>
      <c r="S522" s="232"/>
      <c r="T522" s="234">
        <f>T523</f>
        <v>0</v>
      </c>
      <c r="AR522" s="218" t="s">
        <v>287</v>
      </c>
      <c r="AT522" s="219" t="s">
        <v>82</v>
      </c>
      <c r="AU522" s="219" t="s">
        <v>37</v>
      </c>
      <c r="AY522" s="218" t="s">
        <v>147</v>
      </c>
      <c r="BK522" s="220">
        <f>BK523</f>
        <v>0</v>
      </c>
    </row>
    <row r="523" spans="2:65" s="1" customFormat="1" ht="14.4" customHeight="1">
      <c r="B523" s="38"/>
      <c r="C523" s="237" t="s">
        <v>990</v>
      </c>
      <c r="D523" s="237" t="s">
        <v>263</v>
      </c>
      <c r="E523" s="238" t="s">
        <v>1232</v>
      </c>
      <c r="F523" s="239" t="s">
        <v>1233</v>
      </c>
      <c r="G523" s="240" t="s">
        <v>377</v>
      </c>
      <c r="H523" s="241">
        <v>99.48</v>
      </c>
      <c r="I523" s="242"/>
      <c r="J523" s="243">
        <f>ROUND(I523*H523,1)</f>
        <v>0</v>
      </c>
      <c r="K523" s="239" t="s">
        <v>1234</v>
      </c>
      <c r="L523" s="43"/>
      <c r="M523" s="307" t="s">
        <v>1</v>
      </c>
      <c r="N523" s="308" t="s">
        <v>48</v>
      </c>
      <c r="O523" s="309"/>
      <c r="P523" s="310">
        <f>O523*H523</f>
        <v>0</v>
      </c>
      <c r="Q523" s="310">
        <v>0</v>
      </c>
      <c r="R523" s="310">
        <f>Q523*H523</f>
        <v>0</v>
      </c>
      <c r="S523" s="310">
        <v>0</v>
      </c>
      <c r="T523" s="311">
        <f>S523*H523</f>
        <v>0</v>
      </c>
      <c r="AR523" s="248" t="s">
        <v>1195</v>
      </c>
      <c r="AT523" s="248" t="s">
        <v>263</v>
      </c>
      <c r="AU523" s="248" t="s">
        <v>92</v>
      </c>
      <c r="AY523" s="17" t="s">
        <v>147</v>
      </c>
      <c r="BE523" s="249">
        <f>IF(N523="základní",J523,0)</f>
        <v>0</v>
      </c>
      <c r="BF523" s="249">
        <f>IF(N523="snížená",J523,0)</f>
        <v>0</v>
      </c>
      <c r="BG523" s="249">
        <f>IF(N523="zákl. přenesená",J523,0)</f>
        <v>0</v>
      </c>
      <c r="BH523" s="249">
        <f>IF(N523="sníž. přenesená",J523,0)</f>
        <v>0</v>
      </c>
      <c r="BI523" s="249">
        <f>IF(N523="nulová",J523,0)</f>
        <v>0</v>
      </c>
      <c r="BJ523" s="17" t="s">
        <v>37</v>
      </c>
      <c r="BK523" s="249">
        <f>ROUND(I523*H523,1)</f>
        <v>0</v>
      </c>
      <c r="BL523" s="17" t="s">
        <v>1195</v>
      </c>
      <c r="BM523" s="248" t="s">
        <v>1722</v>
      </c>
    </row>
    <row r="524" spans="2:12" s="1" customFormat="1" ht="6.95" customHeight="1">
      <c r="B524" s="61"/>
      <c r="C524" s="62"/>
      <c r="D524" s="62"/>
      <c r="E524" s="62"/>
      <c r="F524" s="62"/>
      <c r="G524" s="62"/>
      <c r="H524" s="62"/>
      <c r="I524" s="180"/>
      <c r="J524" s="62"/>
      <c r="K524" s="62"/>
      <c r="L524" s="43"/>
    </row>
  </sheetData>
  <sheetProtection password="CC35" sheet="1" objects="1" scenarios="1" formatColumns="0" formatRows="0" autoFilter="0"/>
  <autoFilter ref="C138:K523"/>
  <mergeCells count="9">
    <mergeCell ref="E7:H7"/>
    <mergeCell ref="E9:H9"/>
    <mergeCell ref="E18:H18"/>
    <mergeCell ref="E27:H27"/>
    <mergeCell ref="E85:H85"/>
    <mergeCell ref="E87:H8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0" customWidth="1"/>
    <col min="10" max="10" width="17.28125" style="0" customWidth="1"/>
    <col min="11" max="11" width="17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56" ht="36.95" customHeight="1">
      <c r="AT2" s="17" t="s">
        <v>103</v>
      </c>
      <c r="AZ2" s="221" t="s">
        <v>1723</v>
      </c>
      <c r="BA2" s="221" t="s">
        <v>1</v>
      </c>
      <c r="BB2" s="221" t="s">
        <v>1</v>
      </c>
      <c r="BC2" s="221" t="s">
        <v>1724</v>
      </c>
      <c r="BD2" s="221" t="s">
        <v>92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0"/>
      <c r="AT3" s="17" t="s">
        <v>92</v>
      </c>
    </row>
    <row r="4" spans="2:46" ht="24.95" customHeight="1">
      <c r="B4" s="20"/>
      <c r="D4" s="144" t="s">
        <v>125</v>
      </c>
      <c r="L4" s="20"/>
      <c r="M4" s="14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6" t="s">
        <v>16</v>
      </c>
      <c r="L6" s="20"/>
    </row>
    <row r="7" spans="2:12" ht="14.4" customHeight="1">
      <c r="B7" s="20"/>
      <c r="E7" s="222" t="str">
        <f>'Rekapitulace stavby'!K6</f>
        <v>Úpravy zahrady MŠ Jubilejní Nový Jičín, na parc.č. 384/38, k.ú. NJ-DHP</v>
      </c>
      <c r="F7" s="146"/>
      <c r="G7" s="146"/>
      <c r="H7" s="146"/>
      <c r="L7" s="20"/>
    </row>
    <row r="8" spans="2:12" ht="12" customHeight="1">
      <c r="B8" s="20"/>
      <c r="D8" s="146" t="s">
        <v>160</v>
      </c>
      <c r="L8" s="20"/>
    </row>
    <row r="9" spans="2:12" s="1" customFormat="1" ht="14.4" customHeight="1">
      <c r="B9" s="43"/>
      <c r="E9" s="222" t="s">
        <v>1725</v>
      </c>
      <c r="F9" s="1"/>
      <c r="G9" s="1"/>
      <c r="H9" s="1"/>
      <c r="I9" s="147"/>
      <c r="L9" s="43"/>
    </row>
    <row r="10" spans="2:12" s="1" customFormat="1" ht="12" customHeight="1">
      <c r="B10" s="43"/>
      <c r="D10" s="146" t="s">
        <v>1726</v>
      </c>
      <c r="I10" s="147"/>
      <c r="L10" s="43"/>
    </row>
    <row r="11" spans="2:12" s="1" customFormat="1" ht="36.95" customHeight="1">
      <c r="B11" s="43"/>
      <c r="E11" s="148" t="s">
        <v>1727</v>
      </c>
      <c r="F11" s="1"/>
      <c r="G11" s="1"/>
      <c r="H11" s="1"/>
      <c r="I11" s="147"/>
      <c r="L11" s="43"/>
    </row>
    <row r="12" spans="2:12" s="1" customFormat="1" ht="12">
      <c r="B12" s="43"/>
      <c r="I12" s="147"/>
      <c r="L12" s="43"/>
    </row>
    <row r="13" spans="2:12" s="1" customFormat="1" ht="12" customHeight="1">
      <c r="B13" s="43"/>
      <c r="D13" s="146" t="s">
        <v>18</v>
      </c>
      <c r="F13" s="135" t="s">
        <v>1</v>
      </c>
      <c r="I13" s="149" t="s">
        <v>19</v>
      </c>
      <c r="J13" s="135" t="s">
        <v>1</v>
      </c>
      <c r="L13" s="43"/>
    </row>
    <row r="14" spans="2:12" s="1" customFormat="1" ht="12" customHeight="1">
      <c r="B14" s="43"/>
      <c r="D14" s="146" t="s">
        <v>20</v>
      </c>
      <c r="F14" s="135" t="s">
        <v>21</v>
      </c>
      <c r="I14" s="149" t="s">
        <v>22</v>
      </c>
      <c r="J14" s="150" t="str">
        <f>'Rekapitulace stavby'!AN8</f>
        <v>16. 4. 2020</v>
      </c>
      <c r="L14" s="43"/>
    </row>
    <row r="15" spans="2:12" s="1" customFormat="1" ht="10.8" customHeight="1">
      <c r="B15" s="43"/>
      <c r="I15" s="147"/>
      <c r="L15" s="43"/>
    </row>
    <row r="16" spans="2:12" s="1" customFormat="1" ht="12" customHeight="1">
      <c r="B16" s="43"/>
      <c r="D16" s="146" t="s">
        <v>24</v>
      </c>
      <c r="I16" s="149" t="s">
        <v>25</v>
      </c>
      <c r="J16" s="135" t="s">
        <v>26</v>
      </c>
      <c r="L16" s="43"/>
    </row>
    <row r="17" spans="2:12" s="1" customFormat="1" ht="18" customHeight="1">
      <c r="B17" s="43"/>
      <c r="E17" s="135" t="s">
        <v>27</v>
      </c>
      <c r="I17" s="149" t="s">
        <v>28</v>
      </c>
      <c r="J17" s="135" t="s">
        <v>29</v>
      </c>
      <c r="L17" s="43"/>
    </row>
    <row r="18" spans="2:12" s="1" customFormat="1" ht="6.95" customHeight="1">
      <c r="B18" s="43"/>
      <c r="I18" s="147"/>
      <c r="L18" s="43"/>
    </row>
    <row r="19" spans="2:12" s="1" customFormat="1" ht="12" customHeight="1">
      <c r="B19" s="43"/>
      <c r="D19" s="146" t="s">
        <v>30</v>
      </c>
      <c r="I19" s="149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5"/>
      <c r="G20" s="135"/>
      <c r="H20" s="135"/>
      <c r="I20" s="149" t="s">
        <v>28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7"/>
      <c r="L21" s="43"/>
    </row>
    <row r="22" spans="2:12" s="1" customFormat="1" ht="12" customHeight="1">
      <c r="B22" s="43"/>
      <c r="D22" s="146" t="s">
        <v>32</v>
      </c>
      <c r="I22" s="149" t="s">
        <v>25</v>
      </c>
      <c r="J22" s="135" t="s">
        <v>1728</v>
      </c>
      <c r="L22" s="43"/>
    </row>
    <row r="23" spans="2:12" s="1" customFormat="1" ht="18" customHeight="1">
      <c r="B23" s="43"/>
      <c r="E23" s="135" t="s">
        <v>1729</v>
      </c>
      <c r="I23" s="149" t="s">
        <v>28</v>
      </c>
      <c r="J23" s="135" t="s">
        <v>1</v>
      </c>
      <c r="L23" s="43"/>
    </row>
    <row r="24" spans="2:12" s="1" customFormat="1" ht="6.95" customHeight="1">
      <c r="B24" s="43"/>
      <c r="I24" s="147"/>
      <c r="L24" s="43"/>
    </row>
    <row r="25" spans="2:12" s="1" customFormat="1" ht="12" customHeight="1">
      <c r="B25" s="43"/>
      <c r="D25" s="146" t="s">
        <v>38</v>
      </c>
      <c r="I25" s="149" t="s">
        <v>25</v>
      </c>
      <c r="J25" s="135" t="str">
        <f>IF('Rekapitulace stavby'!AN19="","",'Rekapitulace stavby'!AN19)</f>
        <v>60305827</v>
      </c>
      <c r="L25" s="43"/>
    </row>
    <row r="26" spans="2:12" s="1" customFormat="1" ht="18" customHeight="1">
      <c r="B26" s="43"/>
      <c r="E26" s="135" t="str">
        <f>IF('Rekapitulace stavby'!E20="","",'Rekapitulace stavby'!E20)</f>
        <v>M.Procházková</v>
      </c>
      <c r="I26" s="149" t="s">
        <v>28</v>
      </c>
      <c r="J26" s="135" t="str">
        <f>IF('Rekapitulace stavby'!AN20="","",'Rekapitulace stavby'!AN20)</f>
        <v/>
      </c>
      <c r="L26" s="43"/>
    </row>
    <row r="27" spans="2:12" s="1" customFormat="1" ht="6.95" customHeight="1">
      <c r="B27" s="43"/>
      <c r="I27" s="147"/>
      <c r="L27" s="43"/>
    </row>
    <row r="28" spans="2:12" s="1" customFormat="1" ht="12" customHeight="1">
      <c r="B28" s="43"/>
      <c r="D28" s="146" t="s">
        <v>42</v>
      </c>
      <c r="I28" s="147"/>
      <c r="L28" s="43"/>
    </row>
    <row r="29" spans="2:12" s="7" customFormat="1" ht="14.4" customHeight="1">
      <c r="B29" s="151"/>
      <c r="E29" s="152" t="s">
        <v>1</v>
      </c>
      <c r="F29" s="152"/>
      <c r="G29" s="152"/>
      <c r="H29" s="152"/>
      <c r="I29" s="153"/>
      <c r="L29" s="151"/>
    </row>
    <row r="30" spans="2:12" s="1" customFormat="1" ht="6.95" customHeight="1">
      <c r="B30" s="43"/>
      <c r="I30" s="147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54"/>
      <c r="J31" s="78"/>
      <c r="K31" s="78"/>
      <c r="L31" s="43"/>
    </row>
    <row r="32" spans="2:12" s="1" customFormat="1" ht="25.4" customHeight="1">
      <c r="B32" s="43"/>
      <c r="D32" s="155" t="s">
        <v>43</v>
      </c>
      <c r="I32" s="147"/>
      <c r="J32" s="156">
        <f>ROUND(J124,0)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54"/>
      <c r="J33" s="78"/>
      <c r="K33" s="78"/>
      <c r="L33" s="43"/>
    </row>
    <row r="34" spans="2:12" s="1" customFormat="1" ht="14.4" customHeight="1">
      <c r="B34" s="43"/>
      <c r="F34" s="157" t="s">
        <v>45</v>
      </c>
      <c r="I34" s="158" t="s">
        <v>44</v>
      </c>
      <c r="J34" s="157" t="s">
        <v>46</v>
      </c>
      <c r="L34" s="43"/>
    </row>
    <row r="35" spans="2:12" s="1" customFormat="1" ht="14.4" customHeight="1">
      <c r="B35" s="43"/>
      <c r="D35" s="159" t="s">
        <v>47</v>
      </c>
      <c r="E35" s="146" t="s">
        <v>48</v>
      </c>
      <c r="F35" s="160">
        <f>ROUND((SUM(BE124:BE175)),0)</f>
        <v>0</v>
      </c>
      <c r="I35" s="161">
        <v>0.21</v>
      </c>
      <c r="J35" s="160">
        <f>ROUND(((SUM(BE124:BE175))*I35),0)</f>
        <v>0</v>
      </c>
      <c r="L35" s="43"/>
    </row>
    <row r="36" spans="2:12" s="1" customFormat="1" ht="14.4" customHeight="1">
      <c r="B36" s="43"/>
      <c r="E36" s="146" t="s">
        <v>49</v>
      </c>
      <c r="F36" s="160">
        <f>ROUND((SUM(BF124:BF175)),0)</f>
        <v>0</v>
      </c>
      <c r="I36" s="161">
        <v>0.15</v>
      </c>
      <c r="J36" s="160">
        <f>ROUND(((SUM(BF124:BF175))*I36),0)</f>
        <v>0</v>
      </c>
      <c r="L36" s="43"/>
    </row>
    <row r="37" spans="2:12" s="1" customFormat="1" ht="14.4" customHeight="1" hidden="1">
      <c r="B37" s="43"/>
      <c r="E37" s="146" t="s">
        <v>50</v>
      </c>
      <c r="F37" s="160">
        <f>ROUND((SUM(BG124:BG175)),0)</f>
        <v>0</v>
      </c>
      <c r="I37" s="161">
        <v>0.21</v>
      </c>
      <c r="J37" s="160">
        <f>0</f>
        <v>0</v>
      </c>
      <c r="L37" s="43"/>
    </row>
    <row r="38" spans="2:12" s="1" customFormat="1" ht="14.4" customHeight="1" hidden="1">
      <c r="B38" s="43"/>
      <c r="E38" s="146" t="s">
        <v>51</v>
      </c>
      <c r="F38" s="160">
        <f>ROUND((SUM(BH124:BH175)),0)</f>
        <v>0</v>
      </c>
      <c r="I38" s="161">
        <v>0.15</v>
      </c>
      <c r="J38" s="160">
        <f>0</f>
        <v>0</v>
      </c>
      <c r="L38" s="43"/>
    </row>
    <row r="39" spans="2:12" s="1" customFormat="1" ht="14.4" customHeight="1" hidden="1">
      <c r="B39" s="43"/>
      <c r="E39" s="146" t="s">
        <v>52</v>
      </c>
      <c r="F39" s="160">
        <f>ROUND((SUM(BI124:BI175)),0)</f>
        <v>0</v>
      </c>
      <c r="I39" s="161">
        <v>0</v>
      </c>
      <c r="J39" s="160">
        <f>0</f>
        <v>0</v>
      </c>
      <c r="L39" s="43"/>
    </row>
    <row r="40" spans="2:12" s="1" customFormat="1" ht="6.95" customHeight="1">
      <c r="B40" s="43"/>
      <c r="I40" s="147"/>
      <c r="L40" s="43"/>
    </row>
    <row r="41" spans="2:12" s="1" customFormat="1" ht="25.4" customHeight="1">
      <c r="B41" s="43"/>
      <c r="C41" s="162"/>
      <c r="D41" s="163" t="s">
        <v>53</v>
      </c>
      <c r="E41" s="164"/>
      <c r="F41" s="164"/>
      <c r="G41" s="165" t="s">
        <v>54</v>
      </c>
      <c r="H41" s="166" t="s">
        <v>55</v>
      </c>
      <c r="I41" s="167"/>
      <c r="J41" s="168">
        <f>SUM(J32:J39)</f>
        <v>0</v>
      </c>
      <c r="K41" s="169"/>
      <c r="L41" s="43"/>
    </row>
    <row r="42" spans="2:12" s="1" customFormat="1" ht="14.4" customHeight="1">
      <c r="B42" s="43"/>
      <c r="I42" s="147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70" t="s">
        <v>56</v>
      </c>
      <c r="E50" s="171"/>
      <c r="F50" s="171"/>
      <c r="G50" s="170" t="s">
        <v>57</v>
      </c>
      <c r="H50" s="171"/>
      <c r="I50" s="172"/>
      <c r="J50" s="171"/>
      <c r="K50" s="171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73" t="s">
        <v>58</v>
      </c>
      <c r="E61" s="174"/>
      <c r="F61" s="175" t="s">
        <v>59</v>
      </c>
      <c r="G61" s="173" t="s">
        <v>58</v>
      </c>
      <c r="H61" s="174"/>
      <c r="I61" s="176"/>
      <c r="J61" s="177" t="s">
        <v>59</v>
      </c>
      <c r="K61" s="174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70" t="s">
        <v>60</v>
      </c>
      <c r="E65" s="171"/>
      <c r="F65" s="171"/>
      <c r="G65" s="170" t="s">
        <v>61</v>
      </c>
      <c r="H65" s="171"/>
      <c r="I65" s="172"/>
      <c r="J65" s="171"/>
      <c r="K65" s="171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73" t="s">
        <v>58</v>
      </c>
      <c r="E76" s="174"/>
      <c r="F76" s="175" t="s">
        <v>59</v>
      </c>
      <c r="G76" s="173" t="s">
        <v>58</v>
      </c>
      <c r="H76" s="174"/>
      <c r="I76" s="176"/>
      <c r="J76" s="177" t="s">
        <v>59</v>
      </c>
      <c r="K76" s="174"/>
      <c r="L76" s="43"/>
    </row>
    <row r="77" spans="2:12" s="1" customFormat="1" ht="14.4" customHeight="1"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43"/>
    </row>
    <row r="81" spans="2:12" s="1" customFormat="1" ht="6.95" customHeight="1"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43"/>
    </row>
    <row r="82" spans="2:12" s="1" customFormat="1" ht="24.95" customHeight="1">
      <c r="B82" s="38"/>
      <c r="C82" s="23" t="s">
        <v>126</v>
      </c>
      <c r="D82" s="39"/>
      <c r="E82" s="39"/>
      <c r="F82" s="39"/>
      <c r="G82" s="39"/>
      <c r="H82" s="39"/>
      <c r="I82" s="14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7"/>
      <c r="J84" s="39"/>
      <c r="K84" s="39"/>
      <c r="L84" s="43"/>
    </row>
    <row r="85" spans="2:12" s="1" customFormat="1" ht="14.4" customHeight="1">
      <c r="B85" s="38"/>
      <c r="C85" s="39"/>
      <c r="D85" s="39"/>
      <c r="E85" s="224" t="str">
        <f>E7</f>
        <v>Úpravy zahrady MŠ Jubilejní Nový Jičín, na parc.č. 384/38, k.ú. NJ-DHP</v>
      </c>
      <c r="F85" s="32"/>
      <c r="G85" s="32"/>
      <c r="H85" s="32"/>
      <c r="I85" s="147"/>
      <c r="J85" s="39"/>
      <c r="K85" s="39"/>
      <c r="L85" s="43"/>
    </row>
    <row r="86" spans="2:12" ht="12" customHeight="1">
      <c r="B86" s="21"/>
      <c r="C86" s="32" t="s">
        <v>160</v>
      </c>
      <c r="D86" s="22"/>
      <c r="E86" s="22"/>
      <c r="F86" s="22"/>
      <c r="G86" s="22"/>
      <c r="H86" s="22"/>
      <c r="I86" s="140"/>
      <c r="J86" s="22"/>
      <c r="K86" s="22"/>
      <c r="L86" s="20"/>
    </row>
    <row r="87" spans="2:12" s="1" customFormat="1" ht="14.4" customHeight="1">
      <c r="B87" s="38"/>
      <c r="C87" s="39"/>
      <c r="D87" s="39"/>
      <c r="E87" s="224" t="s">
        <v>1725</v>
      </c>
      <c r="F87" s="39"/>
      <c r="G87" s="39"/>
      <c r="H87" s="39"/>
      <c r="I87" s="147"/>
      <c r="J87" s="39"/>
      <c r="K87" s="39"/>
      <c r="L87" s="43"/>
    </row>
    <row r="88" spans="2:12" s="1" customFormat="1" ht="12" customHeight="1">
      <c r="B88" s="38"/>
      <c r="C88" s="32" t="s">
        <v>1726</v>
      </c>
      <c r="D88" s="39"/>
      <c r="E88" s="39"/>
      <c r="F88" s="39"/>
      <c r="G88" s="39"/>
      <c r="H88" s="39"/>
      <c r="I88" s="147"/>
      <c r="J88" s="39"/>
      <c r="K88" s="39"/>
      <c r="L88" s="43"/>
    </row>
    <row r="89" spans="2:12" s="1" customFormat="1" ht="14.4" customHeight="1">
      <c r="B89" s="38"/>
      <c r="C89" s="39"/>
      <c r="D89" s="39"/>
      <c r="E89" s="71" t="str">
        <f>E11</f>
        <v>088-A-3-A2 - SO 03-A2 Travnaté plochy rovina</v>
      </c>
      <c r="F89" s="39"/>
      <c r="G89" s="39"/>
      <c r="H89" s="39"/>
      <c r="I89" s="147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7"/>
      <c r="J90" s="39"/>
      <c r="K90" s="39"/>
      <c r="L90" s="43"/>
    </row>
    <row r="91" spans="2:12" s="1" customFormat="1" ht="12" customHeight="1">
      <c r="B91" s="38"/>
      <c r="C91" s="32" t="s">
        <v>20</v>
      </c>
      <c r="D91" s="39"/>
      <c r="E91" s="39"/>
      <c r="F91" s="27" t="str">
        <f>F14</f>
        <v>parc.č. 384/38, k.ú. NJ-DHP</v>
      </c>
      <c r="G91" s="39"/>
      <c r="H91" s="39"/>
      <c r="I91" s="149" t="s">
        <v>22</v>
      </c>
      <c r="J91" s="74" t="str">
        <f>IF(J14="","",J14)</f>
        <v>16. 4. 2020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47"/>
      <c r="J92" s="39"/>
      <c r="K92" s="39"/>
      <c r="L92" s="43"/>
    </row>
    <row r="93" spans="2:12" s="1" customFormat="1" ht="55.2" customHeight="1">
      <c r="B93" s="38"/>
      <c r="C93" s="32" t="s">
        <v>24</v>
      </c>
      <c r="D93" s="39"/>
      <c r="E93" s="39"/>
      <c r="F93" s="27" t="str">
        <f>E17</f>
        <v>Město Nový Jičín, Masarykovo nám.1</v>
      </c>
      <c r="G93" s="39"/>
      <c r="H93" s="39"/>
      <c r="I93" s="149" t="s">
        <v>32</v>
      </c>
      <c r="J93" s="36" t="str">
        <f>E23</f>
        <v>Ing.Olga Kubálková, Skalky 1108/6, 741 01, Nový Ji</v>
      </c>
      <c r="K93" s="39"/>
      <c r="L93" s="43"/>
    </row>
    <row r="94" spans="2:12" s="1" customFormat="1" ht="15.6" customHeight="1">
      <c r="B94" s="38"/>
      <c r="C94" s="32" t="s">
        <v>30</v>
      </c>
      <c r="D94" s="39"/>
      <c r="E94" s="39"/>
      <c r="F94" s="27" t="str">
        <f>IF(E20="","",E20)</f>
        <v>Vyplň údaj</v>
      </c>
      <c r="G94" s="39"/>
      <c r="H94" s="39"/>
      <c r="I94" s="149" t="s">
        <v>38</v>
      </c>
      <c r="J94" s="36" t="str">
        <f>E26</f>
        <v>M.Procházková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7"/>
      <c r="J95" s="39"/>
      <c r="K95" s="39"/>
      <c r="L95" s="43"/>
    </row>
    <row r="96" spans="2:12" s="1" customFormat="1" ht="29.25" customHeight="1">
      <c r="B96" s="38"/>
      <c r="C96" s="184" t="s">
        <v>127</v>
      </c>
      <c r="D96" s="185"/>
      <c r="E96" s="185"/>
      <c r="F96" s="185"/>
      <c r="G96" s="185"/>
      <c r="H96" s="185"/>
      <c r="I96" s="186"/>
      <c r="J96" s="187" t="s">
        <v>128</v>
      </c>
      <c r="K96" s="185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47"/>
      <c r="J97" s="39"/>
      <c r="K97" s="39"/>
      <c r="L97" s="43"/>
    </row>
    <row r="98" spans="2:47" s="1" customFormat="1" ht="22.8" customHeight="1">
      <c r="B98" s="38"/>
      <c r="C98" s="188" t="s">
        <v>129</v>
      </c>
      <c r="D98" s="39"/>
      <c r="E98" s="39"/>
      <c r="F98" s="39"/>
      <c r="G98" s="39"/>
      <c r="H98" s="39"/>
      <c r="I98" s="147"/>
      <c r="J98" s="105">
        <f>J124</f>
        <v>0</v>
      </c>
      <c r="K98" s="39"/>
      <c r="L98" s="43"/>
      <c r="AU98" s="17" t="s">
        <v>130</v>
      </c>
    </row>
    <row r="99" spans="2:12" s="8" customFormat="1" ht="24.95" customHeight="1">
      <c r="B99" s="189"/>
      <c r="C99" s="190"/>
      <c r="D99" s="191" t="s">
        <v>1730</v>
      </c>
      <c r="E99" s="192"/>
      <c r="F99" s="192"/>
      <c r="G99" s="192"/>
      <c r="H99" s="192"/>
      <c r="I99" s="193"/>
      <c r="J99" s="194">
        <f>J125</f>
        <v>0</v>
      </c>
      <c r="K99" s="190"/>
      <c r="L99" s="195"/>
    </row>
    <row r="100" spans="2:12" s="11" customFormat="1" ht="19.9" customHeight="1">
      <c r="B100" s="225"/>
      <c r="C100" s="127"/>
      <c r="D100" s="226" t="s">
        <v>236</v>
      </c>
      <c r="E100" s="227"/>
      <c r="F100" s="227"/>
      <c r="G100" s="227"/>
      <c r="H100" s="227"/>
      <c r="I100" s="228"/>
      <c r="J100" s="229">
        <f>J126</f>
        <v>0</v>
      </c>
      <c r="K100" s="127"/>
      <c r="L100" s="230"/>
    </row>
    <row r="101" spans="2:12" s="11" customFormat="1" ht="19.9" customHeight="1">
      <c r="B101" s="225"/>
      <c r="C101" s="127"/>
      <c r="D101" s="226" t="s">
        <v>1731</v>
      </c>
      <c r="E101" s="227"/>
      <c r="F101" s="227"/>
      <c r="G101" s="227"/>
      <c r="H101" s="227"/>
      <c r="I101" s="228"/>
      <c r="J101" s="229">
        <f>J173</f>
        <v>0</v>
      </c>
      <c r="K101" s="127"/>
      <c r="L101" s="230"/>
    </row>
    <row r="102" spans="2:12" s="8" customFormat="1" ht="24.95" customHeight="1">
      <c r="B102" s="189"/>
      <c r="C102" s="190"/>
      <c r="D102" s="191" t="s">
        <v>1732</v>
      </c>
      <c r="E102" s="192"/>
      <c r="F102" s="192"/>
      <c r="G102" s="192"/>
      <c r="H102" s="192"/>
      <c r="I102" s="193"/>
      <c r="J102" s="194">
        <f>J175</f>
        <v>0</v>
      </c>
      <c r="K102" s="190"/>
      <c r="L102" s="195"/>
    </row>
    <row r="103" spans="2:12" s="1" customFormat="1" ht="21.8" customHeight="1">
      <c r="B103" s="38"/>
      <c r="C103" s="39"/>
      <c r="D103" s="39"/>
      <c r="E103" s="39"/>
      <c r="F103" s="39"/>
      <c r="G103" s="39"/>
      <c r="H103" s="39"/>
      <c r="I103" s="147"/>
      <c r="J103" s="39"/>
      <c r="K103" s="39"/>
      <c r="L103" s="43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80"/>
      <c r="J104" s="62"/>
      <c r="K104" s="62"/>
      <c r="L104" s="43"/>
    </row>
    <row r="108" spans="2:12" s="1" customFormat="1" ht="6.95" customHeight="1">
      <c r="B108" s="63"/>
      <c r="C108" s="64"/>
      <c r="D108" s="64"/>
      <c r="E108" s="64"/>
      <c r="F108" s="64"/>
      <c r="G108" s="64"/>
      <c r="H108" s="64"/>
      <c r="I108" s="183"/>
      <c r="J108" s="64"/>
      <c r="K108" s="64"/>
      <c r="L108" s="43"/>
    </row>
    <row r="109" spans="2:12" s="1" customFormat="1" ht="24.95" customHeight="1">
      <c r="B109" s="38"/>
      <c r="C109" s="23" t="s">
        <v>132</v>
      </c>
      <c r="D109" s="39"/>
      <c r="E109" s="39"/>
      <c r="F109" s="39"/>
      <c r="G109" s="39"/>
      <c r="H109" s="39"/>
      <c r="I109" s="147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47"/>
      <c r="J110" s="39"/>
      <c r="K110" s="39"/>
      <c r="L110" s="43"/>
    </row>
    <row r="111" spans="2:12" s="1" customFormat="1" ht="12" customHeight="1">
      <c r="B111" s="38"/>
      <c r="C111" s="32" t="s">
        <v>16</v>
      </c>
      <c r="D111" s="39"/>
      <c r="E111" s="39"/>
      <c r="F111" s="39"/>
      <c r="G111" s="39"/>
      <c r="H111" s="39"/>
      <c r="I111" s="147"/>
      <c r="J111" s="39"/>
      <c r="K111" s="39"/>
      <c r="L111" s="43"/>
    </row>
    <row r="112" spans="2:12" s="1" customFormat="1" ht="14.4" customHeight="1">
      <c r="B112" s="38"/>
      <c r="C112" s="39"/>
      <c r="D112" s="39"/>
      <c r="E112" s="224" t="str">
        <f>E7</f>
        <v>Úpravy zahrady MŠ Jubilejní Nový Jičín, na parc.č. 384/38, k.ú. NJ-DHP</v>
      </c>
      <c r="F112" s="32"/>
      <c r="G112" s="32"/>
      <c r="H112" s="32"/>
      <c r="I112" s="147"/>
      <c r="J112" s="39"/>
      <c r="K112" s="39"/>
      <c r="L112" s="43"/>
    </row>
    <row r="113" spans="2:12" ht="12" customHeight="1">
      <c r="B113" s="21"/>
      <c r="C113" s="32" t="s">
        <v>160</v>
      </c>
      <c r="D113" s="22"/>
      <c r="E113" s="22"/>
      <c r="F113" s="22"/>
      <c r="G113" s="22"/>
      <c r="H113" s="22"/>
      <c r="I113" s="140"/>
      <c r="J113" s="22"/>
      <c r="K113" s="22"/>
      <c r="L113" s="20"/>
    </row>
    <row r="114" spans="2:12" s="1" customFormat="1" ht="14.4" customHeight="1">
      <c r="B114" s="38"/>
      <c r="C114" s="39"/>
      <c r="D114" s="39"/>
      <c r="E114" s="224" t="s">
        <v>1725</v>
      </c>
      <c r="F114" s="39"/>
      <c r="G114" s="39"/>
      <c r="H114" s="39"/>
      <c r="I114" s="147"/>
      <c r="J114" s="39"/>
      <c r="K114" s="39"/>
      <c r="L114" s="43"/>
    </row>
    <row r="115" spans="2:12" s="1" customFormat="1" ht="12" customHeight="1">
      <c r="B115" s="38"/>
      <c r="C115" s="32" t="s">
        <v>1726</v>
      </c>
      <c r="D115" s="39"/>
      <c r="E115" s="39"/>
      <c r="F115" s="39"/>
      <c r="G115" s="39"/>
      <c r="H115" s="39"/>
      <c r="I115" s="147"/>
      <c r="J115" s="39"/>
      <c r="K115" s="39"/>
      <c r="L115" s="43"/>
    </row>
    <row r="116" spans="2:12" s="1" customFormat="1" ht="14.4" customHeight="1">
      <c r="B116" s="38"/>
      <c r="C116" s="39"/>
      <c r="D116" s="39"/>
      <c r="E116" s="71" t="str">
        <f>E11</f>
        <v>088-A-3-A2 - SO 03-A2 Travnaté plochy rovina</v>
      </c>
      <c r="F116" s="39"/>
      <c r="G116" s="39"/>
      <c r="H116" s="39"/>
      <c r="I116" s="147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47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F14</f>
        <v>parc.č. 384/38, k.ú. NJ-DHP</v>
      </c>
      <c r="G118" s="39"/>
      <c r="H118" s="39"/>
      <c r="I118" s="149" t="s">
        <v>22</v>
      </c>
      <c r="J118" s="74" t="str">
        <f>IF(J14="","",J14)</f>
        <v>16. 4. 2020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47"/>
      <c r="J119" s="39"/>
      <c r="K119" s="39"/>
      <c r="L119" s="43"/>
    </row>
    <row r="120" spans="2:12" s="1" customFormat="1" ht="55.2" customHeight="1">
      <c r="B120" s="38"/>
      <c r="C120" s="32" t="s">
        <v>24</v>
      </c>
      <c r="D120" s="39"/>
      <c r="E120" s="39"/>
      <c r="F120" s="27" t="str">
        <f>E17</f>
        <v>Město Nový Jičín, Masarykovo nám.1</v>
      </c>
      <c r="G120" s="39"/>
      <c r="H120" s="39"/>
      <c r="I120" s="149" t="s">
        <v>32</v>
      </c>
      <c r="J120" s="36" t="str">
        <f>E23</f>
        <v>Ing.Olga Kubálková, Skalky 1108/6, 741 01, Nový Ji</v>
      </c>
      <c r="K120" s="39"/>
      <c r="L120" s="43"/>
    </row>
    <row r="121" spans="2:12" s="1" customFormat="1" ht="15.6" customHeight="1">
      <c r="B121" s="38"/>
      <c r="C121" s="32" t="s">
        <v>30</v>
      </c>
      <c r="D121" s="39"/>
      <c r="E121" s="39"/>
      <c r="F121" s="27" t="str">
        <f>IF(E20="","",E20)</f>
        <v>Vyplň údaj</v>
      </c>
      <c r="G121" s="39"/>
      <c r="H121" s="39"/>
      <c r="I121" s="149" t="s">
        <v>38</v>
      </c>
      <c r="J121" s="36" t="str">
        <f>E26</f>
        <v>M.Procházková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47"/>
      <c r="J122" s="39"/>
      <c r="K122" s="39"/>
      <c r="L122" s="43"/>
    </row>
    <row r="123" spans="2:20" s="9" customFormat="1" ht="29.25" customHeight="1">
      <c r="B123" s="196"/>
      <c r="C123" s="197" t="s">
        <v>133</v>
      </c>
      <c r="D123" s="198" t="s">
        <v>68</v>
      </c>
      <c r="E123" s="198" t="s">
        <v>64</v>
      </c>
      <c r="F123" s="198" t="s">
        <v>65</v>
      </c>
      <c r="G123" s="198" t="s">
        <v>134</v>
      </c>
      <c r="H123" s="198" t="s">
        <v>135</v>
      </c>
      <c r="I123" s="199" t="s">
        <v>136</v>
      </c>
      <c r="J123" s="200" t="s">
        <v>128</v>
      </c>
      <c r="K123" s="201" t="s">
        <v>137</v>
      </c>
      <c r="L123" s="202"/>
      <c r="M123" s="95" t="s">
        <v>1</v>
      </c>
      <c r="N123" s="96" t="s">
        <v>47</v>
      </c>
      <c r="O123" s="96" t="s">
        <v>138</v>
      </c>
      <c r="P123" s="96" t="s">
        <v>139</v>
      </c>
      <c r="Q123" s="96" t="s">
        <v>140</v>
      </c>
      <c r="R123" s="96" t="s">
        <v>141</v>
      </c>
      <c r="S123" s="96" t="s">
        <v>142</v>
      </c>
      <c r="T123" s="97" t="s">
        <v>143</v>
      </c>
    </row>
    <row r="124" spans="2:63" s="1" customFormat="1" ht="22.8" customHeight="1">
      <c r="B124" s="38"/>
      <c r="C124" s="102" t="s">
        <v>144</v>
      </c>
      <c r="D124" s="39"/>
      <c r="E124" s="39"/>
      <c r="F124" s="39"/>
      <c r="G124" s="39"/>
      <c r="H124" s="39"/>
      <c r="I124" s="147"/>
      <c r="J124" s="203">
        <f>BK124</f>
        <v>0</v>
      </c>
      <c r="K124" s="39"/>
      <c r="L124" s="43"/>
      <c r="M124" s="98"/>
      <c r="N124" s="99"/>
      <c r="O124" s="99"/>
      <c r="P124" s="204">
        <f>P125+P175</f>
        <v>0</v>
      </c>
      <c r="Q124" s="99"/>
      <c r="R124" s="204">
        <f>R125+R175</f>
        <v>0.09350800000000001</v>
      </c>
      <c r="S124" s="99"/>
      <c r="T124" s="205">
        <f>T125+T175</f>
        <v>0</v>
      </c>
      <c r="AT124" s="17" t="s">
        <v>82</v>
      </c>
      <c r="AU124" s="17" t="s">
        <v>130</v>
      </c>
      <c r="BK124" s="206">
        <f>BK125+BK175</f>
        <v>0</v>
      </c>
    </row>
    <row r="125" spans="2:63" s="10" customFormat="1" ht="25.9" customHeight="1">
      <c r="B125" s="207"/>
      <c r="C125" s="208"/>
      <c r="D125" s="209" t="s">
        <v>82</v>
      </c>
      <c r="E125" s="210" t="s">
        <v>145</v>
      </c>
      <c r="F125" s="210" t="s">
        <v>145</v>
      </c>
      <c r="G125" s="208"/>
      <c r="H125" s="208"/>
      <c r="I125" s="211"/>
      <c r="J125" s="212">
        <f>BK125</f>
        <v>0</v>
      </c>
      <c r="K125" s="208"/>
      <c r="L125" s="213"/>
      <c r="M125" s="231"/>
      <c r="N125" s="232"/>
      <c r="O125" s="232"/>
      <c r="P125" s="233">
        <f>P126+P173</f>
        <v>0</v>
      </c>
      <c r="Q125" s="232"/>
      <c r="R125" s="233">
        <f>R126+R173</f>
        <v>0.09350800000000001</v>
      </c>
      <c r="S125" s="232"/>
      <c r="T125" s="234">
        <f>T126+T173</f>
        <v>0</v>
      </c>
      <c r="AR125" s="218" t="s">
        <v>37</v>
      </c>
      <c r="AT125" s="219" t="s">
        <v>82</v>
      </c>
      <c r="AU125" s="219" t="s">
        <v>83</v>
      </c>
      <c r="AY125" s="218" t="s">
        <v>147</v>
      </c>
      <c r="BK125" s="220">
        <f>BK126+BK173</f>
        <v>0</v>
      </c>
    </row>
    <row r="126" spans="2:63" s="10" customFormat="1" ht="22.8" customHeight="1">
      <c r="B126" s="207"/>
      <c r="C126" s="208"/>
      <c r="D126" s="209" t="s">
        <v>82</v>
      </c>
      <c r="E126" s="235" t="s">
        <v>37</v>
      </c>
      <c r="F126" s="235" t="s">
        <v>262</v>
      </c>
      <c r="G126" s="208"/>
      <c r="H126" s="208"/>
      <c r="I126" s="211"/>
      <c r="J126" s="236">
        <f>BK126</f>
        <v>0</v>
      </c>
      <c r="K126" s="208"/>
      <c r="L126" s="213"/>
      <c r="M126" s="231"/>
      <c r="N126" s="232"/>
      <c r="O126" s="232"/>
      <c r="P126" s="233">
        <f>SUM(P127:P172)</f>
        <v>0</v>
      </c>
      <c r="Q126" s="232"/>
      <c r="R126" s="233">
        <f>SUM(R127:R172)</f>
        <v>0.09350800000000001</v>
      </c>
      <c r="S126" s="232"/>
      <c r="T126" s="234">
        <f>SUM(T127:T172)</f>
        <v>0</v>
      </c>
      <c r="AR126" s="218" t="s">
        <v>37</v>
      </c>
      <c r="AT126" s="219" t="s">
        <v>82</v>
      </c>
      <c r="AU126" s="219" t="s">
        <v>37</v>
      </c>
      <c r="AY126" s="218" t="s">
        <v>147</v>
      </c>
      <c r="BK126" s="220">
        <f>SUM(BK127:BK172)</f>
        <v>0</v>
      </c>
    </row>
    <row r="127" spans="2:65" s="1" customFormat="1" ht="21.6" customHeight="1">
      <c r="B127" s="38"/>
      <c r="C127" s="237" t="s">
        <v>37</v>
      </c>
      <c r="D127" s="237" t="s">
        <v>263</v>
      </c>
      <c r="E127" s="238" t="s">
        <v>1733</v>
      </c>
      <c r="F127" s="239" t="s">
        <v>1734</v>
      </c>
      <c r="G127" s="240" t="s">
        <v>300</v>
      </c>
      <c r="H127" s="241">
        <v>19.4</v>
      </c>
      <c r="I127" s="242"/>
      <c r="J127" s="243">
        <f>ROUND(I127*H127,1)</f>
        <v>0</v>
      </c>
      <c r="K127" s="239" t="s">
        <v>1</v>
      </c>
      <c r="L127" s="43"/>
      <c r="M127" s="244" t="s">
        <v>1</v>
      </c>
      <c r="N127" s="245" t="s">
        <v>48</v>
      </c>
      <c r="O127" s="86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AR127" s="248" t="s">
        <v>268</v>
      </c>
      <c r="AT127" s="248" t="s">
        <v>263</v>
      </c>
      <c r="AU127" s="248" t="s">
        <v>92</v>
      </c>
      <c r="AY127" s="17" t="s">
        <v>147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37</v>
      </c>
      <c r="BK127" s="249">
        <f>ROUND(I127*H127,1)</f>
        <v>0</v>
      </c>
      <c r="BL127" s="17" t="s">
        <v>268</v>
      </c>
      <c r="BM127" s="248" t="s">
        <v>92</v>
      </c>
    </row>
    <row r="128" spans="2:65" s="1" customFormat="1" ht="21.6" customHeight="1">
      <c r="B128" s="38"/>
      <c r="C128" s="237" t="s">
        <v>92</v>
      </c>
      <c r="D128" s="237" t="s">
        <v>263</v>
      </c>
      <c r="E128" s="238" t="s">
        <v>364</v>
      </c>
      <c r="F128" s="239" t="s">
        <v>365</v>
      </c>
      <c r="G128" s="240" t="s">
        <v>300</v>
      </c>
      <c r="H128" s="241">
        <v>19.4</v>
      </c>
      <c r="I128" s="242"/>
      <c r="J128" s="243">
        <f>ROUND(I128*H128,1)</f>
        <v>0</v>
      </c>
      <c r="K128" s="239" t="s">
        <v>1</v>
      </c>
      <c r="L128" s="43"/>
      <c r="M128" s="244" t="s">
        <v>1</v>
      </c>
      <c r="N128" s="245" t="s">
        <v>48</v>
      </c>
      <c r="O128" s="86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48" t="s">
        <v>268</v>
      </c>
      <c r="AT128" s="248" t="s">
        <v>263</v>
      </c>
      <c r="AU128" s="248" t="s">
        <v>92</v>
      </c>
      <c r="AY128" s="17" t="s">
        <v>147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37</v>
      </c>
      <c r="BK128" s="249">
        <f>ROUND(I128*H128,1)</f>
        <v>0</v>
      </c>
      <c r="BL128" s="17" t="s">
        <v>268</v>
      </c>
      <c r="BM128" s="248" t="s">
        <v>268</v>
      </c>
    </row>
    <row r="129" spans="2:65" s="1" customFormat="1" ht="32.4" customHeight="1">
      <c r="B129" s="38"/>
      <c r="C129" s="237" t="s">
        <v>278</v>
      </c>
      <c r="D129" s="237" t="s">
        <v>263</v>
      </c>
      <c r="E129" s="238" t="s">
        <v>1735</v>
      </c>
      <c r="F129" s="239" t="s">
        <v>1736</v>
      </c>
      <c r="G129" s="240" t="s">
        <v>266</v>
      </c>
      <c r="H129" s="241">
        <v>1940</v>
      </c>
      <c r="I129" s="242"/>
      <c r="J129" s="243">
        <f>ROUND(I129*H129,1)</f>
        <v>0</v>
      </c>
      <c r="K129" s="239" t="s">
        <v>1</v>
      </c>
      <c r="L129" s="43"/>
      <c r="M129" s="244" t="s">
        <v>1</v>
      </c>
      <c r="N129" s="245" t="s">
        <v>48</v>
      </c>
      <c r="O129" s="86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AR129" s="248" t="s">
        <v>268</v>
      </c>
      <c r="AT129" s="248" t="s">
        <v>263</v>
      </c>
      <c r="AU129" s="248" t="s">
        <v>92</v>
      </c>
      <c r="AY129" s="17" t="s">
        <v>147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37</v>
      </c>
      <c r="BK129" s="249">
        <f>ROUND(I129*H129,1)</f>
        <v>0</v>
      </c>
      <c r="BL129" s="17" t="s">
        <v>268</v>
      </c>
      <c r="BM129" s="248" t="s">
        <v>292</v>
      </c>
    </row>
    <row r="130" spans="2:51" s="12" customFormat="1" ht="12">
      <c r="B130" s="250"/>
      <c r="C130" s="251"/>
      <c r="D130" s="252" t="s">
        <v>270</v>
      </c>
      <c r="E130" s="253" t="s">
        <v>1</v>
      </c>
      <c r="F130" s="254" t="s">
        <v>1723</v>
      </c>
      <c r="G130" s="251"/>
      <c r="H130" s="255">
        <v>1940</v>
      </c>
      <c r="I130" s="256"/>
      <c r="J130" s="251"/>
      <c r="K130" s="251"/>
      <c r="L130" s="257"/>
      <c r="M130" s="258"/>
      <c r="N130" s="259"/>
      <c r="O130" s="259"/>
      <c r="P130" s="259"/>
      <c r="Q130" s="259"/>
      <c r="R130" s="259"/>
      <c r="S130" s="259"/>
      <c r="T130" s="260"/>
      <c r="AT130" s="261" t="s">
        <v>270</v>
      </c>
      <c r="AU130" s="261" t="s">
        <v>92</v>
      </c>
      <c r="AV130" s="12" t="s">
        <v>92</v>
      </c>
      <c r="AW130" s="12" t="s">
        <v>36</v>
      </c>
      <c r="AX130" s="12" t="s">
        <v>37</v>
      </c>
      <c r="AY130" s="261" t="s">
        <v>147</v>
      </c>
    </row>
    <row r="131" spans="2:65" s="1" customFormat="1" ht="21.6" customHeight="1">
      <c r="B131" s="38"/>
      <c r="C131" s="237" t="s">
        <v>268</v>
      </c>
      <c r="D131" s="237" t="s">
        <v>263</v>
      </c>
      <c r="E131" s="238" t="s">
        <v>1737</v>
      </c>
      <c r="F131" s="239" t="s">
        <v>1738</v>
      </c>
      <c r="G131" s="240" t="s">
        <v>266</v>
      </c>
      <c r="H131" s="241">
        <v>1940</v>
      </c>
      <c r="I131" s="242"/>
      <c r="J131" s="243">
        <f>ROUND(I131*H131,1)</f>
        <v>0</v>
      </c>
      <c r="K131" s="239" t="s">
        <v>1</v>
      </c>
      <c r="L131" s="43"/>
      <c r="M131" s="244" t="s">
        <v>1</v>
      </c>
      <c r="N131" s="245" t="s">
        <v>48</v>
      </c>
      <c r="O131" s="86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AR131" s="248" t="s">
        <v>268</v>
      </c>
      <c r="AT131" s="248" t="s">
        <v>263</v>
      </c>
      <c r="AU131" s="248" t="s">
        <v>92</v>
      </c>
      <c r="AY131" s="17" t="s">
        <v>147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37</v>
      </c>
      <c r="BK131" s="249">
        <f>ROUND(I131*H131,1)</f>
        <v>0</v>
      </c>
      <c r="BL131" s="17" t="s">
        <v>268</v>
      </c>
      <c r="BM131" s="248" t="s">
        <v>303</v>
      </c>
    </row>
    <row r="132" spans="2:51" s="12" customFormat="1" ht="12">
      <c r="B132" s="250"/>
      <c r="C132" s="251"/>
      <c r="D132" s="252" t="s">
        <v>270</v>
      </c>
      <c r="E132" s="253" t="s">
        <v>1</v>
      </c>
      <c r="F132" s="254" t="s">
        <v>1723</v>
      </c>
      <c r="G132" s="251"/>
      <c r="H132" s="255">
        <v>1940</v>
      </c>
      <c r="I132" s="256"/>
      <c r="J132" s="251"/>
      <c r="K132" s="251"/>
      <c r="L132" s="257"/>
      <c r="M132" s="258"/>
      <c r="N132" s="259"/>
      <c r="O132" s="259"/>
      <c r="P132" s="259"/>
      <c r="Q132" s="259"/>
      <c r="R132" s="259"/>
      <c r="S132" s="259"/>
      <c r="T132" s="260"/>
      <c r="AT132" s="261" t="s">
        <v>270</v>
      </c>
      <c r="AU132" s="261" t="s">
        <v>92</v>
      </c>
      <c r="AV132" s="12" t="s">
        <v>92</v>
      </c>
      <c r="AW132" s="12" t="s">
        <v>36</v>
      </c>
      <c r="AX132" s="12" t="s">
        <v>37</v>
      </c>
      <c r="AY132" s="261" t="s">
        <v>147</v>
      </c>
    </row>
    <row r="133" spans="2:65" s="1" customFormat="1" ht="14.4" customHeight="1">
      <c r="B133" s="38"/>
      <c r="C133" s="294" t="s">
        <v>287</v>
      </c>
      <c r="D133" s="294" t="s">
        <v>473</v>
      </c>
      <c r="E133" s="295" t="s">
        <v>1739</v>
      </c>
      <c r="F133" s="296" t="s">
        <v>1404</v>
      </c>
      <c r="G133" s="297" t="s">
        <v>1405</v>
      </c>
      <c r="H133" s="298">
        <v>48.5</v>
      </c>
      <c r="I133" s="299"/>
      <c r="J133" s="300">
        <f>ROUND(I133*H133,1)</f>
        <v>0</v>
      </c>
      <c r="K133" s="296" t="s">
        <v>1</v>
      </c>
      <c r="L133" s="301"/>
      <c r="M133" s="302" t="s">
        <v>1</v>
      </c>
      <c r="N133" s="303" t="s">
        <v>48</v>
      </c>
      <c r="O133" s="86"/>
      <c r="P133" s="246">
        <f>O133*H133</f>
        <v>0</v>
      </c>
      <c r="Q133" s="246">
        <v>0.001</v>
      </c>
      <c r="R133" s="246">
        <f>Q133*H133</f>
        <v>0.0485</v>
      </c>
      <c r="S133" s="246">
        <v>0</v>
      </c>
      <c r="T133" s="247">
        <f>S133*H133</f>
        <v>0</v>
      </c>
      <c r="AR133" s="248" t="s">
        <v>303</v>
      </c>
      <c r="AT133" s="248" t="s">
        <v>473</v>
      </c>
      <c r="AU133" s="248" t="s">
        <v>92</v>
      </c>
      <c r="AY133" s="17" t="s">
        <v>147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37</v>
      </c>
      <c r="BK133" s="249">
        <f>ROUND(I133*H133,1)</f>
        <v>0</v>
      </c>
      <c r="BL133" s="17" t="s">
        <v>268</v>
      </c>
      <c r="BM133" s="248" t="s">
        <v>325</v>
      </c>
    </row>
    <row r="134" spans="2:51" s="14" customFormat="1" ht="12">
      <c r="B134" s="273"/>
      <c r="C134" s="274"/>
      <c r="D134" s="252" t="s">
        <v>270</v>
      </c>
      <c r="E134" s="275" t="s">
        <v>1</v>
      </c>
      <c r="F134" s="276" t="s">
        <v>1740</v>
      </c>
      <c r="G134" s="274"/>
      <c r="H134" s="275" t="s">
        <v>1</v>
      </c>
      <c r="I134" s="277"/>
      <c r="J134" s="274"/>
      <c r="K134" s="274"/>
      <c r="L134" s="278"/>
      <c r="M134" s="279"/>
      <c r="N134" s="280"/>
      <c r="O134" s="280"/>
      <c r="P134" s="280"/>
      <c r="Q134" s="280"/>
      <c r="R134" s="280"/>
      <c r="S134" s="280"/>
      <c r="T134" s="281"/>
      <c r="AT134" s="282" t="s">
        <v>270</v>
      </c>
      <c r="AU134" s="282" t="s">
        <v>92</v>
      </c>
      <c r="AV134" s="14" t="s">
        <v>37</v>
      </c>
      <c r="AW134" s="14" t="s">
        <v>36</v>
      </c>
      <c r="AX134" s="14" t="s">
        <v>83</v>
      </c>
      <c r="AY134" s="282" t="s">
        <v>147</v>
      </c>
    </row>
    <row r="135" spans="2:51" s="12" customFormat="1" ht="12">
      <c r="B135" s="250"/>
      <c r="C135" s="251"/>
      <c r="D135" s="252" t="s">
        <v>270</v>
      </c>
      <c r="E135" s="253" t="s">
        <v>1</v>
      </c>
      <c r="F135" s="254" t="s">
        <v>1741</v>
      </c>
      <c r="G135" s="251"/>
      <c r="H135" s="255">
        <v>48.5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AT135" s="261" t="s">
        <v>270</v>
      </c>
      <c r="AU135" s="261" t="s">
        <v>92</v>
      </c>
      <c r="AV135" s="12" t="s">
        <v>92</v>
      </c>
      <c r="AW135" s="12" t="s">
        <v>36</v>
      </c>
      <c r="AX135" s="12" t="s">
        <v>37</v>
      </c>
      <c r="AY135" s="261" t="s">
        <v>147</v>
      </c>
    </row>
    <row r="136" spans="2:65" s="1" customFormat="1" ht="21.6" customHeight="1">
      <c r="B136" s="38"/>
      <c r="C136" s="294" t="s">
        <v>292</v>
      </c>
      <c r="D136" s="294" t="s">
        <v>473</v>
      </c>
      <c r="E136" s="295" t="s">
        <v>1742</v>
      </c>
      <c r="F136" s="296" t="s">
        <v>1743</v>
      </c>
      <c r="G136" s="297" t="s">
        <v>300</v>
      </c>
      <c r="H136" s="298">
        <v>38.8</v>
      </c>
      <c r="I136" s="299"/>
      <c r="J136" s="300">
        <f>ROUND(I136*H136,1)</f>
        <v>0</v>
      </c>
      <c r="K136" s="296" t="s">
        <v>1</v>
      </c>
      <c r="L136" s="301"/>
      <c r="M136" s="302" t="s">
        <v>1</v>
      </c>
      <c r="N136" s="303" t="s">
        <v>48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303</v>
      </c>
      <c r="AT136" s="248" t="s">
        <v>473</v>
      </c>
      <c r="AU136" s="248" t="s">
        <v>92</v>
      </c>
      <c r="AY136" s="17" t="s">
        <v>147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37</v>
      </c>
      <c r="BK136" s="249">
        <f>ROUND(I136*H136,1)</f>
        <v>0</v>
      </c>
      <c r="BL136" s="17" t="s">
        <v>268</v>
      </c>
      <c r="BM136" s="248" t="s">
        <v>340</v>
      </c>
    </row>
    <row r="137" spans="2:51" s="14" customFormat="1" ht="12">
      <c r="B137" s="273"/>
      <c r="C137" s="274"/>
      <c r="D137" s="252" t="s">
        <v>270</v>
      </c>
      <c r="E137" s="275" t="s">
        <v>1</v>
      </c>
      <c r="F137" s="276" t="s">
        <v>1744</v>
      </c>
      <c r="G137" s="274"/>
      <c r="H137" s="275" t="s">
        <v>1</v>
      </c>
      <c r="I137" s="277"/>
      <c r="J137" s="274"/>
      <c r="K137" s="274"/>
      <c r="L137" s="278"/>
      <c r="M137" s="279"/>
      <c r="N137" s="280"/>
      <c r="O137" s="280"/>
      <c r="P137" s="280"/>
      <c r="Q137" s="280"/>
      <c r="R137" s="280"/>
      <c r="S137" s="280"/>
      <c r="T137" s="281"/>
      <c r="AT137" s="282" t="s">
        <v>270</v>
      </c>
      <c r="AU137" s="282" t="s">
        <v>92</v>
      </c>
      <c r="AV137" s="14" t="s">
        <v>37</v>
      </c>
      <c r="AW137" s="14" t="s">
        <v>36</v>
      </c>
      <c r="AX137" s="14" t="s">
        <v>83</v>
      </c>
      <c r="AY137" s="282" t="s">
        <v>147</v>
      </c>
    </row>
    <row r="138" spans="2:51" s="12" customFormat="1" ht="12">
      <c r="B138" s="250"/>
      <c r="C138" s="251"/>
      <c r="D138" s="252" t="s">
        <v>270</v>
      </c>
      <c r="E138" s="253" t="s">
        <v>1</v>
      </c>
      <c r="F138" s="254" t="s">
        <v>1745</v>
      </c>
      <c r="G138" s="251"/>
      <c r="H138" s="255">
        <v>38.8</v>
      </c>
      <c r="I138" s="256"/>
      <c r="J138" s="251"/>
      <c r="K138" s="251"/>
      <c r="L138" s="257"/>
      <c r="M138" s="258"/>
      <c r="N138" s="259"/>
      <c r="O138" s="259"/>
      <c r="P138" s="259"/>
      <c r="Q138" s="259"/>
      <c r="R138" s="259"/>
      <c r="S138" s="259"/>
      <c r="T138" s="260"/>
      <c r="AT138" s="261" t="s">
        <v>270</v>
      </c>
      <c r="AU138" s="261" t="s">
        <v>92</v>
      </c>
      <c r="AV138" s="12" t="s">
        <v>92</v>
      </c>
      <c r="AW138" s="12" t="s">
        <v>36</v>
      </c>
      <c r="AX138" s="12" t="s">
        <v>37</v>
      </c>
      <c r="AY138" s="261" t="s">
        <v>147</v>
      </c>
    </row>
    <row r="139" spans="2:65" s="1" customFormat="1" ht="21.6" customHeight="1">
      <c r="B139" s="38"/>
      <c r="C139" s="237" t="s">
        <v>297</v>
      </c>
      <c r="D139" s="237" t="s">
        <v>263</v>
      </c>
      <c r="E139" s="238" t="s">
        <v>1746</v>
      </c>
      <c r="F139" s="239" t="s">
        <v>1747</v>
      </c>
      <c r="G139" s="240" t="s">
        <v>266</v>
      </c>
      <c r="H139" s="241">
        <v>1940</v>
      </c>
      <c r="I139" s="242"/>
      <c r="J139" s="243">
        <f>ROUND(I139*H139,1)</f>
        <v>0</v>
      </c>
      <c r="K139" s="239" t="s">
        <v>1</v>
      </c>
      <c r="L139" s="43"/>
      <c r="M139" s="244" t="s">
        <v>1</v>
      </c>
      <c r="N139" s="245" t="s">
        <v>48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268</v>
      </c>
      <c r="AT139" s="248" t="s">
        <v>263</v>
      </c>
      <c r="AU139" s="248" t="s">
        <v>92</v>
      </c>
      <c r="AY139" s="17" t="s">
        <v>147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37</v>
      </c>
      <c r="BK139" s="249">
        <f>ROUND(I139*H139,1)</f>
        <v>0</v>
      </c>
      <c r="BL139" s="17" t="s">
        <v>268</v>
      </c>
      <c r="BM139" s="248" t="s">
        <v>352</v>
      </c>
    </row>
    <row r="140" spans="2:51" s="12" customFormat="1" ht="12">
      <c r="B140" s="250"/>
      <c r="C140" s="251"/>
      <c r="D140" s="252" t="s">
        <v>270</v>
      </c>
      <c r="E140" s="253" t="s">
        <v>1</v>
      </c>
      <c r="F140" s="254" t="s">
        <v>1723</v>
      </c>
      <c r="G140" s="251"/>
      <c r="H140" s="255">
        <v>1940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AT140" s="261" t="s">
        <v>270</v>
      </c>
      <c r="AU140" s="261" t="s">
        <v>92</v>
      </c>
      <c r="AV140" s="12" t="s">
        <v>92</v>
      </c>
      <c r="AW140" s="12" t="s">
        <v>36</v>
      </c>
      <c r="AX140" s="12" t="s">
        <v>37</v>
      </c>
      <c r="AY140" s="261" t="s">
        <v>147</v>
      </c>
    </row>
    <row r="141" spans="2:65" s="1" customFormat="1" ht="21.6" customHeight="1">
      <c r="B141" s="38"/>
      <c r="C141" s="237" t="s">
        <v>303</v>
      </c>
      <c r="D141" s="237" t="s">
        <v>263</v>
      </c>
      <c r="E141" s="238" t="s">
        <v>1748</v>
      </c>
      <c r="F141" s="239" t="s">
        <v>1749</v>
      </c>
      <c r="G141" s="240" t="s">
        <v>266</v>
      </c>
      <c r="H141" s="241">
        <v>194</v>
      </c>
      <c r="I141" s="242"/>
      <c r="J141" s="243">
        <f>ROUND(I141*H141,1)</f>
        <v>0</v>
      </c>
      <c r="K141" s="239" t="s">
        <v>1</v>
      </c>
      <c r="L141" s="43"/>
      <c r="M141" s="244" t="s">
        <v>1</v>
      </c>
      <c r="N141" s="245" t="s">
        <v>48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268</v>
      </c>
      <c r="AT141" s="248" t="s">
        <v>263</v>
      </c>
      <c r="AU141" s="248" t="s">
        <v>92</v>
      </c>
      <c r="AY141" s="17" t="s">
        <v>147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37</v>
      </c>
      <c r="BK141" s="249">
        <f>ROUND(I141*H141,1)</f>
        <v>0</v>
      </c>
      <c r="BL141" s="17" t="s">
        <v>268</v>
      </c>
      <c r="BM141" s="248" t="s">
        <v>363</v>
      </c>
    </row>
    <row r="142" spans="2:51" s="14" customFormat="1" ht="12">
      <c r="B142" s="273"/>
      <c r="C142" s="274"/>
      <c r="D142" s="252" t="s">
        <v>270</v>
      </c>
      <c r="E142" s="275" t="s">
        <v>1</v>
      </c>
      <c r="F142" s="276" t="s">
        <v>1750</v>
      </c>
      <c r="G142" s="274"/>
      <c r="H142" s="275" t="s">
        <v>1</v>
      </c>
      <c r="I142" s="277"/>
      <c r="J142" s="274"/>
      <c r="K142" s="274"/>
      <c r="L142" s="278"/>
      <c r="M142" s="279"/>
      <c r="N142" s="280"/>
      <c r="O142" s="280"/>
      <c r="P142" s="280"/>
      <c r="Q142" s="280"/>
      <c r="R142" s="280"/>
      <c r="S142" s="280"/>
      <c r="T142" s="281"/>
      <c r="AT142" s="282" t="s">
        <v>270</v>
      </c>
      <c r="AU142" s="282" t="s">
        <v>92</v>
      </c>
      <c r="AV142" s="14" t="s">
        <v>37</v>
      </c>
      <c r="AW142" s="14" t="s">
        <v>36</v>
      </c>
      <c r="AX142" s="14" t="s">
        <v>83</v>
      </c>
      <c r="AY142" s="282" t="s">
        <v>147</v>
      </c>
    </row>
    <row r="143" spans="2:51" s="14" customFormat="1" ht="12">
      <c r="B143" s="273"/>
      <c r="C143" s="274"/>
      <c r="D143" s="252" t="s">
        <v>270</v>
      </c>
      <c r="E143" s="275" t="s">
        <v>1</v>
      </c>
      <c r="F143" s="276" t="s">
        <v>1751</v>
      </c>
      <c r="G143" s="274"/>
      <c r="H143" s="275" t="s">
        <v>1</v>
      </c>
      <c r="I143" s="277"/>
      <c r="J143" s="274"/>
      <c r="K143" s="274"/>
      <c r="L143" s="278"/>
      <c r="M143" s="279"/>
      <c r="N143" s="280"/>
      <c r="O143" s="280"/>
      <c r="P143" s="280"/>
      <c r="Q143" s="280"/>
      <c r="R143" s="280"/>
      <c r="S143" s="280"/>
      <c r="T143" s="281"/>
      <c r="AT143" s="282" t="s">
        <v>270</v>
      </c>
      <c r="AU143" s="282" t="s">
        <v>92</v>
      </c>
      <c r="AV143" s="14" t="s">
        <v>37</v>
      </c>
      <c r="AW143" s="14" t="s">
        <v>36</v>
      </c>
      <c r="AX143" s="14" t="s">
        <v>83</v>
      </c>
      <c r="AY143" s="282" t="s">
        <v>147</v>
      </c>
    </row>
    <row r="144" spans="2:51" s="12" customFormat="1" ht="12">
      <c r="B144" s="250"/>
      <c r="C144" s="251"/>
      <c r="D144" s="252" t="s">
        <v>270</v>
      </c>
      <c r="E144" s="253" t="s">
        <v>1</v>
      </c>
      <c r="F144" s="254" t="s">
        <v>1752</v>
      </c>
      <c r="G144" s="251"/>
      <c r="H144" s="255">
        <v>194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AT144" s="261" t="s">
        <v>270</v>
      </c>
      <c r="AU144" s="261" t="s">
        <v>92</v>
      </c>
      <c r="AV144" s="12" t="s">
        <v>92</v>
      </c>
      <c r="AW144" s="12" t="s">
        <v>36</v>
      </c>
      <c r="AX144" s="12" t="s">
        <v>37</v>
      </c>
      <c r="AY144" s="261" t="s">
        <v>147</v>
      </c>
    </row>
    <row r="145" spans="2:65" s="1" customFormat="1" ht="21.6" customHeight="1">
      <c r="B145" s="38"/>
      <c r="C145" s="237" t="s">
        <v>211</v>
      </c>
      <c r="D145" s="237" t="s">
        <v>263</v>
      </c>
      <c r="E145" s="238" t="s">
        <v>1753</v>
      </c>
      <c r="F145" s="239" t="s">
        <v>1754</v>
      </c>
      <c r="G145" s="240" t="s">
        <v>266</v>
      </c>
      <c r="H145" s="241">
        <v>3880</v>
      </c>
      <c r="I145" s="242"/>
      <c r="J145" s="243">
        <f>ROUND(I145*H145,1)</f>
        <v>0</v>
      </c>
      <c r="K145" s="239" t="s">
        <v>1</v>
      </c>
      <c r="L145" s="43"/>
      <c r="M145" s="244" t="s">
        <v>1</v>
      </c>
      <c r="N145" s="245" t="s">
        <v>48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8" t="s">
        <v>268</v>
      </c>
      <c r="AT145" s="248" t="s">
        <v>263</v>
      </c>
      <c r="AU145" s="248" t="s">
        <v>92</v>
      </c>
      <c r="AY145" s="17" t="s">
        <v>147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37</v>
      </c>
      <c r="BK145" s="249">
        <f>ROUND(I145*H145,1)</f>
        <v>0</v>
      </c>
      <c r="BL145" s="17" t="s">
        <v>268</v>
      </c>
      <c r="BM145" s="248" t="s">
        <v>374</v>
      </c>
    </row>
    <row r="146" spans="2:51" s="14" customFormat="1" ht="12">
      <c r="B146" s="273"/>
      <c r="C146" s="274"/>
      <c r="D146" s="252" t="s">
        <v>270</v>
      </c>
      <c r="E146" s="275" t="s">
        <v>1</v>
      </c>
      <c r="F146" s="276" t="s">
        <v>1755</v>
      </c>
      <c r="G146" s="274"/>
      <c r="H146" s="275" t="s">
        <v>1</v>
      </c>
      <c r="I146" s="277"/>
      <c r="J146" s="274"/>
      <c r="K146" s="274"/>
      <c r="L146" s="278"/>
      <c r="M146" s="279"/>
      <c r="N146" s="280"/>
      <c r="O146" s="280"/>
      <c r="P146" s="280"/>
      <c r="Q146" s="280"/>
      <c r="R146" s="280"/>
      <c r="S146" s="280"/>
      <c r="T146" s="281"/>
      <c r="AT146" s="282" t="s">
        <v>270</v>
      </c>
      <c r="AU146" s="282" t="s">
        <v>92</v>
      </c>
      <c r="AV146" s="14" t="s">
        <v>37</v>
      </c>
      <c r="AW146" s="14" t="s">
        <v>36</v>
      </c>
      <c r="AX146" s="14" t="s">
        <v>83</v>
      </c>
      <c r="AY146" s="282" t="s">
        <v>147</v>
      </c>
    </row>
    <row r="147" spans="2:51" s="14" customFormat="1" ht="12">
      <c r="B147" s="273"/>
      <c r="C147" s="274"/>
      <c r="D147" s="252" t="s">
        <v>270</v>
      </c>
      <c r="E147" s="275" t="s">
        <v>1</v>
      </c>
      <c r="F147" s="276" t="s">
        <v>1751</v>
      </c>
      <c r="G147" s="274"/>
      <c r="H147" s="275" t="s">
        <v>1</v>
      </c>
      <c r="I147" s="277"/>
      <c r="J147" s="274"/>
      <c r="K147" s="274"/>
      <c r="L147" s="278"/>
      <c r="M147" s="279"/>
      <c r="N147" s="280"/>
      <c r="O147" s="280"/>
      <c r="P147" s="280"/>
      <c r="Q147" s="280"/>
      <c r="R147" s="280"/>
      <c r="S147" s="280"/>
      <c r="T147" s="281"/>
      <c r="AT147" s="282" t="s">
        <v>270</v>
      </c>
      <c r="AU147" s="282" t="s">
        <v>92</v>
      </c>
      <c r="AV147" s="14" t="s">
        <v>37</v>
      </c>
      <c r="AW147" s="14" t="s">
        <v>36</v>
      </c>
      <c r="AX147" s="14" t="s">
        <v>83</v>
      </c>
      <c r="AY147" s="282" t="s">
        <v>147</v>
      </c>
    </row>
    <row r="148" spans="2:51" s="12" customFormat="1" ht="12">
      <c r="B148" s="250"/>
      <c r="C148" s="251"/>
      <c r="D148" s="252" t="s">
        <v>270</v>
      </c>
      <c r="E148" s="253" t="s">
        <v>1</v>
      </c>
      <c r="F148" s="254" t="s">
        <v>1756</v>
      </c>
      <c r="G148" s="251"/>
      <c r="H148" s="255">
        <v>3880</v>
      </c>
      <c r="I148" s="256"/>
      <c r="J148" s="251"/>
      <c r="K148" s="251"/>
      <c r="L148" s="257"/>
      <c r="M148" s="258"/>
      <c r="N148" s="259"/>
      <c r="O148" s="259"/>
      <c r="P148" s="259"/>
      <c r="Q148" s="259"/>
      <c r="R148" s="259"/>
      <c r="S148" s="259"/>
      <c r="T148" s="260"/>
      <c r="AT148" s="261" t="s">
        <v>270</v>
      </c>
      <c r="AU148" s="261" t="s">
        <v>92</v>
      </c>
      <c r="AV148" s="12" t="s">
        <v>92</v>
      </c>
      <c r="AW148" s="12" t="s">
        <v>36</v>
      </c>
      <c r="AX148" s="12" t="s">
        <v>37</v>
      </c>
      <c r="AY148" s="261" t="s">
        <v>147</v>
      </c>
    </row>
    <row r="149" spans="2:65" s="1" customFormat="1" ht="21.6" customHeight="1">
      <c r="B149" s="38"/>
      <c r="C149" s="237" t="s">
        <v>325</v>
      </c>
      <c r="D149" s="237" t="s">
        <v>263</v>
      </c>
      <c r="E149" s="238" t="s">
        <v>1757</v>
      </c>
      <c r="F149" s="239" t="s">
        <v>1758</v>
      </c>
      <c r="G149" s="240" t="s">
        <v>266</v>
      </c>
      <c r="H149" s="241">
        <v>1940</v>
      </c>
      <c r="I149" s="242"/>
      <c r="J149" s="243">
        <f>ROUND(I149*H149,1)</f>
        <v>0</v>
      </c>
      <c r="K149" s="239" t="s">
        <v>1</v>
      </c>
      <c r="L149" s="43"/>
      <c r="M149" s="244" t="s">
        <v>1</v>
      </c>
      <c r="N149" s="245" t="s">
        <v>48</v>
      </c>
      <c r="O149" s="86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48" t="s">
        <v>268</v>
      </c>
      <c r="AT149" s="248" t="s">
        <v>263</v>
      </c>
      <c r="AU149" s="248" t="s">
        <v>92</v>
      </c>
      <c r="AY149" s="17" t="s">
        <v>147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37</v>
      </c>
      <c r="BK149" s="249">
        <f>ROUND(I149*H149,1)</f>
        <v>0</v>
      </c>
      <c r="BL149" s="17" t="s">
        <v>268</v>
      </c>
      <c r="BM149" s="248" t="s">
        <v>397</v>
      </c>
    </row>
    <row r="150" spans="2:51" s="14" customFormat="1" ht="12">
      <c r="B150" s="273"/>
      <c r="C150" s="274"/>
      <c r="D150" s="252" t="s">
        <v>270</v>
      </c>
      <c r="E150" s="275" t="s">
        <v>1</v>
      </c>
      <c r="F150" s="276" t="s">
        <v>1751</v>
      </c>
      <c r="G150" s="274"/>
      <c r="H150" s="275" t="s">
        <v>1</v>
      </c>
      <c r="I150" s="277"/>
      <c r="J150" s="274"/>
      <c r="K150" s="274"/>
      <c r="L150" s="278"/>
      <c r="M150" s="279"/>
      <c r="N150" s="280"/>
      <c r="O150" s="280"/>
      <c r="P150" s="280"/>
      <c r="Q150" s="280"/>
      <c r="R150" s="280"/>
      <c r="S150" s="280"/>
      <c r="T150" s="281"/>
      <c r="AT150" s="282" t="s">
        <v>270</v>
      </c>
      <c r="AU150" s="282" t="s">
        <v>92</v>
      </c>
      <c r="AV150" s="14" t="s">
        <v>37</v>
      </c>
      <c r="AW150" s="14" t="s">
        <v>36</v>
      </c>
      <c r="AX150" s="14" t="s">
        <v>83</v>
      </c>
      <c r="AY150" s="282" t="s">
        <v>147</v>
      </c>
    </row>
    <row r="151" spans="2:51" s="12" customFormat="1" ht="12">
      <c r="B151" s="250"/>
      <c r="C151" s="251"/>
      <c r="D151" s="252" t="s">
        <v>270</v>
      </c>
      <c r="E151" s="253" t="s">
        <v>1723</v>
      </c>
      <c r="F151" s="254" t="s">
        <v>1759</v>
      </c>
      <c r="G151" s="251"/>
      <c r="H151" s="255">
        <v>1940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270</v>
      </c>
      <c r="AU151" s="261" t="s">
        <v>92</v>
      </c>
      <c r="AV151" s="12" t="s">
        <v>92</v>
      </c>
      <c r="AW151" s="12" t="s">
        <v>36</v>
      </c>
      <c r="AX151" s="12" t="s">
        <v>83</v>
      </c>
      <c r="AY151" s="261" t="s">
        <v>147</v>
      </c>
    </row>
    <row r="152" spans="2:51" s="13" customFormat="1" ht="12">
      <c r="B152" s="262"/>
      <c r="C152" s="263"/>
      <c r="D152" s="252" t="s">
        <v>270</v>
      </c>
      <c r="E152" s="264" t="s">
        <v>1</v>
      </c>
      <c r="F152" s="265" t="s">
        <v>272</v>
      </c>
      <c r="G152" s="263"/>
      <c r="H152" s="266">
        <v>1940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270</v>
      </c>
      <c r="AU152" s="272" t="s">
        <v>92</v>
      </c>
      <c r="AV152" s="13" t="s">
        <v>268</v>
      </c>
      <c r="AW152" s="13" t="s">
        <v>36</v>
      </c>
      <c r="AX152" s="13" t="s">
        <v>37</v>
      </c>
      <c r="AY152" s="272" t="s">
        <v>147</v>
      </c>
    </row>
    <row r="153" spans="2:65" s="1" customFormat="1" ht="21.6" customHeight="1">
      <c r="B153" s="38"/>
      <c r="C153" s="237" t="s">
        <v>336</v>
      </c>
      <c r="D153" s="237" t="s">
        <v>263</v>
      </c>
      <c r="E153" s="238" t="s">
        <v>1760</v>
      </c>
      <c r="F153" s="239" t="s">
        <v>1761</v>
      </c>
      <c r="G153" s="240" t="s">
        <v>266</v>
      </c>
      <c r="H153" s="241">
        <v>1940</v>
      </c>
      <c r="I153" s="242"/>
      <c r="J153" s="243">
        <f>ROUND(I153*H153,1)</f>
        <v>0</v>
      </c>
      <c r="K153" s="239" t="s">
        <v>1</v>
      </c>
      <c r="L153" s="43"/>
      <c r="M153" s="244" t="s">
        <v>1</v>
      </c>
      <c r="N153" s="245" t="s">
        <v>48</v>
      </c>
      <c r="O153" s="86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48" t="s">
        <v>268</v>
      </c>
      <c r="AT153" s="248" t="s">
        <v>263</v>
      </c>
      <c r="AU153" s="248" t="s">
        <v>92</v>
      </c>
      <c r="AY153" s="17" t="s">
        <v>147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37</v>
      </c>
      <c r="BK153" s="249">
        <f>ROUND(I153*H153,1)</f>
        <v>0</v>
      </c>
      <c r="BL153" s="17" t="s">
        <v>268</v>
      </c>
      <c r="BM153" s="248" t="s">
        <v>405</v>
      </c>
    </row>
    <row r="154" spans="2:51" s="12" customFormat="1" ht="12">
      <c r="B154" s="250"/>
      <c r="C154" s="251"/>
      <c r="D154" s="252" t="s">
        <v>270</v>
      </c>
      <c r="E154" s="253" t="s">
        <v>1</v>
      </c>
      <c r="F154" s="254" t="s">
        <v>1723</v>
      </c>
      <c r="G154" s="251"/>
      <c r="H154" s="255">
        <v>1940</v>
      </c>
      <c r="I154" s="256"/>
      <c r="J154" s="251"/>
      <c r="K154" s="251"/>
      <c r="L154" s="257"/>
      <c r="M154" s="258"/>
      <c r="N154" s="259"/>
      <c r="O154" s="259"/>
      <c r="P154" s="259"/>
      <c r="Q154" s="259"/>
      <c r="R154" s="259"/>
      <c r="S154" s="259"/>
      <c r="T154" s="260"/>
      <c r="AT154" s="261" t="s">
        <v>270</v>
      </c>
      <c r="AU154" s="261" t="s">
        <v>92</v>
      </c>
      <c r="AV154" s="12" t="s">
        <v>92</v>
      </c>
      <c r="AW154" s="12" t="s">
        <v>36</v>
      </c>
      <c r="AX154" s="12" t="s">
        <v>37</v>
      </c>
      <c r="AY154" s="261" t="s">
        <v>147</v>
      </c>
    </row>
    <row r="155" spans="2:65" s="1" customFormat="1" ht="32.4" customHeight="1">
      <c r="B155" s="38"/>
      <c r="C155" s="237" t="s">
        <v>340</v>
      </c>
      <c r="D155" s="237" t="s">
        <v>263</v>
      </c>
      <c r="E155" s="238" t="s">
        <v>1762</v>
      </c>
      <c r="F155" s="239" t="s">
        <v>1763</v>
      </c>
      <c r="G155" s="240" t="s">
        <v>266</v>
      </c>
      <c r="H155" s="241">
        <v>1940</v>
      </c>
      <c r="I155" s="242"/>
      <c r="J155" s="243">
        <f>ROUND(I155*H155,1)</f>
        <v>0</v>
      </c>
      <c r="K155" s="239" t="s">
        <v>1</v>
      </c>
      <c r="L155" s="43"/>
      <c r="M155" s="244" t="s">
        <v>1</v>
      </c>
      <c r="N155" s="245" t="s">
        <v>48</v>
      </c>
      <c r="O155" s="86"/>
      <c r="P155" s="246">
        <f>O155*H155</f>
        <v>0</v>
      </c>
      <c r="Q155" s="246">
        <v>3E-07</v>
      </c>
      <c r="R155" s="246">
        <f>Q155*H155</f>
        <v>0.0005819999999999999</v>
      </c>
      <c r="S155" s="246">
        <v>0</v>
      </c>
      <c r="T155" s="247">
        <f>S155*H155</f>
        <v>0</v>
      </c>
      <c r="AR155" s="248" t="s">
        <v>268</v>
      </c>
      <c r="AT155" s="248" t="s">
        <v>263</v>
      </c>
      <c r="AU155" s="248" t="s">
        <v>92</v>
      </c>
      <c r="AY155" s="17" t="s">
        <v>147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37</v>
      </c>
      <c r="BK155" s="249">
        <f>ROUND(I155*H155,1)</f>
        <v>0</v>
      </c>
      <c r="BL155" s="17" t="s">
        <v>268</v>
      </c>
      <c r="BM155" s="248" t="s">
        <v>418</v>
      </c>
    </row>
    <row r="156" spans="2:51" s="12" customFormat="1" ht="12">
      <c r="B156" s="250"/>
      <c r="C156" s="251"/>
      <c r="D156" s="252" t="s">
        <v>270</v>
      </c>
      <c r="E156" s="253" t="s">
        <v>1</v>
      </c>
      <c r="F156" s="254" t="s">
        <v>1723</v>
      </c>
      <c r="G156" s="251"/>
      <c r="H156" s="255">
        <v>1940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AT156" s="261" t="s">
        <v>270</v>
      </c>
      <c r="AU156" s="261" t="s">
        <v>92</v>
      </c>
      <c r="AV156" s="12" t="s">
        <v>92</v>
      </c>
      <c r="AW156" s="12" t="s">
        <v>36</v>
      </c>
      <c r="AX156" s="12" t="s">
        <v>37</v>
      </c>
      <c r="AY156" s="261" t="s">
        <v>147</v>
      </c>
    </row>
    <row r="157" spans="2:65" s="1" customFormat="1" ht="21.6" customHeight="1">
      <c r="B157" s="38"/>
      <c r="C157" s="294" t="s">
        <v>348</v>
      </c>
      <c r="D157" s="294" t="s">
        <v>473</v>
      </c>
      <c r="E157" s="295" t="s">
        <v>1764</v>
      </c>
      <c r="F157" s="296" t="s">
        <v>1765</v>
      </c>
      <c r="G157" s="297" t="s">
        <v>1766</v>
      </c>
      <c r="H157" s="298">
        <v>3.88</v>
      </c>
      <c r="I157" s="299"/>
      <c r="J157" s="300">
        <f>ROUND(I157*H157,1)</f>
        <v>0</v>
      </c>
      <c r="K157" s="296" t="s">
        <v>1</v>
      </c>
      <c r="L157" s="301"/>
      <c r="M157" s="302" t="s">
        <v>1</v>
      </c>
      <c r="N157" s="303" t="s">
        <v>48</v>
      </c>
      <c r="O157" s="86"/>
      <c r="P157" s="246">
        <f>O157*H157</f>
        <v>0</v>
      </c>
      <c r="Q157" s="246">
        <v>0.001</v>
      </c>
      <c r="R157" s="246">
        <f>Q157*H157</f>
        <v>0.0038799999999999998</v>
      </c>
      <c r="S157" s="246">
        <v>0</v>
      </c>
      <c r="T157" s="247">
        <f>S157*H157</f>
        <v>0</v>
      </c>
      <c r="AR157" s="248" t="s">
        <v>303</v>
      </c>
      <c r="AT157" s="248" t="s">
        <v>473</v>
      </c>
      <c r="AU157" s="248" t="s">
        <v>92</v>
      </c>
      <c r="AY157" s="17" t="s">
        <v>147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37</v>
      </c>
      <c r="BK157" s="249">
        <f>ROUND(I157*H157,1)</f>
        <v>0</v>
      </c>
      <c r="BL157" s="17" t="s">
        <v>268</v>
      </c>
      <c r="BM157" s="248" t="s">
        <v>436</v>
      </c>
    </row>
    <row r="158" spans="2:51" s="14" customFormat="1" ht="12">
      <c r="B158" s="273"/>
      <c r="C158" s="274"/>
      <c r="D158" s="252" t="s">
        <v>270</v>
      </c>
      <c r="E158" s="275" t="s">
        <v>1</v>
      </c>
      <c r="F158" s="276" t="s">
        <v>1767</v>
      </c>
      <c r="G158" s="274"/>
      <c r="H158" s="275" t="s">
        <v>1</v>
      </c>
      <c r="I158" s="277"/>
      <c r="J158" s="274"/>
      <c r="K158" s="274"/>
      <c r="L158" s="278"/>
      <c r="M158" s="279"/>
      <c r="N158" s="280"/>
      <c r="O158" s="280"/>
      <c r="P158" s="280"/>
      <c r="Q158" s="280"/>
      <c r="R158" s="280"/>
      <c r="S158" s="280"/>
      <c r="T158" s="281"/>
      <c r="AT158" s="282" t="s">
        <v>270</v>
      </c>
      <c r="AU158" s="282" t="s">
        <v>92</v>
      </c>
      <c r="AV158" s="14" t="s">
        <v>37</v>
      </c>
      <c r="AW158" s="14" t="s">
        <v>36</v>
      </c>
      <c r="AX158" s="14" t="s">
        <v>83</v>
      </c>
      <c r="AY158" s="282" t="s">
        <v>147</v>
      </c>
    </row>
    <row r="159" spans="2:51" s="14" customFormat="1" ht="12">
      <c r="B159" s="273"/>
      <c r="C159" s="274"/>
      <c r="D159" s="252" t="s">
        <v>270</v>
      </c>
      <c r="E159" s="275" t="s">
        <v>1</v>
      </c>
      <c r="F159" s="276" t="s">
        <v>1768</v>
      </c>
      <c r="G159" s="274"/>
      <c r="H159" s="275" t="s">
        <v>1</v>
      </c>
      <c r="I159" s="277"/>
      <c r="J159" s="274"/>
      <c r="K159" s="274"/>
      <c r="L159" s="278"/>
      <c r="M159" s="279"/>
      <c r="N159" s="280"/>
      <c r="O159" s="280"/>
      <c r="P159" s="280"/>
      <c r="Q159" s="280"/>
      <c r="R159" s="280"/>
      <c r="S159" s="280"/>
      <c r="T159" s="281"/>
      <c r="AT159" s="282" t="s">
        <v>270</v>
      </c>
      <c r="AU159" s="282" t="s">
        <v>92</v>
      </c>
      <c r="AV159" s="14" t="s">
        <v>37</v>
      </c>
      <c r="AW159" s="14" t="s">
        <v>36</v>
      </c>
      <c r="AX159" s="14" t="s">
        <v>83</v>
      </c>
      <c r="AY159" s="282" t="s">
        <v>147</v>
      </c>
    </row>
    <row r="160" spans="2:51" s="14" customFormat="1" ht="12">
      <c r="B160" s="273"/>
      <c r="C160" s="274"/>
      <c r="D160" s="252" t="s">
        <v>270</v>
      </c>
      <c r="E160" s="275" t="s">
        <v>1</v>
      </c>
      <c r="F160" s="276" t="s">
        <v>1769</v>
      </c>
      <c r="G160" s="274"/>
      <c r="H160" s="275" t="s">
        <v>1</v>
      </c>
      <c r="I160" s="277"/>
      <c r="J160" s="274"/>
      <c r="K160" s="274"/>
      <c r="L160" s="278"/>
      <c r="M160" s="279"/>
      <c r="N160" s="280"/>
      <c r="O160" s="280"/>
      <c r="P160" s="280"/>
      <c r="Q160" s="280"/>
      <c r="R160" s="280"/>
      <c r="S160" s="280"/>
      <c r="T160" s="281"/>
      <c r="AT160" s="282" t="s">
        <v>270</v>
      </c>
      <c r="AU160" s="282" t="s">
        <v>92</v>
      </c>
      <c r="AV160" s="14" t="s">
        <v>37</v>
      </c>
      <c r="AW160" s="14" t="s">
        <v>36</v>
      </c>
      <c r="AX160" s="14" t="s">
        <v>83</v>
      </c>
      <c r="AY160" s="282" t="s">
        <v>147</v>
      </c>
    </row>
    <row r="161" spans="2:51" s="14" customFormat="1" ht="12">
      <c r="B161" s="273"/>
      <c r="C161" s="274"/>
      <c r="D161" s="252" t="s">
        <v>270</v>
      </c>
      <c r="E161" s="275" t="s">
        <v>1</v>
      </c>
      <c r="F161" s="276" t="s">
        <v>1770</v>
      </c>
      <c r="G161" s="274"/>
      <c r="H161" s="275" t="s">
        <v>1</v>
      </c>
      <c r="I161" s="277"/>
      <c r="J161" s="274"/>
      <c r="K161" s="274"/>
      <c r="L161" s="278"/>
      <c r="M161" s="279"/>
      <c r="N161" s="280"/>
      <c r="O161" s="280"/>
      <c r="P161" s="280"/>
      <c r="Q161" s="280"/>
      <c r="R161" s="280"/>
      <c r="S161" s="280"/>
      <c r="T161" s="281"/>
      <c r="AT161" s="282" t="s">
        <v>270</v>
      </c>
      <c r="AU161" s="282" t="s">
        <v>92</v>
      </c>
      <c r="AV161" s="14" t="s">
        <v>37</v>
      </c>
      <c r="AW161" s="14" t="s">
        <v>36</v>
      </c>
      <c r="AX161" s="14" t="s">
        <v>83</v>
      </c>
      <c r="AY161" s="282" t="s">
        <v>147</v>
      </c>
    </row>
    <row r="162" spans="2:51" s="12" customFormat="1" ht="12">
      <c r="B162" s="250"/>
      <c r="C162" s="251"/>
      <c r="D162" s="252" t="s">
        <v>270</v>
      </c>
      <c r="E162" s="253" t="s">
        <v>1</v>
      </c>
      <c r="F162" s="254" t="s">
        <v>1771</v>
      </c>
      <c r="G162" s="251"/>
      <c r="H162" s="255">
        <v>3.88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270</v>
      </c>
      <c r="AU162" s="261" t="s">
        <v>92</v>
      </c>
      <c r="AV162" s="12" t="s">
        <v>92</v>
      </c>
      <c r="AW162" s="12" t="s">
        <v>36</v>
      </c>
      <c r="AX162" s="12" t="s">
        <v>37</v>
      </c>
      <c r="AY162" s="261" t="s">
        <v>147</v>
      </c>
    </row>
    <row r="163" spans="2:65" s="1" customFormat="1" ht="21.6" customHeight="1">
      <c r="B163" s="38"/>
      <c r="C163" s="237" t="s">
        <v>352</v>
      </c>
      <c r="D163" s="237" t="s">
        <v>263</v>
      </c>
      <c r="E163" s="238" t="s">
        <v>1772</v>
      </c>
      <c r="F163" s="239" t="s">
        <v>1773</v>
      </c>
      <c r="G163" s="240" t="s">
        <v>266</v>
      </c>
      <c r="H163" s="241">
        <v>1940</v>
      </c>
      <c r="I163" s="242"/>
      <c r="J163" s="243">
        <f>ROUND(I163*H163,1)</f>
        <v>0</v>
      </c>
      <c r="K163" s="239" t="s">
        <v>1</v>
      </c>
      <c r="L163" s="43"/>
      <c r="M163" s="244" t="s">
        <v>1</v>
      </c>
      <c r="N163" s="245" t="s">
        <v>48</v>
      </c>
      <c r="O163" s="86"/>
      <c r="P163" s="246">
        <f>O163*H163</f>
        <v>0</v>
      </c>
      <c r="Q163" s="246">
        <v>3E-07</v>
      </c>
      <c r="R163" s="246">
        <f>Q163*H163</f>
        <v>0.0005819999999999999</v>
      </c>
      <c r="S163" s="246">
        <v>0</v>
      </c>
      <c r="T163" s="247">
        <f>S163*H163</f>
        <v>0</v>
      </c>
      <c r="AR163" s="248" t="s">
        <v>268</v>
      </c>
      <c r="AT163" s="248" t="s">
        <v>263</v>
      </c>
      <c r="AU163" s="248" t="s">
        <v>92</v>
      </c>
      <c r="AY163" s="17" t="s">
        <v>147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37</v>
      </c>
      <c r="BK163" s="249">
        <f>ROUND(I163*H163,1)</f>
        <v>0</v>
      </c>
      <c r="BL163" s="17" t="s">
        <v>268</v>
      </c>
      <c r="BM163" s="248" t="s">
        <v>446</v>
      </c>
    </row>
    <row r="164" spans="2:51" s="12" customFormat="1" ht="12">
      <c r="B164" s="250"/>
      <c r="C164" s="251"/>
      <c r="D164" s="252" t="s">
        <v>270</v>
      </c>
      <c r="E164" s="253" t="s">
        <v>1</v>
      </c>
      <c r="F164" s="254" t="s">
        <v>1723</v>
      </c>
      <c r="G164" s="251"/>
      <c r="H164" s="255">
        <v>1940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AT164" s="261" t="s">
        <v>270</v>
      </c>
      <c r="AU164" s="261" t="s">
        <v>92</v>
      </c>
      <c r="AV164" s="12" t="s">
        <v>92</v>
      </c>
      <c r="AW164" s="12" t="s">
        <v>36</v>
      </c>
      <c r="AX164" s="12" t="s">
        <v>37</v>
      </c>
      <c r="AY164" s="261" t="s">
        <v>147</v>
      </c>
    </row>
    <row r="165" spans="2:65" s="1" customFormat="1" ht="14.4" customHeight="1">
      <c r="B165" s="38"/>
      <c r="C165" s="294" t="s">
        <v>8</v>
      </c>
      <c r="D165" s="294" t="s">
        <v>473</v>
      </c>
      <c r="E165" s="295" t="s">
        <v>1774</v>
      </c>
      <c r="F165" s="296" t="s">
        <v>1775</v>
      </c>
      <c r="G165" s="297" t="s">
        <v>1776</v>
      </c>
      <c r="H165" s="298">
        <v>1.998</v>
      </c>
      <c r="I165" s="299"/>
      <c r="J165" s="300">
        <f>ROUND(I165*H165,1)</f>
        <v>0</v>
      </c>
      <c r="K165" s="296" t="s">
        <v>1</v>
      </c>
      <c r="L165" s="301"/>
      <c r="M165" s="302" t="s">
        <v>1</v>
      </c>
      <c r="N165" s="303" t="s">
        <v>48</v>
      </c>
      <c r="O165" s="86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48" t="s">
        <v>303</v>
      </c>
      <c r="AT165" s="248" t="s">
        <v>473</v>
      </c>
      <c r="AU165" s="248" t="s">
        <v>92</v>
      </c>
      <c r="AY165" s="17" t="s">
        <v>147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37</v>
      </c>
      <c r="BK165" s="249">
        <f>ROUND(I165*H165,1)</f>
        <v>0</v>
      </c>
      <c r="BL165" s="17" t="s">
        <v>268</v>
      </c>
      <c r="BM165" s="248" t="s">
        <v>460</v>
      </c>
    </row>
    <row r="166" spans="2:51" s="14" customFormat="1" ht="12">
      <c r="B166" s="273"/>
      <c r="C166" s="274"/>
      <c r="D166" s="252" t="s">
        <v>270</v>
      </c>
      <c r="E166" s="275" t="s">
        <v>1</v>
      </c>
      <c r="F166" s="276" t="s">
        <v>1777</v>
      </c>
      <c r="G166" s="274"/>
      <c r="H166" s="275" t="s">
        <v>1</v>
      </c>
      <c r="I166" s="277"/>
      <c r="J166" s="274"/>
      <c r="K166" s="274"/>
      <c r="L166" s="278"/>
      <c r="M166" s="279"/>
      <c r="N166" s="280"/>
      <c r="O166" s="280"/>
      <c r="P166" s="280"/>
      <c r="Q166" s="280"/>
      <c r="R166" s="280"/>
      <c r="S166" s="280"/>
      <c r="T166" s="281"/>
      <c r="AT166" s="282" t="s">
        <v>270</v>
      </c>
      <c r="AU166" s="282" t="s">
        <v>92</v>
      </c>
      <c r="AV166" s="14" t="s">
        <v>37</v>
      </c>
      <c r="AW166" s="14" t="s">
        <v>36</v>
      </c>
      <c r="AX166" s="14" t="s">
        <v>83</v>
      </c>
      <c r="AY166" s="282" t="s">
        <v>147</v>
      </c>
    </row>
    <row r="167" spans="2:51" s="12" customFormat="1" ht="12">
      <c r="B167" s="250"/>
      <c r="C167" s="251"/>
      <c r="D167" s="252" t="s">
        <v>270</v>
      </c>
      <c r="E167" s="253" t="s">
        <v>1</v>
      </c>
      <c r="F167" s="254" t="s">
        <v>1778</v>
      </c>
      <c r="G167" s="251"/>
      <c r="H167" s="255">
        <v>1.998</v>
      </c>
      <c r="I167" s="256"/>
      <c r="J167" s="251"/>
      <c r="K167" s="251"/>
      <c r="L167" s="257"/>
      <c r="M167" s="258"/>
      <c r="N167" s="259"/>
      <c r="O167" s="259"/>
      <c r="P167" s="259"/>
      <c r="Q167" s="259"/>
      <c r="R167" s="259"/>
      <c r="S167" s="259"/>
      <c r="T167" s="260"/>
      <c r="AT167" s="261" t="s">
        <v>270</v>
      </c>
      <c r="AU167" s="261" t="s">
        <v>92</v>
      </c>
      <c r="AV167" s="12" t="s">
        <v>92</v>
      </c>
      <c r="AW167" s="12" t="s">
        <v>36</v>
      </c>
      <c r="AX167" s="12" t="s">
        <v>37</v>
      </c>
      <c r="AY167" s="261" t="s">
        <v>147</v>
      </c>
    </row>
    <row r="168" spans="2:65" s="1" customFormat="1" ht="21.6" customHeight="1">
      <c r="B168" s="38"/>
      <c r="C168" s="237" t="s">
        <v>363</v>
      </c>
      <c r="D168" s="237" t="s">
        <v>263</v>
      </c>
      <c r="E168" s="238" t="s">
        <v>1779</v>
      </c>
      <c r="F168" s="239" t="s">
        <v>1780</v>
      </c>
      <c r="G168" s="240" t="s">
        <v>377</v>
      </c>
      <c r="H168" s="241">
        <v>0.039</v>
      </c>
      <c r="I168" s="242"/>
      <c r="J168" s="243">
        <f>ROUND(I168*H168,1)</f>
        <v>0</v>
      </c>
      <c r="K168" s="239" t="s">
        <v>1</v>
      </c>
      <c r="L168" s="43"/>
      <c r="M168" s="244" t="s">
        <v>1</v>
      </c>
      <c r="N168" s="245" t="s">
        <v>48</v>
      </c>
      <c r="O168" s="86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8" t="s">
        <v>268</v>
      </c>
      <c r="AT168" s="248" t="s">
        <v>263</v>
      </c>
      <c r="AU168" s="248" t="s">
        <v>92</v>
      </c>
      <c r="AY168" s="17" t="s">
        <v>147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37</v>
      </c>
      <c r="BK168" s="249">
        <f>ROUND(I168*H168,1)</f>
        <v>0</v>
      </c>
      <c r="BL168" s="17" t="s">
        <v>268</v>
      </c>
      <c r="BM168" s="248" t="s">
        <v>472</v>
      </c>
    </row>
    <row r="169" spans="2:51" s="12" customFormat="1" ht="12">
      <c r="B169" s="250"/>
      <c r="C169" s="251"/>
      <c r="D169" s="252" t="s">
        <v>270</v>
      </c>
      <c r="E169" s="253" t="s">
        <v>1</v>
      </c>
      <c r="F169" s="254" t="s">
        <v>1781</v>
      </c>
      <c r="G169" s="251"/>
      <c r="H169" s="255">
        <v>0.039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270</v>
      </c>
      <c r="AU169" s="261" t="s">
        <v>92</v>
      </c>
      <c r="AV169" s="12" t="s">
        <v>92</v>
      </c>
      <c r="AW169" s="12" t="s">
        <v>36</v>
      </c>
      <c r="AX169" s="12" t="s">
        <v>37</v>
      </c>
      <c r="AY169" s="261" t="s">
        <v>147</v>
      </c>
    </row>
    <row r="170" spans="2:65" s="1" customFormat="1" ht="32.4" customHeight="1">
      <c r="B170" s="38"/>
      <c r="C170" s="294" t="s">
        <v>368</v>
      </c>
      <c r="D170" s="294" t="s">
        <v>473</v>
      </c>
      <c r="E170" s="295" t="s">
        <v>1782</v>
      </c>
      <c r="F170" s="296" t="s">
        <v>1783</v>
      </c>
      <c r="G170" s="297" t="s">
        <v>1405</v>
      </c>
      <c r="H170" s="298">
        <v>39.964</v>
      </c>
      <c r="I170" s="299"/>
      <c r="J170" s="300">
        <f>ROUND(I170*H170,1)</f>
        <v>0</v>
      </c>
      <c r="K170" s="296" t="s">
        <v>1</v>
      </c>
      <c r="L170" s="301"/>
      <c r="M170" s="302" t="s">
        <v>1</v>
      </c>
      <c r="N170" s="303" t="s">
        <v>48</v>
      </c>
      <c r="O170" s="86"/>
      <c r="P170" s="246">
        <f>O170*H170</f>
        <v>0</v>
      </c>
      <c r="Q170" s="246">
        <v>0.001</v>
      </c>
      <c r="R170" s="246">
        <f>Q170*H170</f>
        <v>0.039964</v>
      </c>
      <c r="S170" s="246">
        <v>0</v>
      </c>
      <c r="T170" s="247">
        <f>S170*H170</f>
        <v>0</v>
      </c>
      <c r="AR170" s="248" t="s">
        <v>303</v>
      </c>
      <c r="AT170" s="248" t="s">
        <v>473</v>
      </c>
      <c r="AU170" s="248" t="s">
        <v>92</v>
      </c>
      <c r="AY170" s="17" t="s">
        <v>147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37</v>
      </c>
      <c r="BK170" s="249">
        <f>ROUND(I170*H170,1)</f>
        <v>0</v>
      </c>
      <c r="BL170" s="17" t="s">
        <v>268</v>
      </c>
      <c r="BM170" s="248" t="s">
        <v>493</v>
      </c>
    </row>
    <row r="171" spans="2:51" s="14" customFormat="1" ht="12">
      <c r="B171" s="273"/>
      <c r="C171" s="274"/>
      <c r="D171" s="252" t="s">
        <v>270</v>
      </c>
      <c r="E171" s="275" t="s">
        <v>1</v>
      </c>
      <c r="F171" s="276" t="s">
        <v>1784</v>
      </c>
      <c r="G171" s="274"/>
      <c r="H171" s="275" t="s">
        <v>1</v>
      </c>
      <c r="I171" s="277"/>
      <c r="J171" s="274"/>
      <c r="K171" s="274"/>
      <c r="L171" s="278"/>
      <c r="M171" s="279"/>
      <c r="N171" s="280"/>
      <c r="O171" s="280"/>
      <c r="P171" s="280"/>
      <c r="Q171" s="280"/>
      <c r="R171" s="280"/>
      <c r="S171" s="280"/>
      <c r="T171" s="281"/>
      <c r="AT171" s="282" t="s">
        <v>270</v>
      </c>
      <c r="AU171" s="282" t="s">
        <v>92</v>
      </c>
      <c r="AV171" s="14" t="s">
        <v>37</v>
      </c>
      <c r="AW171" s="14" t="s">
        <v>36</v>
      </c>
      <c r="AX171" s="14" t="s">
        <v>83</v>
      </c>
      <c r="AY171" s="282" t="s">
        <v>147</v>
      </c>
    </row>
    <row r="172" spans="2:51" s="12" customFormat="1" ht="12">
      <c r="B172" s="250"/>
      <c r="C172" s="251"/>
      <c r="D172" s="252" t="s">
        <v>270</v>
      </c>
      <c r="E172" s="253" t="s">
        <v>1</v>
      </c>
      <c r="F172" s="254" t="s">
        <v>1785</v>
      </c>
      <c r="G172" s="251"/>
      <c r="H172" s="255">
        <v>39.964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AT172" s="261" t="s">
        <v>270</v>
      </c>
      <c r="AU172" s="261" t="s">
        <v>92</v>
      </c>
      <c r="AV172" s="12" t="s">
        <v>92</v>
      </c>
      <c r="AW172" s="12" t="s">
        <v>36</v>
      </c>
      <c r="AX172" s="12" t="s">
        <v>37</v>
      </c>
      <c r="AY172" s="261" t="s">
        <v>147</v>
      </c>
    </row>
    <row r="173" spans="2:63" s="10" customFormat="1" ht="22.8" customHeight="1">
      <c r="B173" s="207"/>
      <c r="C173" s="208"/>
      <c r="D173" s="209" t="s">
        <v>82</v>
      </c>
      <c r="E173" s="235" t="s">
        <v>880</v>
      </c>
      <c r="F173" s="235" t="s">
        <v>1786</v>
      </c>
      <c r="G173" s="208"/>
      <c r="H173" s="208"/>
      <c r="I173" s="211"/>
      <c r="J173" s="236">
        <f>BK173</f>
        <v>0</v>
      </c>
      <c r="K173" s="208"/>
      <c r="L173" s="213"/>
      <c r="M173" s="231"/>
      <c r="N173" s="232"/>
      <c r="O173" s="232"/>
      <c r="P173" s="233">
        <f>P174</f>
        <v>0</v>
      </c>
      <c r="Q173" s="232"/>
      <c r="R173" s="233">
        <f>R174</f>
        <v>0</v>
      </c>
      <c r="S173" s="232"/>
      <c r="T173" s="234">
        <f>T174</f>
        <v>0</v>
      </c>
      <c r="AR173" s="218" t="s">
        <v>37</v>
      </c>
      <c r="AT173" s="219" t="s">
        <v>82</v>
      </c>
      <c r="AU173" s="219" t="s">
        <v>37</v>
      </c>
      <c r="AY173" s="218" t="s">
        <v>147</v>
      </c>
      <c r="BK173" s="220">
        <f>BK174</f>
        <v>0</v>
      </c>
    </row>
    <row r="174" spans="2:65" s="1" customFormat="1" ht="21.6" customHeight="1">
      <c r="B174" s="38"/>
      <c r="C174" s="237" t="s">
        <v>374</v>
      </c>
      <c r="D174" s="237" t="s">
        <v>263</v>
      </c>
      <c r="E174" s="238" t="s">
        <v>1787</v>
      </c>
      <c r="F174" s="239" t="s">
        <v>1788</v>
      </c>
      <c r="G174" s="240" t="s">
        <v>377</v>
      </c>
      <c r="H174" s="241">
        <v>38.894</v>
      </c>
      <c r="I174" s="242"/>
      <c r="J174" s="243">
        <f>ROUND(I174*H174,1)</f>
        <v>0</v>
      </c>
      <c r="K174" s="239" t="s">
        <v>1</v>
      </c>
      <c r="L174" s="43"/>
      <c r="M174" s="244" t="s">
        <v>1</v>
      </c>
      <c r="N174" s="245" t="s">
        <v>48</v>
      </c>
      <c r="O174" s="86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AR174" s="248" t="s">
        <v>268</v>
      </c>
      <c r="AT174" s="248" t="s">
        <v>263</v>
      </c>
      <c r="AU174" s="248" t="s">
        <v>92</v>
      </c>
      <c r="AY174" s="17" t="s">
        <v>147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37</v>
      </c>
      <c r="BK174" s="249">
        <f>ROUND(I174*H174,1)</f>
        <v>0</v>
      </c>
      <c r="BL174" s="17" t="s">
        <v>268</v>
      </c>
      <c r="BM174" s="248" t="s">
        <v>504</v>
      </c>
    </row>
    <row r="175" spans="2:63" s="10" customFormat="1" ht="25.9" customHeight="1">
      <c r="B175" s="207"/>
      <c r="C175" s="208"/>
      <c r="D175" s="209" t="s">
        <v>82</v>
      </c>
      <c r="E175" s="210" t="s">
        <v>1789</v>
      </c>
      <c r="F175" s="210" t="s">
        <v>1789</v>
      </c>
      <c r="G175" s="208"/>
      <c r="H175" s="208"/>
      <c r="I175" s="211"/>
      <c r="J175" s="212">
        <f>BK175</f>
        <v>0</v>
      </c>
      <c r="K175" s="208"/>
      <c r="L175" s="213"/>
      <c r="M175" s="214"/>
      <c r="N175" s="215"/>
      <c r="O175" s="215"/>
      <c r="P175" s="216">
        <v>0</v>
      </c>
      <c r="Q175" s="215"/>
      <c r="R175" s="216">
        <v>0</v>
      </c>
      <c r="S175" s="215"/>
      <c r="T175" s="217">
        <v>0</v>
      </c>
      <c r="AR175" s="218" t="s">
        <v>268</v>
      </c>
      <c r="AT175" s="219" t="s">
        <v>82</v>
      </c>
      <c r="AU175" s="219" t="s">
        <v>83</v>
      </c>
      <c r="AY175" s="218" t="s">
        <v>147</v>
      </c>
      <c r="BK175" s="220">
        <v>0</v>
      </c>
    </row>
    <row r="176" spans="2:12" s="1" customFormat="1" ht="6.95" customHeight="1">
      <c r="B176" s="61"/>
      <c r="C176" s="62"/>
      <c r="D176" s="62"/>
      <c r="E176" s="62"/>
      <c r="F176" s="62"/>
      <c r="G176" s="62"/>
      <c r="H176" s="62"/>
      <c r="I176" s="180"/>
      <c r="J176" s="62"/>
      <c r="K176" s="62"/>
      <c r="L176" s="43"/>
    </row>
  </sheetData>
  <sheetProtection password="CC35" sheet="1" objects="1" scenarios="1" formatColumns="0" formatRows="0" autoFilter="0"/>
  <autoFilter ref="C123:K17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9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0" customWidth="1"/>
    <col min="10" max="10" width="17.28125" style="0" customWidth="1"/>
    <col min="11" max="11" width="17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106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0"/>
      <c r="AT3" s="17" t="s">
        <v>92</v>
      </c>
    </row>
    <row r="4" spans="2:46" ht="24.95" customHeight="1">
      <c r="B4" s="20"/>
      <c r="D4" s="144" t="s">
        <v>125</v>
      </c>
      <c r="L4" s="20"/>
      <c r="M4" s="14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6" t="s">
        <v>16</v>
      </c>
      <c r="L6" s="20"/>
    </row>
    <row r="7" spans="2:12" ht="14.4" customHeight="1">
      <c r="B7" s="20"/>
      <c r="E7" s="222" t="str">
        <f>'Rekapitulace stavby'!K6</f>
        <v>Úpravy zahrady MŠ Jubilejní Nový Jičín, na parc.č. 384/38, k.ú. NJ-DHP</v>
      </c>
      <c r="F7" s="146"/>
      <c r="G7" s="146"/>
      <c r="H7" s="146"/>
      <c r="L7" s="20"/>
    </row>
    <row r="8" spans="2:12" ht="12" customHeight="1">
      <c r="B8" s="20"/>
      <c r="D8" s="146" t="s">
        <v>160</v>
      </c>
      <c r="L8" s="20"/>
    </row>
    <row r="9" spans="2:12" s="1" customFormat="1" ht="14.4" customHeight="1">
      <c r="B9" s="43"/>
      <c r="E9" s="222" t="s">
        <v>1725</v>
      </c>
      <c r="F9" s="1"/>
      <c r="G9" s="1"/>
      <c r="H9" s="1"/>
      <c r="I9" s="147"/>
      <c r="L9" s="43"/>
    </row>
    <row r="10" spans="2:12" s="1" customFormat="1" ht="12" customHeight="1">
      <c r="B10" s="43"/>
      <c r="D10" s="146" t="s">
        <v>1726</v>
      </c>
      <c r="I10" s="147"/>
      <c r="L10" s="43"/>
    </row>
    <row r="11" spans="2:12" s="1" customFormat="1" ht="36.95" customHeight="1">
      <c r="B11" s="43"/>
      <c r="E11" s="148" t="s">
        <v>1790</v>
      </c>
      <c r="F11" s="1"/>
      <c r="G11" s="1"/>
      <c r="H11" s="1"/>
      <c r="I11" s="147"/>
      <c r="L11" s="43"/>
    </row>
    <row r="12" spans="2:12" s="1" customFormat="1" ht="12">
      <c r="B12" s="43"/>
      <c r="I12" s="147"/>
      <c r="L12" s="43"/>
    </row>
    <row r="13" spans="2:12" s="1" customFormat="1" ht="12" customHeight="1">
      <c r="B13" s="43"/>
      <c r="D13" s="146" t="s">
        <v>18</v>
      </c>
      <c r="F13" s="135" t="s">
        <v>1</v>
      </c>
      <c r="I13" s="149" t="s">
        <v>19</v>
      </c>
      <c r="J13" s="135" t="s">
        <v>1</v>
      </c>
      <c r="L13" s="43"/>
    </row>
    <row r="14" spans="2:12" s="1" customFormat="1" ht="12" customHeight="1">
      <c r="B14" s="43"/>
      <c r="D14" s="146" t="s">
        <v>20</v>
      </c>
      <c r="F14" s="135" t="s">
        <v>21</v>
      </c>
      <c r="I14" s="149" t="s">
        <v>22</v>
      </c>
      <c r="J14" s="150" t="str">
        <f>'Rekapitulace stavby'!AN8</f>
        <v>16. 4. 2020</v>
      </c>
      <c r="L14" s="43"/>
    </row>
    <row r="15" spans="2:12" s="1" customFormat="1" ht="10.8" customHeight="1">
      <c r="B15" s="43"/>
      <c r="I15" s="147"/>
      <c r="L15" s="43"/>
    </row>
    <row r="16" spans="2:12" s="1" customFormat="1" ht="12" customHeight="1">
      <c r="B16" s="43"/>
      <c r="D16" s="146" t="s">
        <v>24</v>
      </c>
      <c r="I16" s="149" t="s">
        <v>25</v>
      </c>
      <c r="J16" s="135" t="s">
        <v>26</v>
      </c>
      <c r="L16" s="43"/>
    </row>
    <row r="17" spans="2:12" s="1" customFormat="1" ht="18" customHeight="1">
      <c r="B17" s="43"/>
      <c r="E17" s="135" t="s">
        <v>27</v>
      </c>
      <c r="I17" s="149" t="s">
        <v>28</v>
      </c>
      <c r="J17" s="135" t="s">
        <v>29</v>
      </c>
      <c r="L17" s="43"/>
    </row>
    <row r="18" spans="2:12" s="1" customFormat="1" ht="6.95" customHeight="1">
      <c r="B18" s="43"/>
      <c r="I18" s="147"/>
      <c r="L18" s="43"/>
    </row>
    <row r="19" spans="2:12" s="1" customFormat="1" ht="12" customHeight="1">
      <c r="B19" s="43"/>
      <c r="D19" s="146" t="s">
        <v>30</v>
      </c>
      <c r="I19" s="149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5"/>
      <c r="G20" s="135"/>
      <c r="H20" s="135"/>
      <c r="I20" s="149" t="s">
        <v>28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7"/>
      <c r="L21" s="43"/>
    </row>
    <row r="22" spans="2:12" s="1" customFormat="1" ht="12" customHeight="1">
      <c r="B22" s="43"/>
      <c r="D22" s="146" t="s">
        <v>32</v>
      </c>
      <c r="I22" s="149" t="s">
        <v>25</v>
      </c>
      <c r="J22" s="135" t="s">
        <v>1728</v>
      </c>
      <c r="L22" s="43"/>
    </row>
    <row r="23" spans="2:12" s="1" customFormat="1" ht="18" customHeight="1">
      <c r="B23" s="43"/>
      <c r="E23" s="135" t="s">
        <v>1729</v>
      </c>
      <c r="I23" s="149" t="s">
        <v>28</v>
      </c>
      <c r="J23" s="135" t="s">
        <v>1</v>
      </c>
      <c r="L23" s="43"/>
    </row>
    <row r="24" spans="2:12" s="1" customFormat="1" ht="6.95" customHeight="1">
      <c r="B24" s="43"/>
      <c r="I24" s="147"/>
      <c r="L24" s="43"/>
    </row>
    <row r="25" spans="2:12" s="1" customFormat="1" ht="12" customHeight="1">
      <c r="B25" s="43"/>
      <c r="D25" s="146" t="s">
        <v>38</v>
      </c>
      <c r="I25" s="149" t="s">
        <v>25</v>
      </c>
      <c r="J25" s="135" t="str">
        <f>IF('Rekapitulace stavby'!AN19="","",'Rekapitulace stavby'!AN19)</f>
        <v>60305827</v>
      </c>
      <c r="L25" s="43"/>
    </row>
    <row r="26" spans="2:12" s="1" customFormat="1" ht="18" customHeight="1">
      <c r="B26" s="43"/>
      <c r="E26" s="135" t="str">
        <f>IF('Rekapitulace stavby'!E20="","",'Rekapitulace stavby'!E20)</f>
        <v>M.Procházková</v>
      </c>
      <c r="I26" s="149" t="s">
        <v>28</v>
      </c>
      <c r="J26" s="135" t="str">
        <f>IF('Rekapitulace stavby'!AN20="","",'Rekapitulace stavby'!AN20)</f>
        <v/>
      </c>
      <c r="L26" s="43"/>
    </row>
    <row r="27" spans="2:12" s="1" customFormat="1" ht="6.95" customHeight="1">
      <c r="B27" s="43"/>
      <c r="I27" s="147"/>
      <c r="L27" s="43"/>
    </row>
    <row r="28" spans="2:12" s="1" customFormat="1" ht="12" customHeight="1">
      <c r="B28" s="43"/>
      <c r="D28" s="146" t="s">
        <v>42</v>
      </c>
      <c r="I28" s="147"/>
      <c r="L28" s="43"/>
    </row>
    <row r="29" spans="2:12" s="7" customFormat="1" ht="14.4" customHeight="1">
      <c r="B29" s="151"/>
      <c r="E29" s="152" t="s">
        <v>1</v>
      </c>
      <c r="F29" s="152"/>
      <c r="G29" s="152"/>
      <c r="H29" s="152"/>
      <c r="I29" s="153"/>
      <c r="L29" s="151"/>
    </row>
    <row r="30" spans="2:12" s="1" customFormat="1" ht="6.95" customHeight="1">
      <c r="B30" s="43"/>
      <c r="I30" s="147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54"/>
      <c r="J31" s="78"/>
      <c r="K31" s="78"/>
      <c r="L31" s="43"/>
    </row>
    <row r="32" spans="2:12" s="1" customFormat="1" ht="25.4" customHeight="1">
      <c r="B32" s="43"/>
      <c r="D32" s="155" t="s">
        <v>43</v>
      </c>
      <c r="I32" s="147"/>
      <c r="J32" s="156">
        <f>ROUND(J122,0)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54"/>
      <c r="J33" s="78"/>
      <c r="K33" s="78"/>
      <c r="L33" s="43"/>
    </row>
    <row r="34" spans="2:12" s="1" customFormat="1" ht="14.4" customHeight="1">
      <c r="B34" s="43"/>
      <c r="F34" s="157" t="s">
        <v>45</v>
      </c>
      <c r="I34" s="158" t="s">
        <v>44</v>
      </c>
      <c r="J34" s="157" t="s">
        <v>46</v>
      </c>
      <c r="L34" s="43"/>
    </row>
    <row r="35" spans="2:12" s="1" customFormat="1" ht="14.4" customHeight="1">
      <c r="B35" s="43"/>
      <c r="D35" s="159" t="s">
        <v>47</v>
      </c>
      <c r="E35" s="146" t="s">
        <v>48</v>
      </c>
      <c r="F35" s="160">
        <f>ROUND((SUM(BE122:BE138)),0)</f>
        <v>0</v>
      </c>
      <c r="I35" s="161">
        <v>0.21</v>
      </c>
      <c r="J35" s="160">
        <f>ROUND(((SUM(BE122:BE138))*I35),0)</f>
        <v>0</v>
      </c>
      <c r="L35" s="43"/>
    </row>
    <row r="36" spans="2:12" s="1" customFormat="1" ht="14.4" customHeight="1">
      <c r="B36" s="43"/>
      <c r="E36" s="146" t="s">
        <v>49</v>
      </c>
      <c r="F36" s="160">
        <f>ROUND((SUM(BF122:BF138)),0)</f>
        <v>0</v>
      </c>
      <c r="I36" s="161">
        <v>0.15</v>
      </c>
      <c r="J36" s="160">
        <f>ROUND(((SUM(BF122:BF138))*I36),0)</f>
        <v>0</v>
      </c>
      <c r="L36" s="43"/>
    </row>
    <row r="37" spans="2:12" s="1" customFormat="1" ht="14.4" customHeight="1" hidden="1">
      <c r="B37" s="43"/>
      <c r="E37" s="146" t="s">
        <v>50</v>
      </c>
      <c r="F37" s="160">
        <f>ROUND((SUM(BG122:BG138)),0)</f>
        <v>0</v>
      </c>
      <c r="I37" s="161">
        <v>0.21</v>
      </c>
      <c r="J37" s="160">
        <f>0</f>
        <v>0</v>
      </c>
      <c r="L37" s="43"/>
    </row>
    <row r="38" spans="2:12" s="1" customFormat="1" ht="14.4" customHeight="1" hidden="1">
      <c r="B38" s="43"/>
      <c r="E38" s="146" t="s">
        <v>51</v>
      </c>
      <c r="F38" s="160">
        <f>ROUND((SUM(BH122:BH138)),0)</f>
        <v>0</v>
      </c>
      <c r="I38" s="161">
        <v>0.15</v>
      </c>
      <c r="J38" s="160">
        <f>0</f>
        <v>0</v>
      </c>
      <c r="L38" s="43"/>
    </row>
    <row r="39" spans="2:12" s="1" customFormat="1" ht="14.4" customHeight="1" hidden="1">
      <c r="B39" s="43"/>
      <c r="E39" s="146" t="s">
        <v>52</v>
      </c>
      <c r="F39" s="160">
        <f>ROUND((SUM(BI122:BI138)),0)</f>
        <v>0</v>
      </c>
      <c r="I39" s="161">
        <v>0</v>
      </c>
      <c r="J39" s="160">
        <f>0</f>
        <v>0</v>
      </c>
      <c r="L39" s="43"/>
    </row>
    <row r="40" spans="2:12" s="1" customFormat="1" ht="6.95" customHeight="1">
      <c r="B40" s="43"/>
      <c r="I40" s="147"/>
      <c r="L40" s="43"/>
    </row>
    <row r="41" spans="2:12" s="1" customFormat="1" ht="25.4" customHeight="1">
      <c r="B41" s="43"/>
      <c r="C41" s="162"/>
      <c r="D41" s="163" t="s">
        <v>53</v>
      </c>
      <c r="E41" s="164"/>
      <c r="F41" s="164"/>
      <c r="G41" s="165" t="s">
        <v>54</v>
      </c>
      <c r="H41" s="166" t="s">
        <v>55</v>
      </c>
      <c r="I41" s="167"/>
      <c r="J41" s="168">
        <f>SUM(J32:J39)</f>
        <v>0</v>
      </c>
      <c r="K41" s="169"/>
      <c r="L41" s="43"/>
    </row>
    <row r="42" spans="2:12" s="1" customFormat="1" ht="14.4" customHeight="1">
      <c r="B42" s="43"/>
      <c r="I42" s="147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70" t="s">
        <v>56</v>
      </c>
      <c r="E50" s="171"/>
      <c r="F50" s="171"/>
      <c r="G50" s="170" t="s">
        <v>57</v>
      </c>
      <c r="H50" s="171"/>
      <c r="I50" s="172"/>
      <c r="J50" s="171"/>
      <c r="K50" s="171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73" t="s">
        <v>58</v>
      </c>
      <c r="E61" s="174"/>
      <c r="F61" s="175" t="s">
        <v>59</v>
      </c>
      <c r="G61" s="173" t="s">
        <v>58</v>
      </c>
      <c r="H61" s="174"/>
      <c r="I61" s="176"/>
      <c r="J61" s="177" t="s">
        <v>59</v>
      </c>
      <c r="K61" s="174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70" t="s">
        <v>60</v>
      </c>
      <c r="E65" s="171"/>
      <c r="F65" s="171"/>
      <c r="G65" s="170" t="s">
        <v>61</v>
      </c>
      <c r="H65" s="171"/>
      <c r="I65" s="172"/>
      <c r="J65" s="171"/>
      <c r="K65" s="171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73" t="s">
        <v>58</v>
      </c>
      <c r="E76" s="174"/>
      <c r="F76" s="175" t="s">
        <v>59</v>
      </c>
      <c r="G76" s="173" t="s">
        <v>58</v>
      </c>
      <c r="H76" s="174"/>
      <c r="I76" s="176"/>
      <c r="J76" s="177" t="s">
        <v>59</v>
      </c>
      <c r="K76" s="174"/>
      <c r="L76" s="43"/>
    </row>
    <row r="77" spans="2:12" s="1" customFormat="1" ht="14.4" customHeight="1"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43"/>
    </row>
    <row r="81" spans="2:12" s="1" customFormat="1" ht="6.95" customHeight="1"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43"/>
    </row>
    <row r="82" spans="2:12" s="1" customFormat="1" ht="24.95" customHeight="1">
      <c r="B82" s="38"/>
      <c r="C82" s="23" t="s">
        <v>126</v>
      </c>
      <c r="D82" s="39"/>
      <c r="E82" s="39"/>
      <c r="F82" s="39"/>
      <c r="G82" s="39"/>
      <c r="H82" s="39"/>
      <c r="I82" s="14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7"/>
      <c r="J84" s="39"/>
      <c r="K84" s="39"/>
      <c r="L84" s="43"/>
    </row>
    <row r="85" spans="2:12" s="1" customFormat="1" ht="14.4" customHeight="1">
      <c r="B85" s="38"/>
      <c r="C85" s="39"/>
      <c r="D85" s="39"/>
      <c r="E85" s="224" t="str">
        <f>E7</f>
        <v>Úpravy zahrady MŠ Jubilejní Nový Jičín, na parc.č. 384/38, k.ú. NJ-DHP</v>
      </c>
      <c r="F85" s="32"/>
      <c r="G85" s="32"/>
      <c r="H85" s="32"/>
      <c r="I85" s="147"/>
      <c r="J85" s="39"/>
      <c r="K85" s="39"/>
      <c r="L85" s="43"/>
    </row>
    <row r="86" spans="2:12" ht="12" customHeight="1">
      <c r="B86" s="21"/>
      <c r="C86" s="32" t="s">
        <v>160</v>
      </c>
      <c r="D86" s="22"/>
      <c r="E86" s="22"/>
      <c r="F86" s="22"/>
      <c r="G86" s="22"/>
      <c r="H86" s="22"/>
      <c r="I86" s="140"/>
      <c r="J86" s="22"/>
      <c r="K86" s="22"/>
      <c r="L86" s="20"/>
    </row>
    <row r="87" spans="2:12" s="1" customFormat="1" ht="14.4" customHeight="1">
      <c r="B87" s="38"/>
      <c r="C87" s="39"/>
      <c r="D87" s="39"/>
      <c r="E87" s="224" t="s">
        <v>1725</v>
      </c>
      <c r="F87" s="39"/>
      <c r="G87" s="39"/>
      <c r="H87" s="39"/>
      <c r="I87" s="147"/>
      <c r="J87" s="39"/>
      <c r="K87" s="39"/>
      <c r="L87" s="43"/>
    </row>
    <row r="88" spans="2:12" s="1" customFormat="1" ht="12" customHeight="1">
      <c r="B88" s="38"/>
      <c r="C88" s="32" t="s">
        <v>1726</v>
      </c>
      <c r="D88" s="39"/>
      <c r="E88" s="39"/>
      <c r="F88" s="39"/>
      <c r="G88" s="39"/>
      <c r="H88" s="39"/>
      <c r="I88" s="147"/>
      <c r="J88" s="39"/>
      <c r="K88" s="39"/>
      <c r="L88" s="43"/>
    </row>
    <row r="89" spans="2:12" s="1" customFormat="1" ht="14.4" customHeight="1">
      <c r="B89" s="38"/>
      <c r="C89" s="39"/>
      <c r="D89" s="39"/>
      <c r="E89" s="71" t="str">
        <f>E11</f>
        <v>088-3-A4 - SO 03-A4 Založení záhonů</v>
      </c>
      <c r="F89" s="39"/>
      <c r="G89" s="39"/>
      <c r="H89" s="39"/>
      <c r="I89" s="147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7"/>
      <c r="J90" s="39"/>
      <c r="K90" s="39"/>
      <c r="L90" s="43"/>
    </row>
    <row r="91" spans="2:12" s="1" customFormat="1" ht="12" customHeight="1">
      <c r="B91" s="38"/>
      <c r="C91" s="32" t="s">
        <v>20</v>
      </c>
      <c r="D91" s="39"/>
      <c r="E91" s="39"/>
      <c r="F91" s="27" t="str">
        <f>F14</f>
        <v>parc.č. 384/38, k.ú. NJ-DHP</v>
      </c>
      <c r="G91" s="39"/>
      <c r="H91" s="39"/>
      <c r="I91" s="149" t="s">
        <v>22</v>
      </c>
      <c r="J91" s="74" t="str">
        <f>IF(J14="","",J14)</f>
        <v>16. 4. 2020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47"/>
      <c r="J92" s="39"/>
      <c r="K92" s="39"/>
      <c r="L92" s="43"/>
    </row>
    <row r="93" spans="2:12" s="1" customFormat="1" ht="55.2" customHeight="1">
      <c r="B93" s="38"/>
      <c r="C93" s="32" t="s">
        <v>24</v>
      </c>
      <c r="D93" s="39"/>
      <c r="E93" s="39"/>
      <c r="F93" s="27" t="str">
        <f>E17</f>
        <v>Město Nový Jičín, Masarykovo nám.1</v>
      </c>
      <c r="G93" s="39"/>
      <c r="H93" s="39"/>
      <c r="I93" s="149" t="s">
        <v>32</v>
      </c>
      <c r="J93" s="36" t="str">
        <f>E23</f>
        <v>Ing.Olga Kubálková, Skalky 1108/6, 741 01, Nový Ji</v>
      </c>
      <c r="K93" s="39"/>
      <c r="L93" s="43"/>
    </row>
    <row r="94" spans="2:12" s="1" customFormat="1" ht="15.6" customHeight="1">
      <c r="B94" s="38"/>
      <c r="C94" s="32" t="s">
        <v>30</v>
      </c>
      <c r="D94" s="39"/>
      <c r="E94" s="39"/>
      <c r="F94" s="27" t="str">
        <f>IF(E20="","",E20)</f>
        <v>Vyplň údaj</v>
      </c>
      <c r="G94" s="39"/>
      <c r="H94" s="39"/>
      <c r="I94" s="149" t="s">
        <v>38</v>
      </c>
      <c r="J94" s="36" t="str">
        <f>E26</f>
        <v>M.Procházková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7"/>
      <c r="J95" s="39"/>
      <c r="K95" s="39"/>
      <c r="L95" s="43"/>
    </row>
    <row r="96" spans="2:12" s="1" customFormat="1" ht="29.25" customHeight="1">
      <c r="B96" s="38"/>
      <c r="C96" s="184" t="s">
        <v>127</v>
      </c>
      <c r="D96" s="185"/>
      <c r="E96" s="185"/>
      <c r="F96" s="185"/>
      <c r="G96" s="185"/>
      <c r="H96" s="185"/>
      <c r="I96" s="186"/>
      <c r="J96" s="187" t="s">
        <v>128</v>
      </c>
      <c r="K96" s="185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47"/>
      <c r="J97" s="39"/>
      <c r="K97" s="39"/>
      <c r="L97" s="43"/>
    </row>
    <row r="98" spans="2:47" s="1" customFormat="1" ht="22.8" customHeight="1">
      <c r="B98" s="38"/>
      <c r="C98" s="188" t="s">
        <v>129</v>
      </c>
      <c r="D98" s="39"/>
      <c r="E98" s="39"/>
      <c r="F98" s="39"/>
      <c r="G98" s="39"/>
      <c r="H98" s="39"/>
      <c r="I98" s="147"/>
      <c r="J98" s="105">
        <f>J122</f>
        <v>0</v>
      </c>
      <c r="K98" s="39"/>
      <c r="L98" s="43"/>
      <c r="AU98" s="17" t="s">
        <v>130</v>
      </c>
    </row>
    <row r="99" spans="2:12" s="8" customFormat="1" ht="24.95" customHeight="1">
      <c r="B99" s="189"/>
      <c r="C99" s="190"/>
      <c r="D99" s="191" t="s">
        <v>1791</v>
      </c>
      <c r="E99" s="192"/>
      <c r="F99" s="192"/>
      <c r="G99" s="192"/>
      <c r="H99" s="192"/>
      <c r="I99" s="193"/>
      <c r="J99" s="194">
        <f>J123</f>
        <v>0</v>
      </c>
      <c r="K99" s="190"/>
      <c r="L99" s="195"/>
    </row>
    <row r="100" spans="2:12" s="8" customFormat="1" ht="24.95" customHeight="1">
      <c r="B100" s="189"/>
      <c r="C100" s="190"/>
      <c r="D100" s="191" t="s">
        <v>1792</v>
      </c>
      <c r="E100" s="192"/>
      <c r="F100" s="192"/>
      <c r="G100" s="192"/>
      <c r="H100" s="192"/>
      <c r="I100" s="193"/>
      <c r="J100" s="194">
        <f>J131</f>
        <v>0</v>
      </c>
      <c r="K100" s="190"/>
      <c r="L100" s="195"/>
    </row>
    <row r="101" spans="2:12" s="1" customFormat="1" ht="21.8" customHeight="1">
      <c r="B101" s="38"/>
      <c r="C101" s="39"/>
      <c r="D101" s="39"/>
      <c r="E101" s="39"/>
      <c r="F101" s="39"/>
      <c r="G101" s="39"/>
      <c r="H101" s="39"/>
      <c r="I101" s="147"/>
      <c r="J101" s="39"/>
      <c r="K101" s="39"/>
      <c r="L101" s="43"/>
    </row>
    <row r="102" spans="2:12" s="1" customFormat="1" ht="6.95" customHeight="1">
      <c r="B102" s="61"/>
      <c r="C102" s="62"/>
      <c r="D102" s="62"/>
      <c r="E102" s="62"/>
      <c r="F102" s="62"/>
      <c r="G102" s="62"/>
      <c r="H102" s="62"/>
      <c r="I102" s="180"/>
      <c r="J102" s="62"/>
      <c r="K102" s="62"/>
      <c r="L102" s="43"/>
    </row>
    <row r="106" spans="2:12" s="1" customFormat="1" ht="6.95" customHeight="1">
      <c r="B106" s="63"/>
      <c r="C106" s="64"/>
      <c r="D106" s="64"/>
      <c r="E106" s="64"/>
      <c r="F106" s="64"/>
      <c r="G106" s="64"/>
      <c r="H106" s="64"/>
      <c r="I106" s="183"/>
      <c r="J106" s="64"/>
      <c r="K106" s="64"/>
      <c r="L106" s="43"/>
    </row>
    <row r="107" spans="2:12" s="1" customFormat="1" ht="24.95" customHeight="1">
      <c r="B107" s="38"/>
      <c r="C107" s="23" t="s">
        <v>132</v>
      </c>
      <c r="D107" s="39"/>
      <c r="E107" s="39"/>
      <c r="F107" s="39"/>
      <c r="G107" s="39"/>
      <c r="H107" s="39"/>
      <c r="I107" s="147"/>
      <c r="J107" s="39"/>
      <c r="K107" s="39"/>
      <c r="L107" s="43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47"/>
      <c r="J108" s="39"/>
      <c r="K108" s="39"/>
      <c r="L108" s="43"/>
    </row>
    <row r="109" spans="2:12" s="1" customFormat="1" ht="12" customHeight="1">
      <c r="B109" s="38"/>
      <c r="C109" s="32" t="s">
        <v>16</v>
      </c>
      <c r="D109" s="39"/>
      <c r="E109" s="39"/>
      <c r="F109" s="39"/>
      <c r="G109" s="39"/>
      <c r="H109" s="39"/>
      <c r="I109" s="147"/>
      <c r="J109" s="39"/>
      <c r="K109" s="39"/>
      <c r="L109" s="43"/>
    </row>
    <row r="110" spans="2:12" s="1" customFormat="1" ht="14.4" customHeight="1">
      <c r="B110" s="38"/>
      <c r="C110" s="39"/>
      <c r="D110" s="39"/>
      <c r="E110" s="224" t="str">
        <f>E7</f>
        <v>Úpravy zahrady MŠ Jubilejní Nový Jičín, na parc.č. 384/38, k.ú. NJ-DHP</v>
      </c>
      <c r="F110" s="32"/>
      <c r="G110" s="32"/>
      <c r="H110" s="32"/>
      <c r="I110" s="147"/>
      <c r="J110" s="39"/>
      <c r="K110" s="39"/>
      <c r="L110" s="43"/>
    </row>
    <row r="111" spans="2:12" ht="12" customHeight="1">
      <c r="B111" s="21"/>
      <c r="C111" s="32" t="s">
        <v>160</v>
      </c>
      <c r="D111" s="22"/>
      <c r="E111" s="22"/>
      <c r="F111" s="22"/>
      <c r="G111" s="22"/>
      <c r="H111" s="22"/>
      <c r="I111" s="140"/>
      <c r="J111" s="22"/>
      <c r="K111" s="22"/>
      <c r="L111" s="20"/>
    </row>
    <row r="112" spans="2:12" s="1" customFormat="1" ht="14.4" customHeight="1">
      <c r="B112" s="38"/>
      <c r="C112" s="39"/>
      <c r="D112" s="39"/>
      <c r="E112" s="224" t="s">
        <v>1725</v>
      </c>
      <c r="F112" s="39"/>
      <c r="G112" s="39"/>
      <c r="H112" s="39"/>
      <c r="I112" s="147"/>
      <c r="J112" s="39"/>
      <c r="K112" s="39"/>
      <c r="L112" s="43"/>
    </row>
    <row r="113" spans="2:12" s="1" customFormat="1" ht="12" customHeight="1">
      <c r="B113" s="38"/>
      <c r="C113" s="32" t="s">
        <v>1726</v>
      </c>
      <c r="D113" s="39"/>
      <c r="E113" s="39"/>
      <c r="F113" s="39"/>
      <c r="G113" s="39"/>
      <c r="H113" s="39"/>
      <c r="I113" s="147"/>
      <c r="J113" s="39"/>
      <c r="K113" s="39"/>
      <c r="L113" s="43"/>
    </row>
    <row r="114" spans="2:12" s="1" customFormat="1" ht="14.4" customHeight="1">
      <c r="B114" s="38"/>
      <c r="C114" s="39"/>
      <c r="D114" s="39"/>
      <c r="E114" s="71" t="str">
        <f>E11</f>
        <v>088-3-A4 - SO 03-A4 Založení záhonů</v>
      </c>
      <c r="F114" s="39"/>
      <c r="G114" s="39"/>
      <c r="H114" s="39"/>
      <c r="I114" s="147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47"/>
      <c r="J115" s="39"/>
      <c r="K115" s="39"/>
      <c r="L115" s="43"/>
    </row>
    <row r="116" spans="2:12" s="1" customFormat="1" ht="12" customHeight="1">
      <c r="B116" s="38"/>
      <c r="C116" s="32" t="s">
        <v>20</v>
      </c>
      <c r="D116" s="39"/>
      <c r="E116" s="39"/>
      <c r="F116" s="27" t="str">
        <f>F14</f>
        <v>parc.č. 384/38, k.ú. NJ-DHP</v>
      </c>
      <c r="G116" s="39"/>
      <c r="H116" s="39"/>
      <c r="I116" s="149" t="s">
        <v>22</v>
      </c>
      <c r="J116" s="74" t="str">
        <f>IF(J14="","",J14)</f>
        <v>16. 4. 2020</v>
      </c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47"/>
      <c r="J117" s="39"/>
      <c r="K117" s="39"/>
      <c r="L117" s="43"/>
    </row>
    <row r="118" spans="2:12" s="1" customFormat="1" ht="55.2" customHeight="1">
      <c r="B118" s="38"/>
      <c r="C118" s="32" t="s">
        <v>24</v>
      </c>
      <c r="D118" s="39"/>
      <c r="E118" s="39"/>
      <c r="F118" s="27" t="str">
        <f>E17</f>
        <v>Město Nový Jičín, Masarykovo nám.1</v>
      </c>
      <c r="G118" s="39"/>
      <c r="H118" s="39"/>
      <c r="I118" s="149" t="s">
        <v>32</v>
      </c>
      <c r="J118" s="36" t="str">
        <f>E23</f>
        <v>Ing.Olga Kubálková, Skalky 1108/6, 741 01, Nový Ji</v>
      </c>
      <c r="K118" s="39"/>
      <c r="L118" s="43"/>
    </row>
    <row r="119" spans="2:12" s="1" customFormat="1" ht="15.6" customHeight="1">
      <c r="B119" s="38"/>
      <c r="C119" s="32" t="s">
        <v>30</v>
      </c>
      <c r="D119" s="39"/>
      <c r="E119" s="39"/>
      <c r="F119" s="27" t="str">
        <f>IF(E20="","",E20)</f>
        <v>Vyplň údaj</v>
      </c>
      <c r="G119" s="39"/>
      <c r="H119" s="39"/>
      <c r="I119" s="149" t="s">
        <v>38</v>
      </c>
      <c r="J119" s="36" t="str">
        <f>E26</f>
        <v>M.Procházková</v>
      </c>
      <c r="K119" s="39"/>
      <c r="L119" s="43"/>
    </row>
    <row r="120" spans="2:12" s="1" customFormat="1" ht="10.3" customHeight="1">
      <c r="B120" s="38"/>
      <c r="C120" s="39"/>
      <c r="D120" s="39"/>
      <c r="E120" s="39"/>
      <c r="F120" s="39"/>
      <c r="G120" s="39"/>
      <c r="H120" s="39"/>
      <c r="I120" s="147"/>
      <c r="J120" s="39"/>
      <c r="K120" s="39"/>
      <c r="L120" s="43"/>
    </row>
    <row r="121" spans="2:20" s="9" customFormat="1" ht="29.25" customHeight="1">
      <c r="B121" s="196"/>
      <c r="C121" s="197" t="s">
        <v>133</v>
      </c>
      <c r="D121" s="198" t="s">
        <v>68</v>
      </c>
      <c r="E121" s="198" t="s">
        <v>64</v>
      </c>
      <c r="F121" s="198" t="s">
        <v>65</v>
      </c>
      <c r="G121" s="198" t="s">
        <v>134</v>
      </c>
      <c r="H121" s="198" t="s">
        <v>135</v>
      </c>
      <c r="I121" s="199" t="s">
        <v>136</v>
      </c>
      <c r="J121" s="200" t="s">
        <v>128</v>
      </c>
      <c r="K121" s="201" t="s">
        <v>137</v>
      </c>
      <c r="L121" s="202"/>
      <c r="M121" s="95" t="s">
        <v>1</v>
      </c>
      <c r="N121" s="96" t="s">
        <v>47</v>
      </c>
      <c r="O121" s="96" t="s">
        <v>138</v>
      </c>
      <c r="P121" s="96" t="s">
        <v>139</v>
      </c>
      <c r="Q121" s="96" t="s">
        <v>140</v>
      </c>
      <c r="R121" s="96" t="s">
        <v>141</v>
      </c>
      <c r="S121" s="96" t="s">
        <v>142</v>
      </c>
      <c r="T121" s="97" t="s">
        <v>143</v>
      </c>
    </row>
    <row r="122" spans="2:63" s="1" customFormat="1" ht="22.8" customHeight="1">
      <c r="B122" s="38"/>
      <c r="C122" s="102" t="s">
        <v>144</v>
      </c>
      <c r="D122" s="39"/>
      <c r="E122" s="39"/>
      <c r="F122" s="39"/>
      <c r="G122" s="39"/>
      <c r="H122" s="39"/>
      <c r="I122" s="147"/>
      <c r="J122" s="203">
        <f>BK122</f>
        <v>0</v>
      </c>
      <c r="K122" s="39"/>
      <c r="L122" s="43"/>
      <c r="M122" s="98"/>
      <c r="N122" s="99"/>
      <c r="O122" s="99"/>
      <c r="P122" s="204">
        <f>P123+P131</f>
        <v>0</v>
      </c>
      <c r="Q122" s="99"/>
      <c r="R122" s="204">
        <f>R123+R131</f>
        <v>8.704428199999999</v>
      </c>
      <c r="S122" s="99"/>
      <c r="T122" s="205">
        <f>T123+T131</f>
        <v>0</v>
      </c>
      <c r="AT122" s="17" t="s">
        <v>82</v>
      </c>
      <c r="AU122" s="17" t="s">
        <v>130</v>
      </c>
      <c r="BK122" s="206">
        <f>BK123+BK131</f>
        <v>0</v>
      </c>
    </row>
    <row r="123" spans="2:63" s="10" customFormat="1" ht="25.9" customHeight="1">
      <c r="B123" s="207"/>
      <c r="C123" s="208"/>
      <c r="D123" s="209" t="s">
        <v>82</v>
      </c>
      <c r="E123" s="210" t="s">
        <v>37</v>
      </c>
      <c r="F123" s="210" t="s">
        <v>262</v>
      </c>
      <c r="G123" s="208"/>
      <c r="H123" s="208"/>
      <c r="I123" s="211"/>
      <c r="J123" s="212">
        <f>BK123</f>
        <v>0</v>
      </c>
      <c r="K123" s="208"/>
      <c r="L123" s="213"/>
      <c r="M123" s="231"/>
      <c r="N123" s="232"/>
      <c r="O123" s="232"/>
      <c r="P123" s="233">
        <f>SUM(P124:P130)</f>
        <v>0</v>
      </c>
      <c r="Q123" s="232"/>
      <c r="R123" s="233">
        <f>SUM(R124:R130)</f>
        <v>2.8199999999999998E-05</v>
      </c>
      <c r="S123" s="232"/>
      <c r="T123" s="234">
        <f>SUM(T124:T130)</f>
        <v>0</v>
      </c>
      <c r="AR123" s="218" t="s">
        <v>37</v>
      </c>
      <c r="AT123" s="219" t="s">
        <v>82</v>
      </c>
      <c r="AU123" s="219" t="s">
        <v>83</v>
      </c>
      <c r="AY123" s="218" t="s">
        <v>147</v>
      </c>
      <c r="BK123" s="220">
        <f>SUM(BK124:BK130)</f>
        <v>0</v>
      </c>
    </row>
    <row r="124" spans="2:65" s="1" customFormat="1" ht="21.6" customHeight="1">
      <c r="B124" s="38"/>
      <c r="C124" s="237" t="s">
        <v>37</v>
      </c>
      <c r="D124" s="237" t="s">
        <v>263</v>
      </c>
      <c r="E124" s="238" t="s">
        <v>1793</v>
      </c>
      <c r="F124" s="239" t="s">
        <v>1794</v>
      </c>
      <c r="G124" s="240" t="s">
        <v>266</v>
      </c>
      <c r="H124" s="241">
        <v>94</v>
      </c>
      <c r="I124" s="242"/>
      <c r="J124" s="243">
        <f>ROUND(I124*H124,1)</f>
        <v>0</v>
      </c>
      <c r="K124" s="239" t="s">
        <v>1</v>
      </c>
      <c r="L124" s="43"/>
      <c r="M124" s="244" t="s">
        <v>1</v>
      </c>
      <c r="N124" s="245" t="s">
        <v>48</v>
      </c>
      <c r="O124" s="86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AR124" s="248" t="s">
        <v>268</v>
      </c>
      <c r="AT124" s="248" t="s">
        <v>263</v>
      </c>
      <c r="AU124" s="248" t="s">
        <v>37</v>
      </c>
      <c r="AY124" s="17" t="s">
        <v>147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37</v>
      </c>
      <c r="BK124" s="249">
        <f>ROUND(I124*H124,1)</f>
        <v>0</v>
      </c>
      <c r="BL124" s="17" t="s">
        <v>268</v>
      </c>
      <c r="BM124" s="248" t="s">
        <v>92</v>
      </c>
    </row>
    <row r="125" spans="2:65" s="1" customFormat="1" ht="21.6" customHeight="1">
      <c r="B125" s="38"/>
      <c r="C125" s="237" t="s">
        <v>92</v>
      </c>
      <c r="D125" s="237" t="s">
        <v>263</v>
      </c>
      <c r="E125" s="238" t="s">
        <v>1753</v>
      </c>
      <c r="F125" s="239" t="s">
        <v>1795</v>
      </c>
      <c r="G125" s="240" t="s">
        <v>266</v>
      </c>
      <c r="H125" s="241">
        <v>188</v>
      </c>
      <c r="I125" s="242"/>
      <c r="J125" s="243">
        <f>ROUND(I125*H125,1)</f>
        <v>0</v>
      </c>
      <c r="K125" s="239" t="s">
        <v>1</v>
      </c>
      <c r="L125" s="43"/>
      <c r="M125" s="244" t="s">
        <v>1</v>
      </c>
      <c r="N125" s="245" t="s">
        <v>48</v>
      </c>
      <c r="O125" s="86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AR125" s="248" t="s">
        <v>268</v>
      </c>
      <c r="AT125" s="248" t="s">
        <v>263</v>
      </c>
      <c r="AU125" s="248" t="s">
        <v>37</v>
      </c>
      <c r="AY125" s="17" t="s">
        <v>147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37</v>
      </c>
      <c r="BK125" s="249">
        <f>ROUND(I125*H125,1)</f>
        <v>0</v>
      </c>
      <c r="BL125" s="17" t="s">
        <v>268</v>
      </c>
      <c r="BM125" s="248" t="s">
        <v>268</v>
      </c>
    </row>
    <row r="126" spans="2:65" s="1" customFormat="1" ht="21.6" customHeight="1">
      <c r="B126" s="38"/>
      <c r="C126" s="237" t="s">
        <v>278</v>
      </c>
      <c r="D126" s="237" t="s">
        <v>263</v>
      </c>
      <c r="E126" s="238" t="s">
        <v>1796</v>
      </c>
      <c r="F126" s="239" t="s">
        <v>1797</v>
      </c>
      <c r="G126" s="240" t="s">
        <v>266</v>
      </c>
      <c r="H126" s="241">
        <v>94</v>
      </c>
      <c r="I126" s="242"/>
      <c r="J126" s="243">
        <f>ROUND(I126*H126,1)</f>
        <v>0</v>
      </c>
      <c r="K126" s="239" t="s">
        <v>1</v>
      </c>
      <c r="L126" s="43"/>
      <c r="M126" s="244" t="s">
        <v>1</v>
      </c>
      <c r="N126" s="245" t="s">
        <v>48</v>
      </c>
      <c r="O126" s="86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AR126" s="248" t="s">
        <v>268</v>
      </c>
      <c r="AT126" s="248" t="s">
        <v>263</v>
      </c>
      <c r="AU126" s="248" t="s">
        <v>37</v>
      </c>
      <c r="AY126" s="17" t="s">
        <v>147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37</v>
      </c>
      <c r="BK126" s="249">
        <f>ROUND(I126*H126,1)</f>
        <v>0</v>
      </c>
      <c r="BL126" s="17" t="s">
        <v>268</v>
      </c>
      <c r="BM126" s="248" t="s">
        <v>292</v>
      </c>
    </row>
    <row r="127" spans="2:65" s="1" customFormat="1" ht="21.6" customHeight="1">
      <c r="B127" s="38"/>
      <c r="C127" s="237" t="s">
        <v>268</v>
      </c>
      <c r="D127" s="237" t="s">
        <v>263</v>
      </c>
      <c r="E127" s="238" t="s">
        <v>1757</v>
      </c>
      <c r="F127" s="239" t="s">
        <v>1758</v>
      </c>
      <c r="G127" s="240" t="s">
        <v>266</v>
      </c>
      <c r="H127" s="241">
        <v>94</v>
      </c>
      <c r="I127" s="242"/>
      <c r="J127" s="243">
        <f>ROUND(I127*H127,1)</f>
        <v>0</v>
      </c>
      <c r="K127" s="239" t="s">
        <v>1</v>
      </c>
      <c r="L127" s="43"/>
      <c r="M127" s="244" t="s">
        <v>1</v>
      </c>
      <c r="N127" s="245" t="s">
        <v>48</v>
      </c>
      <c r="O127" s="86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AR127" s="248" t="s">
        <v>268</v>
      </c>
      <c r="AT127" s="248" t="s">
        <v>263</v>
      </c>
      <c r="AU127" s="248" t="s">
        <v>37</v>
      </c>
      <c r="AY127" s="17" t="s">
        <v>147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37</v>
      </c>
      <c r="BK127" s="249">
        <f>ROUND(I127*H127,1)</f>
        <v>0</v>
      </c>
      <c r="BL127" s="17" t="s">
        <v>268</v>
      </c>
      <c r="BM127" s="248" t="s">
        <v>303</v>
      </c>
    </row>
    <row r="128" spans="2:65" s="1" customFormat="1" ht="32.4" customHeight="1">
      <c r="B128" s="38"/>
      <c r="C128" s="237" t="s">
        <v>287</v>
      </c>
      <c r="D128" s="237" t="s">
        <v>263</v>
      </c>
      <c r="E128" s="238" t="s">
        <v>1762</v>
      </c>
      <c r="F128" s="239" t="s">
        <v>1763</v>
      </c>
      <c r="G128" s="240" t="s">
        <v>266</v>
      </c>
      <c r="H128" s="241">
        <v>94</v>
      </c>
      <c r="I128" s="242"/>
      <c r="J128" s="243">
        <f>ROUND(I128*H128,1)</f>
        <v>0</v>
      </c>
      <c r="K128" s="239" t="s">
        <v>1</v>
      </c>
      <c r="L128" s="43"/>
      <c r="M128" s="244" t="s">
        <v>1</v>
      </c>
      <c r="N128" s="245" t="s">
        <v>48</v>
      </c>
      <c r="O128" s="86"/>
      <c r="P128" s="246">
        <f>O128*H128</f>
        <v>0</v>
      </c>
      <c r="Q128" s="246">
        <v>3E-07</v>
      </c>
      <c r="R128" s="246">
        <f>Q128*H128</f>
        <v>2.8199999999999998E-05</v>
      </c>
      <c r="S128" s="246">
        <v>0</v>
      </c>
      <c r="T128" s="247">
        <f>S128*H128</f>
        <v>0</v>
      </c>
      <c r="AR128" s="248" t="s">
        <v>268</v>
      </c>
      <c r="AT128" s="248" t="s">
        <v>263</v>
      </c>
      <c r="AU128" s="248" t="s">
        <v>37</v>
      </c>
      <c r="AY128" s="17" t="s">
        <v>147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37</v>
      </c>
      <c r="BK128" s="249">
        <f>ROUND(I128*H128,1)</f>
        <v>0</v>
      </c>
      <c r="BL128" s="17" t="s">
        <v>268</v>
      </c>
      <c r="BM128" s="248" t="s">
        <v>325</v>
      </c>
    </row>
    <row r="129" spans="2:65" s="1" customFormat="1" ht="21.6" customHeight="1">
      <c r="B129" s="38"/>
      <c r="C129" s="237" t="s">
        <v>336</v>
      </c>
      <c r="D129" s="237" t="s">
        <v>263</v>
      </c>
      <c r="E129" s="238" t="s">
        <v>1798</v>
      </c>
      <c r="F129" s="239" t="s">
        <v>1799</v>
      </c>
      <c r="G129" s="240" t="s">
        <v>266</v>
      </c>
      <c r="H129" s="241">
        <v>45</v>
      </c>
      <c r="I129" s="242"/>
      <c r="J129" s="243">
        <f>ROUND(I129*H129,1)</f>
        <v>0</v>
      </c>
      <c r="K129" s="239" t="s">
        <v>1</v>
      </c>
      <c r="L129" s="43"/>
      <c r="M129" s="244" t="s">
        <v>1</v>
      </c>
      <c r="N129" s="245" t="s">
        <v>48</v>
      </c>
      <c r="O129" s="86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AR129" s="248" t="s">
        <v>268</v>
      </c>
      <c r="AT129" s="248" t="s">
        <v>263</v>
      </c>
      <c r="AU129" s="248" t="s">
        <v>37</v>
      </c>
      <c r="AY129" s="17" t="s">
        <v>147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37</v>
      </c>
      <c r="BK129" s="249">
        <f>ROUND(I129*H129,1)</f>
        <v>0</v>
      </c>
      <c r="BL129" s="17" t="s">
        <v>268</v>
      </c>
      <c r="BM129" s="248" t="s">
        <v>340</v>
      </c>
    </row>
    <row r="130" spans="2:65" s="1" customFormat="1" ht="21.6" customHeight="1">
      <c r="B130" s="38"/>
      <c r="C130" s="237" t="s">
        <v>297</v>
      </c>
      <c r="D130" s="237" t="s">
        <v>263</v>
      </c>
      <c r="E130" s="238" t="s">
        <v>1800</v>
      </c>
      <c r="F130" s="239" t="s">
        <v>1801</v>
      </c>
      <c r="G130" s="240" t="s">
        <v>266</v>
      </c>
      <c r="H130" s="241">
        <v>49</v>
      </c>
      <c r="I130" s="242"/>
      <c r="J130" s="243">
        <f>ROUND(I130*H130,1)</f>
        <v>0</v>
      </c>
      <c r="K130" s="239" t="s">
        <v>1</v>
      </c>
      <c r="L130" s="43"/>
      <c r="M130" s="244" t="s">
        <v>1</v>
      </c>
      <c r="N130" s="245" t="s">
        <v>48</v>
      </c>
      <c r="O130" s="86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AR130" s="248" t="s">
        <v>268</v>
      </c>
      <c r="AT130" s="248" t="s">
        <v>263</v>
      </c>
      <c r="AU130" s="248" t="s">
        <v>37</v>
      </c>
      <c r="AY130" s="17" t="s">
        <v>147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37</v>
      </c>
      <c r="BK130" s="249">
        <f>ROUND(I130*H130,1)</f>
        <v>0</v>
      </c>
      <c r="BL130" s="17" t="s">
        <v>268</v>
      </c>
      <c r="BM130" s="248" t="s">
        <v>352</v>
      </c>
    </row>
    <row r="131" spans="2:63" s="10" customFormat="1" ht="25.9" customHeight="1">
      <c r="B131" s="207"/>
      <c r="C131" s="208"/>
      <c r="D131" s="209" t="s">
        <v>82</v>
      </c>
      <c r="E131" s="210" t="s">
        <v>1802</v>
      </c>
      <c r="F131" s="210" t="s">
        <v>1803</v>
      </c>
      <c r="G131" s="208"/>
      <c r="H131" s="208"/>
      <c r="I131" s="211"/>
      <c r="J131" s="212">
        <f>BK131</f>
        <v>0</v>
      </c>
      <c r="K131" s="208"/>
      <c r="L131" s="213"/>
      <c r="M131" s="231"/>
      <c r="N131" s="232"/>
      <c r="O131" s="232"/>
      <c r="P131" s="233">
        <f>SUM(P132:P138)</f>
        <v>0</v>
      </c>
      <c r="Q131" s="232"/>
      <c r="R131" s="233">
        <f>SUM(R132:R138)</f>
        <v>8.7044</v>
      </c>
      <c r="S131" s="232"/>
      <c r="T131" s="234">
        <f>SUM(T132:T138)</f>
        <v>0</v>
      </c>
      <c r="AR131" s="218" t="s">
        <v>37</v>
      </c>
      <c r="AT131" s="219" t="s">
        <v>82</v>
      </c>
      <c r="AU131" s="219" t="s">
        <v>83</v>
      </c>
      <c r="AY131" s="218" t="s">
        <v>147</v>
      </c>
      <c r="BK131" s="220">
        <f>SUM(BK132:BK138)</f>
        <v>0</v>
      </c>
    </row>
    <row r="132" spans="2:65" s="1" customFormat="1" ht="14.4" customHeight="1">
      <c r="B132" s="38"/>
      <c r="C132" s="294" t="s">
        <v>211</v>
      </c>
      <c r="D132" s="294" t="s">
        <v>473</v>
      </c>
      <c r="E132" s="295" t="s">
        <v>1804</v>
      </c>
      <c r="F132" s="296" t="s">
        <v>1805</v>
      </c>
      <c r="G132" s="297" t="s">
        <v>1806</v>
      </c>
      <c r="H132" s="298">
        <v>9.682</v>
      </c>
      <c r="I132" s="299"/>
      <c r="J132" s="300">
        <f>ROUND(I132*H132,1)</f>
        <v>0</v>
      </c>
      <c r="K132" s="296" t="s">
        <v>1</v>
      </c>
      <c r="L132" s="301"/>
      <c r="M132" s="302" t="s">
        <v>1</v>
      </c>
      <c r="N132" s="303" t="s">
        <v>48</v>
      </c>
      <c r="O132" s="86"/>
      <c r="P132" s="246">
        <f>O132*H132</f>
        <v>0</v>
      </c>
      <c r="Q132" s="246">
        <v>0.2</v>
      </c>
      <c r="R132" s="246">
        <f>Q132*H132</f>
        <v>1.9364000000000001</v>
      </c>
      <c r="S132" s="246">
        <v>0</v>
      </c>
      <c r="T132" s="247">
        <f>S132*H132</f>
        <v>0</v>
      </c>
      <c r="AR132" s="248" t="s">
        <v>303</v>
      </c>
      <c r="AT132" s="248" t="s">
        <v>473</v>
      </c>
      <c r="AU132" s="248" t="s">
        <v>37</v>
      </c>
      <c r="AY132" s="17" t="s">
        <v>147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37</v>
      </c>
      <c r="BK132" s="249">
        <f>ROUND(I132*H132,1)</f>
        <v>0</v>
      </c>
      <c r="BL132" s="17" t="s">
        <v>268</v>
      </c>
      <c r="BM132" s="248" t="s">
        <v>363</v>
      </c>
    </row>
    <row r="133" spans="2:65" s="1" customFormat="1" ht="14.4" customHeight="1">
      <c r="B133" s="38"/>
      <c r="C133" s="294" t="s">
        <v>325</v>
      </c>
      <c r="D133" s="294" t="s">
        <v>473</v>
      </c>
      <c r="E133" s="295" t="s">
        <v>1807</v>
      </c>
      <c r="F133" s="296" t="s">
        <v>1808</v>
      </c>
      <c r="G133" s="297" t="s">
        <v>1766</v>
      </c>
      <c r="H133" s="298">
        <v>0.188</v>
      </c>
      <c r="I133" s="299"/>
      <c r="J133" s="300">
        <f>ROUND(I133*H133,1)</f>
        <v>0</v>
      </c>
      <c r="K133" s="296" t="s">
        <v>1</v>
      </c>
      <c r="L133" s="301"/>
      <c r="M133" s="302" t="s">
        <v>1</v>
      </c>
      <c r="N133" s="303" t="s">
        <v>48</v>
      </c>
      <c r="O133" s="86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48" t="s">
        <v>303</v>
      </c>
      <c r="AT133" s="248" t="s">
        <v>473</v>
      </c>
      <c r="AU133" s="248" t="s">
        <v>37</v>
      </c>
      <c r="AY133" s="17" t="s">
        <v>147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37</v>
      </c>
      <c r="BK133" s="249">
        <f>ROUND(I133*H133,1)</f>
        <v>0</v>
      </c>
      <c r="BL133" s="17" t="s">
        <v>268</v>
      </c>
      <c r="BM133" s="248" t="s">
        <v>374</v>
      </c>
    </row>
    <row r="134" spans="2:65" s="1" customFormat="1" ht="14.4" customHeight="1">
      <c r="B134" s="38"/>
      <c r="C134" s="294" t="s">
        <v>340</v>
      </c>
      <c r="D134" s="294" t="s">
        <v>473</v>
      </c>
      <c r="E134" s="295" t="s">
        <v>1809</v>
      </c>
      <c r="F134" s="296" t="s">
        <v>563</v>
      </c>
      <c r="G134" s="297" t="s">
        <v>377</v>
      </c>
      <c r="H134" s="298">
        <v>6.768</v>
      </c>
      <c r="I134" s="299"/>
      <c r="J134" s="300">
        <f>ROUND(I134*H134,1)</f>
        <v>0</v>
      </c>
      <c r="K134" s="296" t="s">
        <v>1</v>
      </c>
      <c r="L134" s="301"/>
      <c r="M134" s="302" t="s">
        <v>1</v>
      </c>
      <c r="N134" s="303" t="s">
        <v>48</v>
      </c>
      <c r="O134" s="86"/>
      <c r="P134" s="246">
        <f>O134*H134</f>
        <v>0</v>
      </c>
      <c r="Q134" s="246">
        <v>1</v>
      </c>
      <c r="R134" s="246">
        <f>Q134*H134</f>
        <v>6.768</v>
      </c>
      <c r="S134" s="246">
        <v>0</v>
      </c>
      <c r="T134" s="247">
        <f>S134*H134</f>
        <v>0</v>
      </c>
      <c r="AR134" s="248" t="s">
        <v>303</v>
      </c>
      <c r="AT134" s="248" t="s">
        <v>473</v>
      </c>
      <c r="AU134" s="248" t="s">
        <v>37</v>
      </c>
      <c r="AY134" s="17" t="s">
        <v>147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37</v>
      </c>
      <c r="BK134" s="249">
        <f>ROUND(I134*H134,1)</f>
        <v>0</v>
      </c>
      <c r="BL134" s="17" t="s">
        <v>268</v>
      </c>
      <c r="BM134" s="248" t="s">
        <v>397</v>
      </c>
    </row>
    <row r="135" spans="2:51" s="12" customFormat="1" ht="12">
      <c r="B135" s="250"/>
      <c r="C135" s="251"/>
      <c r="D135" s="252" t="s">
        <v>270</v>
      </c>
      <c r="E135" s="253" t="s">
        <v>1</v>
      </c>
      <c r="F135" s="254" t="s">
        <v>1810</v>
      </c>
      <c r="G135" s="251"/>
      <c r="H135" s="255">
        <v>6.768</v>
      </c>
      <c r="I135" s="256"/>
      <c r="J135" s="251"/>
      <c r="K135" s="251"/>
      <c r="L135" s="257"/>
      <c r="M135" s="258"/>
      <c r="N135" s="259"/>
      <c r="O135" s="259"/>
      <c r="P135" s="259"/>
      <c r="Q135" s="259"/>
      <c r="R135" s="259"/>
      <c r="S135" s="259"/>
      <c r="T135" s="260"/>
      <c r="AT135" s="261" t="s">
        <v>270</v>
      </c>
      <c r="AU135" s="261" t="s">
        <v>37</v>
      </c>
      <c r="AV135" s="12" t="s">
        <v>92</v>
      </c>
      <c r="AW135" s="12" t="s">
        <v>36</v>
      </c>
      <c r="AX135" s="12" t="s">
        <v>83</v>
      </c>
      <c r="AY135" s="261" t="s">
        <v>147</v>
      </c>
    </row>
    <row r="136" spans="2:51" s="13" customFormat="1" ht="12">
      <c r="B136" s="262"/>
      <c r="C136" s="263"/>
      <c r="D136" s="252" t="s">
        <v>270</v>
      </c>
      <c r="E136" s="264" t="s">
        <v>1</v>
      </c>
      <c r="F136" s="265" t="s">
        <v>272</v>
      </c>
      <c r="G136" s="263"/>
      <c r="H136" s="266">
        <v>6.768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AT136" s="272" t="s">
        <v>270</v>
      </c>
      <c r="AU136" s="272" t="s">
        <v>37</v>
      </c>
      <c r="AV136" s="13" t="s">
        <v>268</v>
      </c>
      <c r="AW136" s="13" t="s">
        <v>36</v>
      </c>
      <c r="AX136" s="13" t="s">
        <v>37</v>
      </c>
      <c r="AY136" s="272" t="s">
        <v>147</v>
      </c>
    </row>
    <row r="137" spans="2:65" s="1" customFormat="1" ht="14.4" customHeight="1">
      <c r="B137" s="38"/>
      <c r="C137" s="294" t="s">
        <v>348</v>
      </c>
      <c r="D137" s="294" t="s">
        <v>473</v>
      </c>
      <c r="E137" s="295" t="s">
        <v>1811</v>
      </c>
      <c r="F137" s="296" t="s">
        <v>1812</v>
      </c>
      <c r="G137" s="297" t="s">
        <v>516</v>
      </c>
      <c r="H137" s="298">
        <v>5</v>
      </c>
      <c r="I137" s="299"/>
      <c r="J137" s="300">
        <f>ROUND(I137*H137,1)</f>
        <v>0</v>
      </c>
      <c r="K137" s="296" t="s">
        <v>1</v>
      </c>
      <c r="L137" s="301"/>
      <c r="M137" s="302" t="s">
        <v>1</v>
      </c>
      <c r="N137" s="303" t="s">
        <v>48</v>
      </c>
      <c r="O137" s="86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AR137" s="248" t="s">
        <v>303</v>
      </c>
      <c r="AT137" s="248" t="s">
        <v>473</v>
      </c>
      <c r="AU137" s="248" t="s">
        <v>37</v>
      </c>
      <c r="AY137" s="17" t="s">
        <v>147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37</v>
      </c>
      <c r="BK137" s="249">
        <f>ROUND(I137*H137,1)</f>
        <v>0</v>
      </c>
      <c r="BL137" s="17" t="s">
        <v>268</v>
      </c>
      <c r="BM137" s="248" t="s">
        <v>405</v>
      </c>
    </row>
    <row r="138" spans="2:65" s="1" customFormat="1" ht="14.4" customHeight="1">
      <c r="B138" s="38"/>
      <c r="C138" s="237" t="s">
        <v>352</v>
      </c>
      <c r="D138" s="237" t="s">
        <v>263</v>
      </c>
      <c r="E138" s="238" t="s">
        <v>1813</v>
      </c>
      <c r="F138" s="239" t="s">
        <v>1814</v>
      </c>
      <c r="G138" s="240" t="s">
        <v>1183</v>
      </c>
      <c r="H138" s="241">
        <v>8</v>
      </c>
      <c r="I138" s="242"/>
      <c r="J138" s="243">
        <f>ROUND(I138*H138,1)</f>
        <v>0</v>
      </c>
      <c r="K138" s="239" t="s">
        <v>1</v>
      </c>
      <c r="L138" s="43"/>
      <c r="M138" s="307" t="s">
        <v>1</v>
      </c>
      <c r="N138" s="308" t="s">
        <v>48</v>
      </c>
      <c r="O138" s="309"/>
      <c r="P138" s="310">
        <f>O138*H138</f>
        <v>0</v>
      </c>
      <c r="Q138" s="310">
        <v>0</v>
      </c>
      <c r="R138" s="310">
        <f>Q138*H138</f>
        <v>0</v>
      </c>
      <c r="S138" s="310">
        <v>0</v>
      </c>
      <c r="T138" s="311">
        <f>S138*H138</f>
        <v>0</v>
      </c>
      <c r="AR138" s="248" t="s">
        <v>268</v>
      </c>
      <c r="AT138" s="248" t="s">
        <v>263</v>
      </c>
      <c r="AU138" s="248" t="s">
        <v>37</v>
      </c>
      <c r="AY138" s="17" t="s">
        <v>147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37</v>
      </c>
      <c r="BK138" s="249">
        <f>ROUND(I138*H138,1)</f>
        <v>0</v>
      </c>
      <c r="BL138" s="17" t="s">
        <v>268</v>
      </c>
      <c r="BM138" s="248" t="s">
        <v>418</v>
      </c>
    </row>
    <row r="139" spans="2:12" s="1" customFormat="1" ht="6.95" customHeight="1">
      <c r="B139" s="61"/>
      <c r="C139" s="62"/>
      <c r="D139" s="62"/>
      <c r="E139" s="62"/>
      <c r="F139" s="62"/>
      <c r="G139" s="62"/>
      <c r="H139" s="62"/>
      <c r="I139" s="180"/>
      <c r="J139" s="62"/>
      <c r="K139" s="62"/>
      <c r="L139" s="43"/>
    </row>
  </sheetData>
  <sheetProtection password="CC35" sheet="1" objects="1" scenarios="1" formatColumns="0" formatRows="0" autoFilter="0"/>
  <autoFilter ref="C121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0" customWidth="1"/>
    <col min="10" max="10" width="17.28125" style="0" customWidth="1"/>
    <col min="11" max="11" width="17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109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0"/>
      <c r="AT3" s="17" t="s">
        <v>92</v>
      </c>
    </row>
    <row r="4" spans="2:46" ht="24.95" customHeight="1">
      <c r="B4" s="20"/>
      <c r="D4" s="144" t="s">
        <v>125</v>
      </c>
      <c r="L4" s="20"/>
      <c r="M4" s="14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6" t="s">
        <v>16</v>
      </c>
      <c r="L6" s="20"/>
    </row>
    <row r="7" spans="2:12" ht="14.4" customHeight="1">
      <c r="B7" s="20"/>
      <c r="E7" s="222" t="str">
        <f>'Rekapitulace stavby'!K6</f>
        <v>Úpravy zahrady MŠ Jubilejní Nový Jičín, na parc.č. 384/38, k.ú. NJ-DHP</v>
      </c>
      <c r="F7" s="146"/>
      <c r="G7" s="146"/>
      <c r="H7" s="146"/>
      <c r="L7" s="20"/>
    </row>
    <row r="8" spans="2:12" ht="12" customHeight="1">
      <c r="B8" s="20"/>
      <c r="D8" s="146" t="s">
        <v>160</v>
      </c>
      <c r="L8" s="20"/>
    </row>
    <row r="9" spans="2:12" s="1" customFormat="1" ht="14.4" customHeight="1">
      <c r="B9" s="43"/>
      <c r="E9" s="222" t="s">
        <v>1725</v>
      </c>
      <c r="F9" s="1"/>
      <c r="G9" s="1"/>
      <c r="H9" s="1"/>
      <c r="I9" s="147"/>
      <c r="L9" s="43"/>
    </row>
    <row r="10" spans="2:12" s="1" customFormat="1" ht="12" customHeight="1">
      <c r="B10" s="43"/>
      <c r="D10" s="146" t="s">
        <v>1726</v>
      </c>
      <c r="I10" s="147"/>
      <c r="L10" s="43"/>
    </row>
    <row r="11" spans="2:12" s="1" customFormat="1" ht="36.95" customHeight="1">
      <c r="B11" s="43"/>
      <c r="E11" s="148" t="s">
        <v>1815</v>
      </c>
      <c r="F11" s="1"/>
      <c r="G11" s="1"/>
      <c r="H11" s="1"/>
      <c r="I11" s="147"/>
      <c r="L11" s="43"/>
    </row>
    <row r="12" spans="2:12" s="1" customFormat="1" ht="12">
      <c r="B12" s="43"/>
      <c r="I12" s="147"/>
      <c r="L12" s="43"/>
    </row>
    <row r="13" spans="2:12" s="1" customFormat="1" ht="12" customHeight="1">
      <c r="B13" s="43"/>
      <c r="D13" s="146" t="s">
        <v>18</v>
      </c>
      <c r="F13" s="135" t="s">
        <v>1</v>
      </c>
      <c r="I13" s="149" t="s">
        <v>19</v>
      </c>
      <c r="J13" s="135" t="s">
        <v>1</v>
      </c>
      <c r="L13" s="43"/>
    </row>
    <row r="14" spans="2:12" s="1" customFormat="1" ht="12" customHeight="1">
      <c r="B14" s="43"/>
      <c r="D14" s="146" t="s">
        <v>20</v>
      </c>
      <c r="F14" s="135" t="s">
        <v>21</v>
      </c>
      <c r="I14" s="149" t="s">
        <v>22</v>
      </c>
      <c r="J14" s="150" t="str">
        <f>'Rekapitulace stavby'!AN8</f>
        <v>16. 4. 2020</v>
      </c>
      <c r="L14" s="43"/>
    </row>
    <row r="15" spans="2:12" s="1" customFormat="1" ht="10.8" customHeight="1">
      <c r="B15" s="43"/>
      <c r="I15" s="147"/>
      <c r="L15" s="43"/>
    </row>
    <row r="16" spans="2:12" s="1" customFormat="1" ht="12" customHeight="1">
      <c r="B16" s="43"/>
      <c r="D16" s="146" t="s">
        <v>24</v>
      </c>
      <c r="I16" s="149" t="s">
        <v>25</v>
      </c>
      <c r="J16" s="135" t="s">
        <v>26</v>
      </c>
      <c r="L16" s="43"/>
    </row>
    <row r="17" spans="2:12" s="1" customFormat="1" ht="18" customHeight="1">
      <c r="B17" s="43"/>
      <c r="E17" s="135" t="s">
        <v>27</v>
      </c>
      <c r="I17" s="149" t="s">
        <v>28</v>
      </c>
      <c r="J17" s="135" t="s">
        <v>29</v>
      </c>
      <c r="L17" s="43"/>
    </row>
    <row r="18" spans="2:12" s="1" customFormat="1" ht="6.95" customHeight="1">
      <c r="B18" s="43"/>
      <c r="I18" s="147"/>
      <c r="L18" s="43"/>
    </row>
    <row r="19" spans="2:12" s="1" customFormat="1" ht="12" customHeight="1">
      <c r="B19" s="43"/>
      <c r="D19" s="146" t="s">
        <v>30</v>
      </c>
      <c r="I19" s="149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5"/>
      <c r="G20" s="135"/>
      <c r="H20" s="135"/>
      <c r="I20" s="149" t="s">
        <v>28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7"/>
      <c r="L21" s="43"/>
    </row>
    <row r="22" spans="2:12" s="1" customFormat="1" ht="12" customHeight="1">
      <c r="B22" s="43"/>
      <c r="D22" s="146" t="s">
        <v>32</v>
      </c>
      <c r="I22" s="149" t="s">
        <v>25</v>
      </c>
      <c r="J22" s="135" t="s">
        <v>1728</v>
      </c>
      <c r="L22" s="43"/>
    </row>
    <row r="23" spans="2:12" s="1" customFormat="1" ht="18" customHeight="1">
      <c r="B23" s="43"/>
      <c r="E23" s="135" t="s">
        <v>1729</v>
      </c>
      <c r="I23" s="149" t="s">
        <v>28</v>
      </c>
      <c r="J23" s="135" t="s">
        <v>1</v>
      </c>
      <c r="L23" s="43"/>
    </row>
    <row r="24" spans="2:12" s="1" customFormat="1" ht="6.95" customHeight="1">
      <c r="B24" s="43"/>
      <c r="I24" s="147"/>
      <c r="L24" s="43"/>
    </row>
    <row r="25" spans="2:12" s="1" customFormat="1" ht="12" customHeight="1">
      <c r="B25" s="43"/>
      <c r="D25" s="146" t="s">
        <v>38</v>
      </c>
      <c r="I25" s="149" t="s">
        <v>25</v>
      </c>
      <c r="J25" s="135" t="str">
        <f>IF('Rekapitulace stavby'!AN19="","",'Rekapitulace stavby'!AN19)</f>
        <v>60305827</v>
      </c>
      <c r="L25" s="43"/>
    </row>
    <row r="26" spans="2:12" s="1" customFormat="1" ht="18" customHeight="1">
      <c r="B26" s="43"/>
      <c r="E26" s="135" t="str">
        <f>IF('Rekapitulace stavby'!E20="","",'Rekapitulace stavby'!E20)</f>
        <v>M.Procházková</v>
      </c>
      <c r="I26" s="149" t="s">
        <v>28</v>
      </c>
      <c r="J26" s="135" t="str">
        <f>IF('Rekapitulace stavby'!AN20="","",'Rekapitulace stavby'!AN20)</f>
        <v/>
      </c>
      <c r="L26" s="43"/>
    </row>
    <row r="27" spans="2:12" s="1" customFormat="1" ht="6.95" customHeight="1">
      <c r="B27" s="43"/>
      <c r="I27" s="147"/>
      <c r="L27" s="43"/>
    </row>
    <row r="28" spans="2:12" s="1" customFormat="1" ht="12" customHeight="1">
      <c r="B28" s="43"/>
      <c r="D28" s="146" t="s">
        <v>42</v>
      </c>
      <c r="I28" s="147"/>
      <c r="L28" s="43"/>
    </row>
    <row r="29" spans="2:12" s="7" customFormat="1" ht="14.4" customHeight="1">
      <c r="B29" s="151"/>
      <c r="E29" s="152" t="s">
        <v>1</v>
      </c>
      <c r="F29" s="152"/>
      <c r="G29" s="152"/>
      <c r="H29" s="152"/>
      <c r="I29" s="153"/>
      <c r="L29" s="151"/>
    </row>
    <row r="30" spans="2:12" s="1" customFormat="1" ht="6.95" customHeight="1">
      <c r="B30" s="43"/>
      <c r="I30" s="147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54"/>
      <c r="J31" s="78"/>
      <c r="K31" s="78"/>
      <c r="L31" s="43"/>
    </row>
    <row r="32" spans="2:12" s="1" customFormat="1" ht="25.4" customHeight="1">
      <c r="B32" s="43"/>
      <c r="D32" s="155" t="s">
        <v>43</v>
      </c>
      <c r="I32" s="147"/>
      <c r="J32" s="156">
        <f>ROUND(J124,0)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54"/>
      <c r="J33" s="78"/>
      <c r="K33" s="78"/>
      <c r="L33" s="43"/>
    </row>
    <row r="34" spans="2:12" s="1" customFormat="1" ht="14.4" customHeight="1">
      <c r="B34" s="43"/>
      <c r="F34" s="157" t="s">
        <v>45</v>
      </c>
      <c r="I34" s="158" t="s">
        <v>44</v>
      </c>
      <c r="J34" s="157" t="s">
        <v>46</v>
      </c>
      <c r="L34" s="43"/>
    </row>
    <row r="35" spans="2:12" s="1" customFormat="1" ht="14.4" customHeight="1">
      <c r="B35" s="43"/>
      <c r="D35" s="159" t="s">
        <v>47</v>
      </c>
      <c r="E35" s="146" t="s">
        <v>48</v>
      </c>
      <c r="F35" s="160">
        <f>ROUND((SUM(BE124:BE135)),0)</f>
        <v>0</v>
      </c>
      <c r="I35" s="161">
        <v>0.21</v>
      </c>
      <c r="J35" s="160">
        <f>ROUND(((SUM(BE124:BE135))*I35),0)</f>
        <v>0</v>
      </c>
      <c r="L35" s="43"/>
    </row>
    <row r="36" spans="2:12" s="1" customFormat="1" ht="14.4" customHeight="1">
      <c r="B36" s="43"/>
      <c r="E36" s="146" t="s">
        <v>49</v>
      </c>
      <c r="F36" s="160">
        <f>ROUND((SUM(BF124:BF135)),0)</f>
        <v>0</v>
      </c>
      <c r="I36" s="161">
        <v>0.15</v>
      </c>
      <c r="J36" s="160">
        <f>ROUND(((SUM(BF124:BF135))*I36),0)</f>
        <v>0</v>
      </c>
      <c r="L36" s="43"/>
    </row>
    <row r="37" spans="2:12" s="1" customFormat="1" ht="14.4" customHeight="1" hidden="1">
      <c r="B37" s="43"/>
      <c r="E37" s="146" t="s">
        <v>50</v>
      </c>
      <c r="F37" s="160">
        <f>ROUND((SUM(BG124:BG135)),0)</f>
        <v>0</v>
      </c>
      <c r="I37" s="161">
        <v>0.21</v>
      </c>
      <c r="J37" s="160">
        <f>0</f>
        <v>0</v>
      </c>
      <c r="L37" s="43"/>
    </row>
    <row r="38" spans="2:12" s="1" customFormat="1" ht="14.4" customHeight="1" hidden="1">
      <c r="B38" s="43"/>
      <c r="E38" s="146" t="s">
        <v>51</v>
      </c>
      <c r="F38" s="160">
        <f>ROUND((SUM(BH124:BH135)),0)</f>
        <v>0</v>
      </c>
      <c r="I38" s="161">
        <v>0.15</v>
      </c>
      <c r="J38" s="160">
        <f>0</f>
        <v>0</v>
      </c>
      <c r="L38" s="43"/>
    </row>
    <row r="39" spans="2:12" s="1" customFormat="1" ht="14.4" customHeight="1" hidden="1">
      <c r="B39" s="43"/>
      <c r="E39" s="146" t="s">
        <v>52</v>
      </c>
      <c r="F39" s="160">
        <f>ROUND((SUM(BI124:BI135)),0)</f>
        <v>0</v>
      </c>
      <c r="I39" s="161">
        <v>0</v>
      </c>
      <c r="J39" s="160">
        <f>0</f>
        <v>0</v>
      </c>
      <c r="L39" s="43"/>
    </row>
    <row r="40" spans="2:12" s="1" customFormat="1" ht="6.95" customHeight="1">
      <c r="B40" s="43"/>
      <c r="I40" s="147"/>
      <c r="L40" s="43"/>
    </row>
    <row r="41" spans="2:12" s="1" customFormat="1" ht="25.4" customHeight="1">
      <c r="B41" s="43"/>
      <c r="C41" s="162"/>
      <c r="D41" s="163" t="s">
        <v>53</v>
      </c>
      <c r="E41" s="164"/>
      <c r="F41" s="164"/>
      <c r="G41" s="165" t="s">
        <v>54</v>
      </c>
      <c r="H41" s="166" t="s">
        <v>55</v>
      </c>
      <c r="I41" s="167"/>
      <c r="J41" s="168">
        <f>SUM(J32:J39)</f>
        <v>0</v>
      </c>
      <c r="K41" s="169"/>
      <c r="L41" s="43"/>
    </row>
    <row r="42" spans="2:12" s="1" customFormat="1" ht="14.4" customHeight="1">
      <c r="B42" s="43"/>
      <c r="I42" s="147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70" t="s">
        <v>56</v>
      </c>
      <c r="E50" s="171"/>
      <c r="F50" s="171"/>
      <c r="G50" s="170" t="s">
        <v>57</v>
      </c>
      <c r="H50" s="171"/>
      <c r="I50" s="172"/>
      <c r="J50" s="171"/>
      <c r="K50" s="171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73" t="s">
        <v>58</v>
      </c>
      <c r="E61" s="174"/>
      <c r="F61" s="175" t="s">
        <v>59</v>
      </c>
      <c r="G61" s="173" t="s">
        <v>58</v>
      </c>
      <c r="H61" s="174"/>
      <c r="I61" s="176"/>
      <c r="J61" s="177" t="s">
        <v>59</v>
      </c>
      <c r="K61" s="174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70" t="s">
        <v>60</v>
      </c>
      <c r="E65" s="171"/>
      <c r="F65" s="171"/>
      <c r="G65" s="170" t="s">
        <v>61</v>
      </c>
      <c r="H65" s="171"/>
      <c r="I65" s="172"/>
      <c r="J65" s="171"/>
      <c r="K65" s="171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73" t="s">
        <v>58</v>
      </c>
      <c r="E76" s="174"/>
      <c r="F76" s="175" t="s">
        <v>59</v>
      </c>
      <c r="G76" s="173" t="s">
        <v>58</v>
      </c>
      <c r="H76" s="174"/>
      <c r="I76" s="176"/>
      <c r="J76" s="177" t="s">
        <v>59</v>
      </c>
      <c r="K76" s="174"/>
      <c r="L76" s="43"/>
    </row>
    <row r="77" spans="2:12" s="1" customFormat="1" ht="14.4" customHeight="1"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43"/>
    </row>
    <row r="81" spans="2:12" s="1" customFormat="1" ht="6.95" customHeight="1"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43"/>
    </row>
    <row r="82" spans="2:12" s="1" customFormat="1" ht="24.95" customHeight="1">
      <c r="B82" s="38"/>
      <c r="C82" s="23" t="s">
        <v>126</v>
      </c>
      <c r="D82" s="39"/>
      <c r="E82" s="39"/>
      <c r="F82" s="39"/>
      <c r="G82" s="39"/>
      <c r="H82" s="39"/>
      <c r="I82" s="14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7"/>
      <c r="J84" s="39"/>
      <c r="K84" s="39"/>
      <c r="L84" s="43"/>
    </row>
    <row r="85" spans="2:12" s="1" customFormat="1" ht="14.4" customHeight="1">
      <c r="B85" s="38"/>
      <c r="C85" s="39"/>
      <c r="D85" s="39"/>
      <c r="E85" s="224" t="str">
        <f>E7</f>
        <v>Úpravy zahrady MŠ Jubilejní Nový Jičín, na parc.č. 384/38, k.ú. NJ-DHP</v>
      </c>
      <c r="F85" s="32"/>
      <c r="G85" s="32"/>
      <c r="H85" s="32"/>
      <c r="I85" s="147"/>
      <c r="J85" s="39"/>
      <c r="K85" s="39"/>
      <c r="L85" s="43"/>
    </row>
    <row r="86" spans="2:12" ht="12" customHeight="1">
      <c r="B86" s="21"/>
      <c r="C86" s="32" t="s">
        <v>160</v>
      </c>
      <c r="D86" s="22"/>
      <c r="E86" s="22"/>
      <c r="F86" s="22"/>
      <c r="G86" s="22"/>
      <c r="H86" s="22"/>
      <c r="I86" s="140"/>
      <c r="J86" s="22"/>
      <c r="K86" s="22"/>
      <c r="L86" s="20"/>
    </row>
    <row r="87" spans="2:12" s="1" customFormat="1" ht="14.4" customHeight="1">
      <c r="B87" s="38"/>
      <c r="C87" s="39"/>
      <c r="D87" s="39"/>
      <c r="E87" s="224" t="s">
        <v>1725</v>
      </c>
      <c r="F87" s="39"/>
      <c r="G87" s="39"/>
      <c r="H87" s="39"/>
      <c r="I87" s="147"/>
      <c r="J87" s="39"/>
      <c r="K87" s="39"/>
      <c r="L87" s="43"/>
    </row>
    <row r="88" spans="2:12" s="1" customFormat="1" ht="12" customHeight="1">
      <c r="B88" s="38"/>
      <c r="C88" s="32" t="s">
        <v>1726</v>
      </c>
      <c r="D88" s="39"/>
      <c r="E88" s="39"/>
      <c r="F88" s="39"/>
      <c r="G88" s="39"/>
      <c r="H88" s="39"/>
      <c r="I88" s="147"/>
      <c r="J88" s="39"/>
      <c r="K88" s="39"/>
      <c r="L88" s="43"/>
    </row>
    <row r="89" spans="2:12" s="1" customFormat="1" ht="14.4" customHeight="1">
      <c r="B89" s="38"/>
      <c r="C89" s="39"/>
      <c r="D89" s="39"/>
      <c r="E89" s="71" t="str">
        <f>E11</f>
        <v>088-3-A5 - SO 03-A5 Založení záhon svah</v>
      </c>
      <c r="F89" s="39"/>
      <c r="G89" s="39"/>
      <c r="H89" s="39"/>
      <c r="I89" s="147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7"/>
      <c r="J90" s="39"/>
      <c r="K90" s="39"/>
      <c r="L90" s="43"/>
    </row>
    <row r="91" spans="2:12" s="1" customFormat="1" ht="12" customHeight="1">
      <c r="B91" s="38"/>
      <c r="C91" s="32" t="s">
        <v>20</v>
      </c>
      <c r="D91" s="39"/>
      <c r="E91" s="39"/>
      <c r="F91" s="27" t="str">
        <f>F14</f>
        <v>parc.č. 384/38, k.ú. NJ-DHP</v>
      </c>
      <c r="G91" s="39"/>
      <c r="H91" s="39"/>
      <c r="I91" s="149" t="s">
        <v>22</v>
      </c>
      <c r="J91" s="74" t="str">
        <f>IF(J14="","",J14)</f>
        <v>16. 4. 2020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47"/>
      <c r="J92" s="39"/>
      <c r="K92" s="39"/>
      <c r="L92" s="43"/>
    </row>
    <row r="93" spans="2:12" s="1" customFormat="1" ht="55.2" customHeight="1">
      <c r="B93" s="38"/>
      <c r="C93" s="32" t="s">
        <v>24</v>
      </c>
      <c r="D93" s="39"/>
      <c r="E93" s="39"/>
      <c r="F93" s="27" t="str">
        <f>E17</f>
        <v>Město Nový Jičín, Masarykovo nám.1</v>
      </c>
      <c r="G93" s="39"/>
      <c r="H93" s="39"/>
      <c r="I93" s="149" t="s">
        <v>32</v>
      </c>
      <c r="J93" s="36" t="str">
        <f>E23</f>
        <v>Ing.Olga Kubálková, Skalky 1108/6, 741 01, Nový Ji</v>
      </c>
      <c r="K93" s="39"/>
      <c r="L93" s="43"/>
    </row>
    <row r="94" spans="2:12" s="1" customFormat="1" ht="15.6" customHeight="1">
      <c r="B94" s="38"/>
      <c r="C94" s="32" t="s">
        <v>30</v>
      </c>
      <c r="D94" s="39"/>
      <c r="E94" s="39"/>
      <c r="F94" s="27" t="str">
        <f>IF(E20="","",E20)</f>
        <v>Vyplň údaj</v>
      </c>
      <c r="G94" s="39"/>
      <c r="H94" s="39"/>
      <c r="I94" s="149" t="s">
        <v>38</v>
      </c>
      <c r="J94" s="36" t="str">
        <f>E26</f>
        <v>M.Procházková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7"/>
      <c r="J95" s="39"/>
      <c r="K95" s="39"/>
      <c r="L95" s="43"/>
    </row>
    <row r="96" spans="2:12" s="1" customFormat="1" ht="29.25" customHeight="1">
      <c r="B96" s="38"/>
      <c r="C96" s="184" t="s">
        <v>127</v>
      </c>
      <c r="D96" s="185"/>
      <c r="E96" s="185"/>
      <c r="F96" s="185"/>
      <c r="G96" s="185"/>
      <c r="H96" s="185"/>
      <c r="I96" s="186"/>
      <c r="J96" s="187" t="s">
        <v>128</v>
      </c>
      <c r="K96" s="185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47"/>
      <c r="J97" s="39"/>
      <c r="K97" s="39"/>
      <c r="L97" s="43"/>
    </row>
    <row r="98" spans="2:47" s="1" customFormat="1" ht="22.8" customHeight="1">
      <c r="B98" s="38"/>
      <c r="C98" s="188" t="s">
        <v>129</v>
      </c>
      <c r="D98" s="39"/>
      <c r="E98" s="39"/>
      <c r="F98" s="39"/>
      <c r="G98" s="39"/>
      <c r="H98" s="39"/>
      <c r="I98" s="147"/>
      <c r="J98" s="105">
        <f>J124</f>
        <v>0</v>
      </c>
      <c r="K98" s="39"/>
      <c r="L98" s="43"/>
      <c r="AU98" s="17" t="s">
        <v>130</v>
      </c>
    </row>
    <row r="99" spans="2:12" s="8" customFormat="1" ht="24.95" customHeight="1">
      <c r="B99" s="189"/>
      <c r="C99" s="190"/>
      <c r="D99" s="191" t="s">
        <v>1730</v>
      </c>
      <c r="E99" s="192"/>
      <c r="F99" s="192"/>
      <c r="G99" s="192"/>
      <c r="H99" s="192"/>
      <c r="I99" s="193"/>
      <c r="J99" s="194">
        <f>J125</f>
        <v>0</v>
      </c>
      <c r="K99" s="190"/>
      <c r="L99" s="195"/>
    </row>
    <row r="100" spans="2:12" s="11" customFormat="1" ht="19.9" customHeight="1">
      <c r="B100" s="225"/>
      <c r="C100" s="127"/>
      <c r="D100" s="226" t="s">
        <v>236</v>
      </c>
      <c r="E100" s="227"/>
      <c r="F100" s="227"/>
      <c r="G100" s="227"/>
      <c r="H100" s="227"/>
      <c r="I100" s="228"/>
      <c r="J100" s="229">
        <f>J126</f>
        <v>0</v>
      </c>
      <c r="K100" s="127"/>
      <c r="L100" s="230"/>
    </row>
    <row r="101" spans="2:12" s="8" customFormat="1" ht="24.95" customHeight="1">
      <c r="B101" s="189"/>
      <c r="C101" s="190"/>
      <c r="D101" s="191" t="s">
        <v>1732</v>
      </c>
      <c r="E101" s="192"/>
      <c r="F101" s="192"/>
      <c r="G101" s="192"/>
      <c r="H101" s="192"/>
      <c r="I101" s="193"/>
      <c r="J101" s="194">
        <f>J132</f>
        <v>0</v>
      </c>
      <c r="K101" s="190"/>
      <c r="L101" s="195"/>
    </row>
    <row r="102" spans="2:12" s="11" customFormat="1" ht="19.9" customHeight="1">
      <c r="B102" s="225"/>
      <c r="C102" s="127"/>
      <c r="D102" s="226" t="s">
        <v>1816</v>
      </c>
      <c r="E102" s="227"/>
      <c r="F102" s="227"/>
      <c r="G102" s="227"/>
      <c r="H102" s="227"/>
      <c r="I102" s="228"/>
      <c r="J102" s="229">
        <f>J133</f>
        <v>0</v>
      </c>
      <c r="K102" s="127"/>
      <c r="L102" s="230"/>
    </row>
    <row r="103" spans="2:12" s="1" customFormat="1" ht="21.8" customHeight="1">
      <c r="B103" s="38"/>
      <c r="C103" s="39"/>
      <c r="D103" s="39"/>
      <c r="E103" s="39"/>
      <c r="F103" s="39"/>
      <c r="G103" s="39"/>
      <c r="H103" s="39"/>
      <c r="I103" s="147"/>
      <c r="J103" s="39"/>
      <c r="K103" s="39"/>
      <c r="L103" s="43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80"/>
      <c r="J104" s="62"/>
      <c r="K104" s="62"/>
      <c r="L104" s="43"/>
    </row>
    <row r="108" spans="2:12" s="1" customFormat="1" ht="6.95" customHeight="1">
      <c r="B108" s="63"/>
      <c r="C108" s="64"/>
      <c r="D108" s="64"/>
      <c r="E108" s="64"/>
      <c r="F108" s="64"/>
      <c r="G108" s="64"/>
      <c r="H108" s="64"/>
      <c r="I108" s="183"/>
      <c r="J108" s="64"/>
      <c r="K108" s="64"/>
      <c r="L108" s="43"/>
    </row>
    <row r="109" spans="2:12" s="1" customFormat="1" ht="24.95" customHeight="1">
      <c r="B109" s="38"/>
      <c r="C109" s="23" t="s">
        <v>132</v>
      </c>
      <c r="D109" s="39"/>
      <c r="E109" s="39"/>
      <c r="F109" s="39"/>
      <c r="G109" s="39"/>
      <c r="H109" s="39"/>
      <c r="I109" s="147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47"/>
      <c r="J110" s="39"/>
      <c r="K110" s="39"/>
      <c r="L110" s="43"/>
    </row>
    <row r="111" spans="2:12" s="1" customFormat="1" ht="12" customHeight="1">
      <c r="B111" s="38"/>
      <c r="C111" s="32" t="s">
        <v>16</v>
      </c>
      <c r="D111" s="39"/>
      <c r="E111" s="39"/>
      <c r="F111" s="39"/>
      <c r="G111" s="39"/>
      <c r="H111" s="39"/>
      <c r="I111" s="147"/>
      <c r="J111" s="39"/>
      <c r="K111" s="39"/>
      <c r="L111" s="43"/>
    </row>
    <row r="112" spans="2:12" s="1" customFormat="1" ht="14.4" customHeight="1">
      <c r="B112" s="38"/>
      <c r="C112" s="39"/>
      <c r="D112" s="39"/>
      <c r="E112" s="224" t="str">
        <f>E7</f>
        <v>Úpravy zahrady MŠ Jubilejní Nový Jičín, na parc.č. 384/38, k.ú. NJ-DHP</v>
      </c>
      <c r="F112" s="32"/>
      <c r="G112" s="32"/>
      <c r="H112" s="32"/>
      <c r="I112" s="147"/>
      <c r="J112" s="39"/>
      <c r="K112" s="39"/>
      <c r="L112" s="43"/>
    </row>
    <row r="113" spans="2:12" ht="12" customHeight="1">
      <c r="B113" s="21"/>
      <c r="C113" s="32" t="s">
        <v>160</v>
      </c>
      <c r="D113" s="22"/>
      <c r="E113" s="22"/>
      <c r="F113" s="22"/>
      <c r="G113" s="22"/>
      <c r="H113" s="22"/>
      <c r="I113" s="140"/>
      <c r="J113" s="22"/>
      <c r="K113" s="22"/>
      <c r="L113" s="20"/>
    </row>
    <row r="114" spans="2:12" s="1" customFormat="1" ht="14.4" customHeight="1">
      <c r="B114" s="38"/>
      <c r="C114" s="39"/>
      <c r="D114" s="39"/>
      <c r="E114" s="224" t="s">
        <v>1725</v>
      </c>
      <c r="F114" s="39"/>
      <c r="G114" s="39"/>
      <c r="H114" s="39"/>
      <c r="I114" s="147"/>
      <c r="J114" s="39"/>
      <c r="K114" s="39"/>
      <c r="L114" s="43"/>
    </row>
    <row r="115" spans="2:12" s="1" customFormat="1" ht="12" customHeight="1">
      <c r="B115" s="38"/>
      <c r="C115" s="32" t="s">
        <v>1726</v>
      </c>
      <c r="D115" s="39"/>
      <c r="E115" s="39"/>
      <c r="F115" s="39"/>
      <c r="G115" s="39"/>
      <c r="H115" s="39"/>
      <c r="I115" s="147"/>
      <c r="J115" s="39"/>
      <c r="K115" s="39"/>
      <c r="L115" s="43"/>
    </row>
    <row r="116" spans="2:12" s="1" customFormat="1" ht="14.4" customHeight="1">
      <c r="B116" s="38"/>
      <c r="C116" s="39"/>
      <c r="D116" s="39"/>
      <c r="E116" s="71" t="str">
        <f>E11</f>
        <v>088-3-A5 - SO 03-A5 Založení záhon svah</v>
      </c>
      <c r="F116" s="39"/>
      <c r="G116" s="39"/>
      <c r="H116" s="39"/>
      <c r="I116" s="147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47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F14</f>
        <v>parc.č. 384/38, k.ú. NJ-DHP</v>
      </c>
      <c r="G118" s="39"/>
      <c r="H118" s="39"/>
      <c r="I118" s="149" t="s">
        <v>22</v>
      </c>
      <c r="J118" s="74" t="str">
        <f>IF(J14="","",J14)</f>
        <v>16. 4. 2020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47"/>
      <c r="J119" s="39"/>
      <c r="K119" s="39"/>
      <c r="L119" s="43"/>
    </row>
    <row r="120" spans="2:12" s="1" customFormat="1" ht="55.2" customHeight="1">
      <c r="B120" s="38"/>
      <c r="C120" s="32" t="s">
        <v>24</v>
      </c>
      <c r="D120" s="39"/>
      <c r="E120" s="39"/>
      <c r="F120" s="27" t="str">
        <f>E17</f>
        <v>Město Nový Jičín, Masarykovo nám.1</v>
      </c>
      <c r="G120" s="39"/>
      <c r="H120" s="39"/>
      <c r="I120" s="149" t="s">
        <v>32</v>
      </c>
      <c r="J120" s="36" t="str">
        <f>E23</f>
        <v>Ing.Olga Kubálková, Skalky 1108/6, 741 01, Nový Ji</v>
      </c>
      <c r="K120" s="39"/>
      <c r="L120" s="43"/>
    </row>
    <row r="121" spans="2:12" s="1" customFormat="1" ht="15.6" customHeight="1">
      <c r="B121" s="38"/>
      <c r="C121" s="32" t="s">
        <v>30</v>
      </c>
      <c r="D121" s="39"/>
      <c r="E121" s="39"/>
      <c r="F121" s="27" t="str">
        <f>IF(E20="","",E20)</f>
        <v>Vyplň údaj</v>
      </c>
      <c r="G121" s="39"/>
      <c r="H121" s="39"/>
      <c r="I121" s="149" t="s">
        <v>38</v>
      </c>
      <c r="J121" s="36" t="str">
        <f>E26</f>
        <v>M.Procházková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47"/>
      <c r="J122" s="39"/>
      <c r="K122" s="39"/>
      <c r="L122" s="43"/>
    </row>
    <row r="123" spans="2:20" s="9" customFormat="1" ht="29.25" customHeight="1">
      <c r="B123" s="196"/>
      <c r="C123" s="197" t="s">
        <v>133</v>
      </c>
      <c r="D123" s="198" t="s">
        <v>68</v>
      </c>
      <c r="E123" s="198" t="s">
        <v>64</v>
      </c>
      <c r="F123" s="198" t="s">
        <v>65</v>
      </c>
      <c r="G123" s="198" t="s">
        <v>134</v>
      </c>
      <c r="H123" s="198" t="s">
        <v>135</v>
      </c>
      <c r="I123" s="199" t="s">
        <v>136</v>
      </c>
      <c r="J123" s="200" t="s">
        <v>128</v>
      </c>
      <c r="K123" s="201" t="s">
        <v>137</v>
      </c>
      <c r="L123" s="202"/>
      <c r="M123" s="95" t="s">
        <v>1</v>
      </c>
      <c r="N123" s="96" t="s">
        <v>47</v>
      </c>
      <c r="O123" s="96" t="s">
        <v>138</v>
      </c>
      <c r="P123" s="96" t="s">
        <v>139</v>
      </c>
      <c r="Q123" s="96" t="s">
        <v>140</v>
      </c>
      <c r="R123" s="96" t="s">
        <v>141</v>
      </c>
      <c r="S123" s="96" t="s">
        <v>142</v>
      </c>
      <c r="T123" s="97" t="s">
        <v>143</v>
      </c>
    </row>
    <row r="124" spans="2:63" s="1" customFormat="1" ht="22.8" customHeight="1">
      <c r="B124" s="38"/>
      <c r="C124" s="102" t="s">
        <v>144</v>
      </c>
      <c r="D124" s="39"/>
      <c r="E124" s="39"/>
      <c r="F124" s="39"/>
      <c r="G124" s="39"/>
      <c r="H124" s="39"/>
      <c r="I124" s="147"/>
      <c r="J124" s="203">
        <f>BK124</f>
        <v>0</v>
      </c>
      <c r="K124" s="39"/>
      <c r="L124" s="43"/>
      <c r="M124" s="98"/>
      <c r="N124" s="99"/>
      <c r="O124" s="99"/>
      <c r="P124" s="204">
        <f>P125+P132</f>
        <v>0</v>
      </c>
      <c r="Q124" s="99"/>
      <c r="R124" s="204">
        <f>R125+R132</f>
        <v>0.45320660000000007</v>
      </c>
      <c r="S124" s="99"/>
      <c r="T124" s="205">
        <f>T125+T132</f>
        <v>0</v>
      </c>
      <c r="AT124" s="17" t="s">
        <v>82</v>
      </c>
      <c r="AU124" s="17" t="s">
        <v>130</v>
      </c>
      <c r="BK124" s="206">
        <f>BK125+BK132</f>
        <v>0</v>
      </c>
    </row>
    <row r="125" spans="2:63" s="10" customFormat="1" ht="25.9" customHeight="1">
      <c r="B125" s="207"/>
      <c r="C125" s="208"/>
      <c r="D125" s="209" t="s">
        <v>82</v>
      </c>
      <c r="E125" s="210" t="s">
        <v>145</v>
      </c>
      <c r="F125" s="210" t="s">
        <v>145</v>
      </c>
      <c r="G125" s="208"/>
      <c r="H125" s="208"/>
      <c r="I125" s="211"/>
      <c r="J125" s="212">
        <f>BK125</f>
        <v>0</v>
      </c>
      <c r="K125" s="208"/>
      <c r="L125" s="213"/>
      <c r="M125" s="231"/>
      <c r="N125" s="232"/>
      <c r="O125" s="232"/>
      <c r="P125" s="233">
        <f>P126</f>
        <v>0</v>
      </c>
      <c r="Q125" s="232"/>
      <c r="R125" s="233">
        <f>R126</f>
        <v>6.5999999999999995E-06</v>
      </c>
      <c r="S125" s="232"/>
      <c r="T125" s="234">
        <f>T126</f>
        <v>0</v>
      </c>
      <c r="AR125" s="218" t="s">
        <v>37</v>
      </c>
      <c r="AT125" s="219" t="s">
        <v>82</v>
      </c>
      <c r="AU125" s="219" t="s">
        <v>83</v>
      </c>
      <c r="AY125" s="218" t="s">
        <v>147</v>
      </c>
      <c r="BK125" s="220">
        <f>BK126</f>
        <v>0</v>
      </c>
    </row>
    <row r="126" spans="2:63" s="10" customFormat="1" ht="22.8" customHeight="1">
      <c r="B126" s="207"/>
      <c r="C126" s="208"/>
      <c r="D126" s="209" t="s">
        <v>82</v>
      </c>
      <c r="E126" s="235" t="s">
        <v>37</v>
      </c>
      <c r="F126" s="235" t="s">
        <v>262</v>
      </c>
      <c r="G126" s="208"/>
      <c r="H126" s="208"/>
      <c r="I126" s="211"/>
      <c r="J126" s="236">
        <f>BK126</f>
        <v>0</v>
      </c>
      <c r="K126" s="208"/>
      <c r="L126" s="213"/>
      <c r="M126" s="231"/>
      <c r="N126" s="232"/>
      <c r="O126" s="232"/>
      <c r="P126" s="233">
        <f>SUM(P127:P131)</f>
        <v>0</v>
      </c>
      <c r="Q126" s="232"/>
      <c r="R126" s="233">
        <f>SUM(R127:R131)</f>
        <v>6.5999999999999995E-06</v>
      </c>
      <c r="S126" s="232"/>
      <c r="T126" s="234">
        <f>SUM(T127:T131)</f>
        <v>0</v>
      </c>
      <c r="AR126" s="218" t="s">
        <v>37</v>
      </c>
      <c r="AT126" s="219" t="s">
        <v>82</v>
      </c>
      <c r="AU126" s="219" t="s">
        <v>37</v>
      </c>
      <c r="AY126" s="218" t="s">
        <v>147</v>
      </c>
      <c r="BK126" s="220">
        <f>SUM(BK127:BK131)</f>
        <v>0</v>
      </c>
    </row>
    <row r="127" spans="2:65" s="1" customFormat="1" ht="14.4" customHeight="1">
      <c r="B127" s="38"/>
      <c r="C127" s="237" t="s">
        <v>37</v>
      </c>
      <c r="D127" s="237" t="s">
        <v>263</v>
      </c>
      <c r="E127" s="238" t="s">
        <v>1817</v>
      </c>
      <c r="F127" s="239" t="s">
        <v>1818</v>
      </c>
      <c r="G127" s="240" t="s">
        <v>266</v>
      </c>
      <c r="H127" s="241">
        <v>22</v>
      </c>
      <c r="I127" s="242"/>
      <c r="J127" s="243">
        <f>ROUND(I127*H127,1)</f>
        <v>0</v>
      </c>
      <c r="K127" s="239" t="s">
        <v>1</v>
      </c>
      <c r="L127" s="43"/>
      <c r="M127" s="244" t="s">
        <v>1</v>
      </c>
      <c r="N127" s="245" t="s">
        <v>48</v>
      </c>
      <c r="O127" s="86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AR127" s="248" t="s">
        <v>268</v>
      </c>
      <c r="AT127" s="248" t="s">
        <v>263</v>
      </c>
      <c r="AU127" s="248" t="s">
        <v>92</v>
      </c>
      <c r="AY127" s="17" t="s">
        <v>147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37</v>
      </c>
      <c r="BK127" s="249">
        <f>ROUND(I127*H127,1)</f>
        <v>0</v>
      </c>
      <c r="BL127" s="17" t="s">
        <v>268</v>
      </c>
      <c r="BM127" s="248" t="s">
        <v>92</v>
      </c>
    </row>
    <row r="128" spans="2:65" s="1" customFormat="1" ht="14.4" customHeight="1">
      <c r="B128" s="38"/>
      <c r="C128" s="237" t="s">
        <v>92</v>
      </c>
      <c r="D128" s="237" t="s">
        <v>263</v>
      </c>
      <c r="E128" s="238" t="s">
        <v>1819</v>
      </c>
      <c r="F128" s="239" t="s">
        <v>1820</v>
      </c>
      <c r="G128" s="240" t="s">
        <v>266</v>
      </c>
      <c r="H128" s="241">
        <v>44</v>
      </c>
      <c r="I128" s="242"/>
      <c r="J128" s="243">
        <f>ROUND(I128*H128,1)</f>
        <v>0</v>
      </c>
      <c r="K128" s="239" t="s">
        <v>1</v>
      </c>
      <c r="L128" s="43"/>
      <c r="M128" s="244" t="s">
        <v>1</v>
      </c>
      <c r="N128" s="245" t="s">
        <v>48</v>
      </c>
      <c r="O128" s="86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48" t="s">
        <v>268</v>
      </c>
      <c r="AT128" s="248" t="s">
        <v>263</v>
      </c>
      <c r="AU128" s="248" t="s">
        <v>92</v>
      </c>
      <c r="AY128" s="17" t="s">
        <v>147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37</v>
      </c>
      <c r="BK128" s="249">
        <f>ROUND(I128*H128,1)</f>
        <v>0</v>
      </c>
      <c r="BL128" s="17" t="s">
        <v>268</v>
      </c>
      <c r="BM128" s="248" t="s">
        <v>268</v>
      </c>
    </row>
    <row r="129" spans="2:65" s="1" customFormat="1" ht="21.6" customHeight="1">
      <c r="B129" s="38"/>
      <c r="C129" s="237" t="s">
        <v>278</v>
      </c>
      <c r="D129" s="237" t="s">
        <v>263</v>
      </c>
      <c r="E129" s="238" t="s">
        <v>1821</v>
      </c>
      <c r="F129" s="239" t="s">
        <v>1822</v>
      </c>
      <c r="G129" s="240" t="s">
        <v>266</v>
      </c>
      <c r="H129" s="241">
        <v>22</v>
      </c>
      <c r="I129" s="242"/>
      <c r="J129" s="243">
        <f>ROUND(I129*H129,1)</f>
        <v>0</v>
      </c>
      <c r="K129" s="239" t="s">
        <v>1</v>
      </c>
      <c r="L129" s="43"/>
      <c r="M129" s="244" t="s">
        <v>1</v>
      </c>
      <c r="N129" s="245" t="s">
        <v>48</v>
      </c>
      <c r="O129" s="86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AR129" s="248" t="s">
        <v>268</v>
      </c>
      <c r="AT129" s="248" t="s">
        <v>263</v>
      </c>
      <c r="AU129" s="248" t="s">
        <v>92</v>
      </c>
      <c r="AY129" s="17" t="s">
        <v>147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37</v>
      </c>
      <c r="BK129" s="249">
        <f>ROUND(I129*H129,1)</f>
        <v>0</v>
      </c>
      <c r="BL129" s="17" t="s">
        <v>268</v>
      </c>
      <c r="BM129" s="248" t="s">
        <v>292</v>
      </c>
    </row>
    <row r="130" spans="2:65" s="1" customFormat="1" ht="14.4" customHeight="1">
      <c r="B130" s="38"/>
      <c r="C130" s="237" t="s">
        <v>268</v>
      </c>
      <c r="D130" s="237" t="s">
        <v>263</v>
      </c>
      <c r="E130" s="238" t="s">
        <v>1823</v>
      </c>
      <c r="F130" s="239" t="s">
        <v>1824</v>
      </c>
      <c r="G130" s="240" t="s">
        <v>266</v>
      </c>
      <c r="H130" s="241">
        <v>22</v>
      </c>
      <c r="I130" s="242"/>
      <c r="J130" s="243">
        <f>ROUND(I130*H130,1)</f>
        <v>0</v>
      </c>
      <c r="K130" s="239" t="s">
        <v>1</v>
      </c>
      <c r="L130" s="43"/>
      <c r="M130" s="244" t="s">
        <v>1</v>
      </c>
      <c r="N130" s="245" t="s">
        <v>48</v>
      </c>
      <c r="O130" s="86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AR130" s="248" t="s">
        <v>268</v>
      </c>
      <c r="AT130" s="248" t="s">
        <v>263</v>
      </c>
      <c r="AU130" s="248" t="s">
        <v>92</v>
      </c>
      <c r="AY130" s="17" t="s">
        <v>147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37</v>
      </c>
      <c r="BK130" s="249">
        <f>ROUND(I130*H130,1)</f>
        <v>0</v>
      </c>
      <c r="BL130" s="17" t="s">
        <v>268</v>
      </c>
      <c r="BM130" s="248" t="s">
        <v>303</v>
      </c>
    </row>
    <row r="131" spans="2:65" s="1" customFormat="1" ht="32.4" customHeight="1">
      <c r="B131" s="38"/>
      <c r="C131" s="237" t="s">
        <v>287</v>
      </c>
      <c r="D131" s="237" t="s">
        <v>263</v>
      </c>
      <c r="E131" s="238" t="s">
        <v>1825</v>
      </c>
      <c r="F131" s="239" t="s">
        <v>1826</v>
      </c>
      <c r="G131" s="240" t="s">
        <v>266</v>
      </c>
      <c r="H131" s="241">
        <v>22</v>
      </c>
      <c r="I131" s="242"/>
      <c r="J131" s="243">
        <f>ROUND(I131*H131,1)</f>
        <v>0</v>
      </c>
      <c r="K131" s="239" t="s">
        <v>1</v>
      </c>
      <c r="L131" s="43"/>
      <c r="M131" s="244" t="s">
        <v>1</v>
      </c>
      <c r="N131" s="245" t="s">
        <v>48</v>
      </c>
      <c r="O131" s="86"/>
      <c r="P131" s="246">
        <f>O131*H131</f>
        <v>0</v>
      </c>
      <c r="Q131" s="246">
        <v>3E-07</v>
      </c>
      <c r="R131" s="246">
        <f>Q131*H131</f>
        <v>6.5999999999999995E-06</v>
      </c>
      <c r="S131" s="246">
        <v>0</v>
      </c>
      <c r="T131" s="247">
        <f>S131*H131</f>
        <v>0</v>
      </c>
      <c r="AR131" s="248" t="s">
        <v>268</v>
      </c>
      <c r="AT131" s="248" t="s">
        <v>263</v>
      </c>
      <c r="AU131" s="248" t="s">
        <v>92</v>
      </c>
      <c r="AY131" s="17" t="s">
        <v>147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37</v>
      </c>
      <c r="BK131" s="249">
        <f>ROUND(I131*H131,1)</f>
        <v>0</v>
      </c>
      <c r="BL131" s="17" t="s">
        <v>268</v>
      </c>
      <c r="BM131" s="248" t="s">
        <v>325</v>
      </c>
    </row>
    <row r="132" spans="2:63" s="10" customFormat="1" ht="25.9" customHeight="1">
      <c r="B132" s="207"/>
      <c r="C132" s="208"/>
      <c r="D132" s="209" t="s">
        <v>82</v>
      </c>
      <c r="E132" s="210" t="s">
        <v>1789</v>
      </c>
      <c r="F132" s="210" t="s">
        <v>1789</v>
      </c>
      <c r="G132" s="208"/>
      <c r="H132" s="208"/>
      <c r="I132" s="211"/>
      <c r="J132" s="212">
        <f>BK132</f>
        <v>0</v>
      </c>
      <c r="K132" s="208"/>
      <c r="L132" s="213"/>
      <c r="M132" s="231"/>
      <c r="N132" s="232"/>
      <c r="O132" s="232"/>
      <c r="P132" s="233">
        <f>P133</f>
        <v>0</v>
      </c>
      <c r="Q132" s="232"/>
      <c r="R132" s="233">
        <f>R133</f>
        <v>0.45320000000000005</v>
      </c>
      <c r="S132" s="232"/>
      <c r="T132" s="234">
        <f>T133</f>
        <v>0</v>
      </c>
      <c r="AR132" s="218" t="s">
        <v>268</v>
      </c>
      <c r="AT132" s="219" t="s">
        <v>82</v>
      </c>
      <c r="AU132" s="219" t="s">
        <v>83</v>
      </c>
      <c r="AY132" s="218" t="s">
        <v>147</v>
      </c>
      <c r="BK132" s="220">
        <f>BK133</f>
        <v>0</v>
      </c>
    </row>
    <row r="133" spans="2:63" s="10" customFormat="1" ht="22.8" customHeight="1">
      <c r="B133" s="207"/>
      <c r="C133" s="208"/>
      <c r="D133" s="209" t="s">
        <v>82</v>
      </c>
      <c r="E133" s="235" t="s">
        <v>1802</v>
      </c>
      <c r="F133" s="235" t="s">
        <v>1803</v>
      </c>
      <c r="G133" s="208"/>
      <c r="H133" s="208"/>
      <c r="I133" s="211"/>
      <c r="J133" s="236">
        <f>BK133</f>
        <v>0</v>
      </c>
      <c r="K133" s="208"/>
      <c r="L133" s="213"/>
      <c r="M133" s="231"/>
      <c r="N133" s="232"/>
      <c r="O133" s="232"/>
      <c r="P133" s="233">
        <f>SUM(P134:P135)</f>
        <v>0</v>
      </c>
      <c r="Q133" s="232"/>
      <c r="R133" s="233">
        <f>SUM(R134:R135)</f>
        <v>0.45320000000000005</v>
      </c>
      <c r="S133" s="232"/>
      <c r="T133" s="234">
        <f>SUM(T134:T135)</f>
        <v>0</v>
      </c>
      <c r="AR133" s="218" t="s">
        <v>37</v>
      </c>
      <c r="AT133" s="219" t="s">
        <v>82</v>
      </c>
      <c r="AU133" s="219" t="s">
        <v>37</v>
      </c>
      <c r="AY133" s="218" t="s">
        <v>147</v>
      </c>
      <c r="BK133" s="220">
        <f>SUM(BK134:BK135)</f>
        <v>0</v>
      </c>
    </row>
    <row r="134" spans="2:65" s="1" customFormat="1" ht="14.4" customHeight="1">
      <c r="B134" s="38"/>
      <c r="C134" s="294" t="s">
        <v>292</v>
      </c>
      <c r="D134" s="294" t="s">
        <v>473</v>
      </c>
      <c r="E134" s="295" t="s">
        <v>1804</v>
      </c>
      <c r="F134" s="296" t="s">
        <v>1805</v>
      </c>
      <c r="G134" s="297" t="s">
        <v>1806</v>
      </c>
      <c r="H134" s="298">
        <v>2.266</v>
      </c>
      <c r="I134" s="299"/>
      <c r="J134" s="300">
        <f>ROUND(I134*H134,1)</f>
        <v>0</v>
      </c>
      <c r="K134" s="296" t="s">
        <v>1</v>
      </c>
      <c r="L134" s="301"/>
      <c r="M134" s="302" t="s">
        <v>1</v>
      </c>
      <c r="N134" s="303" t="s">
        <v>48</v>
      </c>
      <c r="O134" s="86"/>
      <c r="P134" s="246">
        <f>O134*H134</f>
        <v>0</v>
      </c>
      <c r="Q134" s="246">
        <v>0.2</v>
      </c>
      <c r="R134" s="246">
        <f>Q134*H134</f>
        <v>0.45320000000000005</v>
      </c>
      <c r="S134" s="246">
        <v>0</v>
      </c>
      <c r="T134" s="247">
        <f>S134*H134</f>
        <v>0</v>
      </c>
      <c r="AR134" s="248" t="s">
        <v>303</v>
      </c>
      <c r="AT134" s="248" t="s">
        <v>473</v>
      </c>
      <c r="AU134" s="248" t="s">
        <v>92</v>
      </c>
      <c r="AY134" s="17" t="s">
        <v>147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37</v>
      </c>
      <c r="BK134" s="249">
        <f>ROUND(I134*H134,1)</f>
        <v>0</v>
      </c>
      <c r="BL134" s="17" t="s">
        <v>268</v>
      </c>
      <c r="BM134" s="248" t="s">
        <v>340</v>
      </c>
    </row>
    <row r="135" spans="2:65" s="1" customFormat="1" ht="14.4" customHeight="1">
      <c r="B135" s="38"/>
      <c r="C135" s="294" t="s">
        <v>297</v>
      </c>
      <c r="D135" s="294" t="s">
        <v>473</v>
      </c>
      <c r="E135" s="295" t="s">
        <v>1807</v>
      </c>
      <c r="F135" s="296" t="s">
        <v>1808</v>
      </c>
      <c r="G135" s="297" t="s">
        <v>1766</v>
      </c>
      <c r="H135" s="298">
        <v>0.044</v>
      </c>
      <c r="I135" s="299"/>
      <c r="J135" s="300">
        <f>ROUND(I135*H135,1)</f>
        <v>0</v>
      </c>
      <c r="K135" s="296" t="s">
        <v>1</v>
      </c>
      <c r="L135" s="301"/>
      <c r="M135" s="312" t="s">
        <v>1</v>
      </c>
      <c r="N135" s="313" t="s">
        <v>48</v>
      </c>
      <c r="O135" s="309"/>
      <c r="P135" s="310">
        <f>O135*H135</f>
        <v>0</v>
      </c>
      <c r="Q135" s="310">
        <v>0</v>
      </c>
      <c r="R135" s="310">
        <f>Q135*H135</f>
        <v>0</v>
      </c>
      <c r="S135" s="310">
        <v>0</v>
      </c>
      <c r="T135" s="311">
        <f>S135*H135</f>
        <v>0</v>
      </c>
      <c r="AR135" s="248" t="s">
        <v>303</v>
      </c>
      <c r="AT135" s="248" t="s">
        <v>473</v>
      </c>
      <c r="AU135" s="248" t="s">
        <v>92</v>
      </c>
      <c r="AY135" s="17" t="s">
        <v>147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37</v>
      </c>
      <c r="BK135" s="249">
        <f>ROUND(I135*H135,1)</f>
        <v>0</v>
      </c>
      <c r="BL135" s="17" t="s">
        <v>268</v>
      </c>
      <c r="BM135" s="248" t="s">
        <v>352</v>
      </c>
    </row>
    <row r="136" spans="2:12" s="1" customFormat="1" ht="6.95" customHeight="1">
      <c r="B136" s="61"/>
      <c r="C136" s="62"/>
      <c r="D136" s="62"/>
      <c r="E136" s="62"/>
      <c r="F136" s="62"/>
      <c r="G136" s="62"/>
      <c r="H136" s="62"/>
      <c r="I136" s="180"/>
      <c r="J136" s="62"/>
      <c r="K136" s="62"/>
      <c r="L136" s="43"/>
    </row>
  </sheetData>
  <sheetProtection password="CC35" sheet="1" objects="1" scenarios="1" formatColumns="0" formatRows="0" autoFilter="0"/>
  <autoFilter ref="C123:K1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0" customWidth="1"/>
    <col min="10" max="10" width="17.28125" style="0" customWidth="1"/>
    <col min="11" max="11" width="17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112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0"/>
      <c r="AT3" s="17" t="s">
        <v>92</v>
      </c>
    </row>
    <row r="4" spans="2:46" ht="24.95" customHeight="1">
      <c r="B4" s="20"/>
      <c r="D4" s="144" t="s">
        <v>125</v>
      </c>
      <c r="L4" s="20"/>
      <c r="M4" s="14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6" t="s">
        <v>16</v>
      </c>
      <c r="L6" s="20"/>
    </row>
    <row r="7" spans="2:12" ht="14.4" customHeight="1">
      <c r="B7" s="20"/>
      <c r="E7" s="222" t="str">
        <f>'Rekapitulace stavby'!K6</f>
        <v>Úpravy zahrady MŠ Jubilejní Nový Jičín, na parc.č. 384/38, k.ú. NJ-DHP</v>
      </c>
      <c r="F7" s="146"/>
      <c r="G7" s="146"/>
      <c r="H7" s="146"/>
      <c r="L7" s="20"/>
    </row>
    <row r="8" spans="2:12" ht="12" customHeight="1">
      <c r="B8" s="20"/>
      <c r="D8" s="146" t="s">
        <v>160</v>
      </c>
      <c r="L8" s="20"/>
    </row>
    <row r="9" spans="2:12" s="1" customFormat="1" ht="14.4" customHeight="1">
      <c r="B9" s="43"/>
      <c r="E9" s="222" t="s">
        <v>1725</v>
      </c>
      <c r="F9" s="1"/>
      <c r="G9" s="1"/>
      <c r="H9" s="1"/>
      <c r="I9" s="147"/>
      <c r="L9" s="43"/>
    </row>
    <row r="10" spans="2:12" s="1" customFormat="1" ht="12" customHeight="1">
      <c r="B10" s="43"/>
      <c r="D10" s="146" t="s">
        <v>1726</v>
      </c>
      <c r="I10" s="147"/>
      <c r="L10" s="43"/>
    </row>
    <row r="11" spans="2:12" s="1" customFormat="1" ht="36.95" customHeight="1">
      <c r="B11" s="43"/>
      <c r="E11" s="148" t="s">
        <v>1827</v>
      </c>
      <c r="F11" s="1"/>
      <c r="G11" s="1"/>
      <c r="H11" s="1"/>
      <c r="I11" s="147"/>
      <c r="L11" s="43"/>
    </row>
    <row r="12" spans="2:12" s="1" customFormat="1" ht="12">
      <c r="B12" s="43"/>
      <c r="I12" s="147"/>
      <c r="L12" s="43"/>
    </row>
    <row r="13" spans="2:12" s="1" customFormat="1" ht="12" customHeight="1">
      <c r="B13" s="43"/>
      <c r="D13" s="146" t="s">
        <v>18</v>
      </c>
      <c r="F13" s="135" t="s">
        <v>1</v>
      </c>
      <c r="I13" s="149" t="s">
        <v>19</v>
      </c>
      <c r="J13" s="135" t="s">
        <v>1</v>
      </c>
      <c r="L13" s="43"/>
    </row>
    <row r="14" spans="2:12" s="1" customFormat="1" ht="12" customHeight="1">
      <c r="B14" s="43"/>
      <c r="D14" s="146" t="s">
        <v>20</v>
      </c>
      <c r="F14" s="135" t="s">
        <v>21</v>
      </c>
      <c r="I14" s="149" t="s">
        <v>22</v>
      </c>
      <c r="J14" s="150" t="str">
        <f>'Rekapitulace stavby'!AN8</f>
        <v>16. 4. 2020</v>
      </c>
      <c r="L14" s="43"/>
    </row>
    <row r="15" spans="2:12" s="1" customFormat="1" ht="10.8" customHeight="1">
      <c r="B15" s="43"/>
      <c r="I15" s="147"/>
      <c r="L15" s="43"/>
    </row>
    <row r="16" spans="2:12" s="1" customFormat="1" ht="12" customHeight="1">
      <c r="B16" s="43"/>
      <c r="D16" s="146" t="s">
        <v>24</v>
      </c>
      <c r="I16" s="149" t="s">
        <v>25</v>
      </c>
      <c r="J16" s="135" t="s">
        <v>26</v>
      </c>
      <c r="L16" s="43"/>
    </row>
    <row r="17" spans="2:12" s="1" customFormat="1" ht="18" customHeight="1">
      <c r="B17" s="43"/>
      <c r="E17" s="135" t="s">
        <v>27</v>
      </c>
      <c r="I17" s="149" t="s">
        <v>28</v>
      </c>
      <c r="J17" s="135" t="s">
        <v>29</v>
      </c>
      <c r="L17" s="43"/>
    </row>
    <row r="18" spans="2:12" s="1" customFormat="1" ht="6.95" customHeight="1">
      <c r="B18" s="43"/>
      <c r="I18" s="147"/>
      <c r="L18" s="43"/>
    </row>
    <row r="19" spans="2:12" s="1" customFormat="1" ht="12" customHeight="1">
      <c r="B19" s="43"/>
      <c r="D19" s="146" t="s">
        <v>30</v>
      </c>
      <c r="I19" s="149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5"/>
      <c r="G20" s="135"/>
      <c r="H20" s="135"/>
      <c r="I20" s="149" t="s">
        <v>28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7"/>
      <c r="L21" s="43"/>
    </row>
    <row r="22" spans="2:12" s="1" customFormat="1" ht="12" customHeight="1">
      <c r="B22" s="43"/>
      <c r="D22" s="146" t="s">
        <v>32</v>
      </c>
      <c r="I22" s="149" t="s">
        <v>25</v>
      </c>
      <c r="J22" s="135" t="s">
        <v>1728</v>
      </c>
      <c r="L22" s="43"/>
    </row>
    <row r="23" spans="2:12" s="1" customFormat="1" ht="18" customHeight="1">
      <c r="B23" s="43"/>
      <c r="E23" s="135" t="s">
        <v>1729</v>
      </c>
      <c r="I23" s="149" t="s">
        <v>28</v>
      </c>
      <c r="J23" s="135" t="s">
        <v>1</v>
      </c>
      <c r="L23" s="43"/>
    </row>
    <row r="24" spans="2:12" s="1" customFormat="1" ht="6.95" customHeight="1">
      <c r="B24" s="43"/>
      <c r="I24" s="147"/>
      <c r="L24" s="43"/>
    </row>
    <row r="25" spans="2:12" s="1" customFormat="1" ht="12" customHeight="1">
      <c r="B25" s="43"/>
      <c r="D25" s="146" t="s">
        <v>38</v>
      </c>
      <c r="I25" s="149" t="s">
        <v>25</v>
      </c>
      <c r="J25" s="135" t="str">
        <f>IF('Rekapitulace stavby'!AN19="","",'Rekapitulace stavby'!AN19)</f>
        <v>60305827</v>
      </c>
      <c r="L25" s="43"/>
    </row>
    <row r="26" spans="2:12" s="1" customFormat="1" ht="18" customHeight="1">
      <c r="B26" s="43"/>
      <c r="E26" s="135" t="str">
        <f>IF('Rekapitulace stavby'!E20="","",'Rekapitulace stavby'!E20)</f>
        <v>M.Procházková</v>
      </c>
      <c r="I26" s="149" t="s">
        <v>28</v>
      </c>
      <c r="J26" s="135" t="str">
        <f>IF('Rekapitulace stavby'!AN20="","",'Rekapitulace stavby'!AN20)</f>
        <v/>
      </c>
      <c r="L26" s="43"/>
    </row>
    <row r="27" spans="2:12" s="1" customFormat="1" ht="6.95" customHeight="1">
      <c r="B27" s="43"/>
      <c r="I27" s="147"/>
      <c r="L27" s="43"/>
    </row>
    <row r="28" spans="2:12" s="1" customFormat="1" ht="12" customHeight="1">
      <c r="B28" s="43"/>
      <c r="D28" s="146" t="s">
        <v>42</v>
      </c>
      <c r="I28" s="147"/>
      <c r="L28" s="43"/>
    </row>
    <row r="29" spans="2:12" s="7" customFormat="1" ht="14.4" customHeight="1">
      <c r="B29" s="151"/>
      <c r="E29" s="152" t="s">
        <v>1</v>
      </c>
      <c r="F29" s="152"/>
      <c r="G29" s="152"/>
      <c r="H29" s="152"/>
      <c r="I29" s="153"/>
      <c r="L29" s="151"/>
    </row>
    <row r="30" spans="2:12" s="1" customFormat="1" ht="6.95" customHeight="1">
      <c r="B30" s="43"/>
      <c r="I30" s="147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54"/>
      <c r="J31" s="78"/>
      <c r="K31" s="78"/>
      <c r="L31" s="43"/>
    </row>
    <row r="32" spans="2:12" s="1" customFormat="1" ht="25.4" customHeight="1">
      <c r="B32" s="43"/>
      <c r="D32" s="155" t="s">
        <v>43</v>
      </c>
      <c r="I32" s="147"/>
      <c r="J32" s="156">
        <f>ROUND(J124,0)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54"/>
      <c r="J33" s="78"/>
      <c r="K33" s="78"/>
      <c r="L33" s="43"/>
    </row>
    <row r="34" spans="2:12" s="1" customFormat="1" ht="14.4" customHeight="1">
      <c r="B34" s="43"/>
      <c r="F34" s="157" t="s">
        <v>45</v>
      </c>
      <c r="I34" s="158" t="s">
        <v>44</v>
      </c>
      <c r="J34" s="157" t="s">
        <v>46</v>
      </c>
      <c r="L34" s="43"/>
    </row>
    <row r="35" spans="2:12" s="1" customFormat="1" ht="14.4" customHeight="1">
      <c r="B35" s="43"/>
      <c r="D35" s="159" t="s">
        <v>47</v>
      </c>
      <c r="E35" s="146" t="s">
        <v>48</v>
      </c>
      <c r="F35" s="160">
        <f>ROUND((SUM(BE124:BE137)),0)</f>
        <v>0</v>
      </c>
      <c r="I35" s="161">
        <v>0.21</v>
      </c>
      <c r="J35" s="160">
        <f>ROUND(((SUM(BE124:BE137))*I35),0)</f>
        <v>0</v>
      </c>
      <c r="L35" s="43"/>
    </row>
    <row r="36" spans="2:12" s="1" customFormat="1" ht="14.4" customHeight="1">
      <c r="B36" s="43"/>
      <c r="E36" s="146" t="s">
        <v>49</v>
      </c>
      <c r="F36" s="160">
        <f>ROUND((SUM(BF124:BF137)),0)</f>
        <v>0</v>
      </c>
      <c r="I36" s="161">
        <v>0.15</v>
      </c>
      <c r="J36" s="160">
        <f>ROUND(((SUM(BF124:BF137))*I36),0)</f>
        <v>0</v>
      </c>
      <c r="L36" s="43"/>
    </row>
    <row r="37" spans="2:12" s="1" customFormat="1" ht="14.4" customHeight="1" hidden="1">
      <c r="B37" s="43"/>
      <c r="E37" s="146" t="s">
        <v>50</v>
      </c>
      <c r="F37" s="160">
        <f>ROUND((SUM(BG124:BG137)),0)</f>
        <v>0</v>
      </c>
      <c r="I37" s="161">
        <v>0.21</v>
      </c>
      <c r="J37" s="160">
        <f>0</f>
        <v>0</v>
      </c>
      <c r="L37" s="43"/>
    </row>
    <row r="38" spans="2:12" s="1" customFormat="1" ht="14.4" customHeight="1" hidden="1">
      <c r="B38" s="43"/>
      <c r="E38" s="146" t="s">
        <v>51</v>
      </c>
      <c r="F38" s="160">
        <f>ROUND((SUM(BH124:BH137)),0)</f>
        <v>0</v>
      </c>
      <c r="I38" s="161">
        <v>0.15</v>
      </c>
      <c r="J38" s="160">
        <f>0</f>
        <v>0</v>
      </c>
      <c r="L38" s="43"/>
    </row>
    <row r="39" spans="2:12" s="1" customFormat="1" ht="14.4" customHeight="1" hidden="1">
      <c r="B39" s="43"/>
      <c r="E39" s="146" t="s">
        <v>52</v>
      </c>
      <c r="F39" s="160">
        <f>ROUND((SUM(BI124:BI137)),0)</f>
        <v>0</v>
      </c>
      <c r="I39" s="161">
        <v>0</v>
      </c>
      <c r="J39" s="160">
        <f>0</f>
        <v>0</v>
      </c>
      <c r="L39" s="43"/>
    </row>
    <row r="40" spans="2:12" s="1" customFormat="1" ht="6.95" customHeight="1">
      <c r="B40" s="43"/>
      <c r="I40" s="147"/>
      <c r="L40" s="43"/>
    </row>
    <row r="41" spans="2:12" s="1" customFormat="1" ht="25.4" customHeight="1">
      <c r="B41" s="43"/>
      <c r="C41" s="162"/>
      <c r="D41" s="163" t="s">
        <v>53</v>
      </c>
      <c r="E41" s="164"/>
      <c r="F41" s="164"/>
      <c r="G41" s="165" t="s">
        <v>54</v>
      </c>
      <c r="H41" s="166" t="s">
        <v>55</v>
      </c>
      <c r="I41" s="167"/>
      <c r="J41" s="168">
        <f>SUM(J32:J39)</f>
        <v>0</v>
      </c>
      <c r="K41" s="169"/>
      <c r="L41" s="43"/>
    </row>
    <row r="42" spans="2:12" s="1" customFormat="1" ht="14.4" customHeight="1">
      <c r="B42" s="43"/>
      <c r="I42" s="147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70" t="s">
        <v>56</v>
      </c>
      <c r="E50" s="171"/>
      <c r="F50" s="171"/>
      <c r="G50" s="170" t="s">
        <v>57</v>
      </c>
      <c r="H50" s="171"/>
      <c r="I50" s="172"/>
      <c r="J50" s="171"/>
      <c r="K50" s="171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73" t="s">
        <v>58</v>
      </c>
      <c r="E61" s="174"/>
      <c r="F61" s="175" t="s">
        <v>59</v>
      </c>
      <c r="G61" s="173" t="s">
        <v>58</v>
      </c>
      <c r="H61" s="174"/>
      <c r="I61" s="176"/>
      <c r="J61" s="177" t="s">
        <v>59</v>
      </c>
      <c r="K61" s="174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70" t="s">
        <v>60</v>
      </c>
      <c r="E65" s="171"/>
      <c r="F65" s="171"/>
      <c r="G65" s="170" t="s">
        <v>61</v>
      </c>
      <c r="H65" s="171"/>
      <c r="I65" s="172"/>
      <c r="J65" s="171"/>
      <c r="K65" s="171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73" t="s">
        <v>58</v>
      </c>
      <c r="E76" s="174"/>
      <c r="F76" s="175" t="s">
        <v>59</v>
      </c>
      <c r="G76" s="173" t="s">
        <v>58</v>
      </c>
      <c r="H76" s="174"/>
      <c r="I76" s="176"/>
      <c r="J76" s="177" t="s">
        <v>59</v>
      </c>
      <c r="K76" s="174"/>
      <c r="L76" s="43"/>
    </row>
    <row r="77" spans="2:12" s="1" customFormat="1" ht="14.4" customHeight="1"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43"/>
    </row>
    <row r="81" spans="2:12" s="1" customFormat="1" ht="6.95" customHeight="1"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43"/>
    </row>
    <row r="82" spans="2:12" s="1" customFormat="1" ht="24.95" customHeight="1">
      <c r="B82" s="38"/>
      <c r="C82" s="23" t="s">
        <v>126</v>
      </c>
      <c r="D82" s="39"/>
      <c r="E82" s="39"/>
      <c r="F82" s="39"/>
      <c r="G82" s="39"/>
      <c r="H82" s="39"/>
      <c r="I82" s="14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7"/>
      <c r="J84" s="39"/>
      <c r="K84" s="39"/>
      <c r="L84" s="43"/>
    </row>
    <row r="85" spans="2:12" s="1" customFormat="1" ht="14.4" customHeight="1">
      <c r="B85" s="38"/>
      <c r="C85" s="39"/>
      <c r="D85" s="39"/>
      <c r="E85" s="224" t="str">
        <f>E7</f>
        <v>Úpravy zahrady MŠ Jubilejní Nový Jičín, na parc.č. 384/38, k.ú. NJ-DHP</v>
      </c>
      <c r="F85" s="32"/>
      <c r="G85" s="32"/>
      <c r="H85" s="32"/>
      <c r="I85" s="147"/>
      <c r="J85" s="39"/>
      <c r="K85" s="39"/>
      <c r="L85" s="43"/>
    </row>
    <row r="86" spans="2:12" ht="12" customHeight="1">
      <c r="B86" s="21"/>
      <c r="C86" s="32" t="s">
        <v>160</v>
      </c>
      <c r="D86" s="22"/>
      <c r="E86" s="22"/>
      <c r="F86" s="22"/>
      <c r="G86" s="22"/>
      <c r="H86" s="22"/>
      <c r="I86" s="140"/>
      <c r="J86" s="22"/>
      <c r="K86" s="22"/>
      <c r="L86" s="20"/>
    </row>
    <row r="87" spans="2:12" s="1" customFormat="1" ht="14.4" customHeight="1">
      <c r="B87" s="38"/>
      <c r="C87" s="39"/>
      <c r="D87" s="39"/>
      <c r="E87" s="224" t="s">
        <v>1725</v>
      </c>
      <c r="F87" s="39"/>
      <c r="G87" s="39"/>
      <c r="H87" s="39"/>
      <c r="I87" s="147"/>
      <c r="J87" s="39"/>
      <c r="K87" s="39"/>
      <c r="L87" s="43"/>
    </row>
    <row r="88" spans="2:12" s="1" customFormat="1" ht="12" customHeight="1">
      <c r="B88" s="38"/>
      <c r="C88" s="32" t="s">
        <v>1726</v>
      </c>
      <c r="D88" s="39"/>
      <c r="E88" s="39"/>
      <c r="F88" s="39"/>
      <c r="G88" s="39"/>
      <c r="H88" s="39"/>
      <c r="I88" s="147"/>
      <c r="J88" s="39"/>
      <c r="K88" s="39"/>
      <c r="L88" s="43"/>
    </row>
    <row r="89" spans="2:12" s="1" customFormat="1" ht="14.4" customHeight="1">
      <c r="B89" s="38"/>
      <c r="C89" s="39"/>
      <c r="D89" s="39"/>
      <c r="E89" s="71" t="str">
        <f>E11</f>
        <v>088-3-A6 - SO 03-A6 Výsadba rostlin svah</v>
      </c>
      <c r="F89" s="39"/>
      <c r="G89" s="39"/>
      <c r="H89" s="39"/>
      <c r="I89" s="147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7"/>
      <c r="J90" s="39"/>
      <c r="K90" s="39"/>
      <c r="L90" s="43"/>
    </row>
    <row r="91" spans="2:12" s="1" customFormat="1" ht="12" customHeight="1">
      <c r="B91" s="38"/>
      <c r="C91" s="32" t="s">
        <v>20</v>
      </c>
      <c r="D91" s="39"/>
      <c r="E91" s="39"/>
      <c r="F91" s="27" t="str">
        <f>F14</f>
        <v>parc.č. 384/38, k.ú. NJ-DHP</v>
      </c>
      <c r="G91" s="39"/>
      <c r="H91" s="39"/>
      <c r="I91" s="149" t="s">
        <v>22</v>
      </c>
      <c r="J91" s="74" t="str">
        <f>IF(J14="","",J14)</f>
        <v>16. 4. 2020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47"/>
      <c r="J92" s="39"/>
      <c r="K92" s="39"/>
      <c r="L92" s="43"/>
    </row>
    <row r="93" spans="2:12" s="1" customFormat="1" ht="55.2" customHeight="1">
      <c r="B93" s="38"/>
      <c r="C93" s="32" t="s">
        <v>24</v>
      </c>
      <c r="D93" s="39"/>
      <c r="E93" s="39"/>
      <c r="F93" s="27" t="str">
        <f>E17</f>
        <v>Město Nový Jičín, Masarykovo nám.1</v>
      </c>
      <c r="G93" s="39"/>
      <c r="H93" s="39"/>
      <c r="I93" s="149" t="s">
        <v>32</v>
      </c>
      <c r="J93" s="36" t="str">
        <f>E23</f>
        <v>Ing.Olga Kubálková, Skalky 1108/6, 741 01, Nový Ji</v>
      </c>
      <c r="K93" s="39"/>
      <c r="L93" s="43"/>
    </row>
    <row r="94" spans="2:12" s="1" customFormat="1" ht="15.6" customHeight="1">
      <c r="B94" s="38"/>
      <c r="C94" s="32" t="s">
        <v>30</v>
      </c>
      <c r="D94" s="39"/>
      <c r="E94" s="39"/>
      <c r="F94" s="27" t="str">
        <f>IF(E20="","",E20)</f>
        <v>Vyplň údaj</v>
      </c>
      <c r="G94" s="39"/>
      <c r="H94" s="39"/>
      <c r="I94" s="149" t="s">
        <v>38</v>
      </c>
      <c r="J94" s="36" t="str">
        <f>E26</f>
        <v>M.Procházková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7"/>
      <c r="J95" s="39"/>
      <c r="K95" s="39"/>
      <c r="L95" s="43"/>
    </row>
    <row r="96" spans="2:12" s="1" customFormat="1" ht="29.25" customHeight="1">
      <c r="B96" s="38"/>
      <c r="C96" s="184" t="s">
        <v>127</v>
      </c>
      <c r="D96" s="185"/>
      <c r="E96" s="185"/>
      <c r="F96" s="185"/>
      <c r="G96" s="185"/>
      <c r="H96" s="185"/>
      <c r="I96" s="186"/>
      <c r="J96" s="187" t="s">
        <v>128</v>
      </c>
      <c r="K96" s="185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47"/>
      <c r="J97" s="39"/>
      <c r="K97" s="39"/>
      <c r="L97" s="43"/>
    </row>
    <row r="98" spans="2:47" s="1" customFormat="1" ht="22.8" customHeight="1">
      <c r="B98" s="38"/>
      <c r="C98" s="188" t="s">
        <v>129</v>
      </c>
      <c r="D98" s="39"/>
      <c r="E98" s="39"/>
      <c r="F98" s="39"/>
      <c r="G98" s="39"/>
      <c r="H98" s="39"/>
      <c r="I98" s="147"/>
      <c r="J98" s="105">
        <f>J124</f>
        <v>0</v>
      </c>
      <c r="K98" s="39"/>
      <c r="L98" s="43"/>
      <c r="AU98" s="17" t="s">
        <v>130</v>
      </c>
    </row>
    <row r="99" spans="2:12" s="8" customFormat="1" ht="24.95" customHeight="1">
      <c r="B99" s="189"/>
      <c r="C99" s="190"/>
      <c r="D99" s="191" t="s">
        <v>1791</v>
      </c>
      <c r="E99" s="192"/>
      <c r="F99" s="192"/>
      <c r="G99" s="192"/>
      <c r="H99" s="192"/>
      <c r="I99" s="193"/>
      <c r="J99" s="194">
        <f>J125</f>
        <v>0</v>
      </c>
      <c r="K99" s="190"/>
      <c r="L99" s="195"/>
    </row>
    <row r="100" spans="2:12" s="8" customFormat="1" ht="24.95" customHeight="1">
      <c r="B100" s="189"/>
      <c r="C100" s="190"/>
      <c r="D100" s="191" t="s">
        <v>131</v>
      </c>
      <c r="E100" s="192"/>
      <c r="F100" s="192"/>
      <c r="G100" s="192"/>
      <c r="H100" s="192"/>
      <c r="I100" s="193"/>
      <c r="J100" s="194">
        <f>J134</f>
        <v>0</v>
      </c>
      <c r="K100" s="190"/>
      <c r="L100" s="195"/>
    </row>
    <row r="101" spans="2:12" s="11" customFormat="1" ht="19.9" customHeight="1">
      <c r="B101" s="225"/>
      <c r="C101" s="127"/>
      <c r="D101" s="226" t="s">
        <v>1828</v>
      </c>
      <c r="E101" s="227"/>
      <c r="F101" s="227"/>
      <c r="G101" s="227"/>
      <c r="H101" s="227"/>
      <c r="I101" s="228"/>
      <c r="J101" s="229">
        <f>J135</f>
        <v>0</v>
      </c>
      <c r="K101" s="127"/>
      <c r="L101" s="230"/>
    </row>
    <row r="102" spans="2:12" s="11" customFormat="1" ht="14.85" customHeight="1">
      <c r="B102" s="225"/>
      <c r="C102" s="127"/>
      <c r="D102" s="226" t="s">
        <v>1829</v>
      </c>
      <c r="E102" s="227"/>
      <c r="F102" s="227"/>
      <c r="G102" s="227"/>
      <c r="H102" s="227"/>
      <c r="I102" s="228"/>
      <c r="J102" s="229">
        <f>J136</f>
        <v>0</v>
      </c>
      <c r="K102" s="127"/>
      <c r="L102" s="230"/>
    </row>
    <row r="103" spans="2:12" s="1" customFormat="1" ht="21.8" customHeight="1">
      <c r="B103" s="38"/>
      <c r="C103" s="39"/>
      <c r="D103" s="39"/>
      <c r="E103" s="39"/>
      <c r="F103" s="39"/>
      <c r="G103" s="39"/>
      <c r="H103" s="39"/>
      <c r="I103" s="147"/>
      <c r="J103" s="39"/>
      <c r="K103" s="39"/>
      <c r="L103" s="43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80"/>
      <c r="J104" s="62"/>
      <c r="K104" s="62"/>
      <c r="L104" s="43"/>
    </row>
    <row r="108" spans="2:12" s="1" customFormat="1" ht="6.95" customHeight="1">
      <c r="B108" s="63"/>
      <c r="C108" s="64"/>
      <c r="D108" s="64"/>
      <c r="E108" s="64"/>
      <c r="F108" s="64"/>
      <c r="G108" s="64"/>
      <c r="H108" s="64"/>
      <c r="I108" s="183"/>
      <c r="J108" s="64"/>
      <c r="K108" s="64"/>
      <c r="L108" s="43"/>
    </row>
    <row r="109" spans="2:12" s="1" customFormat="1" ht="24.95" customHeight="1">
      <c r="B109" s="38"/>
      <c r="C109" s="23" t="s">
        <v>132</v>
      </c>
      <c r="D109" s="39"/>
      <c r="E109" s="39"/>
      <c r="F109" s="39"/>
      <c r="G109" s="39"/>
      <c r="H109" s="39"/>
      <c r="I109" s="147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47"/>
      <c r="J110" s="39"/>
      <c r="K110" s="39"/>
      <c r="L110" s="43"/>
    </row>
    <row r="111" spans="2:12" s="1" customFormat="1" ht="12" customHeight="1">
      <c r="B111" s="38"/>
      <c r="C111" s="32" t="s">
        <v>16</v>
      </c>
      <c r="D111" s="39"/>
      <c r="E111" s="39"/>
      <c r="F111" s="39"/>
      <c r="G111" s="39"/>
      <c r="H111" s="39"/>
      <c r="I111" s="147"/>
      <c r="J111" s="39"/>
      <c r="K111" s="39"/>
      <c r="L111" s="43"/>
    </row>
    <row r="112" spans="2:12" s="1" customFormat="1" ht="14.4" customHeight="1">
      <c r="B112" s="38"/>
      <c r="C112" s="39"/>
      <c r="D112" s="39"/>
      <c r="E112" s="224" t="str">
        <f>E7</f>
        <v>Úpravy zahrady MŠ Jubilejní Nový Jičín, na parc.č. 384/38, k.ú. NJ-DHP</v>
      </c>
      <c r="F112" s="32"/>
      <c r="G112" s="32"/>
      <c r="H112" s="32"/>
      <c r="I112" s="147"/>
      <c r="J112" s="39"/>
      <c r="K112" s="39"/>
      <c r="L112" s="43"/>
    </row>
    <row r="113" spans="2:12" ht="12" customHeight="1">
      <c r="B113" s="21"/>
      <c r="C113" s="32" t="s">
        <v>160</v>
      </c>
      <c r="D113" s="22"/>
      <c r="E113" s="22"/>
      <c r="F113" s="22"/>
      <c r="G113" s="22"/>
      <c r="H113" s="22"/>
      <c r="I113" s="140"/>
      <c r="J113" s="22"/>
      <c r="K113" s="22"/>
      <c r="L113" s="20"/>
    </row>
    <row r="114" spans="2:12" s="1" customFormat="1" ht="14.4" customHeight="1">
      <c r="B114" s="38"/>
      <c r="C114" s="39"/>
      <c r="D114" s="39"/>
      <c r="E114" s="224" t="s">
        <v>1725</v>
      </c>
      <c r="F114" s="39"/>
      <c r="G114" s="39"/>
      <c r="H114" s="39"/>
      <c r="I114" s="147"/>
      <c r="J114" s="39"/>
      <c r="K114" s="39"/>
      <c r="L114" s="43"/>
    </row>
    <row r="115" spans="2:12" s="1" customFormat="1" ht="12" customHeight="1">
      <c r="B115" s="38"/>
      <c r="C115" s="32" t="s">
        <v>1726</v>
      </c>
      <c r="D115" s="39"/>
      <c r="E115" s="39"/>
      <c r="F115" s="39"/>
      <c r="G115" s="39"/>
      <c r="H115" s="39"/>
      <c r="I115" s="147"/>
      <c r="J115" s="39"/>
      <c r="K115" s="39"/>
      <c r="L115" s="43"/>
    </row>
    <row r="116" spans="2:12" s="1" customFormat="1" ht="14.4" customHeight="1">
      <c r="B116" s="38"/>
      <c r="C116" s="39"/>
      <c r="D116" s="39"/>
      <c r="E116" s="71" t="str">
        <f>E11</f>
        <v>088-3-A6 - SO 03-A6 Výsadba rostlin svah</v>
      </c>
      <c r="F116" s="39"/>
      <c r="G116" s="39"/>
      <c r="H116" s="39"/>
      <c r="I116" s="147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47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F14</f>
        <v>parc.č. 384/38, k.ú. NJ-DHP</v>
      </c>
      <c r="G118" s="39"/>
      <c r="H118" s="39"/>
      <c r="I118" s="149" t="s">
        <v>22</v>
      </c>
      <c r="J118" s="74" t="str">
        <f>IF(J14="","",J14)</f>
        <v>16. 4. 2020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47"/>
      <c r="J119" s="39"/>
      <c r="K119" s="39"/>
      <c r="L119" s="43"/>
    </row>
    <row r="120" spans="2:12" s="1" customFormat="1" ht="55.2" customHeight="1">
      <c r="B120" s="38"/>
      <c r="C120" s="32" t="s">
        <v>24</v>
      </c>
      <c r="D120" s="39"/>
      <c r="E120" s="39"/>
      <c r="F120" s="27" t="str">
        <f>E17</f>
        <v>Město Nový Jičín, Masarykovo nám.1</v>
      </c>
      <c r="G120" s="39"/>
      <c r="H120" s="39"/>
      <c r="I120" s="149" t="s">
        <v>32</v>
      </c>
      <c r="J120" s="36" t="str">
        <f>E23</f>
        <v>Ing.Olga Kubálková, Skalky 1108/6, 741 01, Nový Ji</v>
      </c>
      <c r="K120" s="39"/>
      <c r="L120" s="43"/>
    </row>
    <row r="121" spans="2:12" s="1" customFormat="1" ht="15.6" customHeight="1">
      <c r="B121" s="38"/>
      <c r="C121" s="32" t="s">
        <v>30</v>
      </c>
      <c r="D121" s="39"/>
      <c r="E121" s="39"/>
      <c r="F121" s="27" t="str">
        <f>IF(E20="","",E20)</f>
        <v>Vyplň údaj</v>
      </c>
      <c r="G121" s="39"/>
      <c r="H121" s="39"/>
      <c r="I121" s="149" t="s">
        <v>38</v>
      </c>
      <c r="J121" s="36" t="str">
        <f>E26</f>
        <v>M.Procházková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47"/>
      <c r="J122" s="39"/>
      <c r="K122" s="39"/>
      <c r="L122" s="43"/>
    </row>
    <row r="123" spans="2:20" s="9" customFormat="1" ht="29.25" customHeight="1">
      <c r="B123" s="196"/>
      <c r="C123" s="197" t="s">
        <v>133</v>
      </c>
      <c r="D123" s="198" t="s">
        <v>68</v>
      </c>
      <c r="E123" s="198" t="s">
        <v>64</v>
      </c>
      <c r="F123" s="198" t="s">
        <v>65</v>
      </c>
      <c r="G123" s="198" t="s">
        <v>134</v>
      </c>
      <c r="H123" s="198" t="s">
        <v>135</v>
      </c>
      <c r="I123" s="199" t="s">
        <v>136</v>
      </c>
      <c r="J123" s="200" t="s">
        <v>128</v>
      </c>
      <c r="K123" s="201" t="s">
        <v>137</v>
      </c>
      <c r="L123" s="202"/>
      <c r="M123" s="95" t="s">
        <v>1</v>
      </c>
      <c r="N123" s="96" t="s">
        <v>47</v>
      </c>
      <c r="O123" s="96" t="s">
        <v>138</v>
      </c>
      <c r="P123" s="96" t="s">
        <v>139</v>
      </c>
      <c r="Q123" s="96" t="s">
        <v>140</v>
      </c>
      <c r="R123" s="96" t="s">
        <v>141</v>
      </c>
      <c r="S123" s="96" t="s">
        <v>142</v>
      </c>
      <c r="T123" s="97" t="s">
        <v>143</v>
      </c>
    </row>
    <row r="124" spans="2:63" s="1" customFormat="1" ht="22.8" customHeight="1">
      <c r="B124" s="38"/>
      <c r="C124" s="102" t="s">
        <v>144</v>
      </c>
      <c r="D124" s="39"/>
      <c r="E124" s="39"/>
      <c r="F124" s="39"/>
      <c r="G124" s="39"/>
      <c r="H124" s="39"/>
      <c r="I124" s="147"/>
      <c r="J124" s="203">
        <f>BK124</f>
        <v>0</v>
      </c>
      <c r="K124" s="39"/>
      <c r="L124" s="43"/>
      <c r="M124" s="98"/>
      <c r="N124" s="99"/>
      <c r="O124" s="99"/>
      <c r="P124" s="204">
        <f>P125+P134</f>
        <v>0</v>
      </c>
      <c r="Q124" s="99"/>
      <c r="R124" s="204">
        <f>R125+R134</f>
        <v>0.55</v>
      </c>
      <c r="S124" s="99"/>
      <c r="T124" s="205">
        <f>T125+T134</f>
        <v>0</v>
      </c>
      <c r="AT124" s="17" t="s">
        <v>82</v>
      </c>
      <c r="AU124" s="17" t="s">
        <v>130</v>
      </c>
      <c r="BK124" s="206">
        <f>BK125+BK134</f>
        <v>0</v>
      </c>
    </row>
    <row r="125" spans="2:63" s="10" customFormat="1" ht="25.9" customHeight="1">
      <c r="B125" s="207"/>
      <c r="C125" s="208"/>
      <c r="D125" s="209" t="s">
        <v>82</v>
      </c>
      <c r="E125" s="210" t="s">
        <v>37</v>
      </c>
      <c r="F125" s="210" t="s">
        <v>262</v>
      </c>
      <c r="G125" s="208"/>
      <c r="H125" s="208"/>
      <c r="I125" s="211"/>
      <c r="J125" s="212">
        <f>BK125</f>
        <v>0</v>
      </c>
      <c r="K125" s="208"/>
      <c r="L125" s="213"/>
      <c r="M125" s="231"/>
      <c r="N125" s="232"/>
      <c r="O125" s="232"/>
      <c r="P125" s="233">
        <f>SUM(P126:P133)</f>
        <v>0</v>
      </c>
      <c r="Q125" s="232"/>
      <c r="R125" s="233">
        <f>SUM(R126:R133)</f>
        <v>0.55</v>
      </c>
      <c r="S125" s="232"/>
      <c r="T125" s="234">
        <f>SUM(T126:T133)</f>
        <v>0</v>
      </c>
      <c r="AR125" s="218" t="s">
        <v>37</v>
      </c>
      <c r="AT125" s="219" t="s">
        <v>82</v>
      </c>
      <c r="AU125" s="219" t="s">
        <v>83</v>
      </c>
      <c r="AY125" s="218" t="s">
        <v>147</v>
      </c>
      <c r="BK125" s="220">
        <f>SUM(BK126:BK133)</f>
        <v>0</v>
      </c>
    </row>
    <row r="126" spans="2:65" s="1" customFormat="1" ht="21.6" customHeight="1">
      <c r="B126" s="38"/>
      <c r="C126" s="237" t="s">
        <v>37</v>
      </c>
      <c r="D126" s="237" t="s">
        <v>263</v>
      </c>
      <c r="E126" s="238" t="s">
        <v>1830</v>
      </c>
      <c r="F126" s="239" t="s">
        <v>1831</v>
      </c>
      <c r="G126" s="240" t="s">
        <v>516</v>
      </c>
      <c r="H126" s="241">
        <v>110</v>
      </c>
      <c r="I126" s="242"/>
      <c r="J126" s="243">
        <f>ROUND(I126*H126,1)</f>
        <v>0</v>
      </c>
      <c r="K126" s="239" t="s">
        <v>267</v>
      </c>
      <c r="L126" s="43"/>
      <c r="M126" s="244" t="s">
        <v>1</v>
      </c>
      <c r="N126" s="245" t="s">
        <v>48</v>
      </c>
      <c r="O126" s="86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AR126" s="248" t="s">
        <v>268</v>
      </c>
      <c r="AT126" s="248" t="s">
        <v>263</v>
      </c>
      <c r="AU126" s="248" t="s">
        <v>37</v>
      </c>
      <c r="AY126" s="17" t="s">
        <v>147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37</v>
      </c>
      <c r="BK126" s="249">
        <f>ROUND(I126*H126,1)</f>
        <v>0</v>
      </c>
      <c r="BL126" s="17" t="s">
        <v>268</v>
      </c>
      <c r="BM126" s="248" t="s">
        <v>92</v>
      </c>
    </row>
    <row r="127" spans="2:65" s="1" customFormat="1" ht="21.6" customHeight="1">
      <c r="B127" s="38"/>
      <c r="C127" s="237" t="s">
        <v>92</v>
      </c>
      <c r="D127" s="237" t="s">
        <v>263</v>
      </c>
      <c r="E127" s="238" t="s">
        <v>1832</v>
      </c>
      <c r="F127" s="239" t="s">
        <v>1833</v>
      </c>
      <c r="G127" s="240" t="s">
        <v>516</v>
      </c>
      <c r="H127" s="241">
        <v>110</v>
      </c>
      <c r="I127" s="242"/>
      <c r="J127" s="243">
        <f>ROUND(I127*H127,1)</f>
        <v>0</v>
      </c>
      <c r="K127" s="239" t="s">
        <v>1</v>
      </c>
      <c r="L127" s="43"/>
      <c r="M127" s="244" t="s">
        <v>1</v>
      </c>
      <c r="N127" s="245" t="s">
        <v>48</v>
      </c>
      <c r="O127" s="86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AR127" s="248" t="s">
        <v>268</v>
      </c>
      <c r="AT127" s="248" t="s">
        <v>263</v>
      </c>
      <c r="AU127" s="248" t="s">
        <v>37</v>
      </c>
      <c r="AY127" s="17" t="s">
        <v>147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37</v>
      </c>
      <c r="BK127" s="249">
        <f>ROUND(I127*H127,1)</f>
        <v>0</v>
      </c>
      <c r="BL127" s="17" t="s">
        <v>268</v>
      </c>
      <c r="BM127" s="248" t="s">
        <v>268</v>
      </c>
    </row>
    <row r="128" spans="2:65" s="1" customFormat="1" ht="21.6" customHeight="1">
      <c r="B128" s="38"/>
      <c r="C128" s="237" t="s">
        <v>278</v>
      </c>
      <c r="D128" s="237" t="s">
        <v>263</v>
      </c>
      <c r="E128" s="238" t="s">
        <v>1834</v>
      </c>
      <c r="F128" s="239" t="s">
        <v>1835</v>
      </c>
      <c r="G128" s="240" t="s">
        <v>377</v>
      </c>
      <c r="H128" s="241">
        <v>0.002</v>
      </c>
      <c r="I128" s="242"/>
      <c r="J128" s="243">
        <f>ROUND(I128*H128,1)</f>
        <v>0</v>
      </c>
      <c r="K128" s="239" t="s">
        <v>1</v>
      </c>
      <c r="L128" s="43"/>
      <c r="M128" s="244" t="s">
        <v>1</v>
      </c>
      <c r="N128" s="245" t="s">
        <v>48</v>
      </c>
      <c r="O128" s="86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48" t="s">
        <v>268</v>
      </c>
      <c r="AT128" s="248" t="s">
        <v>263</v>
      </c>
      <c r="AU128" s="248" t="s">
        <v>37</v>
      </c>
      <c r="AY128" s="17" t="s">
        <v>147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37</v>
      </c>
      <c r="BK128" s="249">
        <f>ROUND(I128*H128,1)</f>
        <v>0</v>
      </c>
      <c r="BL128" s="17" t="s">
        <v>268</v>
      </c>
      <c r="BM128" s="248" t="s">
        <v>292</v>
      </c>
    </row>
    <row r="129" spans="2:65" s="1" customFormat="1" ht="14.4" customHeight="1">
      <c r="B129" s="38"/>
      <c r="C129" s="294" t="s">
        <v>268</v>
      </c>
      <c r="D129" s="294" t="s">
        <v>473</v>
      </c>
      <c r="E129" s="295" t="s">
        <v>1836</v>
      </c>
      <c r="F129" s="296" t="s">
        <v>1837</v>
      </c>
      <c r="G129" s="297" t="s">
        <v>1405</v>
      </c>
      <c r="H129" s="298">
        <v>2.2</v>
      </c>
      <c r="I129" s="299"/>
      <c r="J129" s="300">
        <f>ROUND(I129*H129,1)</f>
        <v>0</v>
      </c>
      <c r="K129" s="296" t="s">
        <v>1</v>
      </c>
      <c r="L129" s="301"/>
      <c r="M129" s="302" t="s">
        <v>1</v>
      </c>
      <c r="N129" s="303" t="s">
        <v>48</v>
      </c>
      <c r="O129" s="86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AR129" s="248" t="s">
        <v>303</v>
      </c>
      <c r="AT129" s="248" t="s">
        <v>473</v>
      </c>
      <c r="AU129" s="248" t="s">
        <v>37</v>
      </c>
      <c r="AY129" s="17" t="s">
        <v>147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37</v>
      </c>
      <c r="BK129" s="249">
        <f>ROUND(I129*H129,1)</f>
        <v>0</v>
      </c>
      <c r="BL129" s="17" t="s">
        <v>268</v>
      </c>
      <c r="BM129" s="248" t="s">
        <v>303</v>
      </c>
    </row>
    <row r="130" spans="2:65" s="1" customFormat="1" ht="14.4" customHeight="1">
      <c r="B130" s="38"/>
      <c r="C130" s="237" t="s">
        <v>287</v>
      </c>
      <c r="D130" s="237" t="s">
        <v>263</v>
      </c>
      <c r="E130" s="238" t="s">
        <v>1838</v>
      </c>
      <c r="F130" s="239" t="s">
        <v>1839</v>
      </c>
      <c r="G130" s="240" t="s">
        <v>300</v>
      </c>
      <c r="H130" s="241">
        <v>0.55</v>
      </c>
      <c r="I130" s="242"/>
      <c r="J130" s="243">
        <f>ROUND(I130*H130,1)</f>
        <v>0</v>
      </c>
      <c r="K130" s="239" t="s">
        <v>1</v>
      </c>
      <c r="L130" s="43"/>
      <c r="M130" s="244" t="s">
        <v>1</v>
      </c>
      <c r="N130" s="245" t="s">
        <v>48</v>
      </c>
      <c r="O130" s="86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AR130" s="248" t="s">
        <v>268</v>
      </c>
      <c r="AT130" s="248" t="s">
        <v>263</v>
      </c>
      <c r="AU130" s="248" t="s">
        <v>37</v>
      </c>
      <c r="AY130" s="17" t="s">
        <v>147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37</v>
      </c>
      <c r="BK130" s="249">
        <f>ROUND(I130*H130,1)</f>
        <v>0</v>
      </c>
      <c r="BL130" s="17" t="s">
        <v>268</v>
      </c>
      <c r="BM130" s="248" t="s">
        <v>325</v>
      </c>
    </row>
    <row r="131" spans="2:65" s="1" customFormat="1" ht="14.4" customHeight="1">
      <c r="B131" s="38"/>
      <c r="C131" s="294" t="s">
        <v>292</v>
      </c>
      <c r="D131" s="294" t="s">
        <v>473</v>
      </c>
      <c r="E131" s="295" t="s">
        <v>1840</v>
      </c>
      <c r="F131" s="296" t="s">
        <v>1841</v>
      </c>
      <c r="G131" s="297" t="s">
        <v>300</v>
      </c>
      <c r="H131" s="298">
        <v>0.55</v>
      </c>
      <c r="I131" s="299"/>
      <c r="J131" s="300">
        <f>ROUND(I131*H131,1)</f>
        <v>0</v>
      </c>
      <c r="K131" s="296" t="s">
        <v>1</v>
      </c>
      <c r="L131" s="301"/>
      <c r="M131" s="302" t="s">
        <v>1</v>
      </c>
      <c r="N131" s="303" t="s">
        <v>48</v>
      </c>
      <c r="O131" s="86"/>
      <c r="P131" s="246">
        <f>O131*H131</f>
        <v>0</v>
      </c>
      <c r="Q131" s="246">
        <v>1</v>
      </c>
      <c r="R131" s="246">
        <f>Q131*H131</f>
        <v>0.55</v>
      </c>
      <c r="S131" s="246">
        <v>0</v>
      </c>
      <c r="T131" s="247">
        <f>S131*H131</f>
        <v>0</v>
      </c>
      <c r="AR131" s="248" t="s">
        <v>303</v>
      </c>
      <c r="AT131" s="248" t="s">
        <v>473</v>
      </c>
      <c r="AU131" s="248" t="s">
        <v>37</v>
      </c>
      <c r="AY131" s="17" t="s">
        <v>147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37</v>
      </c>
      <c r="BK131" s="249">
        <f>ROUND(I131*H131,1)</f>
        <v>0</v>
      </c>
      <c r="BL131" s="17" t="s">
        <v>268</v>
      </c>
      <c r="BM131" s="248" t="s">
        <v>340</v>
      </c>
    </row>
    <row r="132" spans="2:65" s="1" customFormat="1" ht="21.6" customHeight="1">
      <c r="B132" s="38"/>
      <c r="C132" s="237" t="s">
        <v>297</v>
      </c>
      <c r="D132" s="237" t="s">
        <v>263</v>
      </c>
      <c r="E132" s="238" t="s">
        <v>1842</v>
      </c>
      <c r="F132" s="239" t="s">
        <v>1843</v>
      </c>
      <c r="G132" s="240" t="s">
        <v>300</v>
      </c>
      <c r="H132" s="241">
        <v>0.55</v>
      </c>
      <c r="I132" s="242"/>
      <c r="J132" s="243">
        <f>ROUND(I132*H132,1)</f>
        <v>0</v>
      </c>
      <c r="K132" s="239" t="s">
        <v>267</v>
      </c>
      <c r="L132" s="43"/>
      <c r="M132" s="244" t="s">
        <v>1</v>
      </c>
      <c r="N132" s="245" t="s">
        <v>48</v>
      </c>
      <c r="O132" s="86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AR132" s="248" t="s">
        <v>268</v>
      </c>
      <c r="AT132" s="248" t="s">
        <v>263</v>
      </c>
      <c r="AU132" s="248" t="s">
        <v>37</v>
      </c>
      <c r="AY132" s="17" t="s">
        <v>147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37</v>
      </c>
      <c r="BK132" s="249">
        <f>ROUND(I132*H132,1)</f>
        <v>0</v>
      </c>
      <c r="BL132" s="17" t="s">
        <v>268</v>
      </c>
      <c r="BM132" s="248" t="s">
        <v>352</v>
      </c>
    </row>
    <row r="133" spans="2:65" s="1" customFormat="1" ht="14.4" customHeight="1">
      <c r="B133" s="38"/>
      <c r="C133" s="294" t="s">
        <v>303</v>
      </c>
      <c r="D133" s="294" t="s">
        <v>473</v>
      </c>
      <c r="E133" s="295" t="s">
        <v>1844</v>
      </c>
      <c r="F133" s="296" t="s">
        <v>1845</v>
      </c>
      <c r="G133" s="297" t="s">
        <v>516</v>
      </c>
      <c r="H133" s="298">
        <v>110</v>
      </c>
      <c r="I133" s="299"/>
      <c r="J133" s="300">
        <f>ROUND(I133*H133,1)</f>
        <v>0</v>
      </c>
      <c r="K133" s="296" t="s">
        <v>1</v>
      </c>
      <c r="L133" s="301"/>
      <c r="M133" s="302" t="s">
        <v>1</v>
      </c>
      <c r="N133" s="303" t="s">
        <v>48</v>
      </c>
      <c r="O133" s="86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48" t="s">
        <v>303</v>
      </c>
      <c r="AT133" s="248" t="s">
        <v>473</v>
      </c>
      <c r="AU133" s="248" t="s">
        <v>37</v>
      </c>
      <c r="AY133" s="17" t="s">
        <v>147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37</v>
      </c>
      <c r="BK133" s="249">
        <f>ROUND(I133*H133,1)</f>
        <v>0</v>
      </c>
      <c r="BL133" s="17" t="s">
        <v>268</v>
      </c>
      <c r="BM133" s="248" t="s">
        <v>363</v>
      </c>
    </row>
    <row r="134" spans="2:63" s="10" customFormat="1" ht="25.9" customHeight="1">
      <c r="B134" s="207"/>
      <c r="C134" s="208"/>
      <c r="D134" s="209" t="s">
        <v>82</v>
      </c>
      <c r="E134" s="210" t="s">
        <v>145</v>
      </c>
      <c r="F134" s="210" t="s">
        <v>146</v>
      </c>
      <c r="G134" s="208"/>
      <c r="H134" s="208"/>
      <c r="I134" s="211"/>
      <c r="J134" s="212">
        <f>BK134</f>
        <v>0</v>
      </c>
      <c r="K134" s="208"/>
      <c r="L134" s="213"/>
      <c r="M134" s="231"/>
      <c r="N134" s="232"/>
      <c r="O134" s="232"/>
      <c r="P134" s="233">
        <f>P135</f>
        <v>0</v>
      </c>
      <c r="Q134" s="232"/>
      <c r="R134" s="233">
        <f>R135</f>
        <v>0</v>
      </c>
      <c r="S134" s="232"/>
      <c r="T134" s="234">
        <f>T135</f>
        <v>0</v>
      </c>
      <c r="AR134" s="218" t="s">
        <v>37</v>
      </c>
      <c r="AT134" s="219" t="s">
        <v>82</v>
      </c>
      <c r="AU134" s="219" t="s">
        <v>83</v>
      </c>
      <c r="AY134" s="218" t="s">
        <v>147</v>
      </c>
      <c r="BK134" s="220">
        <f>BK135</f>
        <v>0</v>
      </c>
    </row>
    <row r="135" spans="2:63" s="10" customFormat="1" ht="22.8" customHeight="1">
      <c r="B135" s="207"/>
      <c r="C135" s="208"/>
      <c r="D135" s="209" t="s">
        <v>82</v>
      </c>
      <c r="E135" s="235" t="s">
        <v>211</v>
      </c>
      <c r="F135" s="235" t="s">
        <v>1846</v>
      </c>
      <c r="G135" s="208"/>
      <c r="H135" s="208"/>
      <c r="I135" s="211"/>
      <c r="J135" s="236">
        <f>BK135</f>
        <v>0</v>
      </c>
      <c r="K135" s="208"/>
      <c r="L135" s="213"/>
      <c r="M135" s="231"/>
      <c r="N135" s="232"/>
      <c r="O135" s="232"/>
      <c r="P135" s="233">
        <f>P136</f>
        <v>0</v>
      </c>
      <c r="Q135" s="232"/>
      <c r="R135" s="233">
        <f>R136</f>
        <v>0</v>
      </c>
      <c r="S135" s="232"/>
      <c r="T135" s="234">
        <f>T136</f>
        <v>0</v>
      </c>
      <c r="AR135" s="218" t="s">
        <v>37</v>
      </c>
      <c r="AT135" s="219" t="s">
        <v>82</v>
      </c>
      <c r="AU135" s="219" t="s">
        <v>37</v>
      </c>
      <c r="AY135" s="218" t="s">
        <v>147</v>
      </c>
      <c r="BK135" s="220">
        <f>BK136</f>
        <v>0</v>
      </c>
    </row>
    <row r="136" spans="2:63" s="10" customFormat="1" ht="20.85" customHeight="1">
      <c r="B136" s="207"/>
      <c r="C136" s="208"/>
      <c r="D136" s="209" t="s">
        <v>82</v>
      </c>
      <c r="E136" s="235" t="s">
        <v>880</v>
      </c>
      <c r="F136" s="235" t="s">
        <v>1044</v>
      </c>
      <c r="G136" s="208"/>
      <c r="H136" s="208"/>
      <c r="I136" s="211"/>
      <c r="J136" s="236">
        <f>BK136</f>
        <v>0</v>
      </c>
      <c r="K136" s="208"/>
      <c r="L136" s="213"/>
      <c r="M136" s="231"/>
      <c r="N136" s="232"/>
      <c r="O136" s="232"/>
      <c r="P136" s="233">
        <f>P137</f>
        <v>0</v>
      </c>
      <c r="Q136" s="232"/>
      <c r="R136" s="233">
        <f>R137</f>
        <v>0</v>
      </c>
      <c r="S136" s="232"/>
      <c r="T136" s="234">
        <f>T137</f>
        <v>0</v>
      </c>
      <c r="AR136" s="218" t="s">
        <v>37</v>
      </c>
      <c r="AT136" s="219" t="s">
        <v>82</v>
      </c>
      <c r="AU136" s="219" t="s">
        <v>92</v>
      </c>
      <c r="AY136" s="218" t="s">
        <v>147</v>
      </c>
      <c r="BK136" s="220">
        <f>BK137</f>
        <v>0</v>
      </c>
    </row>
    <row r="137" spans="2:65" s="1" customFormat="1" ht="21.6" customHeight="1">
      <c r="B137" s="38"/>
      <c r="C137" s="237" t="s">
        <v>211</v>
      </c>
      <c r="D137" s="237" t="s">
        <v>263</v>
      </c>
      <c r="E137" s="238" t="s">
        <v>1787</v>
      </c>
      <c r="F137" s="239" t="s">
        <v>1788</v>
      </c>
      <c r="G137" s="240" t="s">
        <v>377</v>
      </c>
      <c r="H137" s="241">
        <v>0.66</v>
      </c>
      <c r="I137" s="242"/>
      <c r="J137" s="243">
        <f>ROUND(I137*H137,1)</f>
        <v>0</v>
      </c>
      <c r="K137" s="239" t="s">
        <v>1</v>
      </c>
      <c r="L137" s="43"/>
      <c r="M137" s="307" t="s">
        <v>1</v>
      </c>
      <c r="N137" s="308" t="s">
        <v>48</v>
      </c>
      <c r="O137" s="309"/>
      <c r="P137" s="310">
        <f>O137*H137</f>
        <v>0</v>
      </c>
      <c r="Q137" s="310">
        <v>0</v>
      </c>
      <c r="R137" s="310">
        <f>Q137*H137</f>
        <v>0</v>
      </c>
      <c r="S137" s="310">
        <v>0</v>
      </c>
      <c r="T137" s="311">
        <f>S137*H137</f>
        <v>0</v>
      </c>
      <c r="AR137" s="248" t="s">
        <v>268</v>
      </c>
      <c r="AT137" s="248" t="s">
        <v>263</v>
      </c>
      <c r="AU137" s="248" t="s">
        <v>278</v>
      </c>
      <c r="AY137" s="17" t="s">
        <v>147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37</v>
      </c>
      <c r="BK137" s="249">
        <f>ROUND(I137*H137,1)</f>
        <v>0</v>
      </c>
      <c r="BL137" s="17" t="s">
        <v>268</v>
      </c>
      <c r="BM137" s="248" t="s">
        <v>374</v>
      </c>
    </row>
    <row r="138" spans="2:12" s="1" customFormat="1" ht="6.95" customHeight="1">
      <c r="B138" s="61"/>
      <c r="C138" s="62"/>
      <c r="D138" s="62"/>
      <c r="E138" s="62"/>
      <c r="F138" s="62"/>
      <c r="G138" s="62"/>
      <c r="H138" s="62"/>
      <c r="I138" s="180"/>
      <c r="J138" s="62"/>
      <c r="K138" s="62"/>
      <c r="L138" s="43"/>
    </row>
  </sheetData>
  <sheetProtection password="CC35" sheet="1" objects="1" scenarios="1" formatColumns="0" formatRows="0" autoFilter="0"/>
  <autoFilter ref="C123:K1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0" customWidth="1"/>
    <col min="10" max="10" width="17.28125" style="0" customWidth="1"/>
    <col min="11" max="11" width="17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115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0"/>
      <c r="AT3" s="17" t="s">
        <v>92</v>
      </c>
    </row>
    <row r="4" spans="2:46" ht="24.95" customHeight="1">
      <c r="B4" s="20"/>
      <c r="D4" s="144" t="s">
        <v>125</v>
      </c>
      <c r="L4" s="20"/>
      <c r="M4" s="14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6" t="s">
        <v>16</v>
      </c>
      <c r="L6" s="20"/>
    </row>
    <row r="7" spans="2:12" ht="14.4" customHeight="1">
      <c r="B7" s="20"/>
      <c r="E7" s="222" t="str">
        <f>'Rekapitulace stavby'!K6</f>
        <v>Úpravy zahrady MŠ Jubilejní Nový Jičín, na parc.č. 384/38, k.ú. NJ-DHP</v>
      </c>
      <c r="F7" s="146"/>
      <c r="G7" s="146"/>
      <c r="H7" s="146"/>
      <c r="L7" s="20"/>
    </row>
    <row r="8" spans="2:12" ht="12" customHeight="1">
      <c r="B8" s="20"/>
      <c r="D8" s="146" t="s">
        <v>160</v>
      </c>
      <c r="L8" s="20"/>
    </row>
    <row r="9" spans="2:12" s="1" customFormat="1" ht="14.4" customHeight="1">
      <c r="B9" s="43"/>
      <c r="E9" s="222" t="s">
        <v>1725</v>
      </c>
      <c r="F9" s="1"/>
      <c r="G9" s="1"/>
      <c r="H9" s="1"/>
      <c r="I9" s="147"/>
      <c r="L9" s="43"/>
    </row>
    <row r="10" spans="2:12" s="1" customFormat="1" ht="12" customHeight="1">
      <c r="B10" s="43"/>
      <c r="D10" s="146" t="s">
        <v>1726</v>
      </c>
      <c r="I10" s="147"/>
      <c r="L10" s="43"/>
    </row>
    <row r="11" spans="2:12" s="1" customFormat="1" ht="36.95" customHeight="1">
      <c r="B11" s="43"/>
      <c r="E11" s="148" t="s">
        <v>1847</v>
      </c>
      <c r="F11" s="1"/>
      <c r="G11" s="1"/>
      <c r="H11" s="1"/>
      <c r="I11" s="147"/>
      <c r="L11" s="43"/>
    </row>
    <row r="12" spans="2:12" s="1" customFormat="1" ht="12">
      <c r="B12" s="43"/>
      <c r="I12" s="147"/>
      <c r="L12" s="43"/>
    </row>
    <row r="13" spans="2:12" s="1" customFormat="1" ht="12" customHeight="1">
      <c r="B13" s="43"/>
      <c r="D13" s="146" t="s">
        <v>18</v>
      </c>
      <c r="F13" s="135" t="s">
        <v>1</v>
      </c>
      <c r="I13" s="149" t="s">
        <v>19</v>
      </c>
      <c r="J13" s="135" t="s">
        <v>1</v>
      </c>
      <c r="L13" s="43"/>
    </row>
    <row r="14" spans="2:12" s="1" customFormat="1" ht="12" customHeight="1">
      <c r="B14" s="43"/>
      <c r="D14" s="146" t="s">
        <v>20</v>
      </c>
      <c r="F14" s="135" t="s">
        <v>21</v>
      </c>
      <c r="I14" s="149" t="s">
        <v>22</v>
      </c>
      <c r="J14" s="150" t="str">
        <f>'Rekapitulace stavby'!AN8</f>
        <v>16. 4. 2020</v>
      </c>
      <c r="L14" s="43"/>
    </row>
    <row r="15" spans="2:12" s="1" customFormat="1" ht="10.8" customHeight="1">
      <c r="B15" s="43"/>
      <c r="I15" s="147"/>
      <c r="L15" s="43"/>
    </row>
    <row r="16" spans="2:12" s="1" customFormat="1" ht="12" customHeight="1">
      <c r="B16" s="43"/>
      <c r="D16" s="146" t="s">
        <v>24</v>
      </c>
      <c r="I16" s="149" t="s">
        <v>25</v>
      </c>
      <c r="J16" s="135" t="s">
        <v>26</v>
      </c>
      <c r="L16" s="43"/>
    </row>
    <row r="17" spans="2:12" s="1" customFormat="1" ht="18" customHeight="1">
      <c r="B17" s="43"/>
      <c r="E17" s="135" t="s">
        <v>27</v>
      </c>
      <c r="I17" s="149" t="s">
        <v>28</v>
      </c>
      <c r="J17" s="135" t="s">
        <v>29</v>
      </c>
      <c r="L17" s="43"/>
    </row>
    <row r="18" spans="2:12" s="1" customFormat="1" ht="6.95" customHeight="1">
      <c r="B18" s="43"/>
      <c r="I18" s="147"/>
      <c r="L18" s="43"/>
    </row>
    <row r="19" spans="2:12" s="1" customFormat="1" ht="12" customHeight="1">
      <c r="B19" s="43"/>
      <c r="D19" s="146" t="s">
        <v>30</v>
      </c>
      <c r="I19" s="149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5"/>
      <c r="G20" s="135"/>
      <c r="H20" s="135"/>
      <c r="I20" s="149" t="s">
        <v>28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7"/>
      <c r="L21" s="43"/>
    </row>
    <row r="22" spans="2:12" s="1" customFormat="1" ht="12" customHeight="1">
      <c r="B22" s="43"/>
      <c r="D22" s="146" t="s">
        <v>32</v>
      </c>
      <c r="I22" s="149" t="s">
        <v>25</v>
      </c>
      <c r="J22" s="135" t="s">
        <v>1728</v>
      </c>
      <c r="L22" s="43"/>
    </row>
    <row r="23" spans="2:12" s="1" customFormat="1" ht="18" customHeight="1">
      <c r="B23" s="43"/>
      <c r="E23" s="135" t="s">
        <v>1729</v>
      </c>
      <c r="I23" s="149" t="s">
        <v>28</v>
      </c>
      <c r="J23" s="135" t="s">
        <v>1</v>
      </c>
      <c r="L23" s="43"/>
    </row>
    <row r="24" spans="2:12" s="1" customFormat="1" ht="6.95" customHeight="1">
      <c r="B24" s="43"/>
      <c r="I24" s="147"/>
      <c r="L24" s="43"/>
    </row>
    <row r="25" spans="2:12" s="1" customFormat="1" ht="12" customHeight="1">
      <c r="B25" s="43"/>
      <c r="D25" s="146" t="s">
        <v>38</v>
      </c>
      <c r="I25" s="149" t="s">
        <v>25</v>
      </c>
      <c r="J25" s="135" t="str">
        <f>IF('Rekapitulace stavby'!AN19="","",'Rekapitulace stavby'!AN19)</f>
        <v>60305827</v>
      </c>
      <c r="L25" s="43"/>
    </row>
    <row r="26" spans="2:12" s="1" customFormat="1" ht="18" customHeight="1">
      <c r="B26" s="43"/>
      <c r="E26" s="135" t="str">
        <f>IF('Rekapitulace stavby'!E20="","",'Rekapitulace stavby'!E20)</f>
        <v>M.Procházková</v>
      </c>
      <c r="I26" s="149" t="s">
        <v>28</v>
      </c>
      <c r="J26" s="135" t="str">
        <f>IF('Rekapitulace stavby'!AN20="","",'Rekapitulace stavby'!AN20)</f>
        <v/>
      </c>
      <c r="L26" s="43"/>
    </row>
    <row r="27" spans="2:12" s="1" customFormat="1" ht="6.95" customHeight="1">
      <c r="B27" s="43"/>
      <c r="I27" s="147"/>
      <c r="L27" s="43"/>
    </row>
    <row r="28" spans="2:12" s="1" customFormat="1" ht="12" customHeight="1">
      <c r="B28" s="43"/>
      <c r="D28" s="146" t="s">
        <v>42</v>
      </c>
      <c r="I28" s="147"/>
      <c r="L28" s="43"/>
    </row>
    <row r="29" spans="2:12" s="7" customFormat="1" ht="14.4" customHeight="1">
      <c r="B29" s="151"/>
      <c r="E29" s="152" t="s">
        <v>1</v>
      </c>
      <c r="F29" s="152"/>
      <c r="G29" s="152"/>
      <c r="H29" s="152"/>
      <c r="I29" s="153"/>
      <c r="L29" s="151"/>
    </row>
    <row r="30" spans="2:12" s="1" customFormat="1" ht="6.95" customHeight="1">
      <c r="B30" s="43"/>
      <c r="I30" s="147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54"/>
      <c r="J31" s="78"/>
      <c r="K31" s="78"/>
      <c r="L31" s="43"/>
    </row>
    <row r="32" spans="2:12" s="1" customFormat="1" ht="25.4" customHeight="1">
      <c r="B32" s="43"/>
      <c r="D32" s="155" t="s">
        <v>43</v>
      </c>
      <c r="I32" s="147"/>
      <c r="J32" s="156">
        <f>ROUND(J124,0)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54"/>
      <c r="J33" s="78"/>
      <c r="K33" s="78"/>
      <c r="L33" s="43"/>
    </row>
    <row r="34" spans="2:12" s="1" customFormat="1" ht="14.4" customHeight="1">
      <c r="B34" s="43"/>
      <c r="F34" s="157" t="s">
        <v>45</v>
      </c>
      <c r="I34" s="158" t="s">
        <v>44</v>
      </c>
      <c r="J34" s="157" t="s">
        <v>46</v>
      </c>
      <c r="L34" s="43"/>
    </row>
    <row r="35" spans="2:12" s="1" customFormat="1" ht="14.4" customHeight="1">
      <c r="B35" s="43"/>
      <c r="D35" s="159" t="s">
        <v>47</v>
      </c>
      <c r="E35" s="146" t="s">
        <v>48</v>
      </c>
      <c r="F35" s="160">
        <f>ROUND((SUM(BE124:BE147)),0)</f>
        <v>0</v>
      </c>
      <c r="I35" s="161">
        <v>0.21</v>
      </c>
      <c r="J35" s="160">
        <f>ROUND(((SUM(BE124:BE147))*I35),0)</f>
        <v>0</v>
      </c>
      <c r="L35" s="43"/>
    </row>
    <row r="36" spans="2:12" s="1" customFormat="1" ht="14.4" customHeight="1">
      <c r="B36" s="43"/>
      <c r="E36" s="146" t="s">
        <v>49</v>
      </c>
      <c r="F36" s="160">
        <f>ROUND((SUM(BF124:BF147)),0)</f>
        <v>0</v>
      </c>
      <c r="I36" s="161">
        <v>0.15</v>
      </c>
      <c r="J36" s="160">
        <f>ROUND(((SUM(BF124:BF147))*I36),0)</f>
        <v>0</v>
      </c>
      <c r="L36" s="43"/>
    </row>
    <row r="37" spans="2:12" s="1" customFormat="1" ht="14.4" customHeight="1" hidden="1">
      <c r="B37" s="43"/>
      <c r="E37" s="146" t="s">
        <v>50</v>
      </c>
      <c r="F37" s="160">
        <f>ROUND((SUM(BG124:BG147)),0)</f>
        <v>0</v>
      </c>
      <c r="I37" s="161">
        <v>0.21</v>
      </c>
      <c r="J37" s="160">
        <f>0</f>
        <v>0</v>
      </c>
      <c r="L37" s="43"/>
    </row>
    <row r="38" spans="2:12" s="1" customFormat="1" ht="14.4" customHeight="1" hidden="1">
      <c r="B38" s="43"/>
      <c r="E38" s="146" t="s">
        <v>51</v>
      </c>
      <c r="F38" s="160">
        <f>ROUND((SUM(BH124:BH147)),0)</f>
        <v>0</v>
      </c>
      <c r="I38" s="161">
        <v>0.15</v>
      </c>
      <c r="J38" s="160">
        <f>0</f>
        <v>0</v>
      </c>
      <c r="L38" s="43"/>
    </row>
    <row r="39" spans="2:12" s="1" customFormat="1" ht="14.4" customHeight="1" hidden="1">
      <c r="B39" s="43"/>
      <c r="E39" s="146" t="s">
        <v>52</v>
      </c>
      <c r="F39" s="160">
        <f>ROUND((SUM(BI124:BI147)),0)</f>
        <v>0</v>
      </c>
      <c r="I39" s="161">
        <v>0</v>
      </c>
      <c r="J39" s="160">
        <f>0</f>
        <v>0</v>
      </c>
      <c r="L39" s="43"/>
    </row>
    <row r="40" spans="2:12" s="1" customFormat="1" ht="6.95" customHeight="1">
      <c r="B40" s="43"/>
      <c r="I40" s="147"/>
      <c r="L40" s="43"/>
    </row>
    <row r="41" spans="2:12" s="1" customFormat="1" ht="25.4" customHeight="1">
      <c r="B41" s="43"/>
      <c r="C41" s="162"/>
      <c r="D41" s="163" t="s">
        <v>53</v>
      </c>
      <c r="E41" s="164"/>
      <c r="F41" s="164"/>
      <c r="G41" s="165" t="s">
        <v>54</v>
      </c>
      <c r="H41" s="166" t="s">
        <v>55</v>
      </c>
      <c r="I41" s="167"/>
      <c r="J41" s="168">
        <f>SUM(J32:J39)</f>
        <v>0</v>
      </c>
      <c r="K41" s="169"/>
      <c r="L41" s="43"/>
    </row>
    <row r="42" spans="2:12" s="1" customFormat="1" ht="14.4" customHeight="1">
      <c r="B42" s="43"/>
      <c r="I42" s="147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70" t="s">
        <v>56</v>
      </c>
      <c r="E50" s="171"/>
      <c r="F50" s="171"/>
      <c r="G50" s="170" t="s">
        <v>57</v>
      </c>
      <c r="H50" s="171"/>
      <c r="I50" s="172"/>
      <c r="J50" s="171"/>
      <c r="K50" s="171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73" t="s">
        <v>58</v>
      </c>
      <c r="E61" s="174"/>
      <c r="F61" s="175" t="s">
        <v>59</v>
      </c>
      <c r="G61" s="173" t="s">
        <v>58</v>
      </c>
      <c r="H61" s="174"/>
      <c r="I61" s="176"/>
      <c r="J61" s="177" t="s">
        <v>59</v>
      </c>
      <c r="K61" s="174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70" t="s">
        <v>60</v>
      </c>
      <c r="E65" s="171"/>
      <c r="F65" s="171"/>
      <c r="G65" s="170" t="s">
        <v>61</v>
      </c>
      <c r="H65" s="171"/>
      <c r="I65" s="172"/>
      <c r="J65" s="171"/>
      <c r="K65" s="171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73" t="s">
        <v>58</v>
      </c>
      <c r="E76" s="174"/>
      <c r="F76" s="175" t="s">
        <v>59</v>
      </c>
      <c r="G76" s="173" t="s">
        <v>58</v>
      </c>
      <c r="H76" s="174"/>
      <c r="I76" s="176"/>
      <c r="J76" s="177" t="s">
        <v>59</v>
      </c>
      <c r="K76" s="174"/>
      <c r="L76" s="43"/>
    </row>
    <row r="77" spans="2:12" s="1" customFormat="1" ht="14.4" customHeight="1"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43"/>
    </row>
    <row r="81" spans="2:12" s="1" customFormat="1" ht="6.95" customHeight="1"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43"/>
    </row>
    <row r="82" spans="2:12" s="1" customFormat="1" ht="24.95" customHeight="1">
      <c r="B82" s="38"/>
      <c r="C82" s="23" t="s">
        <v>126</v>
      </c>
      <c r="D82" s="39"/>
      <c r="E82" s="39"/>
      <c r="F82" s="39"/>
      <c r="G82" s="39"/>
      <c r="H82" s="39"/>
      <c r="I82" s="14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7"/>
      <c r="J84" s="39"/>
      <c r="K84" s="39"/>
      <c r="L84" s="43"/>
    </row>
    <row r="85" spans="2:12" s="1" customFormat="1" ht="14.4" customHeight="1">
      <c r="B85" s="38"/>
      <c r="C85" s="39"/>
      <c r="D85" s="39"/>
      <c r="E85" s="224" t="str">
        <f>E7</f>
        <v>Úpravy zahrady MŠ Jubilejní Nový Jičín, na parc.č. 384/38, k.ú. NJ-DHP</v>
      </c>
      <c r="F85" s="32"/>
      <c r="G85" s="32"/>
      <c r="H85" s="32"/>
      <c r="I85" s="147"/>
      <c r="J85" s="39"/>
      <c r="K85" s="39"/>
      <c r="L85" s="43"/>
    </row>
    <row r="86" spans="2:12" ht="12" customHeight="1">
      <c r="B86" s="21"/>
      <c r="C86" s="32" t="s">
        <v>160</v>
      </c>
      <c r="D86" s="22"/>
      <c r="E86" s="22"/>
      <c r="F86" s="22"/>
      <c r="G86" s="22"/>
      <c r="H86" s="22"/>
      <c r="I86" s="140"/>
      <c r="J86" s="22"/>
      <c r="K86" s="22"/>
      <c r="L86" s="20"/>
    </row>
    <row r="87" spans="2:12" s="1" customFormat="1" ht="14.4" customHeight="1">
      <c r="B87" s="38"/>
      <c r="C87" s="39"/>
      <c r="D87" s="39"/>
      <c r="E87" s="224" t="s">
        <v>1725</v>
      </c>
      <c r="F87" s="39"/>
      <c r="G87" s="39"/>
      <c r="H87" s="39"/>
      <c r="I87" s="147"/>
      <c r="J87" s="39"/>
      <c r="K87" s="39"/>
      <c r="L87" s="43"/>
    </row>
    <row r="88" spans="2:12" s="1" customFormat="1" ht="12" customHeight="1">
      <c r="B88" s="38"/>
      <c r="C88" s="32" t="s">
        <v>1726</v>
      </c>
      <c r="D88" s="39"/>
      <c r="E88" s="39"/>
      <c r="F88" s="39"/>
      <c r="G88" s="39"/>
      <c r="H88" s="39"/>
      <c r="I88" s="147"/>
      <c r="J88" s="39"/>
      <c r="K88" s="39"/>
      <c r="L88" s="43"/>
    </row>
    <row r="89" spans="2:12" s="1" customFormat="1" ht="14.4" customHeight="1">
      <c r="B89" s="38"/>
      <c r="C89" s="39"/>
      <c r="D89" s="39"/>
      <c r="E89" s="71" t="str">
        <f>E11</f>
        <v>088-3-A7 - SO 03-A7 Výsadba rostlin rovina</v>
      </c>
      <c r="F89" s="39"/>
      <c r="G89" s="39"/>
      <c r="H89" s="39"/>
      <c r="I89" s="147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7"/>
      <c r="J90" s="39"/>
      <c r="K90" s="39"/>
      <c r="L90" s="43"/>
    </row>
    <row r="91" spans="2:12" s="1" customFormat="1" ht="12" customHeight="1">
      <c r="B91" s="38"/>
      <c r="C91" s="32" t="s">
        <v>20</v>
      </c>
      <c r="D91" s="39"/>
      <c r="E91" s="39"/>
      <c r="F91" s="27" t="str">
        <f>F14</f>
        <v>parc.č. 384/38, k.ú. NJ-DHP</v>
      </c>
      <c r="G91" s="39"/>
      <c r="H91" s="39"/>
      <c r="I91" s="149" t="s">
        <v>22</v>
      </c>
      <c r="J91" s="74" t="str">
        <f>IF(J14="","",J14)</f>
        <v>16. 4. 2020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47"/>
      <c r="J92" s="39"/>
      <c r="K92" s="39"/>
      <c r="L92" s="43"/>
    </row>
    <row r="93" spans="2:12" s="1" customFormat="1" ht="55.2" customHeight="1">
      <c r="B93" s="38"/>
      <c r="C93" s="32" t="s">
        <v>24</v>
      </c>
      <c r="D93" s="39"/>
      <c r="E93" s="39"/>
      <c r="F93" s="27" t="str">
        <f>E17</f>
        <v>Město Nový Jičín, Masarykovo nám.1</v>
      </c>
      <c r="G93" s="39"/>
      <c r="H93" s="39"/>
      <c r="I93" s="149" t="s">
        <v>32</v>
      </c>
      <c r="J93" s="36" t="str">
        <f>E23</f>
        <v>Ing.Olga Kubálková, Skalky 1108/6, 741 01, Nový Ji</v>
      </c>
      <c r="K93" s="39"/>
      <c r="L93" s="43"/>
    </row>
    <row r="94" spans="2:12" s="1" customFormat="1" ht="15.6" customHeight="1">
      <c r="B94" s="38"/>
      <c r="C94" s="32" t="s">
        <v>30</v>
      </c>
      <c r="D94" s="39"/>
      <c r="E94" s="39"/>
      <c r="F94" s="27" t="str">
        <f>IF(E20="","",E20)</f>
        <v>Vyplň údaj</v>
      </c>
      <c r="G94" s="39"/>
      <c r="H94" s="39"/>
      <c r="I94" s="149" t="s">
        <v>38</v>
      </c>
      <c r="J94" s="36" t="str">
        <f>E26</f>
        <v>M.Procházková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7"/>
      <c r="J95" s="39"/>
      <c r="K95" s="39"/>
      <c r="L95" s="43"/>
    </row>
    <row r="96" spans="2:12" s="1" customFormat="1" ht="29.25" customHeight="1">
      <c r="B96" s="38"/>
      <c r="C96" s="184" t="s">
        <v>127</v>
      </c>
      <c r="D96" s="185"/>
      <c r="E96" s="185"/>
      <c r="F96" s="185"/>
      <c r="G96" s="185"/>
      <c r="H96" s="185"/>
      <c r="I96" s="186"/>
      <c r="J96" s="187" t="s">
        <v>128</v>
      </c>
      <c r="K96" s="185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47"/>
      <c r="J97" s="39"/>
      <c r="K97" s="39"/>
      <c r="L97" s="43"/>
    </row>
    <row r="98" spans="2:47" s="1" customFormat="1" ht="22.8" customHeight="1">
      <c r="B98" s="38"/>
      <c r="C98" s="188" t="s">
        <v>129</v>
      </c>
      <c r="D98" s="39"/>
      <c r="E98" s="39"/>
      <c r="F98" s="39"/>
      <c r="G98" s="39"/>
      <c r="H98" s="39"/>
      <c r="I98" s="147"/>
      <c r="J98" s="105">
        <f>J124</f>
        <v>0</v>
      </c>
      <c r="K98" s="39"/>
      <c r="L98" s="43"/>
      <c r="AU98" s="17" t="s">
        <v>130</v>
      </c>
    </row>
    <row r="99" spans="2:12" s="8" customFormat="1" ht="24.95" customHeight="1">
      <c r="B99" s="189"/>
      <c r="C99" s="190"/>
      <c r="D99" s="191" t="s">
        <v>131</v>
      </c>
      <c r="E99" s="192"/>
      <c r="F99" s="192"/>
      <c r="G99" s="192"/>
      <c r="H99" s="192"/>
      <c r="I99" s="193"/>
      <c r="J99" s="194">
        <f>J125</f>
        <v>0</v>
      </c>
      <c r="K99" s="190"/>
      <c r="L99" s="195"/>
    </row>
    <row r="100" spans="2:12" s="11" customFormat="1" ht="19.9" customHeight="1">
      <c r="B100" s="225"/>
      <c r="C100" s="127"/>
      <c r="D100" s="226" t="s">
        <v>236</v>
      </c>
      <c r="E100" s="227"/>
      <c r="F100" s="227"/>
      <c r="G100" s="227"/>
      <c r="H100" s="227"/>
      <c r="I100" s="228"/>
      <c r="J100" s="229">
        <f>J126</f>
        <v>0</v>
      </c>
      <c r="K100" s="127"/>
      <c r="L100" s="230"/>
    </row>
    <row r="101" spans="2:12" s="11" customFormat="1" ht="14.85" customHeight="1">
      <c r="B101" s="225"/>
      <c r="C101" s="127"/>
      <c r="D101" s="226" t="s">
        <v>1848</v>
      </c>
      <c r="E101" s="227"/>
      <c r="F101" s="227"/>
      <c r="G101" s="227"/>
      <c r="H101" s="227"/>
      <c r="I101" s="228"/>
      <c r="J101" s="229">
        <f>J127</f>
        <v>0</v>
      </c>
      <c r="K101" s="127"/>
      <c r="L101" s="230"/>
    </row>
    <row r="102" spans="2:12" s="11" customFormat="1" ht="14.85" customHeight="1">
      <c r="B102" s="225"/>
      <c r="C102" s="127"/>
      <c r="D102" s="226" t="s">
        <v>1849</v>
      </c>
      <c r="E102" s="227"/>
      <c r="F102" s="227"/>
      <c r="G102" s="227"/>
      <c r="H102" s="227"/>
      <c r="I102" s="228"/>
      <c r="J102" s="229">
        <f>J129</f>
        <v>0</v>
      </c>
      <c r="K102" s="127"/>
      <c r="L102" s="230"/>
    </row>
    <row r="103" spans="2:12" s="1" customFormat="1" ht="21.8" customHeight="1">
      <c r="B103" s="38"/>
      <c r="C103" s="39"/>
      <c r="D103" s="39"/>
      <c r="E103" s="39"/>
      <c r="F103" s="39"/>
      <c r="G103" s="39"/>
      <c r="H103" s="39"/>
      <c r="I103" s="147"/>
      <c r="J103" s="39"/>
      <c r="K103" s="39"/>
      <c r="L103" s="43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80"/>
      <c r="J104" s="62"/>
      <c r="K104" s="62"/>
      <c r="L104" s="43"/>
    </row>
    <row r="108" spans="2:12" s="1" customFormat="1" ht="6.95" customHeight="1">
      <c r="B108" s="63"/>
      <c r="C108" s="64"/>
      <c r="D108" s="64"/>
      <c r="E108" s="64"/>
      <c r="F108" s="64"/>
      <c r="G108" s="64"/>
      <c r="H108" s="64"/>
      <c r="I108" s="183"/>
      <c r="J108" s="64"/>
      <c r="K108" s="64"/>
      <c r="L108" s="43"/>
    </row>
    <row r="109" spans="2:12" s="1" customFormat="1" ht="24.95" customHeight="1">
      <c r="B109" s="38"/>
      <c r="C109" s="23" t="s">
        <v>132</v>
      </c>
      <c r="D109" s="39"/>
      <c r="E109" s="39"/>
      <c r="F109" s="39"/>
      <c r="G109" s="39"/>
      <c r="H109" s="39"/>
      <c r="I109" s="147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47"/>
      <c r="J110" s="39"/>
      <c r="K110" s="39"/>
      <c r="L110" s="43"/>
    </row>
    <row r="111" spans="2:12" s="1" customFormat="1" ht="12" customHeight="1">
      <c r="B111" s="38"/>
      <c r="C111" s="32" t="s">
        <v>16</v>
      </c>
      <c r="D111" s="39"/>
      <c r="E111" s="39"/>
      <c r="F111" s="39"/>
      <c r="G111" s="39"/>
      <c r="H111" s="39"/>
      <c r="I111" s="147"/>
      <c r="J111" s="39"/>
      <c r="K111" s="39"/>
      <c r="L111" s="43"/>
    </row>
    <row r="112" spans="2:12" s="1" customFormat="1" ht="14.4" customHeight="1">
      <c r="B112" s="38"/>
      <c r="C112" s="39"/>
      <c r="D112" s="39"/>
      <c r="E112" s="224" t="str">
        <f>E7</f>
        <v>Úpravy zahrady MŠ Jubilejní Nový Jičín, na parc.č. 384/38, k.ú. NJ-DHP</v>
      </c>
      <c r="F112" s="32"/>
      <c r="G112" s="32"/>
      <c r="H112" s="32"/>
      <c r="I112" s="147"/>
      <c r="J112" s="39"/>
      <c r="K112" s="39"/>
      <c r="L112" s="43"/>
    </row>
    <row r="113" spans="2:12" ht="12" customHeight="1">
      <c r="B113" s="21"/>
      <c r="C113" s="32" t="s">
        <v>160</v>
      </c>
      <c r="D113" s="22"/>
      <c r="E113" s="22"/>
      <c r="F113" s="22"/>
      <c r="G113" s="22"/>
      <c r="H113" s="22"/>
      <c r="I113" s="140"/>
      <c r="J113" s="22"/>
      <c r="K113" s="22"/>
      <c r="L113" s="20"/>
    </row>
    <row r="114" spans="2:12" s="1" customFormat="1" ht="14.4" customHeight="1">
      <c r="B114" s="38"/>
      <c r="C114" s="39"/>
      <c r="D114" s="39"/>
      <c r="E114" s="224" t="s">
        <v>1725</v>
      </c>
      <c r="F114" s="39"/>
      <c r="G114" s="39"/>
      <c r="H114" s="39"/>
      <c r="I114" s="147"/>
      <c r="J114" s="39"/>
      <c r="K114" s="39"/>
      <c r="L114" s="43"/>
    </row>
    <row r="115" spans="2:12" s="1" customFormat="1" ht="12" customHeight="1">
      <c r="B115" s="38"/>
      <c r="C115" s="32" t="s">
        <v>1726</v>
      </c>
      <c r="D115" s="39"/>
      <c r="E115" s="39"/>
      <c r="F115" s="39"/>
      <c r="G115" s="39"/>
      <c r="H115" s="39"/>
      <c r="I115" s="147"/>
      <c r="J115" s="39"/>
      <c r="K115" s="39"/>
      <c r="L115" s="43"/>
    </row>
    <row r="116" spans="2:12" s="1" customFormat="1" ht="14.4" customHeight="1">
      <c r="B116" s="38"/>
      <c r="C116" s="39"/>
      <c r="D116" s="39"/>
      <c r="E116" s="71" t="str">
        <f>E11</f>
        <v>088-3-A7 - SO 03-A7 Výsadba rostlin rovina</v>
      </c>
      <c r="F116" s="39"/>
      <c r="G116" s="39"/>
      <c r="H116" s="39"/>
      <c r="I116" s="147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47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F14</f>
        <v>parc.č. 384/38, k.ú. NJ-DHP</v>
      </c>
      <c r="G118" s="39"/>
      <c r="H118" s="39"/>
      <c r="I118" s="149" t="s">
        <v>22</v>
      </c>
      <c r="J118" s="74" t="str">
        <f>IF(J14="","",J14)</f>
        <v>16. 4. 2020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47"/>
      <c r="J119" s="39"/>
      <c r="K119" s="39"/>
      <c r="L119" s="43"/>
    </row>
    <row r="120" spans="2:12" s="1" customFormat="1" ht="55.2" customHeight="1">
      <c r="B120" s="38"/>
      <c r="C120" s="32" t="s">
        <v>24</v>
      </c>
      <c r="D120" s="39"/>
      <c r="E120" s="39"/>
      <c r="F120" s="27" t="str">
        <f>E17</f>
        <v>Město Nový Jičín, Masarykovo nám.1</v>
      </c>
      <c r="G120" s="39"/>
      <c r="H120" s="39"/>
      <c r="I120" s="149" t="s">
        <v>32</v>
      </c>
      <c r="J120" s="36" t="str">
        <f>E23</f>
        <v>Ing.Olga Kubálková, Skalky 1108/6, 741 01, Nový Ji</v>
      </c>
      <c r="K120" s="39"/>
      <c r="L120" s="43"/>
    </row>
    <row r="121" spans="2:12" s="1" customFormat="1" ht="15.6" customHeight="1">
      <c r="B121" s="38"/>
      <c r="C121" s="32" t="s">
        <v>30</v>
      </c>
      <c r="D121" s="39"/>
      <c r="E121" s="39"/>
      <c r="F121" s="27" t="str">
        <f>IF(E20="","",E20)</f>
        <v>Vyplň údaj</v>
      </c>
      <c r="G121" s="39"/>
      <c r="H121" s="39"/>
      <c r="I121" s="149" t="s">
        <v>38</v>
      </c>
      <c r="J121" s="36" t="str">
        <f>E26</f>
        <v>M.Procházková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47"/>
      <c r="J122" s="39"/>
      <c r="K122" s="39"/>
      <c r="L122" s="43"/>
    </row>
    <row r="123" spans="2:20" s="9" customFormat="1" ht="29.25" customHeight="1">
      <c r="B123" s="196"/>
      <c r="C123" s="197" t="s">
        <v>133</v>
      </c>
      <c r="D123" s="198" t="s">
        <v>68</v>
      </c>
      <c r="E123" s="198" t="s">
        <v>64</v>
      </c>
      <c r="F123" s="198" t="s">
        <v>65</v>
      </c>
      <c r="G123" s="198" t="s">
        <v>134</v>
      </c>
      <c r="H123" s="198" t="s">
        <v>135</v>
      </c>
      <c r="I123" s="199" t="s">
        <v>136</v>
      </c>
      <c r="J123" s="200" t="s">
        <v>128</v>
      </c>
      <c r="K123" s="201" t="s">
        <v>137</v>
      </c>
      <c r="L123" s="202"/>
      <c r="M123" s="95" t="s">
        <v>1</v>
      </c>
      <c r="N123" s="96" t="s">
        <v>47</v>
      </c>
      <c r="O123" s="96" t="s">
        <v>138</v>
      </c>
      <c r="P123" s="96" t="s">
        <v>139</v>
      </c>
      <c r="Q123" s="96" t="s">
        <v>140</v>
      </c>
      <c r="R123" s="96" t="s">
        <v>141</v>
      </c>
      <c r="S123" s="96" t="s">
        <v>142</v>
      </c>
      <c r="T123" s="97" t="s">
        <v>143</v>
      </c>
    </row>
    <row r="124" spans="2:63" s="1" customFormat="1" ht="22.8" customHeight="1">
      <c r="B124" s="38"/>
      <c r="C124" s="102" t="s">
        <v>144</v>
      </c>
      <c r="D124" s="39"/>
      <c r="E124" s="39"/>
      <c r="F124" s="39"/>
      <c r="G124" s="39"/>
      <c r="H124" s="39"/>
      <c r="I124" s="147"/>
      <c r="J124" s="203">
        <f>BK124</f>
        <v>0</v>
      </c>
      <c r="K124" s="39"/>
      <c r="L124" s="43"/>
      <c r="M124" s="98"/>
      <c r="N124" s="99"/>
      <c r="O124" s="99"/>
      <c r="P124" s="204">
        <f>P125</f>
        <v>0</v>
      </c>
      <c r="Q124" s="99"/>
      <c r="R124" s="204">
        <f>R125</f>
        <v>0.8409099999999999</v>
      </c>
      <c r="S124" s="99"/>
      <c r="T124" s="205">
        <f>T125</f>
        <v>0</v>
      </c>
      <c r="AT124" s="17" t="s">
        <v>82</v>
      </c>
      <c r="AU124" s="17" t="s">
        <v>130</v>
      </c>
      <c r="BK124" s="206">
        <f>BK125</f>
        <v>0</v>
      </c>
    </row>
    <row r="125" spans="2:63" s="10" customFormat="1" ht="25.9" customHeight="1">
      <c r="B125" s="207"/>
      <c r="C125" s="208"/>
      <c r="D125" s="209" t="s">
        <v>82</v>
      </c>
      <c r="E125" s="210" t="s">
        <v>145</v>
      </c>
      <c r="F125" s="210" t="s">
        <v>146</v>
      </c>
      <c r="G125" s="208"/>
      <c r="H125" s="208"/>
      <c r="I125" s="211"/>
      <c r="J125" s="212">
        <f>BK125</f>
        <v>0</v>
      </c>
      <c r="K125" s="208"/>
      <c r="L125" s="213"/>
      <c r="M125" s="231"/>
      <c r="N125" s="232"/>
      <c r="O125" s="232"/>
      <c r="P125" s="233">
        <f>P126</f>
        <v>0</v>
      </c>
      <c r="Q125" s="232"/>
      <c r="R125" s="233">
        <f>R126</f>
        <v>0.8409099999999999</v>
      </c>
      <c r="S125" s="232"/>
      <c r="T125" s="234">
        <f>T126</f>
        <v>0</v>
      </c>
      <c r="AR125" s="218" t="s">
        <v>37</v>
      </c>
      <c r="AT125" s="219" t="s">
        <v>82</v>
      </c>
      <c r="AU125" s="219" t="s">
        <v>83</v>
      </c>
      <c r="AY125" s="218" t="s">
        <v>147</v>
      </c>
      <c r="BK125" s="220">
        <f>BK126</f>
        <v>0</v>
      </c>
    </row>
    <row r="126" spans="2:63" s="10" customFormat="1" ht="22.8" customHeight="1">
      <c r="B126" s="207"/>
      <c r="C126" s="208"/>
      <c r="D126" s="209" t="s">
        <v>82</v>
      </c>
      <c r="E126" s="235" t="s">
        <v>37</v>
      </c>
      <c r="F126" s="235" t="s">
        <v>262</v>
      </c>
      <c r="G126" s="208"/>
      <c r="H126" s="208"/>
      <c r="I126" s="211"/>
      <c r="J126" s="236">
        <f>BK126</f>
        <v>0</v>
      </c>
      <c r="K126" s="208"/>
      <c r="L126" s="213"/>
      <c r="M126" s="231"/>
      <c r="N126" s="232"/>
      <c r="O126" s="232"/>
      <c r="P126" s="233">
        <f>P127+P129</f>
        <v>0</v>
      </c>
      <c r="Q126" s="232"/>
      <c r="R126" s="233">
        <f>R127+R129</f>
        <v>0.8409099999999999</v>
      </c>
      <c r="S126" s="232"/>
      <c r="T126" s="234">
        <f>T127+T129</f>
        <v>0</v>
      </c>
      <c r="AR126" s="218" t="s">
        <v>37</v>
      </c>
      <c r="AT126" s="219" t="s">
        <v>82</v>
      </c>
      <c r="AU126" s="219" t="s">
        <v>37</v>
      </c>
      <c r="AY126" s="218" t="s">
        <v>147</v>
      </c>
      <c r="BK126" s="220">
        <f>BK127+BK129</f>
        <v>0</v>
      </c>
    </row>
    <row r="127" spans="2:63" s="10" customFormat="1" ht="20.85" customHeight="1">
      <c r="B127" s="207"/>
      <c r="C127" s="208"/>
      <c r="D127" s="209" t="s">
        <v>82</v>
      </c>
      <c r="E127" s="235" t="s">
        <v>368</v>
      </c>
      <c r="F127" s="235" t="s">
        <v>1850</v>
      </c>
      <c r="G127" s="208"/>
      <c r="H127" s="208"/>
      <c r="I127" s="211"/>
      <c r="J127" s="236">
        <f>BK127</f>
        <v>0</v>
      </c>
      <c r="K127" s="208"/>
      <c r="L127" s="213"/>
      <c r="M127" s="231"/>
      <c r="N127" s="232"/>
      <c r="O127" s="232"/>
      <c r="P127" s="233">
        <f>P128</f>
        <v>0</v>
      </c>
      <c r="Q127" s="232"/>
      <c r="R127" s="233">
        <f>R128</f>
        <v>0</v>
      </c>
      <c r="S127" s="232"/>
      <c r="T127" s="234">
        <f>T128</f>
        <v>0</v>
      </c>
      <c r="AR127" s="218" t="s">
        <v>37</v>
      </c>
      <c r="AT127" s="219" t="s">
        <v>82</v>
      </c>
      <c r="AU127" s="219" t="s">
        <v>92</v>
      </c>
      <c r="AY127" s="218" t="s">
        <v>147</v>
      </c>
      <c r="BK127" s="220">
        <f>BK128</f>
        <v>0</v>
      </c>
    </row>
    <row r="128" spans="2:65" s="1" customFormat="1" ht="21.6" customHeight="1">
      <c r="B128" s="38"/>
      <c r="C128" s="237" t="s">
        <v>37</v>
      </c>
      <c r="D128" s="237" t="s">
        <v>263</v>
      </c>
      <c r="E128" s="238" t="s">
        <v>375</v>
      </c>
      <c r="F128" s="239" t="s">
        <v>1851</v>
      </c>
      <c r="G128" s="240" t="s">
        <v>377</v>
      </c>
      <c r="H128" s="241">
        <v>1.298</v>
      </c>
      <c r="I128" s="242"/>
      <c r="J128" s="243">
        <f>ROUND(I128*H128,1)</f>
        <v>0</v>
      </c>
      <c r="K128" s="239" t="s">
        <v>1</v>
      </c>
      <c r="L128" s="43"/>
      <c r="M128" s="244" t="s">
        <v>1</v>
      </c>
      <c r="N128" s="245" t="s">
        <v>48</v>
      </c>
      <c r="O128" s="86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48" t="s">
        <v>268</v>
      </c>
      <c r="AT128" s="248" t="s">
        <v>263</v>
      </c>
      <c r="AU128" s="248" t="s">
        <v>278</v>
      </c>
      <c r="AY128" s="17" t="s">
        <v>147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37</v>
      </c>
      <c r="BK128" s="249">
        <f>ROUND(I128*H128,1)</f>
        <v>0</v>
      </c>
      <c r="BL128" s="17" t="s">
        <v>268</v>
      </c>
      <c r="BM128" s="248" t="s">
        <v>92</v>
      </c>
    </row>
    <row r="129" spans="2:63" s="10" customFormat="1" ht="20.85" customHeight="1">
      <c r="B129" s="207"/>
      <c r="C129" s="208"/>
      <c r="D129" s="209" t="s">
        <v>82</v>
      </c>
      <c r="E129" s="235" t="s">
        <v>374</v>
      </c>
      <c r="F129" s="235" t="s">
        <v>1852</v>
      </c>
      <c r="G129" s="208"/>
      <c r="H129" s="208"/>
      <c r="I129" s="211"/>
      <c r="J129" s="236">
        <f>BK129</f>
        <v>0</v>
      </c>
      <c r="K129" s="208"/>
      <c r="L129" s="213"/>
      <c r="M129" s="231"/>
      <c r="N129" s="232"/>
      <c r="O129" s="232"/>
      <c r="P129" s="233">
        <f>SUM(P130:P147)</f>
        <v>0</v>
      </c>
      <c r="Q129" s="232"/>
      <c r="R129" s="233">
        <f>SUM(R130:R147)</f>
        <v>0.8409099999999999</v>
      </c>
      <c r="S129" s="232"/>
      <c r="T129" s="234">
        <f>SUM(T130:T147)</f>
        <v>0</v>
      </c>
      <c r="AR129" s="218" t="s">
        <v>37</v>
      </c>
      <c r="AT129" s="219" t="s">
        <v>82</v>
      </c>
      <c r="AU129" s="219" t="s">
        <v>92</v>
      </c>
      <c r="AY129" s="218" t="s">
        <v>147</v>
      </c>
      <c r="BK129" s="220">
        <f>SUM(BK130:BK147)</f>
        <v>0</v>
      </c>
    </row>
    <row r="130" spans="2:65" s="1" customFormat="1" ht="32.4" customHeight="1">
      <c r="B130" s="38"/>
      <c r="C130" s="237" t="s">
        <v>92</v>
      </c>
      <c r="D130" s="237" t="s">
        <v>263</v>
      </c>
      <c r="E130" s="238" t="s">
        <v>1853</v>
      </c>
      <c r="F130" s="239" t="s">
        <v>1854</v>
      </c>
      <c r="G130" s="240" t="s">
        <v>516</v>
      </c>
      <c r="H130" s="241">
        <v>64</v>
      </c>
      <c r="I130" s="242"/>
      <c r="J130" s="243">
        <f>ROUND(I130*H130,1)</f>
        <v>0</v>
      </c>
      <c r="K130" s="239" t="s">
        <v>1</v>
      </c>
      <c r="L130" s="43"/>
      <c r="M130" s="244" t="s">
        <v>1</v>
      </c>
      <c r="N130" s="245" t="s">
        <v>48</v>
      </c>
      <c r="O130" s="86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AR130" s="248" t="s">
        <v>268</v>
      </c>
      <c r="AT130" s="248" t="s">
        <v>263</v>
      </c>
      <c r="AU130" s="248" t="s">
        <v>278</v>
      </c>
      <c r="AY130" s="17" t="s">
        <v>147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37</v>
      </c>
      <c r="BK130" s="249">
        <f>ROUND(I130*H130,1)</f>
        <v>0</v>
      </c>
      <c r="BL130" s="17" t="s">
        <v>268</v>
      </c>
      <c r="BM130" s="248" t="s">
        <v>268</v>
      </c>
    </row>
    <row r="131" spans="2:65" s="1" customFormat="1" ht="14.4" customHeight="1">
      <c r="B131" s="38"/>
      <c r="C131" s="294" t="s">
        <v>278</v>
      </c>
      <c r="D131" s="294" t="s">
        <v>473</v>
      </c>
      <c r="E131" s="295" t="s">
        <v>1855</v>
      </c>
      <c r="F131" s="296" t="s">
        <v>1856</v>
      </c>
      <c r="G131" s="297" t="s">
        <v>300</v>
      </c>
      <c r="H131" s="298">
        <v>1.171</v>
      </c>
      <c r="I131" s="299"/>
      <c r="J131" s="300">
        <f>ROUND(I131*H131,1)</f>
        <v>0</v>
      </c>
      <c r="K131" s="296" t="s">
        <v>1</v>
      </c>
      <c r="L131" s="301"/>
      <c r="M131" s="302" t="s">
        <v>1</v>
      </c>
      <c r="N131" s="303" t="s">
        <v>48</v>
      </c>
      <c r="O131" s="86"/>
      <c r="P131" s="246">
        <f>O131*H131</f>
        <v>0</v>
      </c>
      <c r="Q131" s="246">
        <v>0.21</v>
      </c>
      <c r="R131" s="246">
        <f>Q131*H131</f>
        <v>0.24591</v>
      </c>
      <c r="S131" s="246">
        <v>0</v>
      </c>
      <c r="T131" s="247">
        <f>S131*H131</f>
        <v>0</v>
      </c>
      <c r="AR131" s="248" t="s">
        <v>303</v>
      </c>
      <c r="AT131" s="248" t="s">
        <v>473</v>
      </c>
      <c r="AU131" s="248" t="s">
        <v>278</v>
      </c>
      <c r="AY131" s="17" t="s">
        <v>147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37</v>
      </c>
      <c r="BK131" s="249">
        <f>ROUND(I131*H131,1)</f>
        <v>0</v>
      </c>
      <c r="BL131" s="17" t="s">
        <v>268</v>
      </c>
      <c r="BM131" s="248" t="s">
        <v>292</v>
      </c>
    </row>
    <row r="132" spans="2:65" s="1" customFormat="1" ht="21.6" customHeight="1">
      <c r="B132" s="38"/>
      <c r="C132" s="237" t="s">
        <v>268</v>
      </c>
      <c r="D132" s="237" t="s">
        <v>263</v>
      </c>
      <c r="E132" s="238" t="s">
        <v>1857</v>
      </c>
      <c r="F132" s="239" t="s">
        <v>1858</v>
      </c>
      <c r="G132" s="240" t="s">
        <v>516</v>
      </c>
      <c r="H132" s="241">
        <v>64</v>
      </c>
      <c r="I132" s="242"/>
      <c r="J132" s="243">
        <f>ROUND(I132*H132,1)</f>
        <v>0</v>
      </c>
      <c r="K132" s="239" t="s">
        <v>1</v>
      </c>
      <c r="L132" s="43"/>
      <c r="M132" s="244" t="s">
        <v>1</v>
      </c>
      <c r="N132" s="245" t="s">
        <v>48</v>
      </c>
      <c r="O132" s="86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AR132" s="248" t="s">
        <v>268</v>
      </c>
      <c r="AT132" s="248" t="s">
        <v>263</v>
      </c>
      <c r="AU132" s="248" t="s">
        <v>278</v>
      </c>
      <c r="AY132" s="17" t="s">
        <v>147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37</v>
      </c>
      <c r="BK132" s="249">
        <f>ROUND(I132*H132,1)</f>
        <v>0</v>
      </c>
      <c r="BL132" s="17" t="s">
        <v>268</v>
      </c>
      <c r="BM132" s="248" t="s">
        <v>303</v>
      </c>
    </row>
    <row r="133" spans="2:65" s="1" customFormat="1" ht="32.4" customHeight="1">
      <c r="B133" s="38"/>
      <c r="C133" s="237" t="s">
        <v>287</v>
      </c>
      <c r="D133" s="237" t="s">
        <v>263</v>
      </c>
      <c r="E133" s="238" t="s">
        <v>1859</v>
      </c>
      <c r="F133" s="239" t="s">
        <v>1860</v>
      </c>
      <c r="G133" s="240" t="s">
        <v>516</v>
      </c>
      <c r="H133" s="241">
        <v>64</v>
      </c>
      <c r="I133" s="242"/>
      <c r="J133" s="243">
        <f>ROUND(I133*H133,1)</f>
        <v>0</v>
      </c>
      <c r="K133" s="239" t="s">
        <v>1</v>
      </c>
      <c r="L133" s="43"/>
      <c r="M133" s="244" t="s">
        <v>1</v>
      </c>
      <c r="N133" s="245" t="s">
        <v>48</v>
      </c>
      <c r="O133" s="86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AR133" s="248" t="s">
        <v>268</v>
      </c>
      <c r="AT133" s="248" t="s">
        <v>263</v>
      </c>
      <c r="AU133" s="248" t="s">
        <v>278</v>
      </c>
      <c r="AY133" s="17" t="s">
        <v>147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37</v>
      </c>
      <c r="BK133" s="249">
        <f>ROUND(I133*H133,1)</f>
        <v>0</v>
      </c>
      <c r="BL133" s="17" t="s">
        <v>268</v>
      </c>
      <c r="BM133" s="248" t="s">
        <v>325</v>
      </c>
    </row>
    <row r="134" spans="2:65" s="1" customFormat="1" ht="14.4" customHeight="1">
      <c r="B134" s="38"/>
      <c r="C134" s="294" t="s">
        <v>292</v>
      </c>
      <c r="D134" s="294" t="s">
        <v>473</v>
      </c>
      <c r="E134" s="295" t="s">
        <v>1861</v>
      </c>
      <c r="F134" s="296" t="s">
        <v>1862</v>
      </c>
      <c r="G134" s="297" t="s">
        <v>516</v>
      </c>
      <c r="H134" s="298">
        <v>3</v>
      </c>
      <c r="I134" s="299"/>
      <c r="J134" s="300">
        <f>ROUND(I134*H134,1)</f>
        <v>0</v>
      </c>
      <c r="K134" s="296" t="s">
        <v>1</v>
      </c>
      <c r="L134" s="301"/>
      <c r="M134" s="302" t="s">
        <v>1</v>
      </c>
      <c r="N134" s="303" t="s">
        <v>48</v>
      </c>
      <c r="O134" s="86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AR134" s="248" t="s">
        <v>303</v>
      </c>
      <c r="AT134" s="248" t="s">
        <v>473</v>
      </c>
      <c r="AU134" s="248" t="s">
        <v>278</v>
      </c>
      <c r="AY134" s="17" t="s">
        <v>147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37</v>
      </c>
      <c r="BK134" s="249">
        <f>ROUND(I134*H134,1)</f>
        <v>0</v>
      </c>
      <c r="BL134" s="17" t="s">
        <v>268</v>
      </c>
      <c r="BM134" s="248" t="s">
        <v>340</v>
      </c>
    </row>
    <row r="135" spans="2:65" s="1" customFormat="1" ht="14.4" customHeight="1">
      <c r="B135" s="38"/>
      <c r="C135" s="294" t="s">
        <v>297</v>
      </c>
      <c r="D135" s="294" t="s">
        <v>473</v>
      </c>
      <c r="E135" s="295" t="s">
        <v>1863</v>
      </c>
      <c r="F135" s="296" t="s">
        <v>1864</v>
      </c>
      <c r="G135" s="297" t="s">
        <v>516</v>
      </c>
      <c r="H135" s="298">
        <v>3</v>
      </c>
      <c r="I135" s="299"/>
      <c r="J135" s="300">
        <f>ROUND(I135*H135,1)</f>
        <v>0</v>
      </c>
      <c r="K135" s="296" t="s">
        <v>1</v>
      </c>
      <c r="L135" s="301"/>
      <c r="M135" s="302" t="s">
        <v>1</v>
      </c>
      <c r="N135" s="303" t="s">
        <v>48</v>
      </c>
      <c r="O135" s="86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AR135" s="248" t="s">
        <v>303</v>
      </c>
      <c r="AT135" s="248" t="s">
        <v>473</v>
      </c>
      <c r="AU135" s="248" t="s">
        <v>278</v>
      </c>
      <c r="AY135" s="17" t="s">
        <v>147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37</v>
      </c>
      <c r="BK135" s="249">
        <f>ROUND(I135*H135,1)</f>
        <v>0</v>
      </c>
      <c r="BL135" s="17" t="s">
        <v>268</v>
      </c>
      <c r="BM135" s="248" t="s">
        <v>352</v>
      </c>
    </row>
    <row r="136" spans="2:65" s="1" customFormat="1" ht="14.4" customHeight="1">
      <c r="B136" s="38"/>
      <c r="C136" s="294" t="s">
        <v>303</v>
      </c>
      <c r="D136" s="294" t="s">
        <v>473</v>
      </c>
      <c r="E136" s="295" t="s">
        <v>1865</v>
      </c>
      <c r="F136" s="296" t="s">
        <v>1866</v>
      </c>
      <c r="G136" s="297" t="s">
        <v>516</v>
      </c>
      <c r="H136" s="298">
        <v>1</v>
      </c>
      <c r="I136" s="299"/>
      <c r="J136" s="300">
        <f>ROUND(I136*H136,1)</f>
        <v>0</v>
      </c>
      <c r="K136" s="296" t="s">
        <v>1</v>
      </c>
      <c r="L136" s="301"/>
      <c r="M136" s="302" t="s">
        <v>1</v>
      </c>
      <c r="N136" s="303" t="s">
        <v>48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303</v>
      </c>
      <c r="AT136" s="248" t="s">
        <v>473</v>
      </c>
      <c r="AU136" s="248" t="s">
        <v>278</v>
      </c>
      <c r="AY136" s="17" t="s">
        <v>147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37</v>
      </c>
      <c r="BK136" s="249">
        <f>ROUND(I136*H136,1)</f>
        <v>0</v>
      </c>
      <c r="BL136" s="17" t="s">
        <v>268</v>
      </c>
      <c r="BM136" s="248" t="s">
        <v>363</v>
      </c>
    </row>
    <row r="137" spans="2:65" s="1" customFormat="1" ht="14.4" customHeight="1">
      <c r="B137" s="38"/>
      <c r="C137" s="294" t="s">
        <v>211</v>
      </c>
      <c r="D137" s="294" t="s">
        <v>473</v>
      </c>
      <c r="E137" s="295" t="s">
        <v>1867</v>
      </c>
      <c r="F137" s="296" t="s">
        <v>1868</v>
      </c>
      <c r="G137" s="297" t="s">
        <v>516</v>
      </c>
      <c r="H137" s="298">
        <v>3</v>
      </c>
      <c r="I137" s="299"/>
      <c r="J137" s="300">
        <f>ROUND(I137*H137,1)</f>
        <v>0</v>
      </c>
      <c r="K137" s="296" t="s">
        <v>1</v>
      </c>
      <c r="L137" s="301"/>
      <c r="M137" s="302" t="s">
        <v>1</v>
      </c>
      <c r="N137" s="303" t="s">
        <v>48</v>
      </c>
      <c r="O137" s="86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AR137" s="248" t="s">
        <v>303</v>
      </c>
      <c r="AT137" s="248" t="s">
        <v>473</v>
      </c>
      <c r="AU137" s="248" t="s">
        <v>278</v>
      </c>
      <c r="AY137" s="17" t="s">
        <v>147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37</v>
      </c>
      <c r="BK137" s="249">
        <f>ROUND(I137*H137,1)</f>
        <v>0</v>
      </c>
      <c r="BL137" s="17" t="s">
        <v>268</v>
      </c>
      <c r="BM137" s="248" t="s">
        <v>374</v>
      </c>
    </row>
    <row r="138" spans="2:65" s="1" customFormat="1" ht="14.4" customHeight="1">
      <c r="B138" s="38"/>
      <c r="C138" s="294" t="s">
        <v>325</v>
      </c>
      <c r="D138" s="294" t="s">
        <v>473</v>
      </c>
      <c r="E138" s="295" t="s">
        <v>1869</v>
      </c>
      <c r="F138" s="296" t="s">
        <v>1870</v>
      </c>
      <c r="G138" s="297" t="s">
        <v>516</v>
      </c>
      <c r="H138" s="298">
        <v>1</v>
      </c>
      <c r="I138" s="299"/>
      <c r="J138" s="300">
        <f>ROUND(I138*H138,1)</f>
        <v>0</v>
      </c>
      <c r="K138" s="296" t="s">
        <v>1</v>
      </c>
      <c r="L138" s="301"/>
      <c r="M138" s="302" t="s">
        <v>1</v>
      </c>
      <c r="N138" s="303" t="s">
        <v>48</v>
      </c>
      <c r="O138" s="86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48" t="s">
        <v>303</v>
      </c>
      <c r="AT138" s="248" t="s">
        <v>473</v>
      </c>
      <c r="AU138" s="248" t="s">
        <v>278</v>
      </c>
      <c r="AY138" s="17" t="s">
        <v>147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37</v>
      </c>
      <c r="BK138" s="249">
        <f>ROUND(I138*H138,1)</f>
        <v>0</v>
      </c>
      <c r="BL138" s="17" t="s">
        <v>268</v>
      </c>
      <c r="BM138" s="248" t="s">
        <v>397</v>
      </c>
    </row>
    <row r="139" spans="2:65" s="1" customFormat="1" ht="21.6" customHeight="1">
      <c r="B139" s="38"/>
      <c r="C139" s="294" t="s">
        <v>336</v>
      </c>
      <c r="D139" s="294" t="s">
        <v>473</v>
      </c>
      <c r="E139" s="295" t="s">
        <v>1871</v>
      </c>
      <c r="F139" s="296" t="s">
        <v>1872</v>
      </c>
      <c r="G139" s="297" t="s">
        <v>516</v>
      </c>
      <c r="H139" s="298">
        <v>3</v>
      </c>
      <c r="I139" s="299"/>
      <c r="J139" s="300">
        <f>ROUND(I139*H139,1)</f>
        <v>0</v>
      </c>
      <c r="K139" s="296" t="s">
        <v>1</v>
      </c>
      <c r="L139" s="301"/>
      <c r="M139" s="302" t="s">
        <v>1</v>
      </c>
      <c r="N139" s="303" t="s">
        <v>48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303</v>
      </c>
      <c r="AT139" s="248" t="s">
        <v>473</v>
      </c>
      <c r="AU139" s="248" t="s">
        <v>278</v>
      </c>
      <c r="AY139" s="17" t="s">
        <v>147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37</v>
      </c>
      <c r="BK139" s="249">
        <f>ROUND(I139*H139,1)</f>
        <v>0</v>
      </c>
      <c r="BL139" s="17" t="s">
        <v>268</v>
      </c>
      <c r="BM139" s="248" t="s">
        <v>405</v>
      </c>
    </row>
    <row r="140" spans="2:65" s="1" customFormat="1" ht="14.4" customHeight="1">
      <c r="B140" s="38"/>
      <c r="C140" s="294" t="s">
        <v>340</v>
      </c>
      <c r="D140" s="294" t="s">
        <v>473</v>
      </c>
      <c r="E140" s="295" t="s">
        <v>1873</v>
      </c>
      <c r="F140" s="296" t="s">
        <v>1874</v>
      </c>
      <c r="G140" s="297" t="s">
        <v>516</v>
      </c>
      <c r="H140" s="298">
        <v>5</v>
      </c>
      <c r="I140" s="299"/>
      <c r="J140" s="300">
        <f>ROUND(I140*H140,1)</f>
        <v>0</v>
      </c>
      <c r="K140" s="296" t="s">
        <v>1</v>
      </c>
      <c r="L140" s="301"/>
      <c r="M140" s="302" t="s">
        <v>1</v>
      </c>
      <c r="N140" s="303" t="s">
        <v>48</v>
      </c>
      <c r="O140" s="86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AR140" s="248" t="s">
        <v>303</v>
      </c>
      <c r="AT140" s="248" t="s">
        <v>473</v>
      </c>
      <c r="AU140" s="248" t="s">
        <v>278</v>
      </c>
      <c r="AY140" s="17" t="s">
        <v>147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37</v>
      </c>
      <c r="BK140" s="249">
        <f>ROUND(I140*H140,1)</f>
        <v>0</v>
      </c>
      <c r="BL140" s="17" t="s">
        <v>268</v>
      </c>
      <c r="BM140" s="248" t="s">
        <v>418</v>
      </c>
    </row>
    <row r="141" spans="2:65" s="1" customFormat="1" ht="14.4" customHeight="1">
      <c r="B141" s="38"/>
      <c r="C141" s="294" t="s">
        <v>348</v>
      </c>
      <c r="D141" s="294" t="s">
        <v>473</v>
      </c>
      <c r="E141" s="295" t="s">
        <v>1875</v>
      </c>
      <c r="F141" s="296" t="s">
        <v>1876</v>
      </c>
      <c r="G141" s="297" t="s">
        <v>516</v>
      </c>
      <c r="H141" s="298">
        <v>2</v>
      </c>
      <c r="I141" s="299"/>
      <c r="J141" s="300">
        <f>ROUND(I141*H141,1)</f>
        <v>0</v>
      </c>
      <c r="K141" s="296" t="s">
        <v>1</v>
      </c>
      <c r="L141" s="301"/>
      <c r="M141" s="302" t="s">
        <v>1</v>
      </c>
      <c r="N141" s="303" t="s">
        <v>48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303</v>
      </c>
      <c r="AT141" s="248" t="s">
        <v>473</v>
      </c>
      <c r="AU141" s="248" t="s">
        <v>278</v>
      </c>
      <c r="AY141" s="17" t="s">
        <v>147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37</v>
      </c>
      <c r="BK141" s="249">
        <f>ROUND(I141*H141,1)</f>
        <v>0</v>
      </c>
      <c r="BL141" s="17" t="s">
        <v>268</v>
      </c>
      <c r="BM141" s="248" t="s">
        <v>436</v>
      </c>
    </row>
    <row r="142" spans="2:65" s="1" customFormat="1" ht="14.4" customHeight="1">
      <c r="B142" s="38"/>
      <c r="C142" s="294" t="s">
        <v>352</v>
      </c>
      <c r="D142" s="294" t="s">
        <v>473</v>
      </c>
      <c r="E142" s="295" t="s">
        <v>1877</v>
      </c>
      <c r="F142" s="296" t="s">
        <v>1878</v>
      </c>
      <c r="G142" s="297" t="s">
        <v>516</v>
      </c>
      <c r="H142" s="298">
        <v>3</v>
      </c>
      <c r="I142" s="299"/>
      <c r="J142" s="300">
        <f>ROUND(I142*H142,1)</f>
        <v>0</v>
      </c>
      <c r="K142" s="296" t="s">
        <v>1</v>
      </c>
      <c r="L142" s="301"/>
      <c r="M142" s="302" t="s">
        <v>1</v>
      </c>
      <c r="N142" s="303" t="s">
        <v>48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303</v>
      </c>
      <c r="AT142" s="248" t="s">
        <v>473</v>
      </c>
      <c r="AU142" s="248" t="s">
        <v>278</v>
      </c>
      <c r="AY142" s="17" t="s">
        <v>147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37</v>
      </c>
      <c r="BK142" s="249">
        <f>ROUND(I142*H142,1)</f>
        <v>0</v>
      </c>
      <c r="BL142" s="17" t="s">
        <v>268</v>
      </c>
      <c r="BM142" s="248" t="s">
        <v>446</v>
      </c>
    </row>
    <row r="143" spans="2:65" s="1" customFormat="1" ht="21.6" customHeight="1">
      <c r="B143" s="38"/>
      <c r="C143" s="294" t="s">
        <v>8</v>
      </c>
      <c r="D143" s="294" t="s">
        <v>473</v>
      </c>
      <c r="E143" s="295" t="s">
        <v>1879</v>
      </c>
      <c r="F143" s="296" t="s">
        <v>1880</v>
      </c>
      <c r="G143" s="297" t="s">
        <v>516</v>
      </c>
      <c r="H143" s="298">
        <v>40</v>
      </c>
      <c r="I143" s="299"/>
      <c r="J143" s="300">
        <f>ROUND(I143*H143,1)</f>
        <v>0</v>
      </c>
      <c r="K143" s="296" t="s">
        <v>1</v>
      </c>
      <c r="L143" s="301"/>
      <c r="M143" s="302" t="s">
        <v>1</v>
      </c>
      <c r="N143" s="303" t="s">
        <v>48</v>
      </c>
      <c r="O143" s="86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AR143" s="248" t="s">
        <v>303</v>
      </c>
      <c r="AT143" s="248" t="s">
        <v>473</v>
      </c>
      <c r="AU143" s="248" t="s">
        <v>278</v>
      </c>
      <c r="AY143" s="17" t="s">
        <v>147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37</v>
      </c>
      <c r="BK143" s="249">
        <f>ROUND(I143*H143,1)</f>
        <v>0</v>
      </c>
      <c r="BL143" s="17" t="s">
        <v>268</v>
      </c>
      <c r="BM143" s="248" t="s">
        <v>460</v>
      </c>
    </row>
    <row r="144" spans="2:65" s="1" customFormat="1" ht="21.6" customHeight="1">
      <c r="B144" s="38"/>
      <c r="C144" s="237" t="s">
        <v>363</v>
      </c>
      <c r="D144" s="237" t="s">
        <v>263</v>
      </c>
      <c r="E144" s="238" t="s">
        <v>1881</v>
      </c>
      <c r="F144" s="239" t="s">
        <v>1882</v>
      </c>
      <c r="G144" s="240" t="s">
        <v>377</v>
      </c>
      <c r="H144" s="241">
        <v>0.005</v>
      </c>
      <c r="I144" s="242"/>
      <c r="J144" s="243">
        <f>ROUND(I144*H144,1)</f>
        <v>0</v>
      </c>
      <c r="K144" s="239" t="s">
        <v>1</v>
      </c>
      <c r="L144" s="43"/>
      <c r="M144" s="244" t="s">
        <v>1</v>
      </c>
      <c r="N144" s="245" t="s">
        <v>48</v>
      </c>
      <c r="O144" s="86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48" t="s">
        <v>268</v>
      </c>
      <c r="AT144" s="248" t="s">
        <v>263</v>
      </c>
      <c r="AU144" s="248" t="s">
        <v>278</v>
      </c>
      <c r="AY144" s="17" t="s">
        <v>147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37</v>
      </c>
      <c r="BK144" s="249">
        <f>ROUND(I144*H144,1)</f>
        <v>0</v>
      </c>
      <c r="BL144" s="17" t="s">
        <v>268</v>
      </c>
      <c r="BM144" s="248" t="s">
        <v>472</v>
      </c>
    </row>
    <row r="145" spans="2:65" s="1" customFormat="1" ht="14.4" customHeight="1">
      <c r="B145" s="38"/>
      <c r="C145" s="294" t="s">
        <v>368</v>
      </c>
      <c r="D145" s="294" t="s">
        <v>473</v>
      </c>
      <c r="E145" s="295" t="s">
        <v>1836</v>
      </c>
      <c r="F145" s="296" t="s">
        <v>1837</v>
      </c>
      <c r="G145" s="297" t="s">
        <v>1405</v>
      </c>
      <c r="H145" s="298">
        <v>4.94</v>
      </c>
      <c r="I145" s="299"/>
      <c r="J145" s="300">
        <f>ROUND(I145*H145,1)</f>
        <v>0</v>
      </c>
      <c r="K145" s="296" t="s">
        <v>1</v>
      </c>
      <c r="L145" s="301"/>
      <c r="M145" s="302" t="s">
        <v>1</v>
      </c>
      <c r="N145" s="303" t="s">
        <v>48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8" t="s">
        <v>303</v>
      </c>
      <c r="AT145" s="248" t="s">
        <v>473</v>
      </c>
      <c r="AU145" s="248" t="s">
        <v>278</v>
      </c>
      <c r="AY145" s="17" t="s">
        <v>147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37</v>
      </c>
      <c r="BK145" s="249">
        <f>ROUND(I145*H145,1)</f>
        <v>0</v>
      </c>
      <c r="BL145" s="17" t="s">
        <v>268</v>
      </c>
      <c r="BM145" s="248" t="s">
        <v>493</v>
      </c>
    </row>
    <row r="146" spans="2:65" s="1" customFormat="1" ht="14.4" customHeight="1">
      <c r="B146" s="38"/>
      <c r="C146" s="237" t="s">
        <v>374</v>
      </c>
      <c r="D146" s="237" t="s">
        <v>263</v>
      </c>
      <c r="E146" s="238" t="s">
        <v>1838</v>
      </c>
      <c r="F146" s="239" t="s">
        <v>1839</v>
      </c>
      <c r="G146" s="240" t="s">
        <v>300</v>
      </c>
      <c r="H146" s="241">
        <v>0.595</v>
      </c>
      <c r="I146" s="242"/>
      <c r="J146" s="243">
        <f>ROUND(I146*H146,1)</f>
        <v>0</v>
      </c>
      <c r="K146" s="239" t="s">
        <v>1</v>
      </c>
      <c r="L146" s="43"/>
      <c r="M146" s="244" t="s">
        <v>1</v>
      </c>
      <c r="N146" s="245" t="s">
        <v>48</v>
      </c>
      <c r="O146" s="86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AR146" s="248" t="s">
        <v>268</v>
      </c>
      <c r="AT146" s="248" t="s">
        <v>263</v>
      </c>
      <c r="AU146" s="248" t="s">
        <v>278</v>
      </c>
      <c r="AY146" s="17" t="s">
        <v>147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37</v>
      </c>
      <c r="BK146" s="249">
        <f>ROUND(I146*H146,1)</f>
        <v>0</v>
      </c>
      <c r="BL146" s="17" t="s">
        <v>268</v>
      </c>
      <c r="BM146" s="248" t="s">
        <v>504</v>
      </c>
    </row>
    <row r="147" spans="2:65" s="1" customFormat="1" ht="14.4" customHeight="1">
      <c r="B147" s="38"/>
      <c r="C147" s="294" t="s">
        <v>380</v>
      </c>
      <c r="D147" s="294" t="s">
        <v>473</v>
      </c>
      <c r="E147" s="295" t="s">
        <v>1840</v>
      </c>
      <c r="F147" s="296" t="s">
        <v>1883</v>
      </c>
      <c r="G147" s="297" t="s">
        <v>300</v>
      </c>
      <c r="H147" s="298">
        <v>0.595</v>
      </c>
      <c r="I147" s="299"/>
      <c r="J147" s="300">
        <f>ROUND(I147*H147,1)</f>
        <v>0</v>
      </c>
      <c r="K147" s="296" t="s">
        <v>1</v>
      </c>
      <c r="L147" s="301"/>
      <c r="M147" s="312" t="s">
        <v>1</v>
      </c>
      <c r="N147" s="313" t="s">
        <v>48</v>
      </c>
      <c r="O147" s="309"/>
      <c r="P147" s="310">
        <f>O147*H147</f>
        <v>0</v>
      </c>
      <c r="Q147" s="310">
        <v>1</v>
      </c>
      <c r="R147" s="310">
        <f>Q147*H147</f>
        <v>0.595</v>
      </c>
      <c r="S147" s="310">
        <v>0</v>
      </c>
      <c r="T147" s="311">
        <f>S147*H147</f>
        <v>0</v>
      </c>
      <c r="AR147" s="248" t="s">
        <v>303</v>
      </c>
      <c r="AT147" s="248" t="s">
        <v>473</v>
      </c>
      <c r="AU147" s="248" t="s">
        <v>278</v>
      </c>
      <c r="AY147" s="17" t="s">
        <v>147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37</v>
      </c>
      <c r="BK147" s="249">
        <f>ROUND(I147*H147,1)</f>
        <v>0</v>
      </c>
      <c r="BL147" s="17" t="s">
        <v>268</v>
      </c>
      <c r="BM147" s="248" t="s">
        <v>513</v>
      </c>
    </row>
    <row r="148" spans="2:12" s="1" customFormat="1" ht="6.95" customHeight="1">
      <c r="B148" s="61"/>
      <c r="C148" s="62"/>
      <c r="D148" s="62"/>
      <c r="E148" s="62"/>
      <c r="F148" s="62"/>
      <c r="G148" s="62"/>
      <c r="H148" s="62"/>
      <c r="I148" s="180"/>
      <c r="J148" s="62"/>
      <c r="K148" s="62"/>
      <c r="L148" s="43"/>
    </row>
  </sheetData>
  <sheetProtection password="CC35" sheet="1" objects="1" scenarios="1" formatColumns="0" formatRows="0" autoFilter="0"/>
  <autoFilter ref="C123:K1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Mirka_PC\Mirka</dc:creator>
  <cp:keywords/>
  <dc:description/>
  <cp:lastModifiedBy>Mirka_PC\Mirka</cp:lastModifiedBy>
  <dcterms:created xsi:type="dcterms:W3CDTF">2020-04-17T10:11:35Z</dcterms:created>
  <dcterms:modified xsi:type="dcterms:W3CDTF">2020-04-17T10:11:55Z</dcterms:modified>
  <cp:category/>
  <cp:version/>
  <cp:contentType/>
  <cp:contentStatus/>
</cp:coreProperties>
</file>