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0\Bazén - oprava sprch\Rozpočet slepý\"/>
    </mc:Choice>
  </mc:AlternateContent>
  <bookViews>
    <workbookView xWindow="-120" yWindow="-120" windowWidth="29040" windowHeight="15840" activeTab="1"/>
  </bookViews>
  <sheets>
    <sheet name="Rekapitulace stavby" sheetId="1" r:id="rId1"/>
    <sheet name="20-19- M1 - STAVEBNÍ PRÁCE " sheetId="2" r:id="rId2"/>
    <sheet name="20-19- M2 - OBKLADY , DLA..." sheetId="3" r:id="rId3"/>
    <sheet name="20-19- M3 - PARNÍ KABINA" sheetId="4" r:id="rId4"/>
    <sheet name="20-19- M4 - STROP SPRCHY" sheetId="5" r:id="rId5"/>
    <sheet name="Seznam figur" sheetId="6" r:id="rId6"/>
    <sheet name="Pokyny pro vyplnění" sheetId="7" r:id="rId7"/>
  </sheets>
  <definedNames>
    <definedName name="_xlnm._FilterDatabase" localSheetId="1" hidden="1">'20-19- M1 - STAVEBNÍ PRÁCE '!$C$91:$K$270</definedName>
    <definedName name="_xlnm._FilterDatabase" localSheetId="2" hidden="1">'20-19- M2 - OBKLADY , DLA...'!$C$84:$K$248</definedName>
    <definedName name="_xlnm._FilterDatabase" localSheetId="3" hidden="1">'20-19- M3 - PARNÍ KABINA'!$C$88:$K$218</definedName>
    <definedName name="_xlnm._FilterDatabase" localSheetId="4" hidden="1">'20-19- M4 - STROP SPRCHY'!$C$82:$K$116</definedName>
    <definedName name="_xlnm.Print_Titles" localSheetId="1">'20-19- M1 - STAVEBNÍ PRÁCE '!$91:$91</definedName>
    <definedName name="_xlnm.Print_Titles" localSheetId="2">'20-19- M2 - OBKLADY , DLA...'!$84:$84</definedName>
    <definedName name="_xlnm.Print_Titles" localSheetId="3">'20-19- M3 - PARNÍ KABINA'!$88:$88</definedName>
    <definedName name="_xlnm.Print_Titles" localSheetId="4">'20-19- M4 - STROP SPRCHY'!$82:$82</definedName>
    <definedName name="_xlnm.Print_Titles" localSheetId="0">'Rekapitulace stavby'!$52:$52</definedName>
    <definedName name="_xlnm.Print_Titles" localSheetId="5">'Seznam figur'!$9:$9</definedName>
    <definedName name="_xlnm.Print_Area" localSheetId="1">'20-19- M1 - STAVEBNÍ PRÁCE '!$C$4:$J$39,'20-19- M1 - STAVEBNÍ PRÁCE '!$C$45:$J$73,'20-19- M1 - STAVEBNÍ PRÁCE '!$C$79:$K$270</definedName>
    <definedName name="_xlnm.Print_Area" localSheetId="2">'20-19- M2 - OBKLADY , DLA...'!$C$4:$J$39,'20-19- M2 - OBKLADY , DLA...'!$C$45:$J$66,'20-19- M2 - OBKLADY , DLA...'!$C$72:$K$248</definedName>
    <definedName name="_xlnm.Print_Area" localSheetId="3">'20-19- M3 - PARNÍ KABINA'!$C$4:$J$39,'20-19- M3 - PARNÍ KABINA'!$C$45:$J$70,'20-19- M3 - PARNÍ KABINA'!$C$76:$K$218</definedName>
    <definedName name="_xlnm.Print_Area" localSheetId="4">'20-19- M4 - STROP SPRCHY'!$C$4:$J$39,'20-19- M4 - STROP SPRCHY'!$C$45:$J$64,'20-19- M4 - STROP SPRCHY'!$C$70:$K$116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5">'Seznam figur'!$C$4:$G$76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6" l="1"/>
  <c r="J37" i="5"/>
  <c r="J36" i="5"/>
  <c r="AY58" i="1"/>
  <c r="J35" i="5"/>
  <c r="AX58" i="1" s="1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T100" i="5" s="1"/>
  <c r="R101" i="5"/>
  <c r="R100" i="5"/>
  <c r="P101" i="5"/>
  <c r="P100" i="5" s="1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6" i="5"/>
  <c r="BH86" i="5"/>
  <c r="BG86" i="5"/>
  <c r="BF86" i="5"/>
  <c r="T86" i="5"/>
  <c r="R86" i="5"/>
  <c r="P86" i="5"/>
  <c r="F77" i="5"/>
  <c r="E75" i="5"/>
  <c r="F52" i="5"/>
  <c r="E50" i="5"/>
  <c r="J24" i="5"/>
  <c r="E24" i="5"/>
  <c r="J80" i="5" s="1"/>
  <c r="J23" i="5"/>
  <c r="J21" i="5"/>
  <c r="E21" i="5"/>
  <c r="J79" i="5" s="1"/>
  <c r="J20" i="5"/>
  <c r="J18" i="5"/>
  <c r="E18" i="5"/>
  <c r="F80" i="5" s="1"/>
  <c r="J17" i="5"/>
  <c r="J15" i="5"/>
  <c r="E15" i="5"/>
  <c r="F79" i="5" s="1"/>
  <c r="J14" i="5"/>
  <c r="J12" i="5"/>
  <c r="J77" i="5"/>
  <c r="E7" i="5"/>
  <c r="E73" i="5"/>
  <c r="J37" i="4"/>
  <c r="J36" i="4"/>
  <c r="AY57" i="1" s="1"/>
  <c r="J35" i="4"/>
  <c r="AX57" i="1" s="1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T107" i="4" s="1"/>
  <c r="R108" i="4"/>
  <c r="R107" i="4" s="1"/>
  <c r="P108" i="4"/>
  <c r="P107" i="4" s="1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2" i="4"/>
  <c r="BH92" i="4"/>
  <c r="BG92" i="4"/>
  <c r="BF92" i="4"/>
  <c r="T92" i="4"/>
  <c r="R92" i="4"/>
  <c r="P92" i="4"/>
  <c r="F83" i="4"/>
  <c r="E81" i="4"/>
  <c r="F52" i="4"/>
  <c r="E50" i="4"/>
  <c r="J24" i="4"/>
  <c r="E24" i="4"/>
  <c r="J86" i="4" s="1"/>
  <c r="J23" i="4"/>
  <c r="J21" i="4"/>
  <c r="E21" i="4"/>
  <c r="J54" i="4" s="1"/>
  <c r="J20" i="4"/>
  <c r="J18" i="4"/>
  <c r="E18" i="4"/>
  <c r="F86" i="4" s="1"/>
  <c r="J17" i="4"/>
  <c r="J15" i="4"/>
  <c r="E15" i="4"/>
  <c r="F85" i="4" s="1"/>
  <c r="J14" i="4"/>
  <c r="J12" i="4"/>
  <c r="J52" i="4" s="1"/>
  <c r="E7" i="4"/>
  <c r="E48" i="4"/>
  <c r="J37" i="3"/>
  <c r="J36" i="3"/>
  <c r="AY56" i="1"/>
  <c r="J35" i="3"/>
  <c r="AX56" i="1" s="1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T87" i="3"/>
  <c r="R88" i="3"/>
  <c r="R87" i="3"/>
  <c r="P88" i="3"/>
  <c r="P87" i="3"/>
  <c r="F79" i="3"/>
  <c r="E77" i="3"/>
  <c r="F52" i="3"/>
  <c r="E50" i="3"/>
  <c r="J24" i="3"/>
  <c r="E24" i="3"/>
  <c r="J82" i="3" s="1"/>
  <c r="J23" i="3"/>
  <c r="J21" i="3"/>
  <c r="E21" i="3"/>
  <c r="J54" i="3" s="1"/>
  <c r="J20" i="3"/>
  <c r="J18" i="3"/>
  <c r="E18" i="3"/>
  <c r="F55" i="3" s="1"/>
  <c r="J17" i="3"/>
  <c r="J15" i="3"/>
  <c r="E15" i="3"/>
  <c r="F81" i="3" s="1"/>
  <c r="J14" i="3"/>
  <c r="J12" i="3"/>
  <c r="J52" i="3"/>
  <c r="E7" i="3"/>
  <c r="E75" i="3"/>
  <c r="J37" i="2"/>
  <c r="J36" i="2"/>
  <c r="AY55" i="1" s="1"/>
  <c r="J35" i="2"/>
  <c r="AX55" i="1" s="1"/>
  <c r="BI268" i="2"/>
  <c r="BH268" i="2"/>
  <c r="BG268" i="2"/>
  <c r="BF268" i="2"/>
  <c r="T268" i="2"/>
  <c r="T267" i="2" s="1"/>
  <c r="R268" i="2"/>
  <c r="R267" i="2" s="1"/>
  <c r="P268" i="2"/>
  <c r="P267" i="2" s="1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T253" i="2"/>
  <c r="R254" i="2"/>
  <c r="R253" i="2" s="1"/>
  <c r="P254" i="2"/>
  <c r="P253" i="2"/>
  <c r="BI250" i="2"/>
  <c r="BH250" i="2"/>
  <c r="BG250" i="2"/>
  <c r="BF250" i="2"/>
  <c r="T250" i="2"/>
  <c r="T249" i="2" s="1"/>
  <c r="R250" i="2"/>
  <c r="R249" i="2"/>
  <c r="P250" i="2"/>
  <c r="P249" i="2" s="1"/>
  <c r="BI245" i="2"/>
  <c r="BH245" i="2"/>
  <c r="BG245" i="2"/>
  <c r="BF245" i="2"/>
  <c r="T245" i="2"/>
  <c r="T244" i="2"/>
  <c r="R245" i="2"/>
  <c r="R244" i="2" s="1"/>
  <c r="P245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T230" i="2" s="1"/>
  <c r="R231" i="2"/>
  <c r="R230" i="2" s="1"/>
  <c r="P231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2" i="2"/>
  <c r="BH152" i="2"/>
  <c r="BG152" i="2"/>
  <c r="BF152" i="2"/>
  <c r="T152" i="2"/>
  <c r="R152" i="2"/>
  <c r="P152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6" i="2"/>
  <c r="BH106" i="2"/>
  <c r="BG106" i="2"/>
  <c r="BF106" i="2"/>
  <c r="T106" i="2"/>
  <c r="R106" i="2"/>
  <c r="P106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F86" i="2"/>
  <c r="E84" i="2"/>
  <c r="F52" i="2"/>
  <c r="E50" i="2"/>
  <c r="J24" i="2"/>
  <c r="E24" i="2"/>
  <c r="J55" i="2" s="1"/>
  <c r="J23" i="2"/>
  <c r="J21" i="2"/>
  <c r="E21" i="2"/>
  <c r="J88" i="2" s="1"/>
  <c r="J20" i="2"/>
  <c r="J18" i="2"/>
  <c r="E18" i="2"/>
  <c r="F89" i="2" s="1"/>
  <c r="J17" i="2"/>
  <c r="J15" i="2"/>
  <c r="E15" i="2"/>
  <c r="F54" i="2" s="1"/>
  <c r="J14" i="2"/>
  <c r="J12" i="2"/>
  <c r="J86" i="2"/>
  <c r="E7" i="2"/>
  <c r="E48" i="2"/>
  <c r="L50" i="1"/>
  <c r="AM50" i="1"/>
  <c r="AM49" i="1"/>
  <c r="L49" i="1"/>
  <c r="AM47" i="1"/>
  <c r="L47" i="1"/>
  <c r="L45" i="1"/>
  <c r="L44" i="1"/>
  <c r="BK173" i="4"/>
  <c r="BK170" i="4"/>
  <c r="J159" i="4"/>
  <c r="J148" i="4"/>
  <c r="J137" i="4"/>
  <c r="BK126" i="4"/>
  <c r="J116" i="4"/>
  <c r="J104" i="4"/>
  <c r="J247" i="3"/>
  <c r="J228" i="3"/>
  <c r="BK159" i="3"/>
  <c r="J125" i="3"/>
  <c r="J104" i="3"/>
  <c r="BK92" i="3"/>
  <c r="BK266" i="2"/>
  <c r="J243" i="2"/>
  <c r="J231" i="2"/>
  <c r="J218" i="2"/>
  <c r="BK189" i="2"/>
  <c r="J140" i="2"/>
  <c r="BK116" i="2"/>
  <c r="J217" i="4"/>
  <c r="BK208" i="4"/>
  <c r="J205" i="4"/>
  <c r="J198" i="4"/>
  <c r="J192" i="4"/>
  <c r="BK182" i="4"/>
  <c r="BK174" i="4"/>
  <c r="J164" i="4"/>
  <c r="BK154" i="4"/>
  <c r="BK137" i="4"/>
  <c r="BK129" i="4"/>
  <c r="BK116" i="4"/>
  <c r="J102" i="4"/>
  <c r="BK248" i="3"/>
  <c r="BK238" i="3"/>
  <c r="BK213" i="3"/>
  <c r="J166" i="3"/>
  <c r="J138" i="3"/>
  <c r="BK118" i="3"/>
  <c r="J92" i="3"/>
  <c r="BK243" i="2"/>
  <c r="J225" i="2"/>
  <c r="BK201" i="2"/>
  <c r="BK160" i="2"/>
  <c r="AS54" i="1"/>
  <c r="J99" i="5"/>
  <c r="BK93" i="5"/>
  <c r="BK86" i="5"/>
  <c r="BK121" i="4"/>
  <c r="BK247" i="3"/>
  <c r="BK197" i="3"/>
  <c r="BK171" i="3"/>
  <c r="J147" i="3"/>
  <c r="J123" i="3"/>
  <c r="BK258" i="2"/>
  <c r="BK231" i="2"/>
  <c r="J224" i="2"/>
  <c r="BK172" i="2"/>
  <c r="BK131" i="2"/>
  <c r="J116" i="2"/>
  <c r="J95" i="2"/>
  <c r="BK108" i="4"/>
  <c r="J238" i="3"/>
  <c r="J197" i="3"/>
  <c r="BK183" i="3"/>
  <c r="J159" i="3"/>
  <c r="J144" i="3"/>
  <c r="J116" i="3"/>
  <c r="BK104" i="3"/>
  <c r="J96" i="3"/>
  <c r="BK208" i="2"/>
  <c r="J152" i="2"/>
  <c r="J174" i="4"/>
  <c r="BK164" i="4"/>
  <c r="J154" i="4"/>
  <c r="J143" i="4"/>
  <c r="J131" i="4"/>
  <c r="J119" i="4"/>
  <c r="BK102" i="4"/>
  <c r="BK245" i="3"/>
  <c r="J175" i="3"/>
  <c r="BK153" i="3"/>
  <c r="BK122" i="3"/>
  <c r="BK99" i="3"/>
  <c r="BK268" i="2"/>
  <c r="J258" i="2"/>
  <c r="J234" i="2"/>
  <c r="BK223" i="2"/>
  <c r="BK195" i="2"/>
  <c r="J160" i="2"/>
  <c r="BK125" i="2"/>
  <c r="BK218" i="4"/>
  <c r="J211" i="4"/>
  <c r="J206" i="4"/>
  <c r="BK201" i="4"/>
  <c r="BK195" i="4"/>
  <c r="J190" i="4"/>
  <c r="BK184" i="4"/>
  <c r="J182" i="4"/>
  <c r="J173" i="4"/>
  <c r="J157" i="4"/>
  <c r="J145" i="4"/>
  <c r="BK140" i="4"/>
  <c r="J126" i="4"/>
  <c r="J114" i="4"/>
  <c r="J97" i="4"/>
  <c r="BK243" i="3"/>
  <c r="BK232" i="3"/>
  <c r="J210" i="3"/>
  <c r="BK165" i="3"/>
  <c r="BK123" i="3"/>
  <c r="BK113" i="3"/>
  <c r="J262" i="2"/>
  <c r="J241" i="2"/>
  <c r="J208" i="2"/>
  <c r="BK184" i="2"/>
  <c r="BK140" i="2"/>
  <c r="J113" i="5"/>
  <c r="BK105" i="5"/>
  <c r="J101" i="5"/>
  <c r="BK95" i="5"/>
  <c r="BK90" i="5"/>
  <c r="J108" i="4"/>
  <c r="BK246" i="3"/>
  <c r="J213" i="3"/>
  <c r="J194" i="3"/>
  <c r="J150" i="3"/>
  <c r="J102" i="3"/>
  <c r="BK241" i="2"/>
  <c r="J195" i="2"/>
  <c r="J125" i="2"/>
  <c r="BK106" i="2"/>
  <c r="J215" i="4"/>
  <c r="J100" i="4"/>
  <c r="J216" i="3"/>
  <c r="J196" i="3"/>
  <c r="BK175" i="3"/>
  <c r="J153" i="3"/>
  <c r="J141" i="3"/>
  <c r="J99" i="3"/>
  <c r="J250" i="2"/>
  <c r="BK218" i="2"/>
  <c r="J184" i="2"/>
  <c r="BK95" i="2"/>
  <c r="J179" i="4"/>
  <c r="BK166" i="4"/>
  <c r="BK157" i="4"/>
  <c r="BK145" i="4"/>
  <c r="BK134" i="4"/>
  <c r="J121" i="4"/>
  <c r="BK111" i="4"/>
  <c r="BK97" i="4"/>
  <c r="J232" i="3"/>
  <c r="BK155" i="3"/>
  <c r="BK138" i="3"/>
  <c r="BK110" i="3"/>
  <c r="J88" i="3"/>
  <c r="BK262" i="2"/>
  <c r="J237" i="2"/>
  <c r="BK225" i="2"/>
  <c r="J201" i="2"/>
  <c r="BK164" i="2"/>
  <c r="J131" i="2"/>
  <c r="J106" i="2"/>
  <c r="BK215" i="4"/>
  <c r="J208" i="4"/>
  <c r="BK205" i="4"/>
  <c r="BK198" i="4"/>
  <c r="BK192" i="4"/>
  <c r="BK187" i="4"/>
  <c r="J184" i="4"/>
  <c r="J177" i="4"/>
  <c r="J166" i="4"/>
  <c r="BK159" i="4"/>
  <c r="BK148" i="4"/>
  <c r="J134" i="4"/>
  <c r="BK123" i="4"/>
  <c r="J111" i="4"/>
  <c r="BK101" i="4"/>
  <c r="J245" i="3"/>
  <c r="BK216" i="3"/>
  <c r="J169" i="3"/>
  <c r="J155" i="3"/>
  <c r="BK116" i="3"/>
  <c r="J245" i="2"/>
  <c r="J227" i="2"/>
  <c r="J205" i="2"/>
  <c r="J172" i="2"/>
  <c r="J135" i="2"/>
  <c r="BK109" i="5"/>
  <c r="J105" i="5"/>
  <c r="BK99" i="5"/>
  <c r="J93" i="5"/>
  <c r="J86" i="5"/>
  <c r="BK92" i="4"/>
  <c r="BK228" i="3"/>
  <c r="BK196" i="3"/>
  <c r="J183" i="3"/>
  <c r="J118" i="3"/>
  <c r="BK234" i="2"/>
  <c r="BK205" i="2"/>
  <c r="J168" i="2"/>
  <c r="J120" i="2"/>
  <c r="J99" i="2"/>
  <c r="J212" i="4"/>
  <c r="J101" i="4"/>
  <c r="J92" i="4"/>
  <c r="BK210" i="3"/>
  <c r="J187" i="3"/>
  <c r="BK163" i="3"/>
  <c r="BK147" i="3"/>
  <c r="J110" i="3"/>
  <c r="BK102" i="3"/>
  <c r="BK245" i="2"/>
  <c r="J189" i="2"/>
  <c r="BK112" i="2"/>
  <c r="BK177" i="4"/>
  <c r="J163" i="4"/>
  <c r="J151" i="4"/>
  <c r="J140" i="4"/>
  <c r="J129" i="4"/>
  <c r="J123" i="4"/>
  <c r="BK114" i="4"/>
  <c r="BK100" i="4"/>
  <c r="J234" i="3"/>
  <c r="BK169" i="3"/>
  <c r="BK141" i="3"/>
  <c r="J113" i="3"/>
  <c r="BK96" i="3"/>
  <c r="J268" i="2"/>
  <c r="J254" i="2"/>
  <c r="BK224" i="2"/>
  <c r="J212" i="2"/>
  <c r="J192" i="2"/>
  <c r="BK135" i="2"/>
  <c r="BK120" i="2"/>
  <c r="J218" i="4"/>
  <c r="BK212" i="4"/>
  <c r="BK206" i="4"/>
  <c r="J201" i="4"/>
  <c r="J195" i="4"/>
  <c r="BK190" i="4"/>
  <c r="J187" i="4"/>
  <c r="BK179" i="4"/>
  <c r="J170" i="4"/>
  <c r="BK163" i="4"/>
  <c r="BK151" i="4"/>
  <c r="BK143" i="4"/>
  <c r="BK131" i="4"/>
  <c r="BK119" i="4"/>
  <c r="BK104" i="4"/>
  <c r="J246" i="3"/>
  <c r="BK234" i="3"/>
  <c r="J171" i="3"/>
  <c r="J163" i="3"/>
  <c r="J122" i="3"/>
  <c r="BK107" i="3"/>
  <c r="BK250" i="2"/>
  <c r="BK237" i="2"/>
  <c r="J223" i="2"/>
  <c r="J164" i="2"/>
  <c r="BK99" i="2"/>
  <c r="J109" i="5"/>
  <c r="BK101" i="5"/>
  <c r="J95" i="5"/>
  <c r="J90" i="5"/>
  <c r="BK217" i="4"/>
  <c r="J243" i="3"/>
  <c r="BK198" i="3"/>
  <c r="BK187" i="3"/>
  <c r="J165" i="3"/>
  <c r="BK144" i="3"/>
  <c r="BK88" i="3"/>
  <c r="BK254" i="2"/>
  <c r="BK227" i="2"/>
  <c r="BK192" i="2"/>
  <c r="BK152" i="2"/>
  <c r="J112" i="2"/>
  <c r="BK113" i="5"/>
  <c r="BK211" i="4"/>
  <c r="J248" i="3"/>
  <c r="J198" i="3"/>
  <c r="BK194" i="3"/>
  <c r="BK166" i="3"/>
  <c r="BK150" i="3"/>
  <c r="BK125" i="3"/>
  <c r="J107" i="3"/>
  <c r="J266" i="2"/>
  <c r="BK212" i="2"/>
  <c r="BK168" i="2"/>
  <c r="R94" i="2" l="1"/>
  <c r="BK159" i="2"/>
  <c r="J159" i="2" s="1"/>
  <c r="J62" i="2" s="1"/>
  <c r="BK204" i="2"/>
  <c r="J204" i="2"/>
  <c r="J63" i="2"/>
  <c r="BK222" i="2"/>
  <c r="J222" i="2" s="1"/>
  <c r="J64" i="2" s="1"/>
  <c r="P233" i="2"/>
  <c r="BK257" i="2"/>
  <c r="J257" i="2" s="1"/>
  <c r="J71" i="2" s="1"/>
  <c r="T257" i="2"/>
  <c r="R91" i="3"/>
  <c r="T124" i="3"/>
  <c r="T233" i="3"/>
  <c r="R242" i="3"/>
  <c r="T104" i="5"/>
  <c r="BK94" i="2"/>
  <c r="R159" i="2"/>
  <c r="R204" i="2"/>
  <c r="R222" i="2"/>
  <c r="R233" i="2"/>
  <c r="P257" i="2"/>
  <c r="T91" i="3"/>
  <c r="T86" i="3"/>
  <c r="P124" i="3"/>
  <c r="R233" i="3"/>
  <c r="P242" i="3"/>
  <c r="P91" i="4"/>
  <c r="T91" i="4"/>
  <c r="R99" i="4"/>
  <c r="P110" i="4"/>
  <c r="T110" i="4"/>
  <c r="BK122" i="4"/>
  <c r="J122" i="4" s="1"/>
  <c r="J66" i="4" s="1"/>
  <c r="P122" i="4"/>
  <c r="R122" i="4"/>
  <c r="T122" i="4"/>
  <c r="BK130" i="4"/>
  <c r="J130" i="4" s="1"/>
  <c r="J67" i="4" s="1"/>
  <c r="P130" i="4"/>
  <c r="R130" i="4"/>
  <c r="T130" i="4"/>
  <c r="BK165" i="4"/>
  <c r="J165" i="4" s="1"/>
  <c r="J68" i="4" s="1"/>
  <c r="P165" i="4"/>
  <c r="R165" i="4"/>
  <c r="T165" i="4"/>
  <c r="BK216" i="4"/>
  <c r="J216" i="4"/>
  <c r="J69" i="4"/>
  <c r="P216" i="4"/>
  <c r="R216" i="4"/>
  <c r="T216" i="4"/>
  <c r="BK85" i="5"/>
  <c r="J85" i="5" s="1"/>
  <c r="J61" i="5" s="1"/>
  <c r="P85" i="5"/>
  <c r="R85" i="5"/>
  <c r="T85" i="5"/>
  <c r="T84" i="5" s="1"/>
  <c r="T83" i="5" s="1"/>
  <c r="R104" i="5"/>
  <c r="P94" i="2"/>
  <c r="P159" i="2"/>
  <c r="T204" i="2"/>
  <c r="T222" i="2"/>
  <c r="BK233" i="2"/>
  <c r="J233" i="2" s="1"/>
  <c r="J67" i="2" s="1"/>
  <c r="BK91" i="3"/>
  <c r="J91" i="3" s="1"/>
  <c r="J62" i="3" s="1"/>
  <c r="BK124" i="3"/>
  <c r="J124" i="3"/>
  <c r="J63" i="3" s="1"/>
  <c r="BK233" i="3"/>
  <c r="J233" i="3"/>
  <c r="J64" i="3"/>
  <c r="BK242" i="3"/>
  <c r="J242" i="3" s="1"/>
  <c r="J65" i="3" s="1"/>
  <c r="R91" i="4"/>
  <c r="R90" i="4" s="1"/>
  <c r="P99" i="4"/>
  <c r="T99" i="4"/>
  <c r="R110" i="4"/>
  <c r="R109" i="4" s="1"/>
  <c r="P104" i="5"/>
  <c r="T94" i="2"/>
  <c r="T93" i="2"/>
  <c r="T159" i="2"/>
  <c r="P204" i="2"/>
  <c r="P222" i="2"/>
  <c r="T233" i="2"/>
  <c r="T232" i="2" s="1"/>
  <c r="R257" i="2"/>
  <c r="P91" i="3"/>
  <c r="R124" i="3"/>
  <c r="P233" i="3"/>
  <c r="P86" i="3" s="1"/>
  <c r="P85" i="3" s="1"/>
  <c r="AU56" i="1" s="1"/>
  <c r="T242" i="3"/>
  <c r="BK91" i="4"/>
  <c r="J91" i="4"/>
  <c r="J61" i="4"/>
  <c r="BK99" i="4"/>
  <c r="J99" i="4" s="1"/>
  <c r="J62" i="4" s="1"/>
  <c r="BK110" i="4"/>
  <c r="J110" i="4" s="1"/>
  <c r="J65" i="4" s="1"/>
  <c r="BK104" i="5"/>
  <c r="J104" i="5"/>
  <c r="J63" i="5" s="1"/>
  <c r="J54" i="2"/>
  <c r="E82" i="2"/>
  <c r="F88" i="2"/>
  <c r="J89" i="2"/>
  <c r="BE116" i="2"/>
  <c r="BE152" i="2"/>
  <c r="BE160" i="2"/>
  <c r="BE192" i="2"/>
  <c r="BE225" i="2"/>
  <c r="BE227" i="2"/>
  <c r="BE234" i="2"/>
  <c r="BE241" i="2"/>
  <c r="BE254" i="2"/>
  <c r="BK253" i="2"/>
  <c r="J253" i="2"/>
  <c r="J70" i="2" s="1"/>
  <c r="J55" i="3"/>
  <c r="J79" i="3"/>
  <c r="BE88" i="3"/>
  <c r="BE153" i="3"/>
  <c r="BE169" i="3"/>
  <c r="BE216" i="3"/>
  <c r="BE228" i="3"/>
  <c r="BE245" i="3"/>
  <c r="BE246" i="3"/>
  <c r="BE247" i="3"/>
  <c r="E79" i="4"/>
  <c r="J85" i="4"/>
  <c r="BE92" i="4"/>
  <c r="BE104" i="4"/>
  <c r="BE215" i="4"/>
  <c r="BE99" i="2"/>
  <c r="BE112" i="2"/>
  <c r="BE184" i="2"/>
  <c r="BE195" i="2"/>
  <c r="BE208" i="2"/>
  <c r="BE218" i="2"/>
  <c r="BE223" i="2"/>
  <c r="BE237" i="2"/>
  <c r="BE243" i="2"/>
  <c r="BE262" i="2"/>
  <c r="E48" i="3"/>
  <c r="F54" i="3"/>
  <c r="F82" i="3"/>
  <c r="BE102" i="3"/>
  <c r="BE104" i="3"/>
  <c r="BE107" i="3"/>
  <c r="BE110" i="3"/>
  <c r="BE113" i="3"/>
  <c r="BE118" i="3"/>
  <c r="BE122" i="3"/>
  <c r="BE125" i="3"/>
  <c r="BE155" i="3"/>
  <c r="BE159" i="3"/>
  <c r="BE165" i="3"/>
  <c r="BE166" i="3"/>
  <c r="BE175" i="3"/>
  <c r="BE196" i="3"/>
  <c r="BE210" i="3"/>
  <c r="BE232" i="3"/>
  <c r="BE234" i="3"/>
  <c r="BE238" i="3"/>
  <c r="BE243" i="3"/>
  <c r="BE248" i="3"/>
  <c r="F55" i="4"/>
  <c r="BE100" i="4"/>
  <c r="BE101" i="4"/>
  <c r="BE102" i="4"/>
  <c r="BE119" i="4"/>
  <c r="BK107" i="4"/>
  <c r="J107" i="4"/>
  <c r="J63" i="4" s="1"/>
  <c r="E48" i="5"/>
  <c r="J52" i="5"/>
  <c r="F54" i="5"/>
  <c r="J54" i="5"/>
  <c r="F55" i="5"/>
  <c r="J55" i="5"/>
  <c r="BE86" i="5"/>
  <c r="BE90" i="5"/>
  <c r="BE93" i="5"/>
  <c r="BE95" i="5"/>
  <c r="BE99" i="5"/>
  <c r="BE101" i="5"/>
  <c r="BE105" i="5"/>
  <c r="BE109" i="5"/>
  <c r="BE113" i="5"/>
  <c r="BK100" i="5"/>
  <c r="J100" i="5"/>
  <c r="J62" i="5" s="1"/>
  <c r="J52" i="2"/>
  <c r="F55" i="2"/>
  <c r="BE120" i="2"/>
  <c r="BE131" i="2"/>
  <c r="BE135" i="2"/>
  <c r="BE164" i="2"/>
  <c r="BE189" i="2"/>
  <c r="BE212" i="2"/>
  <c r="BE224" i="2"/>
  <c r="BE231" i="2"/>
  <c r="BE250" i="2"/>
  <c r="BE258" i="2"/>
  <c r="BE266" i="2"/>
  <c r="BK244" i="2"/>
  <c r="J244" i="2"/>
  <c r="J68" i="2" s="1"/>
  <c r="BK267" i="2"/>
  <c r="J267" i="2" s="1"/>
  <c r="J72" i="2" s="1"/>
  <c r="J81" i="3"/>
  <c r="BE92" i="3"/>
  <c r="BE96" i="3"/>
  <c r="BE99" i="3"/>
  <c r="BE123" i="3"/>
  <c r="BE138" i="3"/>
  <c r="BE141" i="3"/>
  <c r="BE144" i="3"/>
  <c r="BE147" i="3"/>
  <c r="BE150" i="3"/>
  <c r="BE171" i="3"/>
  <c r="BE183" i="3"/>
  <c r="BE187" i="3"/>
  <c r="BE194" i="3"/>
  <c r="BE197" i="3"/>
  <c r="BE198" i="3"/>
  <c r="BK87" i="3"/>
  <c r="BK86" i="3"/>
  <c r="J86" i="3" s="1"/>
  <c r="J60" i="3" s="1"/>
  <c r="F54" i="4"/>
  <c r="J55" i="4"/>
  <c r="J83" i="4"/>
  <c r="BE97" i="4"/>
  <c r="BE123" i="4"/>
  <c r="BE126" i="4"/>
  <c r="BE131" i="4"/>
  <c r="BE134" i="4"/>
  <c r="BE137" i="4"/>
  <c r="BE140" i="4"/>
  <c r="BE145" i="4"/>
  <c r="BE148" i="4"/>
  <c r="BE151" i="4"/>
  <c r="BE157" i="4"/>
  <c r="BE159" i="4"/>
  <c r="BE164" i="4"/>
  <c r="BE173" i="4"/>
  <c r="BE177" i="4"/>
  <c r="BE179" i="4"/>
  <c r="BE182" i="4"/>
  <c r="BE184" i="4"/>
  <c r="BE187" i="4"/>
  <c r="BE190" i="4"/>
  <c r="BE192" i="4"/>
  <c r="BE195" i="4"/>
  <c r="BE198" i="4"/>
  <c r="BE201" i="4"/>
  <c r="BE205" i="4"/>
  <c r="BE206" i="4"/>
  <c r="BE208" i="4"/>
  <c r="BE211" i="4"/>
  <c r="BE212" i="4"/>
  <c r="BE217" i="4"/>
  <c r="BE218" i="4"/>
  <c r="BE95" i="2"/>
  <c r="BE106" i="2"/>
  <c r="BE125" i="2"/>
  <c r="BE140" i="2"/>
  <c r="BE168" i="2"/>
  <c r="BE172" i="2"/>
  <c r="BE201" i="2"/>
  <c r="BE205" i="2"/>
  <c r="BE245" i="2"/>
  <c r="BE268" i="2"/>
  <c r="BK230" i="2"/>
  <c r="J230" i="2"/>
  <c r="J65" i="2" s="1"/>
  <c r="BK249" i="2"/>
  <c r="J249" i="2" s="1"/>
  <c r="J69" i="2" s="1"/>
  <c r="BE116" i="3"/>
  <c r="BE163" i="3"/>
  <c r="BE213" i="3"/>
  <c r="BE108" i="4"/>
  <c r="BE111" i="4"/>
  <c r="BE114" i="4"/>
  <c r="BE116" i="4"/>
  <c r="BE121" i="4"/>
  <c r="BE129" i="4"/>
  <c r="BE143" i="4"/>
  <c r="BE154" i="4"/>
  <c r="BE163" i="4"/>
  <c r="BE166" i="4"/>
  <c r="BE170" i="4"/>
  <c r="BE174" i="4"/>
  <c r="F36" i="4"/>
  <c r="BC57" i="1" s="1"/>
  <c r="F35" i="4"/>
  <c r="BB57" i="1" s="1"/>
  <c r="F37" i="3"/>
  <c r="BD56" i="1" s="1"/>
  <c r="J34" i="5"/>
  <c r="AW58" i="1" s="1"/>
  <c r="J34" i="3"/>
  <c r="AW56" i="1" s="1"/>
  <c r="F34" i="5"/>
  <c r="BA58" i="1" s="1"/>
  <c r="F37" i="2"/>
  <c r="BD55" i="1" s="1"/>
  <c r="F34" i="4"/>
  <c r="BA57" i="1" s="1"/>
  <c r="F36" i="5"/>
  <c r="BC58" i="1" s="1"/>
  <c r="J34" i="2"/>
  <c r="AW55" i="1" s="1"/>
  <c r="J34" i="4"/>
  <c r="AW57" i="1" s="1"/>
  <c r="F35" i="3"/>
  <c r="BB56" i="1" s="1"/>
  <c r="F37" i="4"/>
  <c r="BD57" i="1" s="1"/>
  <c r="F35" i="2"/>
  <c r="BB55" i="1" s="1"/>
  <c r="F35" i="5"/>
  <c r="BB58" i="1" s="1"/>
  <c r="F34" i="2"/>
  <c r="BA55" i="1" s="1"/>
  <c r="F36" i="3"/>
  <c r="BC56" i="1" s="1"/>
  <c r="F37" i="5"/>
  <c r="BD58" i="1" s="1"/>
  <c r="F36" i="2"/>
  <c r="BC55" i="1" s="1"/>
  <c r="F34" i="3"/>
  <c r="BA56" i="1" s="1"/>
  <c r="T85" i="3" l="1"/>
  <c r="R86" i="3"/>
  <c r="R85" i="3" s="1"/>
  <c r="T92" i="2"/>
  <c r="R232" i="2"/>
  <c r="P93" i="2"/>
  <c r="R84" i="5"/>
  <c r="R83" i="5"/>
  <c r="P109" i="4"/>
  <c r="T90" i="4"/>
  <c r="P90" i="4"/>
  <c r="P89" i="4"/>
  <c r="AU57" i="1" s="1"/>
  <c r="BK93" i="2"/>
  <c r="P232" i="2"/>
  <c r="R93" i="2"/>
  <c r="R92" i="2" s="1"/>
  <c r="R89" i="4"/>
  <c r="P84" i="5"/>
  <c r="P83" i="5"/>
  <c r="AU58" i="1" s="1"/>
  <c r="T109" i="4"/>
  <c r="BK85" i="3"/>
  <c r="J85" i="3"/>
  <c r="J94" i="2"/>
  <c r="J61" i="2"/>
  <c r="BK232" i="2"/>
  <c r="J232" i="2"/>
  <c r="J66" i="2" s="1"/>
  <c r="BK90" i="4"/>
  <c r="BK84" i="5"/>
  <c r="J84" i="5"/>
  <c r="J60" i="5" s="1"/>
  <c r="J87" i="3"/>
  <c r="J61" i="3" s="1"/>
  <c r="BK109" i="4"/>
  <c r="J109" i="4" s="1"/>
  <c r="J64" i="4" s="1"/>
  <c r="J30" i="3"/>
  <c r="AG56" i="1"/>
  <c r="J33" i="5"/>
  <c r="AV58" i="1"/>
  <c r="AT58" i="1"/>
  <c r="F33" i="5"/>
  <c r="AZ58" i="1" s="1"/>
  <c r="F33" i="2"/>
  <c r="AZ55" i="1" s="1"/>
  <c r="F33" i="4"/>
  <c r="AZ57" i="1" s="1"/>
  <c r="J33" i="3"/>
  <c r="AV56" i="1"/>
  <c r="AT56" i="1" s="1"/>
  <c r="BA54" i="1"/>
  <c r="W30" i="1" s="1"/>
  <c r="BB54" i="1"/>
  <c r="AX54" i="1" s="1"/>
  <c r="F33" i="3"/>
  <c r="AZ56" i="1"/>
  <c r="BD54" i="1"/>
  <c r="W33" i="1" s="1"/>
  <c r="BC54" i="1"/>
  <c r="AY54" i="1"/>
  <c r="J33" i="2"/>
  <c r="AV55" i="1" s="1"/>
  <c r="AT55" i="1" s="1"/>
  <c r="J33" i="4"/>
  <c r="AV57" i="1"/>
  <c r="AT57" i="1" s="1"/>
  <c r="BK89" i="4" l="1"/>
  <c r="J89" i="4" s="1"/>
  <c r="J59" i="4" s="1"/>
  <c r="BK92" i="2"/>
  <c r="J92" i="2" s="1"/>
  <c r="J59" i="2" s="1"/>
  <c r="T89" i="4"/>
  <c r="P92" i="2"/>
  <c r="AU55" i="1" s="1"/>
  <c r="AU54" i="1" s="1"/>
  <c r="J39" i="3"/>
  <c r="J93" i="2"/>
  <c r="J60" i="2" s="1"/>
  <c r="J59" i="3"/>
  <c r="BK83" i="5"/>
  <c r="J83" i="5"/>
  <c r="J59" i="5"/>
  <c r="J90" i="4"/>
  <c r="J60" i="4" s="1"/>
  <c r="AN56" i="1"/>
  <c r="W31" i="1"/>
  <c r="W32" i="1"/>
  <c r="AW54" i="1"/>
  <c r="AK30" i="1" s="1"/>
  <c r="AZ54" i="1"/>
  <c r="W29" i="1" s="1"/>
  <c r="J30" i="4" l="1"/>
  <c r="AG57" i="1"/>
  <c r="AN57" i="1" s="1"/>
  <c r="J30" i="5"/>
  <c r="AG58" i="1" s="1"/>
  <c r="AN58" i="1" s="1"/>
  <c r="AV54" i="1"/>
  <c r="AK29" i="1" s="1"/>
  <c r="J30" i="2"/>
  <c r="AG55" i="1"/>
  <c r="AN55" i="1" s="1"/>
  <c r="J39" i="4" l="1"/>
  <c r="J39" i="2"/>
  <c r="J39" i="5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<sst xmlns="http://schemas.openxmlformats.org/spreadsheetml/2006/main" count="6575" uniqueCount="992">
  <si>
    <t>Export Komplet</t>
  </si>
  <si>
    <t>VZ</t>
  </si>
  <si>
    <t>2.0</t>
  </si>
  <si>
    <t>ZAMOK</t>
  </si>
  <si>
    <t>False</t>
  </si>
  <si>
    <t>{5953b379-ae2b-40b4-af09-193542cea198}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</si>
  <si>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</si>
  <si>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</si>
  <si>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</si>
  <si>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</si>
  <si>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</si>
  <si>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</si>
  <si>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</si>
  <si>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</si>
  <si>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20-19-M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</si>
  <si>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</si>
  <si>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</si>
  <si>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SPRCHY - MUŽI</t>
  </si>
  <si>
    <t>KSO:</t>
  </si>
  <si>
    <t/>
  </si>
  <si>
    <t>CC-CZ:</t>
  </si>
  <si>
    <t>Místo:</t>
  </si>
  <si>
    <t xml:space="preserve">NOVÝ JIČÍN </t>
  </si>
  <si>
    <t>Datum:</t>
  </si>
  <si>
    <t>19. 4. 2020</t>
  </si>
  <si>
    <t>Zadavatel:</t>
  </si>
  <si>
    <t>IČ:</t>
  </si>
  <si>
    <t>00298212</t>
  </si>
  <si>
    <t xml:space="preserve">Město Nový Jičín </t>
  </si>
  <si>
    <t>DIČ:</t>
  </si>
  <si>
    <t>Uchazeč:</t>
  </si>
  <si>
    <t>Vyplň údaj</t>
  </si>
  <si>
    <t>Projektant:</t>
  </si>
  <si>
    <t>27852067</t>
  </si>
  <si>
    <t>GaP inženýring s.r.o.</t>
  </si>
  <si>
    <t>CZ27852067</t>
  </si>
  <si>
    <t>True</t>
  </si>
  <si>
    <t>Zpracovatel:</t>
  </si>
  <si>
    <t>PETŘKOVSKÝ R.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</si>
  <si>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</si>
  <si>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</si>
  <si>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</si>
  <si>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</si>
  <si>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</si>
  <si>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</si>
  <si>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</si>
  <si>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</si>
  <si>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</si>
  <si>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</si>
  <si>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</si>
  <si>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</si>
  <si>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</si>
  <si>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</si>
  <si>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</si>
  <si>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</si>
  <si>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</si>
  <si>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</si>
  <si>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</si>
  <si>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</si>
  <si>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</si>
  <si>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</si>
  <si>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</si>
  <si>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</si>
  <si>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</si>
  <si>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</si>
  <si>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</si>
  <si>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</si>
  <si>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</si>
  <si>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</si>
  <si>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</si>
  <si>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</si>
  <si>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</si>
  <si>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</si>
  <si>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</si>
  <si>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</si>
  <si>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</si>
  <si>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</si>
  <si>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</si>
  <si>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</si>
  <si>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</si>
  <si>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20-19- M1</t>
  </si>
  <si>
    <t xml:space="preserve">STAVEBNÍ PRÁCE </t>
  </si>
  <si>
    <t>STA</t>
  </si>
  <si>
    <t>1</t>
  </si>
  <si>
    <t>{2b9baec7-1c89-4288-8210-8a4ef659b872}</t>
  </si>
  <si>
    <t>2</t>
  </si>
  <si>
    <t>20-19- M2</t>
  </si>
  <si>
    <t xml:space="preserve">OBKLADY , DLAŽBA </t>
  </si>
  <si>
    <t>{7f841ed9-49b4-4794-b67f-9024a0de3cdc}</t>
  </si>
  <si>
    <t>20-19- M3</t>
  </si>
  <si>
    <t>PARNÍ KABINA</t>
  </si>
  <si>
    <t>{53f62be6-172b-4699-9210-02e0de528c35}</t>
  </si>
  <si>
    <t>20-19- M4</t>
  </si>
  <si>
    <t>STROP SPRCHY</t>
  </si>
  <si>
    <t>{16c90eed-8e0e-4927-bec7-ecab2533a02c}</t>
  </si>
  <si>
    <t>OBKL</t>
  </si>
  <si>
    <t>OBKLAD M</t>
  </si>
  <si>
    <t>M2</t>
  </si>
  <si>
    <t>89,126</t>
  </si>
  <si>
    <t>3</t>
  </si>
  <si>
    <t>KRYCÍ LIST SOUPISU PRACÍ</t>
  </si>
  <si>
    <t>Objekt:</t>
  </si>
  <si>
    <t xml:space="preserve">20-19- M1 - STAVEBNÍ PRÁCE 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</si>
  <si>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</si>
  <si>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</si>
  <si>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</si>
  <si>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</si>
  <si>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</si>
  <si>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</si>
  <si>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</si>
  <si>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</si>
  <si>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</si>
  <si>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</si>
  <si>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</si>
  <si>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</si>
  <si>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</si>
  <si>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</si>
  <si>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</si>
  <si>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</si>
  <si>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</si>
  <si>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</si>
  <si>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</si>
  <si>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</si>
  <si>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</si>
  <si>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</si>
  <si>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</si>
  <si>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</si>
  <si>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</si>
  <si>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</si>
  <si>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</si>
  <si>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</si>
  <si>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</si>
  <si>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</si>
  <si>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</si>
  <si>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</si>
  <si>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</si>
  <si>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</si>
  <si>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</si>
  <si>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</si>
  <si>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311113132</t>
  </si>
  <si>
    <t>Nadzákladové zdi z tvárnic ztraceného bednění hladkých, včetně výplně z betonu třídy C 16/20, tloušťky zdiva přes 150 do 200 mm</t>
  </si>
  <si>
    <t>m2</t>
  </si>
  <si>
    <t>CS ÚRS 2020 01</t>
  </si>
  <si>
    <t>4</t>
  </si>
  <si>
    <t>-1490754232</t>
  </si>
  <si>
    <t>VV</t>
  </si>
  <si>
    <t>1,50*1,00</t>
  </si>
  <si>
    <t>0,50*0,50*0,25/2</t>
  </si>
  <si>
    <t>Součet</t>
  </si>
  <si>
    <t>311272031</t>
  </si>
  <si>
    <t>Zdivo z pórobetonových tvárnic na tenké maltové lože, tl. zdiva 200 mm pevnost tvárnic přes P2 do P4, objemová hmotnost přes 450 do 600 kg/m3 hladkých</t>
  </si>
  <si>
    <t>1063738069</t>
  </si>
  <si>
    <t xml:space="preserve">STĚNA DO ŠATNY </t>
  </si>
  <si>
    <t>15,85</t>
  </si>
  <si>
    <t>-0,40*1,80</t>
  </si>
  <si>
    <t>-3*0,40*1,40</t>
  </si>
  <si>
    <t>-0,40*1,20</t>
  </si>
  <si>
    <t>1325200548</t>
  </si>
  <si>
    <t xml:space="preserve">DĚLÍCÍ STĚNY </t>
  </si>
  <si>
    <t>1,10*1,00+0,71*1,30</t>
  </si>
  <si>
    <t>1,10*1,00</t>
  </si>
  <si>
    <t>1,10*1,00+0,55*1,90</t>
  </si>
  <si>
    <t>312361821</t>
  </si>
  <si>
    <t>Výztuž nadzákladových zdí výplňových svislých nebo odkloněných od svislice, rovných nebo oblých z betonářské oceli 10 505 (R) nebo BSt 500</t>
  </si>
  <si>
    <t>t</t>
  </si>
  <si>
    <t>-1197708720</t>
  </si>
  <si>
    <t xml:space="preserve">BAZÉNEK </t>
  </si>
  <si>
    <t>1,50*1,00*0,20*40,00/1000</t>
  </si>
  <si>
    <t>5</t>
  </si>
  <si>
    <t>317141422.XLA</t>
  </si>
  <si>
    <t>Překlad plochý 125-1250 dl 1300 mm</t>
  </si>
  <si>
    <t>kus</t>
  </si>
  <si>
    <t>1943245169</t>
  </si>
  <si>
    <t xml:space="preserve">DOZDÍVKA VÝKLENKU </t>
  </si>
  <si>
    <t>6</t>
  </si>
  <si>
    <t>317944321</t>
  </si>
  <si>
    <t>Válcované nosníky dodatečně osazované do připravených otvorů bez zazdění hlav do č. 12</t>
  </si>
  <si>
    <t>-1132949649</t>
  </si>
  <si>
    <t xml:space="preserve">STĚNA POD TRIBUNOU </t>
  </si>
  <si>
    <t>4*L60 - DL.1500MM  7,00KG/M</t>
  </si>
  <si>
    <t>4*1,50*7,00/1000</t>
  </si>
  <si>
    <t>7</t>
  </si>
  <si>
    <t>342272225</t>
  </si>
  <si>
    <t>Příčky z pórobetonových tvárnic hladkých na tenké maltové lože objemová hmotnost do 500 kg/m3, tloušťka příčky 100 mm</t>
  </si>
  <si>
    <t>1546920019</t>
  </si>
  <si>
    <t>0,40*1,80</t>
  </si>
  <si>
    <t>3*0,40*1,40</t>
  </si>
  <si>
    <t>1*0,40*1,20</t>
  </si>
  <si>
    <t>Mezisoučet</t>
  </si>
  <si>
    <t>8</t>
  </si>
  <si>
    <t>-673615956</t>
  </si>
  <si>
    <t>0,70*1,90+0,60*1,20</t>
  </si>
  <si>
    <t>9</t>
  </si>
  <si>
    <t>342272235</t>
  </si>
  <si>
    <t>Příčky z pórobetonových tvárnic hladkých na tenké maltové lože objemová hmotnost do 500 kg/m3, tloušťka příčky 125 mm</t>
  </si>
  <si>
    <t>1076560762</t>
  </si>
  <si>
    <t>DĚLÍCÍ STĚNY</t>
  </si>
  <si>
    <t>0,125*1,90+0,125*0,70</t>
  </si>
  <si>
    <t>0,25*1,90</t>
  </si>
  <si>
    <t>10</t>
  </si>
  <si>
    <t>342272245</t>
  </si>
  <si>
    <t>Příčky z pórobetonových tvárnic hladkých na tenké maltové lože objemová hmotnost do 500 kg/m3, tloušťka příčky 150 mm</t>
  </si>
  <si>
    <t>1674612982</t>
  </si>
  <si>
    <t>2,65*2,40</t>
  </si>
  <si>
    <t>-0,80*1,40</t>
  </si>
  <si>
    <t>-0,80*0,20</t>
  </si>
  <si>
    <t>-0,40*1,40</t>
  </si>
  <si>
    <t xml:space="preserve">ZÁDA NIKY </t>
  </si>
  <si>
    <t>0,40*1,40</t>
  </si>
  <si>
    <t xml:space="preserve">OSTĚNÍ OKNA </t>
  </si>
  <si>
    <t>(0,40+1,40*2)*0,25</t>
  </si>
  <si>
    <t>11</t>
  </si>
  <si>
    <t>342291121</t>
  </si>
  <si>
    <t>Ukotvení příček plochými kotvami, do konstrukce cihelné</t>
  </si>
  <si>
    <t>m</t>
  </si>
  <si>
    <t>-2021654827</t>
  </si>
  <si>
    <t>2,40+3,20</t>
  </si>
  <si>
    <t>3*2,25</t>
  </si>
  <si>
    <t>2*2,25</t>
  </si>
  <si>
    <t xml:space="preserve">VODOROVNÉ ZTUŽENÍ DĚLÍCÍCH STĚN  - STĚNA 2 </t>
  </si>
  <si>
    <t>6*1,50+3*1,00</t>
  </si>
  <si>
    <t>Úpravy povrchů, podlahy a osazování výplní</t>
  </si>
  <si>
    <t>12</t>
  </si>
  <si>
    <t>612131121</t>
  </si>
  <si>
    <t>Podkladní a spojovací vrstva vnitřních omítaných ploch penetrace akrylát-silikonová nanášená ručně stěn</t>
  </si>
  <si>
    <t>719477655</t>
  </si>
  <si>
    <t>13</t>
  </si>
  <si>
    <t>612142001</t>
  </si>
  <si>
    <t>Potažení vnitřních ploch pletivem v ploše nebo pruzích, na plném podkladu sklovláknitým vtlačením do tmelu stěn</t>
  </si>
  <si>
    <t>355391335</t>
  </si>
  <si>
    <t>14</t>
  </si>
  <si>
    <t>612311131</t>
  </si>
  <si>
    <t>Potažení vnitřních ploch štukem tloušťky do 3 mm svislých konstrukcí stěn</t>
  </si>
  <si>
    <t>-986336542</t>
  </si>
  <si>
    <t>612321111</t>
  </si>
  <si>
    <t>Omítka vápenocementová vnitřních ploch nanášená ručně jednovrstvá, tloušťky do 10 mm hrubá zatřená svislých konstrukcí stěn</t>
  </si>
  <si>
    <t>-1056206111</t>
  </si>
  <si>
    <t>(22,22-3,3)*2,30</t>
  </si>
  <si>
    <t>(20,51-3,30-1,50)*2,90</t>
  </si>
  <si>
    <t>(2*0,25+4,88-1,50)*2,90</t>
  </si>
  <si>
    <t>-1,00*2,05</t>
  </si>
  <si>
    <t>-1,50*2,05</t>
  </si>
  <si>
    <t>-1,00*02,05</t>
  </si>
  <si>
    <t>-0,80*2,00</t>
  </si>
  <si>
    <t>-0,60*2,00</t>
  </si>
  <si>
    <t>16</t>
  </si>
  <si>
    <t>619991011</t>
  </si>
  <si>
    <t>Zakrytí vnitřních ploch před znečištěním včetně pozdějšího odkrytí konstrukcí a prvků obalením fólií a přelepením páskou</t>
  </si>
  <si>
    <t>-843641677</t>
  </si>
  <si>
    <t xml:space="preserve">STÁVAJÍCÍ OTVORY </t>
  </si>
  <si>
    <t>2*2*0,90*2,00</t>
  </si>
  <si>
    <t>2*1*1,50*2,00</t>
  </si>
  <si>
    <t>17</t>
  </si>
  <si>
    <t>632452512</t>
  </si>
  <si>
    <t>Potěr rychletuhnoucí ze suchých směsí na bázi hydraulických pojiv, tloušťky přes 10 do 15 mm</t>
  </si>
  <si>
    <t>-809636514</t>
  </si>
  <si>
    <t>29,35-7,85</t>
  </si>
  <si>
    <t>18</t>
  </si>
  <si>
    <t>632452516</t>
  </si>
  <si>
    <t>Potěr rychletuhnoucí ze suchých směsí na bázi hydraulických pojiv, tloušťky přes 30 do 35 mm</t>
  </si>
  <si>
    <t>1190968879</t>
  </si>
  <si>
    <t>7,85</t>
  </si>
  <si>
    <t>19</t>
  </si>
  <si>
    <t>632452519</t>
  </si>
  <si>
    <t>Potěr rychletuhnoucí ze suchých směsí na bázi hydraulických pojiv, tloušťky přes 40 do 50 mm</t>
  </si>
  <si>
    <t>315875173</t>
  </si>
  <si>
    <t xml:space="preserve">BAZENEK </t>
  </si>
  <si>
    <t>1,36</t>
  </si>
  <si>
    <t xml:space="preserve">PARNÍ KABINA </t>
  </si>
  <si>
    <t>2,42</t>
  </si>
  <si>
    <t>20</t>
  </si>
  <si>
    <t>633811111</t>
  </si>
  <si>
    <t>Broušení betonových podlah nerovností do 2 mm (stržení šlemu)</t>
  </si>
  <si>
    <t>-497931710</t>
  </si>
  <si>
    <t>21,50+1,711+2,42+7,85</t>
  </si>
  <si>
    <t>Ostatní konstrukce a práce, bourání</t>
  </si>
  <si>
    <t>962031133</t>
  </si>
  <si>
    <t>Bourání příček z cihel, tvárnic nebo příčkovek z cihel pálených, plných nebo dutých na maltu vápennou nebo vápenocementovou, tl. do 150 mm</t>
  </si>
  <si>
    <t>-1712236853</t>
  </si>
  <si>
    <t>15,85+2*1,00*2,25</t>
  </si>
  <si>
    <t>22</t>
  </si>
  <si>
    <t>965045112</t>
  </si>
  <si>
    <t>Bourání potěrů tl. do 50 mm cementových nebo pískocementových, plochy do 4 m2</t>
  </si>
  <si>
    <t>910408833</t>
  </si>
  <si>
    <t>23</t>
  </si>
  <si>
    <t>971033631</t>
  </si>
  <si>
    <t>Vybourání otvorů ve zdivu základovém nebo nadzákladovém z cihel, tvárnic, příčkovek z cihel pálených na maltu vápennou nebo vápenocementovou plochy do 4 m2, tl. do 150 mm</t>
  </si>
  <si>
    <t>116476084</t>
  </si>
  <si>
    <t xml:space="preserve">ZDIVO POD TRIBUNOU </t>
  </si>
  <si>
    <t>1,10*1,60</t>
  </si>
  <si>
    <t xml:space="preserve">REVIZNÍ OTVORY </t>
  </si>
  <si>
    <t>2*0,70*0,70</t>
  </si>
  <si>
    <t>40</t>
  </si>
  <si>
    <t>971033641</t>
  </si>
  <si>
    <t>Vybourání otvorů ve zdivu základovém nebo nadzákladovém z cihel, tvárnic, příčkovek z cihel pálených na maltu vápennou nebo vápenocementovou plochy do 4 m2, tl. do 300 mm</t>
  </si>
  <si>
    <t>m3</t>
  </si>
  <si>
    <t>-853931933</t>
  </si>
  <si>
    <t xml:space="preserve">LUXFER U SAUNY </t>
  </si>
  <si>
    <t>0,40*1,20*0,35</t>
  </si>
  <si>
    <t>997</t>
  </si>
  <si>
    <t>Přesun sutě</t>
  </si>
  <si>
    <t>24</t>
  </si>
  <si>
    <t>997013211</t>
  </si>
  <si>
    <t>Vnitrostaveništní doprava suti a vybouraných hmot vodorovně do 50 m svisle ručně pro budovy a haly výšky do 6 m</t>
  </si>
  <si>
    <t>-715011083</t>
  </si>
  <si>
    <t>25</t>
  </si>
  <si>
    <t>997013501</t>
  </si>
  <si>
    <t>Odvoz suti a vybouraných hmot na skládku nebo meziskládku se složením, na vzdálenost do 1 km</t>
  </si>
  <si>
    <t>-1340084998</t>
  </si>
  <si>
    <t>26</t>
  </si>
  <si>
    <t>997013509</t>
  </si>
  <si>
    <t>Odvoz suti a vybouraných hmot na skládku nebo meziskládku se složením, na vzdálenost Příplatek k ceně za každý další i započatý 1 km přes 1 km</t>
  </si>
  <si>
    <t>1932438825</t>
  </si>
  <si>
    <t>16,532*14 'Přepočtené koeficientem množství</t>
  </si>
  <si>
    <t>27</t>
  </si>
  <si>
    <t>997013603</t>
  </si>
  <si>
    <t>Poplatek za uložení stavebního odpadu na skládce (skládkovné) cihelného zatříděného do Katalogu odpadů pod kódem 17 01 02</t>
  </si>
  <si>
    <t>916601089</t>
  </si>
  <si>
    <t>16,23</t>
  </si>
  <si>
    <t>998</t>
  </si>
  <si>
    <t>Přesun hmot</t>
  </si>
  <si>
    <t>28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</si>
  <si>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</si>
  <si>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</si>
  <si>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1527077301</t>
  </si>
  <si>
    <t>PSV</t>
  </si>
  <si>
    <t>Práce a dodávky PSV</t>
  </si>
  <si>
    <t>763</t>
  </si>
  <si>
    <t>Konstrukce suché výstavby</t>
  </si>
  <si>
    <t>29</t>
  </si>
  <si>
    <t>763121426</t>
  </si>
  <si>
    <t>Stěna předsazená ze sádrokartonových desek s nosnou konstrukcí z ocelových profilů CW, UW jednoduše opláštěná deskou impregnovanou H2 tl. 12,5 mm bez izolace, EI 15, stěna tl. 112,5 mm, profil 100</t>
  </si>
  <si>
    <t>-789244380</t>
  </si>
  <si>
    <t>5,28+1,46</t>
  </si>
  <si>
    <t>30</t>
  </si>
  <si>
    <t>763164791</t>
  </si>
  <si>
    <t>Obklad konstrukcí sádrokartonovými deskami montáž obkladu, opláštění jednoduché</t>
  </si>
  <si>
    <t>2018676267</t>
  </si>
  <si>
    <t>0,975*2,22</t>
  </si>
  <si>
    <t>(0,825+0,53+0,74+0,81)*3,20</t>
  </si>
  <si>
    <t>31</t>
  </si>
  <si>
    <t>M</t>
  </si>
  <si>
    <t>59030023</t>
  </si>
  <si>
    <t>deska SDK A tl 15,0mm</t>
  </si>
  <si>
    <t>32</t>
  </si>
  <si>
    <t>327476567</t>
  </si>
  <si>
    <t>11,461*1,15 'Přepočtené koeficientem množství</t>
  </si>
  <si>
    <t>998763100</t>
  </si>
  <si>
    <t>Přesun hmot pro dřevostavby stanovený z hmotnosti přesunovaného materiálu vodorovná dopravní vzdálenost do 50 m v objektech výšky do 6 m</t>
  </si>
  <si>
    <t>-1042315916</t>
  </si>
  <si>
    <t>766</t>
  </si>
  <si>
    <t>Konstrukce truhlářské</t>
  </si>
  <si>
    <t>33</t>
  </si>
  <si>
    <t>766691914</t>
  </si>
  <si>
    <t>Ostatní práce vyvěšení nebo zavěšení křídel s případným uložením a opětovným zavěšením po provedení stavebních změn dřevěných dveřních, plochy do 2 m2</t>
  </si>
  <si>
    <t>1181891205</t>
  </si>
  <si>
    <t xml:space="preserve">DVEŘE PARNÍ KABINA </t>
  </si>
  <si>
    <t>767</t>
  </si>
  <si>
    <t>Konstrukce zámečnické</t>
  </si>
  <si>
    <t>34</t>
  </si>
  <si>
    <t>767641800</t>
  </si>
  <si>
    <t>Demontáž dveřních zárubní odřezáním od upevnění, plochy dveří do 2,5 m2</t>
  </si>
  <si>
    <t>153515690</t>
  </si>
  <si>
    <t>771</t>
  </si>
  <si>
    <t>Podlahy z dlaždic</t>
  </si>
  <si>
    <t>35</t>
  </si>
  <si>
    <t>771571810</t>
  </si>
  <si>
    <t>Demontáž podlah z dlaždic keramických kladených do malty</t>
  </si>
  <si>
    <t>-28055876</t>
  </si>
  <si>
    <t>16,15+13,20+1,36+2,42</t>
  </si>
  <si>
    <t>777</t>
  </si>
  <si>
    <t>Podlahy lité</t>
  </si>
  <si>
    <t>36</t>
  </si>
  <si>
    <t>777111111</t>
  </si>
  <si>
    <t>Příprava podkladu před provedením litých podlah vysátí</t>
  </si>
  <si>
    <t>-1642628556</t>
  </si>
  <si>
    <t>21,50+1,711+2,42</t>
  </si>
  <si>
    <t>37</t>
  </si>
  <si>
    <t>777131103</t>
  </si>
  <si>
    <t>Penetrační nátěr podlahy epoxidový na podklad vlhký nebo s nízkou nasákavostí</t>
  </si>
  <si>
    <t>1840939602</t>
  </si>
  <si>
    <t>38</t>
  </si>
  <si>
    <t>998777101</t>
  </si>
  <si>
    <t>Přesun hmot pro podlahy lité stanovený z hmotnosti přesunovaného materiálu vodorovná dopravní vzdálenost do 50 m v objektech výšky do 6 m</t>
  </si>
  <si>
    <t>-1546459828</t>
  </si>
  <si>
    <t>781</t>
  </si>
  <si>
    <t>Dokončovací práce - obklady</t>
  </si>
  <si>
    <t>39</t>
  </si>
  <si>
    <t>781471810</t>
  </si>
  <si>
    <t>Demontáž obkladů z dlaždic keramických kladených do malty</t>
  </si>
  <si>
    <t>-831820122</t>
  </si>
  <si>
    <t xml:space="preserve">20-19- M2 - OBKLADY , DLAŽBA </t>
  </si>
  <si>
    <t xml:space="preserve">    761 - Konstrukce prosvětlovací</t>
  </si>
  <si>
    <t xml:space="preserve">    784 - Dokončovací práce - malby a tapety</t>
  </si>
  <si>
    <t>OST - Ostatní</t>
  </si>
  <si>
    <t>761</t>
  </si>
  <si>
    <t>Konstrukce prosvětlovací</t>
  </si>
  <si>
    <t>761111114</t>
  </si>
  <si>
    <t xml:space="preserve">Stěny a příčky ze skleněných tvárnic zděné rozměr 190 x 190 x 80 mm bezbarvé lesklé dezén struktura_x000D_
TYP TVÁRNIC VIZ TZ </t>
  </si>
  <si>
    <t>7118611</t>
  </si>
  <si>
    <t>0,80*1,40+2*0,40*1,20+0,40*1,20+0,20*0,80</t>
  </si>
  <si>
    <t>771111011</t>
  </si>
  <si>
    <t>Příprava podkladu před provedením dlažby vysátí podlah</t>
  </si>
  <si>
    <t>-2040682933</t>
  </si>
  <si>
    <t>29,35</t>
  </si>
  <si>
    <t>771121011</t>
  </si>
  <si>
    <t>Příprava podkladu před provedením dlažby nátěr penetrační na podlahu</t>
  </si>
  <si>
    <t>1482832704</t>
  </si>
  <si>
    <t>16,15+13,20+1,36</t>
  </si>
  <si>
    <t>771574233</t>
  </si>
  <si>
    <t>Montáž podlah z dlaždic keramických lepených flexibilním lepidlem maloformátových reliéfních nebo z dekorů přes 85 do 100 ks/m2</t>
  </si>
  <si>
    <t>-634159274</t>
  </si>
  <si>
    <t>29,35+1,36</t>
  </si>
  <si>
    <t>LSS.GRS0K603</t>
  </si>
  <si>
    <t>dlaždice hutná ColorTWO, 98 x 98 x 6 mm R10/B</t>
  </si>
  <si>
    <t>-1889628578</t>
  </si>
  <si>
    <t>33,13*1,12 'Přepočtené koeficientem množství</t>
  </si>
  <si>
    <t>771577114.1</t>
  </si>
  <si>
    <t xml:space="preserve">Montáž podlah z dlaždic keramických lepených flexibilním lepidlem Příplatek k cenám za dvousložkový spárovací tmel EPOXID - VČ.DOD </t>
  </si>
  <si>
    <t>2013228836</t>
  </si>
  <si>
    <t>771591116.1</t>
  </si>
  <si>
    <t>Podlahy - dokončovací práce spárování</t>
  </si>
  <si>
    <t>-1005995812</t>
  </si>
  <si>
    <t>36,13+4,88</t>
  </si>
  <si>
    <t>771591122</t>
  </si>
  <si>
    <t>Podlahy - dokončovací práce separační provazec do pružných spar, průměru 6 mm</t>
  </si>
  <si>
    <t>919248782</t>
  </si>
  <si>
    <t>36,13+1,36</t>
  </si>
  <si>
    <t>771591207</t>
  </si>
  <si>
    <t>Izolace podlahy pod dlažbu montáž izolace nátěrem nebo stěrkou ve dvou vrstvách</t>
  </si>
  <si>
    <t>-2009341558</t>
  </si>
  <si>
    <t>29,35+1,36+2,42</t>
  </si>
  <si>
    <t>24551040</t>
  </si>
  <si>
    <t>stěrka hydroizolační dvousložková cemento-polymerová pod dlažbu</t>
  </si>
  <si>
    <t>kg</t>
  </si>
  <si>
    <t>1849586513</t>
  </si>
  <si>
    <t>33,13*5 'Přepočtené koeficientem množství</t>
  </si>
  <si>
    <t>771591257</t>
  </si>
  <si>
    <t>Izolace podlahy pod dlažbu montáž těsnící manžety pro postup potrubí</t>
  </si>
  <si>
    <t>1099414046</t>
  </si>
  <si>
    <t xml:space="preserve">VPUSTI </t>
  </si>
  <si>
    <t>59054255</t>
  </si>
  <si>
    <t>manžeta těsnící hydroizolační na prostupy potrubí</t>
  </si>
  <si>
    <t>-2065141656</t>
  </si>
  <si>
    <t>998771101</t>
  </si>
  <si>
    <t>Přesun hmot pro podlahy z dlaždic stanovený z hmotnosti přesunovaného materiálu vodorovná dopravní vzdálenost do 50 m v objektech výšky do 6 m</t>
  </si>
  <si>
    <t>1076107594</t>
  </si>
  <si>
    <t>781121011</t>
  </si>
  <si>
    <t>Příprava podkladu před provedením obkladu nátěr penetrační na stěnu</t>
  </si>
  <si>
    <t>1957203891</t>
  </si>
  <si>
    <t>(22,22-3,3)*2,20</t>
  </si>
  <si>
    <t>(20,51-3,30-1,50)*2,80</t>
  </si>
  <si>
    <t>(2*0,25+4,88-1,50)*2,80</t>
  </si>
  <si>
    <t>1,50*0,90+1,50*0,65+1,50*0,20</t>
  </si>
  <si>
    <t>781111011</t>
  </si>
  <si>
    <t>Příprava podkladu před provedením obkladu oprášení (ometení) stěny</t>
  </si>
  <si>
    <t>-444771304</t>
  </si>
  <si>
    <t>781121011.1</t>
  </si>
  <si>
    <t>-1937777513</t>
  </si>
  <si>
    <t>781131207</t>
  </si>
  <si>
    <t>Izolace stěny pod obklad montáž izolace nátěrem nebo stěrkou ve dvou vrstvách</t>
  </si>
  <si>
    <t>1752565113</t>
  </si>
  <si>
    <t>256730978</t>
  </si>
  <si>
    <t>89,126*3,4 'Přepočtené koeficientem množství</t>
  </si>
  <si>
    <t>781131237</t>
  </si>
  <si>
    <t>Izolace stěny pod obklad montáž těsnícího pásu pro styčné nebo dilatační spáry</t>
  </si>
  <si>
    <t>-2091008120</t>
  </si>
  <si>
    <t>781.1.1</t>
  </si>
  <si>
    <t xml:space="preserve">DODÁVKA  PÁSKA TĚSNÍCÍ </t>
  </si>
  <si>
    <t>-1477762805</t>
  </si>
  <si>
    <t>41,01*1,15 'Přepočtené koeficientem množství</t>
  </si>
  <si>
    <t>781131247</t>
  </si>
  <si>
    <t>Izolace stěny pod obklad montáž těsnícího pásu vnitřní nebo vnější kout</t>
  </si>
  <si>
    <t>1092871153</t>
  </si>
  <si>
    <t>(12*2,20+20*2,80)</t>
  </si>
  <si>
    <t>4,94+4*1,50</t>
  </si>
  <si>
    <t>59054004.1</t>
  </si>
  <si>
    <t>páska pružná těsnící hydroizolační-roh</t>
  </si>
  <si>
    <t>940024279</t>
  </si>
  <si>
    <t>1KUS ...10M</t>
  </si>
  <si>
    <t>93,34/10,004</t>
  </si>
  <si>
    <t>9,33*1,25 'Přepočtené koeficientem množství</t>
  </si>
  <si>
    <t>781131257</t>
  </si>
  <si>
    <t>Izolace stěny pod obklad montáž těsnící manžety pro postup potrubí</t>
  </si>
  <si>
    <t>-1384261631</t>
  </si>
  <si>
    <t>567478710</t>
  </si>
  <si>
    <t>781474115</t>
  </si>
  <si>
    <t>Montáž obkladů vnitřních stěn z dlaždic keramických lepených flexibilním lepidlem maloformátových hladkých přes 22 do 25 ks/m2</t>
  </si>
  <si>
    <t>1321302001</t>
  </si>
  <si>
    <t>LSS.WAA1N007</t>
  </si>
  <si>
    <t>obkládačka ColorONE, 198 x 198 x 6,5 mm</t>
  </si>
  <si>
    <t>-485504030</t>
  </si>
  <si>
    <t>89,126*1,1 'Přepočtené koeficientem množství</t>
  </si>
  <si>
    <t>781477114.1</t>
  </si>
  <si>
    <t>Montáž obkladů vnitřních stěn z dlaždic keramických Příplatek k cenám za dvousložkový spárovací tmel</t>
  </si>
  <si>
    <t>751907529</t>
  </si>
  <si>
    <t>4,80+1,91</t>
  </si>
  <si>
    <t>781484116</t>
  </si>
  <si>
    <t>Montáž obkladů vnitřních stěn z mozaikových lepenců keramických nebo skleněných lepených flexibilním lepidlem dílce vel. 300 x 300 mm</t>
  </si>
  <si>
    <t>1691983381</t>
  </si>
  <si>
    <t>0,40*1,40*3</t>
  </si>
  <si>
    <t>0,40*1,20*2</t>
  </si>
  <si>
    <t>2*0,40*1,80</t>
  </si>
  <si>
    <t>1,50*0,90+0,40*1,40</t>
  </si>
  <si>
    <t>59761170.1</t>
  </si>
  <si>
    <t xml:space="preserve">mozaika keramická hladká na podlahu i stěnu pro interiér i exteriér (2,5x2,5)-set 300x300mm_x000D_
VÝROBCE RAKO  VIZ TZ </t>
  </si>
  <si>
    <t>-1128749812</t>
  </si>
  <si>
    <t>6,71*11,10</t>
  </si>
  <si>
    <t>74,481*1,1 'Přepočtené koeficientem množství</t>
  </si>
  <si>
    <t>781494111.1</t>
  </si>
  <si>
    <t>Obklad - dokončující práce KER ROHOVÉ PROFILY - lepené flexibilním lepidlem</t>
  </si>
  <si>
    <t>-137778147</t>
  </si>
  <si>
    <t>HRANY</t>
  </si>
  <si>
    <t>2,20*7</t>
  </si>
  <si>
    <t>2,80*8</t>
  </si>
  <si>
    <t>BAZENEK,VSTUP</t>
  </si>
  <si>
    <t>2*1,50+0,70</t>
  </si>
  <si>
    <t>ROH</t>
  </si>
  <si>
    <t>781.1</t>
  </si>
  <si>
    <t xml:space="preserve">ROH VNĚJŠÍ </t>
  </si>
  <si>
    <t>KS</t>
  </si>
  <si>
    <t>366207318</t>
  </si>
  <si>
    <t>207*1,02 'Přepočtené koeficientem množství</t>
  </si>
  <si>
    <t>781494511</t>
  </si>
  <si>
    <t>Obklad - dokončující práce profily ukončovací lepené flexibilním lepidlem ukončovací</t>
  </si>
  <si>
    <t>885670793</t>
  </si>
  <si>
    <t>3750050660</t>
  </si>
  <si>
    <t>Ukončovací profil hrana 10 mm/2,5 m nerez</t>
  </si>
  <si>
    <t>-2050159656</t>
  </si>
  <si>
    <t>781495115.1</t>
  </si>
  <si>
    <t xml:space="preserve">Obklad - dokončující práce ostatní práce spárování </t>
  </si>
  <si>
    <t>1132016866</t>
  </si>
  <si>
    <t xml:space="preserve">SVISLÝ OBKLAD </t>
  </si>
  <si>
    <t>8*2,20</t>
  </si>
  <si>
    <t>10*2,80</t>
  </si>
  <si>
    <t>(0,80+1,40)*2+0,80+2*2,050+1,70+2*2,05+1,050+2*2,050+1,15+2*2,05</t>
  </si>
  <si>
    <t>2*(0,40+1,40*2)*2</t>
  </si>
  <si>
    <t>2*(0,40+2*1,40)</t>
  </si>
  <si>
    <t>2*(0,40+1,40)</t>
  </si>
  <si>
    <t>0,40+2*1,80</t>
  </si>
  <si>
    <t>4*(2*0,40+2*1,40)</t>
  </si>
  <si>
    <t>(0,4*2+1,20*2)</t>
  </si>
  <si>
    <t>781495211</t>
  </si>
  <si>
    <t>Čištění vnitřních ploch po provedení obkladu stěn chemickými prostředky</t>
  </si>
  <si>
    <t>1433515673</t>
  </si>
  <si>
    <t>1676902311</t>
  </si>
  <si>
    <t>781571131</t>
  </si>
  <si>
    <t>Montáž obkladů ostění z obkladaček keramických lepených flexibilním lepidlem šířky ostění do 200 mm</t>
  </si>
  <si>
    <t>-1666689457</t>
  </si>
  <si>
    <t>(0,40+2*1,80)</t>
  </si>
  <si>
    <t>(0,40*2+1,40*2)*3</t>
  </si>
  <si>
    <t>(0,40*2+1,20*2)*2</t>
  </si>
  <si>
    <t>(0,40+2*1,20)*2</t>
  </si>
  <si>
    <t>(0,40+2*1,80)*1</t>
  </si>
  <si>
    <t>(0,40+2*1,20)*1+0,40+0,60</t>
  </si>
  <si>
    <t>(0,40+2*1,80)*2</t>
  </si>
  <si>
    <t>(0,40+1,20)*2</t>
  </si>
  <si>
    <t>(1,50+2,00*2)</t>
  </si>
  <si>
    <t>1918421059</t>
  </si>
  <si>
    <t>54,20*0,10</t>
  </si>
  <si>
    <t>5,42*1,1 'Přepočtené koeficientem množství</t>
  </si>
  <si>
    <t>998781101</t>
  </si>
  <si>
    <t>Přesun hmot pro obklady keramické stanovený z hmotnosti přesunovaného materiálu vodorovná dopravní vzdálenost do 50 m v objektech výšky do 6 m</t>
  </si>
  <si>
    <t>-1130424994</t>
  </si>
  <si>
    <t>784</t>
  </si>
  <si>
    <t>Dokončovací práce - malby a tapety</t>
  </si>
  <si>
    <t>784181101</t>
  </si>
  <si>
    <t>Penetrace podkladu jednonásobná základní akrylátová v místnostech výšky do 3,80 m</t>
  </si>
  <si>
    <t>-1639114537</t>
  </si>
  <si>
    <t>ŠATNA</t>
  </si>
  <si>
    <t xml:space="preserve">ODHAD </t>
  </si>
  <si>
    <t>30,00</t>
  </si>
  <si>
    <t>41</t>
  </si>
  <si>
    <t>784211101</t>
  </si>
  <si>
    <t>Malby z malířských směsí otěruvzdorných za mokra dvojnásobné, bílé za mokra otěruvzdorné výborně v místnostech výšky do 3,80 m</t>
  </si>
  <si>
    <t>1629489184</t>
  </si>
  <si>
    <t>OST</t>
  </si>
  <si>
    <t>Ostatní</t>
  </si>
  <si>
    <t>42</t>
  </si>
  <si>
    <t>OST2</t>
  </si>
  <si>
    <t xml:space="preserve">DVEŘE POD TRIBUNU </t>
  </si>
  <si>
    <t>512</t>
  </si>
  <si>
    <t>926753261</t>
  </si>
  <si>
    <t>43</t>
  </si>
  <si>
    <t>OST3</t>
  </si>
  <si>
    <t xml:space="preserve">MADLO BAZENEK </t>
  </si>
  <si>
    <t>-656397626</t>
  </si>
  <si>
    <t>44</t>
  </si>
  <si>
    <t>OST4</t>
  </si>
  <si>
    <t>SEDAK SPRCHA</t>
  </si>
  <si>
    <t>-55337343</t>
  </si>
  <si>
    <t>45</t>
  </si>
  <si>
    <t>OST5</t>
  </si>
  <si>
    <t xml:space="preserve">VĚŠÁKY BODOVÉ </t>
  </si>
  <si>
    <t>1010944319</t>
  </si>
  <si>
    <t>46</t>
  </si>
  <si>
    <t>OST6</t>
  </si>
  <si>
    <t xml:space="preserve">VĚŠÁKY - VODOROVNÉ </t>
  </si>
  <si>
    <t>866070728</t>
  </si>
  <si>
    <t>moz</t>
  </si>
  <si>
    <t>mozaika</t>
  </si>
  <si>
    <t>27,855</t>
  </si>
  <si>
    <t>20-19- M3 - PARNÍ KABINA</t>
  </si>
  <si>
    <t xml:space="preserve">    713 - Izolace tepelné</t>
  </si>
  <si>
    <t>612231001</t>
  </si>
  <si>
    <t>Montáž vnitřního zateplení z polyuretanových desek stěn, tloušťky desek do 40 mm</t>
  </si>
  <si>
    <t>-1924549497</t>
  </si>
  <si>
    <t>7,32-0,8*2,0+(4,8*0,35)</t>
  </si>
  <si>
    <t>3,66</t>
  </si>
  <si>
    <t>4,55*2</t>
  </si>
  <si>
    <t>59052102.1</t>
  </si>
  <si>
    <t>deska vodotěsná atepelně izolující  - modré jádro eps , oboustranně armované síťkou+stěrka tl.20mm</t>
  </si>
  <si>
    <t>-53855020</t>
  </si>
  <si>
    <t>20,16*1,02 'Přepočtené koeficientem množství</t>
  </si>
  <si>
    <t>-1330669324</t>
  </si>
  <si>
    <t>-1340764302</t>
  </si>
  <si>
    <t>722355641</t>
  </si>
  <si>
    <t>2,437*14 'Přepočtené koeficientem množství</t>
  </si>
  <si>
    <t>1222594892</t>
  </si>
  <si>
    <t>2,437</t>
  </si>
  <si>
    <t>-1320977829</t>
  </si>
  <si>
    <t>713</t>
  </si>
  <si>
    <t>Izolace tepelné</t>
  </si>
  <si>
    <t>713131143</t>
  </si>
  <si>
    <t>Montáž tepelné izolace stěn rohožemi, pásy, deskami, dílci, bloky (izolační materiál ve specifikaci) lepením celoplošně s mechanickým kotvením</t>
  </si>
  <si>
    <t>-1387475177</t>
  </si>
  <si>
    <t>0,95*3*2,7</t>
  </si>
  <si>
    <t>28376416</t>
  </si>
  <si>
    <t>deska z polystyrénu XPS, hrana polodrážková a hladký povrch 300kPa tl 40mm</t>
  </si>
  <si>
    <t>-273959156</t>
  </si>
  <si>
    <t>7,695*1,05 'Přepočtené koeficientem množství</t>
  </si>
  <si>
    <t>713521131.1</t>
  </si>
  <si>
    <t>Montáž stropní konstrukce parní kabiny - podhledů deskami 1 vrstva</t>
  </si>
  <si>
    <t>-809886578</t>
  </si>
  <si>
    <t>1,45*2,36*2</t>
  </si>
  <si>
    <t>59155228.1</t>
  </si>
  <si>
    <t>deska vodotěsná atepelně izolující  - modré jádro eps , oboustranně armované síťkou+stěrka tl.50mm</t>
  </si>
  <si>
    <t>1718354437</t>
  </si>
  <si>
    <t>6,844*1,1 'Přepočtené koeficientem množství</t>
  </si>
  <si>
    <t>998713101</t>
  </si>
  <si>
    <t>Přesun hmot pro izolace tepelné stanovený z hmotnosti přesunovaného materiálu vodorovná dopravní vzdálenost do 50 m v objektech výšky do 6 m</t>
  </si>
  <si>
    <t>2088396835</t>
  </si>
  <si>
    <t>763132631</t>
  </si>
  <si>
    <t>Podhled ze sádrokartonových desek – samostatný požární předěl montáž nosné konstrukce z profilů UA, CD dvouvrstvé</t>
  </si>
  <si>
    <t>1210589379</t>
  </si>
  <si>
    <t>4,45</t>
  </si>
  <si>
    <t>59030619.1</t>
  </si>
  <si>
    <t xml:space="preserve">profil výztužný UA 100 povrch C5M_x000D_
</t>
  </si>
  <si>
    <t>-819305446</t>
  </si>
  <si>
    <t>6*1,80+5*2,50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</si>
  <si>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</si>
  <si>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</si>
  <si>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-1814882825</t>
  </si>
  <si>
    <t>-1153498152</t>
  </si>
  <si>
    <t>-1445397551</t>
  </si>
  <si>
    <t>-1639525089</t>
  </si>
  <si>
    <t>1746229698</t>
  </si>
  <si>
    <t>-154603759</t>
  </si>
  <si>
    <t>2,42*1,12 'Přepočtené koeficientem množství</t>
  </si>
  <si>
    <t>771577114</t>
  </si>
  <si>
    <t>Montáž podlah z dlaždic keramických lepených flexibilním lepidlem Příplatek k cenám za dvousložkový spárovací tmel</t>
  </si>
  <si>
    <t>1673370171</t>
  </si>
  <si>
    <t xml:space="preserve">Podlahy - dokončovací práce spárování _x000D_
</t>
  </si>
  <si>
    <t>983885148</t>
  </si>
  <si>
    <t>7,73</t>
  </si>
  <si>
    <t>-1625626044</t>
  </si>
  <si>
    <t>-852837622</t>
  </si>
  <si>
    <t>1589249974</t>
  </si>
  <si>
    <t>2,42*5 'Přepočtené koeficientem množství</t>
  </si>
  <si>
    <t>-861523411</t>
  </si>
  <si>
    <t xml:space="preserve">odhad </t>
  </si>
  <si>
    <t>-731729933</t>
  </si>
  <si>
    <t>576712672</t>
  </si>
  <si>
    <t>2040703472</t>
  </si>
  <si>
    <t>7,32-1,60+(4,80*0,35)+2*4,55+3,66</t>
  </si>
  <si>
    <t>(0,45+0,50)*3*2,70</t>
  </si>
  <si>
    <t>-507812236</t>
  </si>
  <si>
    <t>781131112</t>
  </si>
  <si>
    <t>Izolace stěny pod obklad izolace nátěrem nebo stěrkou ve dvou vrstvách</t>
  </si>
  <si>
    <t>564417631</t>
  </si>
  <si>
    <t>781131207.2</t>
  </si>
  <si>
    <t>Izolace stropu montáž izolace nátěrem nebo stěrkou ve dvou vrstvách</t>
  </si>
  <si>
    <t>-915960339</t>
  </si>
  <si>
    <t>6,80</t>
  </si>
  <si>
    <t>59030301.2</t>
  </si>
  <si>
    <t>cem hi stěrka k přestěrko wedi desek - spoje s vložením pružné bandáže _x000D_
spotřeba 2,5kg/m2 tl.2mm</t>
  </si>
  <si>
    <t>1044121848</t>
  </si>
  <si>
    <t>6,8*2,5 'Přepočtené koeficientem množství</t>
  </si>
  <si>
    <t>781131207.1</t>
  </si>
  <si>
    <t xml:space="preserve">Izolace STROPU obklad montáž izolace nátěrem nebo stěrkou ve dvou vrstvách_x000D_
provedení finalní stěrky podhledu parní kabiny </t>
  </si>
  <si>
    <t>1080531956</t>
  </si>
  <si>
    <t>23521001.1</t>
  </si>
  <si>
    <t xml:space="preserve">epoxidová hmota přestěrkování stropu or.spotřeba pro tl.2mm ...2,30kg_x000D_
</t>
  </si>
  <si>
    <t>-2145175075</t>
  </si>
  <si>
    <t>6,8*2,3 'Přepočtené koeficientem množství</t>
  </si>
  <si>
    <t>781131221</t>
  </si>
  <si>
    <t>Izolace stěny pod obklad izolace fólií v pásech celoplošně lepená</t>
  </si>
  <si>
    <t>875680687</t>
  </si>
  <si>
    <t>-742386950</t>
  </si>
  <si>
    <t>7,73+6*2,70+2*1,00+3*2,50</t>
  </si>
  <si>
    <t>28355021</t>
  </si>
  <si>
    <t>páska pružná těsnící hydroizolační š do 100mm</t>
  </si>
  <si>
    <t>-2140467808</t>
  </si>
  <si>
    <t>33,43*1,05 'Přepočtené koeficientem množství</t>
  </si>
  <si>
    <t>781151031</t>
  </si>
  <si>
    <t>Příprava podkladu před provedením obkladu celoplošné vyrovnání podkladu stěrkou, tloušťky 3mm</t>
  </si>
  <si>
    <t>1777519361</t>
  </si>
  <si>
    <t>781151041</t>
  </si>
  <si>
    <t>Příprava podkladu před provedením obkladu celoplošné vyrovnání podkladu příplatek za každý další 1 mm tloušťky přes 3 mm</t>
  </si>
  <si>
    <t>-351420354</t>
  </si>
  <si>
    <t xml:space="preserve">Montáž obkladů vnitřních stěn z dlaždic keramických Příplatek k cenám za dvousložkový spárovací tmel_x000D_
!!! UPRAVENÁ POLOŽKA , SPOTŘEBA MOZAIKA 2,10KG/M2 , VČETNĚ DODÁVKY </t>
  </si>
  <si>
    <t>-417547176</t>
  </si>
  <si>
    <t>781481810</t>
  </si>
  <si>
    <t>Demontáž obkladů z mozaikových lepenců keramických nebo skleněných kladených do malty</t>
  </si>
  <si>
    <t>1257917352</t>
  </si>
  <si>
    <t>6,52</t>
  </si>
  <si>
    <t>781484116.1</t>
  </si>
  <si>
    <t>-1649975024</t>
  </si>
  <si>
    <t>59761170</t>
  </si>
  <si>
    <t xml:space="preserve">mozaika keramická hladká na podlahu i stěnu pro interiér i exteriér (2,5x2,5)-set 300x300mm_x000D_
VÝROBCE RAKO </t>
  </si>
  <si>
    <t>1516244342</t>
  </si>
  <si>
    <t>309,47*1,1 'Přepočtené koeficientem množství</t>
  </si>
  <si>
    <t>-1561321146</t>
  </si>
  <si>
    <t>3*2,70</t>
  </si>
  <si>
    <t>-1720828449</t>
  </si>
  <si>
    <t>47</t>
  </si>
  <si>
    <t>-1269107502</t>
  </si>
  <si>
    <t>moz+1,</t>
  </si>
  <si>
    <t>48</t>
  </si>
  <si>
    <t>-346569733</t>
  </si>
  <si>
    <t>49</t>
  </si>
  <si>
    <t>OST 2</t>
  </si>
  <si>
    <t xml:space="preserve">KRYT PŘÍVODU PÁRY - DŘEV OBKLAD </t>
  </si>
  <si>
    <t>440732159</t>
  </si>
  <si>
    <t>50</t>
  </si>
  <si>
    <t>OST1</t>
  </si>
  <si>
    <t xml:space="preserve">DVEŘE DO PARNÍ KABINY </t>
  </si>
  <si>
    <t>KPL</t>
  </si>
  <si>
    <t>-912815925</t>
  </si>
  <si>
    <t>20-19- M4 - STROP SPRCHY</t>
  </si>
  <si>
    <t xml:space="preserve">    783 - Dokončovací práce - nátěry</t>
  </si>
  <si>
    <t>763131714</t>
  </si>
  <si>
    <t>Podhled ze sádrokartonových desek ostatní práce a konstrukce na podhledech ze sádrokartonových desek základní penetrační nátěr</t>
  </si>
  <si>
    <t>522543323</t>
  </si>
  <si>
    <t>29,35+0,38+1,36</t>
  </si>
  <si>
    <t>3,10*0,60</t>
  </si>
  <si>
    <t>763131722</t>
  </si>
  <si>
    <t>Podhled ze sádrokartonových desek ostatní práce a konstrukce na podhledech ze sádrokartonových desek skokové změny výšky podhledu přes 0,5 m</t>
  </si>
  <si>
    <t>-57659346</t>
  </si>
  <si>
    <t>3,10</t>
  </si>
  <si>
    <t>763131762</t>
  </si>
  <si>
    <t>Podhled ze sádrokartonových desek Příplatek k cenám za prostorové zakřivení podhledu</t>
  </si>
  <si>
    <t>582751489</t>
  </si>
  <si>
    <t>3,10*1,25</t>
  </si>
  <si>
    <t>763331113.FMC</t>
  </si>
  <si>
    <t>Cementovláknitý podhled 1S01 H20 desky Powerpanel H2O 1x12,5 dvouvrstvá spodní kce profil CD+UD bez TI EI 15 DP1</t>
  </si>
  <si>
    <t>1530382689</t>
  </si>
  <si>
    <t>730029859</t>
  </si>
  <si>
    <t>767581801</t>
  </si>
  <si>
    <t>Demontáž podhledů kazet</t>
  </si>
  <si>
    <t>-1358263247</t>
  </si>
  <si>
    <t>15,63+15,16</t>
  </si>
  <si>
    <t>783</t>
  </si>
  <si>
    <t>Dokončovací práce - nátěry</t>
  </si>
  <si>
    <t>783823121</t>
  </si>
  <si>
    <t>Penetrační nátěr omítek hladkých povrchů z desek na bázi dřeva (dřevovláknitých, dřevoštěpkových, cementotřískových apod.) akrylátový</t>
  </si>
  <si>
    <t>1932751138</t>
  </si>
  <si>
    <t>783827105</t>
  </si>
  <si>
    <t>Krycí (ochranný ) nátěr omítek jednonásobný hladkých betonových povrchů nebo povrchů z desek na bázi dřeva (dřevovláknitých apod.) silikonový</t>
  </si>
  <si>
    <t>1075527795</t>
  </si>
  <si>
    <t>783827405</t>
  </si>
  <si>
    <t>Krycí (ochranný ) nátěr omítek dvojnásobný hladkých betonových povrchů nebo povrchů z desek na bázi dřeva (dřevovláknitých apod.) silikonový</t>
  </si>
  <si>
    <t>391890432</t>
  </si>
  <si>
    <t>SEZNAM FIGUR</t>
  </si>
  <si>
    <t>Výměra</t>
  </si>
  <si>
    <t xml:space="preserve"> 20-19- M1</t>
  </si>
  <si>
    <t>Použití figury:</t>
  </si>
  <si>
    <t>Demontáž obkladů z obkladaček keramických kladených do malty</t>
  </si>
  <si>
    <t xml:space="preserve"> 20-19- M2</t>
  </si>
  <si>
    <t>LISTA</t>
  </si>
  <si>
    <t>LIŠTA NEREZ</t>
  </si>
  <si>
    <t>2*(2,00*2+0,9)</t>
  </si>
  <si>
    <t>1,50+2*2,00</t>
  </si>
  <si>
    <t>0,80+2*2,00</t>
  </si>
  <si>
    <t>(0,80+1,40)*2</t>
  </si>
  <si>
    <t>(0,40+1,40)*2*3</t>
  </si>
  <si>
    <t>(0,40+1,20)*2*2</t>
  </si>
  <si>
    <t>(2*0,40+1,80)*2</t>
  </si>
  <si>
    <t>(2*0,40+2*2*1,20)</t>
  </si>
  <si>
    <t>(2*0,40+2*2*1,80)</t>
  </si>
  <si>
    <t>Plastové profily ukončovací lepené flexibilním lepidlem</t>
  </si>
  <si>
    <t>Nátěr penetrační na stěnu</t>
  </si>
  <si>
    <t>Ometení (oprášení) stěny při přípravě podkladu</t>
  </si>
  <si>
    <t>Nátěr penetrační na stěnu před HI</t>
  </si>
  <si>
    <t>Montáž izolace nátěrem nebo stěrkou ve dvou vrstvách</t>
  </si>
  <si>
    <t>Montáž obkladů vnitřních keramických hladkých do 25 ks/m2 lepených flexibilním lepidlem</t>
  </si>
  <si>
    <t>Příplatek k montáži obkladů vnitřních keramických hladkých za spárování tmelem dvousložkovým EPOXID</t>
  </si>
  <si>
    <t>Čištění vnitřních ploch stěn po provedení obkladu chemickými prostředky</t>
  </si>
  <si>
    <t xml:space="preserve">ROH TVAROVKA </t>
  </si>
  <si>
    <t>Obklad - dokončující práce  KER ROHOVÉ PROFILY - lepené flexibilním lepidlem</t>
  </si>
  <si>
    <t xml:space="preserve"> 20-19- M3</t>
  </si>
  <si>
    <t>Izolace stěn fólií celoplošně lepená</t>
  </si>
  <si>
    <t>Celoplošné vyrovnání podkladu stěrkou tl 3 mm</t>
  </si>
  <si>
    <t>Příplatek k cenám celoplošné vyrovnání stěrkou za každý další 1 mm přes tl  3 mm</t>
  </si>
  <si>
    <t>Příplatek k montáži obkladů vnitřních keramických hladkých za spárování tmelem dvousložkovým</t>
  </si>
  <si>
    <t>Demontáž obkladů z mozaiky kladených do malty</t>
  </si>
  <si>
    <t>Montáž obkladů vnitřních z mozaiky 300x300 mm lepených flexibilním lepidlem</t>
  </si>
  <si>
    <t>mozaika keramická hladká na podlahu i stěnu pro interiér i exteriér (2,5x2,5)-set 300x300mm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</si>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</sst>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57"/>
      <c r="AS2" s="357"/>
      <c r="AT2" s="357"/>
      <c r="AU2" s="357"/>
      <c r="AV2" s="357"/>
      <c r="AW2" s="357"/>
      <c r="AX2" s="357"/>
      <c r="AY2" s="357"/>
      <c r="AZ2" s="357"/>
      <c r="BA2" s="357"/>
      <c r="BB2" s="357"/>
      <c r="BC2" s="357"/>
      <c r="BD2" s="357"/>
      <c r="BE2" s="35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8" t="s">
        <v>14</v>
      </c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  <c r="AI5" s="369"/>
      <c r="AJ5" s="369"/>
      <c r="AK5" s="369"/>
      <c r="AL5" s="369"/>
      <c r="AM5" s="369"/>
      <c r="AN5" s="369"/>
      <c r="AO5" s="369"/>
      <c r="AP5" s="24"/>
      <c r="AQ5" s="24"/>
      <c r="AR5" s="22"/>
      <c r="BE5" s="36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0" t="s">
        <v>17</v>
      </c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369"/>
      <c r="AJ6" s="369"/>
      <c r="AK6" s="369"/>
      <c r="AL6" s="369"/>
      <c r="AM6" s="369"/>
      <c r="AN6" s="369"/>
      <c r="AO6" s="369"/>
      <c r="AP6" s="24"/>
      <c r="AQ6" s="24"/>
      <c r="AR6" s="22"/>
      <c r="BE6" s="36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6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6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6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6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6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66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66"/>
      <c r="BS13" s="19" t="s">
        <v>6</v>
      </c>
    </row>
    <row r="14" spans="1:74" ht="12.75">
      <c r="B14" s="23"/>
      <c r="C14" s="24"/>
      <c r="D14" s="24"/>
      <c r="E14" s="371" t="s">
        <v>31</v>
      </c>
      <c r="F14" s="372"/>
      <c r="G14" s="372"/>
      <c r="H14" s="372"/>
      <c r="I14" s="372"/>
      <c r="J14" s="372"/>
      <c r="K14" s="372"/>
      <c r="L14" s="372"/>
      <c r="M14" s="372"/>
      <c r="N14" s="372"/>
      <c r="O14" s="372"/>
      <c r="P14" s="372"/>
      <c r="Q14" s="372"/>
      <c r="R14" s="372"/>
      <c r="S14" s="372"/>
      <c r="T14" s="372"/>
      <c r="U14" s="372"/>
      <c r="V14" s="372"/>
      <c r="W14" s="372"/>
      <c r="X14" s="372"/>
      <c r="Y14" s="372"/>
      <c r="Z14" s="372"/>
      <c r="AA14" s="372"/>
      <c r="AB14" s="372"/>
      <c r="AC14" s="372"/>
      <c r="AD14" s="372"/>
      <c r="AE14" s="372"/>
      <c r="AF14" s="372"/>
      <c r="AG14" s="372"/>
      <c r="AH14" s="372"/>
      <c r="AI14" s="372"/>
      <c r="AJ14" s="372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6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66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6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66"/>
      <c r="BS17" s="19" t="s">
        <v>36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66"/>
      <c r="BS18" s="19" t="s">
        <v>6</v>
      </c>
    </row>
    <row r="19" spans="1:71" s="1" customFormat="1" ht="12" customHeight="1">
      <c r="B19" s="23"/>
      <c r="C19" s="24"/>
      <c r="D19" s="31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6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6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66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66"/>
    </row>
    <row r="23" spans="1:71" s="1" customFormat="1" ht="47.25" customHeight="1">
      <c r="B23" s="23"/>
      <c r="C23" s="24"/>
      <c r="D23" s="24"/>
      <c r="E23" s="373" t="s">
        <v>40</v>
      </c>
      <c r="F23" s="373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  <c r="AM23" s="373"/>
      <c r="AN23" s="373"/>
      <c r="AO23" s="24"/>
      <c r="AP23" s="24"/>
      <c r="AQ23" s="24"/>
      <c r="AR23" s="22"/>
      <c r="BE23" s="36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6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66"/>
    </row>
    <row r="26" spans="1:71" s="2" customFormat="1" ht="25.9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4">
        <f>ROUND(AG54,2)</f>
        <v>0</v>
      </c>
      <c r="AL26" s="375"/>
      <c r="AM26" s="375"/>
      <c r="AN26" s="375"/>
      <c r="AO26" s="375"/>
      <c r="AP26" s="38"/>
      <c r="AQ26" s="38"/>
      <c r="AR26" s="41"/>
      <c r="BE26" s="36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6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6" t="s">
        <v>42</v>
      </c>
      <c r="M28" s="376"/>
      <c r="N28" s="376"/>
      <c r="O28" s="376"/>
      <c r="P28" s="376"/>
      <c r="Q28" s="38"/>
      <c r="R28" s="38"/>
      <c r="S28" s="38"/>
      <c r="T28" s="38"/>
      <c r="U28" s="38"/>
      <c r="V28" s="38"/>
      <c r="W28" s="376" t="s">
        <v>43</v>
      </c>
      <c r="X28" s="376"/>
      <c r="Y28" s="376"/>
      <c r="Z28" s="376"/>
      <c r="AA28" s="376"/>
      <c r="AB28" s="376"/>
      <c r="AC28" s="376"/>
      <c r="AD28" s="376"/>
      <c r="AE28" s="376"/>
      <c r="AF28" s="38"/>
      <c r="AG28" s="38"/>
      <c r="AH28" s="38"/>
      <c r="AI28" s="38"/>
      <c r="AJ28" s="38"/>
      <c r="AK28" s="376" t="s">
        <v>44</v>
      </c>
      <c r="AL28" s="376"/>
      <c r="AM28" s="376"/>
      <c r="AN28" s="376"/>
      <c r="AO28" s="376"/>
      <c r="AP28" s="38"/>
      <c r="AQ28" s="38"/>
      <c r="AR28" s="41"/>
      <c r="BE28" s="366"/>
    </row>
    <row r="29" spans="1:71" s="3" customFormat="1" ht="14.45" customHeight="1">
      <c r="B29" s="42"/>
      <c r="C29" s="43"/>
      <c r="D29" s="31" t="s">
        <v>45</v>
      </c>
      <c r="E29" s="43"/>
      <c r="F29" s="31" t="s">
        <v>46</v>
      </c>
      <c r="G29" s="43"/>
      <c r="H29" s="43"/>
      <c r="I29" s="43"/>
      <c r="J29" s="43"/>
      <c r="K29" s="43"/>
      <c r="L29" s="360">
        <v>0.21</v>
      </c>
      <c r="M29" s="359"/>
      <c r="N29" s="359"/>
      <c r="O29" s="359"/>
      <c r="P29" s="359"/>
      <c r="Q29" s="43"/>
      <c r="R29" s="43"/>
      <c r="S29" s="43"/>
      <c r="T29" s="43"/>
      <c r="U29" s="43"/>
      <c r="V29" s="43"/>
      <c r="W29" s="358">
        <f>ROUND(AZ54, 2)</f>
        <v>0</v>
      </c>
      <c r="X29" s="359"/>
      <c r="Y29" s="359"/>
      <c r="Z29" s="359"/>
      <c r="AA29" s="359"/>
      <c r="AB29" s="359"/>
      <c r="AC29" s="359"/>
      <c r="AD29" s="359"/>
      <c r="AE29" s="359"/>
      <c r="AF29" s="43"/>
      <c r="AG29" s="43"/>
      <c r="AH29" s="43"/>
      <c r="AI29" s="43"/>
      <c r="AJ29" s="43"/>
      <c r="AK29" s="358">
        <f>ROUND(AV54, 2)</f>
        <v>0</v>
      </c>
      <c r="AL29" s="359"/>
      <c r="AM29" s="359"/>
      <c r="AN29" s="359"/>
      <c r="AO29" s="359"/>
      <c r="AP29" s="43"/>
      <c r="AQ29" s="43"/>
      <c r="AR29" s="44"/>
      <c r="BE29" s="367"/>
    </row>
    <row r="30" spans="1:71" s="3" customFormat="1" ht="14.45" customHeight="1">
      <c r="B30" s="42"/>
      <c r="C30" s="43"/>
      <c r="D30" s="43"/>
      <c r="E30" s="43"/>
      <c r="F30" s="31" t="s">
        <v>47</v>
      </c>
      <c r="G30" s="43"/>
      <c r="H30" s="43"/>
      <c r="I30" s="43"/>
      <c r="J30" s="43"/>
      <c r="K30" s="43"/>
      <c r="L30" s="360">
        <v>0.15</v>
      </c>
      <c r="M30" s="359"/>
      <c r="N30" s="359"/>
      <c r="O30" s="359"/>
      <c r="P30" s="359"/>
      <c r="Q30" s="43"/>
      <c r="R30" s="43"/>
      <c r="S30" s="43"/>
      <c r="T30" s="43"/>
      <c r="U30" s="43"/>
      <c r="V30" s="43"/>
      <c r="W30" s="358">
        <f>ROUND(BA54, 2)</f>
        <v>0</v>
      </c>
      <c r="X30" s="359"/>
      <c r="Y30" s="359"/>
      <c r="Z30" s="359"/>
      <c r="AA30" s="359"/>
      <c r="AB30" s="359"/>
      <c r="AC30" s="359"/>
      <c r="AD30" s="359"/>
      <c r="AE30" s="359"/>
      <c r="AF30" s="43"/>
      <c r="AG30" s="43"/>
      <c r="AH30" s="43"/>
      <c r="AI30" s="43"/>
      <c r="AJ30" s="43"/>
      <c r="AK30" s="358">
        <f>ROUND(AW54, 2)</f>
        <v>0</v>
      </c>
      <c r="AL30" s="359"/>
      <c r="AM30" s="359"/>
      <c r="AN30" s="359"/>
      <c r="AO30" s="359"/>
      <c r="AP30" s="43"/>
      <c r="AQ30" s="43"/>
      <c r="AR30" s="44"/>
      <c r="BE30" s="367"/>
    </row>
    <row r="31" spans="1:71" s="3" customFormat="1" ht="14.45" hidden="1" customHeight="1">
      <c r="B31" s="42"/>
      <c r="C31" s="43"/>
      <c r="D31" s="43"/>
      <c r="E31" s="43"/>
      <c r="F31" s="31" t="s">
        <v>48</v>
      </c>
      <c r="G31" s="43"/>
      <c r="H31" s="43"/>
      <c r="I31" s="43"/>
      <c r="J31" s="43"/>
      <c r="K31" s="43"/>
      <c r="L31" s="360">
        <v>0.21</v>
      </c>
      <c r="M31" s="359"/>
      <c r="N31" s="359"/>
      <c r="O31" s="359"/>
      <c r="P31" s="359"/>
      <c r="Q31" s="43"/>
      <c r="R31" s="43"/>
      <c r="S31" s="43"/>
      <c r="T31" s="43"/>
      <c r="U31" s="43"/>
      <c r="V31" s="43"/>
      <c r="W31" s="358">
        <f>ROUND(BB54, 2)</f>
        <v>0</v>
      </c>
      <c r="X31" s="359"/>
      <c r="Y31" s="359"/>
      <c r="Z31" s="359"/>
      <c r="AA31" s="359"/>
      <c r="AB31" s="359"/>
      <c r="AC31" s="359"/>
      <c r="AD31" s="359"/>
      <c r="AE31" s="359"/>
      <c r="AF31" s="43"/>
      <c r="AG31" s="43"/>
      <c r="AH31" s="43"/>
      <c r="AI31" s="43"/>
      <c r="AJ31" s="43"/>
      <c r="AK31" s="358">
        <v>0</v>
      </c>
      <c r="AL31" s="359"/>
      <c r="AM31" s="359"/>
      <c r="AN31" s="359"/>
      <c r="AO31" s="359"/>
      <c r="AP31" s="43"/>
      <c r="AQ31" s="43"/>
      <c r="AR31" s="44"/>
      <c r="BE31" s="367"/>
    </row>
    <row r="32" spans="1:71" s="3" customFormat="1" ht="14.45" hidden="1" customHeight="1">
      <c r="B32" s="42"/>
      <c r="C32" s="43"/>
      <c r="D32" s="43"/>
      <c r="E32" s="43"/>
      <c r="F32" s="31" t="s">
        <v>49</v>
      </c>
      <c r="G32" s="43"/>
      <c r="H32" s="43"/>
      <c r="I32" s="43"/>
      <c r="J32" s="43"/>
      <c r="K32" s="43"/>
      <c r="L32" s="360">
        <v>0.15</v>
      </c>
      <c r="M32" s="359"/>
      <c r="N32" s="359"/>
      <c r="O32" s="359"/>
      <c r="P32" s="359"/>
      <c r="Q32" s="43"/>
      <c r="R32" s="43"/>
      <c r="S32" s="43"/>
      <c r="T32" s="43"/>
      <c r="U32" s="43"/>
      <c r="V32" s="43"/>
      <c r="W32" s="358">
        <f>ROUND(BC54, 2)</f>
        <v>0</v>
      </c>
      <c r="X32" s="359"/>
      <c r="Y32" s="359"/>
      <c r="Z32" s="359"/>
      <c r="AA32" s="359"/>
      <c r="AB32" s="359"/>
      <c r="AC32" s="359"/>
      <c r="AD32" s="359"/>
      <c r="AE32" s="359"/>
      <c r="AF32" s="43"/>
      <c r="AG32" s="43"/>
      <c r="AH32" s="43"/>
      <c r="AI32" s="43"/>
      <c r="AJ32" s="43"/>
      <c r="AK32" s="358">
        <v>0</v>
      </c>
      <c r="AL32" s="359"/>
      <c r="AM32" s="359"/>
      <c r="AN32" s="359"/>
      <c r="AO32" s="359"/>
      <c r="AP32" s="43"/>
      <c r="AQ32" s="43"/>
      <c r="AR32" s="44"/>
      <c r="BE32" s="367"/>
    </row>
    <row r="33" spans="1:57" s="3" customFormat="1" ht="14.45" hidden="1" customHeight="1">
      <c r="B33" s="42"/>
      <c r="C33" s="43"/>
      <c r="D33" s="43"/>
      <c r="E33" s="43"/>
      <c r="F33" s="31" t="s">
        <v>50</v>
      </c>
      <c r="G33" s="43"/>
      <c r="H33" s="43"/>
      <c r="I33" s="43"/>
      <c r="J33" s="43"/>
      <c r="K33" s="43"/>
      <c r="L33" s="360">
        <v>0</v>
      </c>
      <c r="M33" s="359"/>
      <c r="N33" s="359"/>
      <c r="O33" s="359"/>
      <c r="P33" s="359"/>
      <c r="Q33" s="43"/>
      <c r="R33" s="43"/>
      <c r="S33" s="43"/>
      <c r="T33" s="43"/>
      <c r="U33" s="43"/>
      <c r="V33" s="43"/>
      <c r="W33" s="358">
        <f>ROUND(BD54, 2)</f>
        <v>0</v>
      </c>
      <c r="X33" s="359"/>
      <c r="Y33" s="359"/>
      <c r="Z33" s="359"/>
      <c r="AA33" s="359"/>
      <c r="AB33" s="359"/>
      <c r="AC33" s="359"/>
      <c r="AD33" s="359"/>
      <c r="AE33" s="359"/>
      <c r="AF33" s="43"/>
      <c r="AG33" s="43"/>
      <c r="AH33" s="43"/>
      <c r="AI33" s="43"/>
      <c r="AJ33" s="43"/>
      <c r="AK33" s="358">
        <v>0</v>
      </c>
      <c r="AL33" s="359"/>
      <c r="AM33" s="359"/>
      <c r="AN33" s="359"/>
      <c r="AO33" s="359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52</v>
      </c>
      <c r="U35" s="47"/>
      <c r="V35" s="47"/>
      <c r="W35" s="47"/>
      <c r="X35" s="364" t="s">
        <v>53</v>
      </c>
      <c r="Y35" s="362"/>
      <c r="Z35" s="362"/>
      <c r="AA35" s="362"/>
      <c r="AB35" s="362"/>
      <c r="AC35" s="47"/>
      <c r="AD35" s="47"/>
      <c r="AE35" s="47"/>
      <c r="AF35" s="47"/>
      <c r="AG35" s="47"/>
      <c r="AH35" s="47"/>
      <c r="AI35" s="47"/>
      <c r="AJ35" s="47"/>
      <c r="AK35" s="361">
        <f>SUM(AK26:AK33)</f>
        <v>0</v>
      </c>
      <c r="AL35" s="362"/>
      <c r="AM35" s="362"/>
      <c r="AN35" s="362"/>
      <c r="AO35" s="36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20-19-M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86" t="str">
        <f>K6</f>
        <v>SPRCHY - MUŽI</v>
      </c>
      <c r="M45" s="387"/>
      <c r="N45" s="387"/>
      <c r="O45" s="387"/>
      <c r="P45" s="387"/>
      <c r="Q45" s="387"/>
      <c r="R45" s="387"/>
      <c r="S45" s="387"/>
      <c r="T45" s="387"/>
      <c r="U45" s="387"/>
      <c r="V45" s="387"/>
      <c r="W45" s="387"/>
      <c r="X45" s="387"/>
      <c r="Y45" s="387"/>
      <c r="Z45" s="387"/>
      <c r="AA45" s="387"/>
      <c r="AB45" s="387"/>
      <c r="AC45" s="387"/>
      <c r="AD45" s="387"/>
      <c r="AE45" s="387"/>
      <c r="AF45" s="387"/>
      <c r="AG45" s="387"/>
      <c r="AH45" s="387"/>
      <c r="AI45" s="387"/>
      <c r="AJ45" s="387"/>
      <c r="AK45" s="387"/>
      <c r="AL45" s="387"/>
      <c r="AM45" s="387"/>
      <c r="AN45" s="387"/>
      <c r="AO45" s="38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NOVÝ JIČÍN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88" t="str">
        <f>IF(AN8= "","",AN8)</f>
        <v>19. 4. 2020</v>
      </c>
      <c r="AN47" s="38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Město Nový Jičín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89" t="str">
        <f>IF(E17="","",E17)</f>
        <v>GaP inženýring s.r.o.</v>
      </c>
      <c r="AN49" s="390"/>
      <c r="AO49" s="390"/>
      <c r="AP49" s="390"/>
      <c r="AQ49" s="38"/>
      <c r="AR49" s="41"/>
      <c r="AS49" s="391" t="s">
        <v>55</v>
      </c>
      <c r="AT49" s="39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37</v>
      </c>
      <c r="AJ50" s="38"/>
      <c r="AK50" s="38"/>
      <c r="AL50" s="38"/>
      <c r="AM50" s="389" t="str">
        <f>IF(E20="","",E20)</f>
        <v>PETŘKOVSKÝ R.</v>
      </c>
      <c r="AN50" s="390"/>
      <c r="AO50" s="390"/>
      <c r="AP50" s="390"/>
      <c r="AQ50" s="38"/>
      <c r="AR50" s="41"/>
      <c r="AS50" s="393"/>
      <c r="AT50" s="39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95"/>
      <c r="AT51" s="39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2" t="s">
        <v>56</v>
      </c>
      <c r="D52" s="383"/>
      <c r="E52" s="383"/>
      <c r="F52" s="383"/>
      <c r="G52" s="383"/>
      <c r="H52" s="68"/>
      <c r="I52" s="385" t="s">
        <v>57</v>
      </c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  <c r="W52" s="383"/>
      <c r="X52" s="383"/>
      <c r="Y52" s="383"/>
      <c r="Z52" s="383"/>
      <c r="AA52" s="383"/>
      <c r="AB52" s="383"/>
      <c r="AC52" s="383"/>
      <c r="AD52" s="383"/>
      <c r="AE52" s="383"/>
      <c r="AF52" s="383"/>
      <c r="AG52" s="384" t="s">
        <v>58</v>
      </c>
      <c r="AH52" s="383"/>
      <c r="AI52" s="383"/>
      <c r="AJ52" s="383"/>
      <c r="AK52" s="383"/>
      <c r="AL52" s="383"/>
      <c r="AM52" s="383"/>
      <c r="AN52" s="385" t="s">
        <v>59</v>
      </c>
      <c r="AO52" s="383"/>
      <c r="AP52" s="383"/>
      <c r="AQ52" s="69" t="s">
        <v>60</v>
      </c>
      <c r="AR52" s="41"/>
      <c r="AS52" s="70" t="s">
        <v>61</v>
      </c>
      <c r="AT52" s="71" t="s">
        <v>62</v>
      </c>
      <c r="AU52" s="71" t="s">
        <v>63</v>
      </c>
      <c r="AV52" s="71" t="s">
        <v>64</v>
      </c>
      <c r="AW52" s="71" t="s">
        <v>65</v>
      </c>
      <c r="AX52" s="71" t="s">
        <v>66</v>
      </c>
      <c r="AY52" s="71" t="s">
        <v>67</v>
      </c>
      <c r="AZ52" s="71" t="s">
        <v>68</v>
      </c>
      <c r="BA52" s="71" t="s">
        <v>69</v>
      </c>
      <c r="BB52" s="71" t="s">
        <v>70</v>
      </c>
      <c r="BC52" s="71" t="s">
        <v>71</v>
      </c>
      <c r="BD52" s="72" t="s">
        <v>72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73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80">
        <f>ROUND(SUM(AG55:AG58),2)</f>
        <v>0</v>
      </c>
      <c r="AH54" s="380"/>
      <c r="AI54" s="380"/>
      <c r="AJ54" s="380"/>
      <c r="AK54" s="380"/>
      <c r="AL54" s="380"/>
      <c r="AM54" s="380"/>
      <c r="AN54" s="381">
        <f>SUM(AG54,AT54)</f>
        <v>0</v>
      </c>
      <c r="AO54" s="381"/>
      <c r="AP54" s="381"/>
      <c r="AQ54" s="80" t="s">
        <v>19</v>
      </c>
      <c r="AR54" s="81"/>
      <c r="AS54" s="82">
        <f>ROUND(SUM(AS55:AS58),2)</f>
        <v>0</v>
      </c>
      <c r="AT54" s="83">
        <f>ROUND(SUM(AV54:AW54),2)</f>
        <v>0</v>
      </c>
      <c r="AU54" s="84">
        <f>ROUND(SUM(AU55:AU58),5)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ROUND(SUM(AZ55:AZ58),2)</f>
        <v>0</v>
      </c>
      <c r="BA54" s="83">
        <f>ROUND(SUM(BA55:BA58),2)</f>
        <v>0</v>
      </c>
      <c r="BB54" s="83">
        <f>ROUND(SUM(BB55:BB58),2)</f>
        <v>0</v>
      </c>
      <c r="BC54" s="83">
        <f>ROUND(SUM(BC55:BC58),2)</f>
        <v>0</v>
      </c>
      <c r="BD54" s="85">
        <f>ROUND(SUM(BD55:BD58),2)</f>
        <v>0</v>
      </c>
      <c r="BS54" s="86" t="s">
        <v>74</v>
      </c>
      <c r="BT54" s="86" t="s">
        <v>75</v>
      </c>
      <c r="BU54" s="87" t="s">
        <v>76</v>
      </c>
      <c r="BV54" s="86" t="s">
        <v>77</v>
      </c>
      <c r="BW54" s="86" t="s">
        <v>5</v>
      </c>
      <c r="BX54" s="86" t="s">
        <v>78</v>
      </c>
      <c r="CL54" s="86" t="s">
        <v>19</v>
      </c>
    </row>
    <row r="55" spans="1:91" s="7" customFormat="1" ht="24.75" customHeight="1">
      <c r="A55" s="88" t="s">
        <v>79</v>
      </c>
      <c r="B55" s="89"/>
      <c r="C55" s="90"/>
      <c r="D55" s="379" t="s">
        <v>80</v>
      </c>
      <c r="E55" s="379"/>
      <c r="F55" s="379"/>
      <c r="G55" s="379"/>
      <c r="H55" s="379"/>
      <c r="I55" s="91"/>
      <c r="J55" s="379" t="s">
        <v>81</v>
      </c>
      <c r="K55" s="379"/>
      <c r="L55" s="379"/>
      <c r="M55" s="379"/>
      <c r="N55" s="379"/>
      <c r="O55" s="379"/>
      <c r="P55" s="379"/>
      <c r="Q55" s="379"/>
      <c r="R55" s="379"/>
      <c r="S55" s="379"/>
      <c r="T55" s="379"/>
      <c r="U55" s="379"/>
      <c r="V55" s="379"/>
      <c r="W55" s="379"/>
      <c r="X55" s="379"/>
      <c r="Y55" s="379"/>
      <c r="Z55" s="379"/>
      <c r="AA55" s="379"/>
      <c r="AB55" s="379"/>
      <c r="AC55" s="379"/>
      <c r="AD55" s="379"/>
      <c r="AE55" s="379"/>
      <c r="AF55" s="379"/>
      <c r="AG55" s="377">
        <f>'20-19- M1 - STAVEBNÍ PRÁCE '!J30</f>
        <v>0</v>
      </c>
      <c r="AH55" s="378"/>
      <c r="AI55" s="378"/>
      <c r="AJ55" s="378"/>
      <c r="AK55" s="378"/>
      <c r="AL55" s="378"/>
      <c r="AM55" s="378"/>
      <c r="AN55" s="377">
        <f>SUM(AG55,AT55)</f>
        <v>0</v>
      </c>
      <c r="AO55" s="378"/>
      <c r="AP55" s="378"/>
      <c r="AQ55" s="92" t="s">
        <v>82</v>
      </c>
      <c r="AR55" s="93"/>
      <c r="AS55" s="94">
        <v>0</v>
      </c>
      <c r="AT55" s="95">
        <f>ROUND(SUM(AV55:AW55),2)</f>
        <v>0</v>
      </c>
      <c r="AU55" s="96">
        <f>'20-19- M1 - STAVEBNÍ PRÁCE '!P92</f>
        <v>0</v>
      </c>
      <c r="AV55" s="95">
        <f>'20-19- M1 - STAVEBNÍ PRÁCE '!J33</f>
        <v>0</v>
      </c>
      <c r="AW55" s="95">
        <f>'20-19- M1 - STAVEBNÍ PRÁCE '!J34</f>
        <v>0</v>
      </c>
      <c r="AX55" s="95">
        <f>'20-19- M1 - STAVEBNÍ PRÁCE '!J35</f>
        <v>0</v>
      </c>
      <c r="AY55" s="95">
        <f>'20-19- M1 - STAVEBNÍ PRÁCE '!J36</f>
        <v>0</v>
      </c>
      <c r="AZ55" s="95">
        <f>'20-19- M1 - STAVEBNÍ PRÁCE '!F33</f>
        <v>0</v>
      </c>
      <c r="BA55" s="95">
        <f>'20-19- M1 - STAVEBNÍ PRÁCE '!F34</f>
        <v>0</v>
      </c>
      <c r="BB55" s="95">
        <f>'20-19- M1 - STAVEBNÍ PRÁCE '!F35</f>
        <v>0</v>
      </c>
      <c r="BC55" s="95">
        <f>'20-19- M1 - STAVEBNÍ PRÁCE '!F36</f>
        <v>0</v>
      </c>
      <c r="BD55" s="97">
        <f>'20-19- M1 - STAVEBNÍ PRÁCE '!F37</f>
        <v>0</v>
      </c>
      <c r="BT55" s="98" t="s">
        <v>83</v>
      </c>
      <c r="BV55" s="98" t="s">
        <v>77</v>
      </c>
      <c r="BW55" s="98" t="s">
        <v>84</v>
      </c>
      <c r="BX55" s="98" t="s">
        <v>5</v>
      </c>
      <c r="CL55" s="98" t="s">
        <v>19</v>
      </c>
      <c r="CM55" s="98" t="s">
        <v>85</v>
      </c>
    </row>
    <row r="56" spans="1:91" s="7" customFormat="1" ht="24.75" customHeight="1">
      <c r="A56" s="88" t="s">
        <v>79</v>
      </c>
      <c r="B56" s="89"/>
      <c r="C56" s="90"/>
      <c r="D56" s="379" t="s">
        <v>86</v>
      </c>
      <c r="E56" s="379"/>
      <c r="F56" s="379"/>
      <c r="G56" s="379"/>
      <c r="H56" s="379"/>
      <c r="I56" s="91"/>
      <c r="J56" s="379" t="s">
        <v>87</v>
      </c>
      <c r="K56" s="379"/>
      <c r="L56" s="379"/>
      <c r="M56" s="379"/>
      <c r="N56" s="379"/>
      <c r="O56" s="379"/>
      <c r="P56" s="379"/>
      <c r="Q56" s="379"/>
      <c r="R56" s="379"/>
      <c r="S56" s="379"/>
      <c r="T56" s="379"/>
      <c r="U56" s="379"/>
      <c r="V56" s="379"/>
      <c r="W56" s="379"/>
      <c r="X56" s="379"/>
      <c r="Y56" s="379"/>
      <c r="Z56" s="379"/>
      <c r="AA56" s="379"/>
      <c r="AB56" s="379"/>
      <c r="AC56" s="379"/>
      <c r="AD56" s="379"/>
      <c r="AE56" s="379"/>
      <c r="AF56" s="379"/>
      <c r="AG56" s="377">
        <f>'20-19- M2 - OBKLADY , DLA...'!J30</f>
        <v>0</v>
      </c>
      <c r="AH56" s="378"/>
      <c r="AI56" s="378"/>
      <c r="AJ56" s="378"/>
      <c r="AK56" s="378"/>
      <c r="AL56" s="378"/>
      <c r="AM56" s="378"/>
      <c r="AN56" s="377">
        <f>SUM(AG56,AT56)</f>
        <v>0</v>
      </c>
      <c r="AO56" s="378"/>
      <c r="AP56" s="378"/>
      <c r="AQ56" s="92" t="s">
        <v>82</v>
      </c>
      <c r="AR56" s="93"/>
      <c r="AS56" s="94">
        <v>0</v>
      </c>
      <c r="AT56" s="95">
        <f>ROUND(SUM(AV56:AW56),2)</f>
        <v>0</v>
      </c>
      <c r="AU56" s="96">
        <f>'20-19- M2 - OBKLADY , DLA...'!P85</f>
        <v>0</v>
      </c>
      <c r="AV56" s="95">
        <f>'20-19- M2 - OBKLADY , DLA...'!J33</f>
        <v>0</v>
      </c>
      <c r="AW56" s="95">
        <f>'20-19- M2 - OBKLADY , DLA...'!J34</f>
        <v>0</v>
      </c>
      <c r="AX56" s="95">
        <f>'20-19- M2 - OBKLADY , DLA...'!J35</f>
        <v>0</v>
      </c>
      <c r="AY56" s="95">
        <f>'20-19- M2 - OBKLADY , DLA...'!J36</f>
        <v>0</v>
      </c>
      <c r="AZ56" s="95">
        <f>'20-19- M2 - OBKLADY , DLA...'!F33</f>
        <v>0</v>
      </c>
      <c r="BA56" s="95">
        <f>'20-19- M2 - OBKLADY , DLA...'!F34</f>
        <v>0</v>
      </c>
      <c r="BB56" s="95">
        <f>'20-19- M2 - OBKLADY , DLA...'!F35</f>
        <v>0</v>
      </c>
      <c r="BC56" s="95">
        <f>'20-19- M2 - OBKLADY , DLA...'!F36</f>
        <v>0</v>
      </c>
      <c r="BD56" s="97">
        <f>'20-19- M2 - OBKLADY , DLA...'!F37</f>
        <v>0</v>
      </c>
      <c r="BT56" s="98" t="s">
        <v>83</v>
      </c>
      <c r="BV56" s="98" t="s">
        <v>77</v>
      </c>
      <c r="BW56" s="98" t="s">
        <v>88</v>
      </c>
      <c r="BX56" s="98" t="s">
        <v>5</v>
      </c>
      <c r="CL56" s="98" t="s">
        <v>19</v>
      </c>
      <c r="CM56" s="98" t="s">
        <v>85</v>
      </c>
    </row>
    <row r="57" spans="1:91" s="7" customFormat="1" ht="24.75" customHeight="1">
      <c r="A57" s="88" t="s">
        <v>79</v>
      </c>
      <c r="B57" s="89"/>
      <c r="C57" s="90"/>
      <c r="D57" s="379" t="s">
        <v>89</v>
      </c>
      <c r="E57" s="379"/>
      <c r="F57" s="379"/>
      <c r="G57" s="379"/>
      <c r="H57" s="379"/>
      <c r="I57" s="91"/>
      <c r="J57" s="379" t="s">
        <v>90</v>
      </c>
      <c r="K57" s="379"/>
      <c r="L57" s="379"/>
      <c r="M57" s="379"/>
      <c r="N57" s="379"/>
      <c r="O57" s="379"/>
      <c r="P57" s="379"/>
      <c r="Q57" s="379"/>
      <c r="R57" s="379"/>
      <c r="S57" s="379"/>
      <c r="T57" s="379"/>
      <c r="U57" s="379"/>
      <c r="V57" s="379"/>
      <c r="W57" s="379"/>
      <c r="X57" s="379"/>
      <c r="Y57" s="379"/>
      <c r="Z57" s="379"/>
      <c r="AA57" s="379"/>
      <c r="AB57" s="379"/>
      <c r="AC57" s="379"/>
      <c r="AD57" s="379"/>
      <c r="AE57" s="379"/>
      <c r="AF57" s="379"/>
      <c r="AG57" s="377">
        <f>'20-19- M3 - PARNÍ KABINA'!J30</f>
        <v>0</v>
      </c>
      <c r="AH57" s="378"/>
      <c r="AI57" s="378"/>
      <c r="AJ57" s="378"/>
      <c r="AK57" s="378"/>
      <c r="AL57" s="378"/>
      <c r="AM57" s="378"/>
      <c r="AN57" s="377">
        <f>SUM(AG57,AT57)</f>
        <v>0</v>
      </c>
      <c r="AO57" s="378"/>
      <c r="AP57" s="378"/>
      <c r="AQ57" s="92" t="s">
        <v>82</v>
      </c>
      <c r="AR57" s="93"/>
      <c r="AS57" s="94">
        <v>0</v>
      </c>
      <c r="AT57" s="95">
        <f>ROUND(SUM(AV57:AW57),2)</f>
        <v>0</v>
      </c>
      <c r="AU57" s="96">
        <f>'20-19- M3 - PARNÍ KABINA'!P89</f>
        <v>0</v>
      </c>
      <c r="AV57" s="95">
        <f>'20-19- M3 - PARNÍ KABINA'!J33</f>
        <v>0</v>
      </c>
      <c r="AW57" s="95">
        <f>'20-19- M3 - PARNÍ KABINA'!J34</f>
        <v>0</v>
      </c>
      <c r="AX57" s="95">
        <f>'20-19- M3 - PARNÍ KABINA'!J35</f>
        <v>0</v>
      </c>
      <c r="AY57" s="95">
        <f>'20-19- M3 - PARNÍ KABINA'!J36</f>
        <v>0</v>
      </c>
      <c r="AZ57" s="95">
        <f>'20-19- M3 - PARNÍ KABINA'!F33</f>
        <v>0</v>
      </c>
      <c r="BA57" s="95">
        <f>'20-19- M3 - PARNÍ KABINA'!F34</f>
        <v>0</v>
      </c>
      <c r="BB57" s="95">
        <f>'20-19- M3 - PARNÍ KABINA'!F35</f>
        <v>0</v>
      </c>
      <c r="BC57" s="95">
        <f>'20-19- M3 - PARNÍ KABINA'!F36</f>
        <v>0</v>
      </c>
      <c r="BD57" s="97">
        <f>'20-19- M3 - PARNÍ KABINA'!F37</f>
        <v>0</v>
      </c>
      <c r="BT57" s="98" t="s">
        <v>83</v>
      </c>
      <c r="BV57" s="98" t="s">
        <v>77</v>
      </c>
      <c r="BW57" s="98" t="s">
        <v>91</v>
      </c>
      <c r="BX57" s="98" t="s">
        <v>5</v>
      </c>
      <c r="CL57" s="98" t="s">
        <v>19</v>
      </c>
      <c r="CM57" s="98" t="s">
        <v>85</v>
      </c>
    </row>
    <row r="58" spans="1:91" s="7" customFormat="1" ht="24.75" customHeight="1">
      <c r="A58" s="88" t="s">
        <v>79</v>
      </c>
      <c r="B58" s="89"/>
      <c r="C58" s="90"/>
      <c r="D58" s="379" t="s">
        <v>92</v>
      </c>
      <c r="E58" s="379"/>
      <c r="F58" s="379"/>
      <c r="G58" s="379"/>
      <c r="H58" s="379"/>
      <c r="I58" s="91"/>
      <c r="J58" s="379" t="s">
        <v>93</v>
      </c>
      <c r="K58" s="379"/>
      <c r="L58" s="379"/>
      <c r="M58" s="379"/>
      <c r="N58" s="379"/>
      <c r="O58" s="379"/>
      <c r="P58" s="379"/>
      <c r="Q58" s="379"/>
      <c r="R58" s="379"/>
      <c r="S58" s="379"/>
      <c r="T58" s="379"/>
      <c r="U58" s="379"/>
      <c r="V58" s="379"/>
      <c r="W58" s="379"/>
      <c r="X58" s="379"/>
      <c r="Y58" s="379"/>
      <c r="Z58" s="379"/>
      <c r="AA58" s="379"/>
      <c r="AB58" s="379"/>
      <c r="AC58" s="379"/>
      <c r="AD58" s="379"/>
      <c r="AE58" s="379"/>
      <c r="AF58" s="379"/>
      <c r="AG58" s="377">
        <f>'20-19- M4 - STROP SPRCHY'!J30</f>
        <v>0</v>
      </c>
      <c r="AH58" s="378"/>
      <c r="AI58" s="378"/>
      <c r="AJ58" s="378"/>
      <c r="AK58" s="378"/>
      <c r="AL58" s="378"/>
      <c r="AM58" s="378"/>
      <c r="AN58" s="377">
        <f>SUM(AG58,AT58)</f>
        <v>0</v>
      </c>
      <c r="AO58" s="378"/>
      <c r="AP58" s="378"/>
      <c r="AQ58" s="92" t="s">
        <v>82</v>
      </c>
      <c r="AR58" s="93"/>
      <c r="AS58" s="99">
        <v>0</v>
      </c>
      <c r="AT58" s="100">
        <f>ROUND(SUM(AV58:AW58),2)</f>
        <v>0</v>
      </c>
      <c r="AU58" s="101">
        <f>'20-19- M4 - STROP SPRCHY'!P83</f>
        <v>0</v>
      </c>
      <c r="AV58" s="100">
        <f>'20-19- M4 - STROP SPRCHY'!J33</f>
        <v>0</v>
      </c>
      <c r="AW58" s="100">
        <f>'20-19- M4 - STROP SPRCHY'!J34</f>
        <v>0</v>
      </c>
      <c r="AX58" s="100">
        <f>'20-19- M4 - STROP SPRCHY'!J35</f>
        <v>0</v>
      </c>
      <c r="AY58" s="100">
        <f>'20-19- M4 - STROP SPRCHY'!J36</f>
        <v>0</v>
      </c>
      <c r="AZ58" s="100">
        <f>'20-19- M4 - STROP SPRCHY'!F33</f>
        <v>0</v>
      </c>
      <c r="BA58" s="100">
        <f>'20-19- M4 - STROP SPRCHY'!F34</f>
        <v>0</v>
      </c>
      <c r="BB58" s="100">
        <f>'20-19- M4 - STROP SPRCHY'!F35</f>
        <v>0</v>
      </c>
      <c r="BC58" s="100">
        <f>'20-19- M4 - STROP SPRCHY'!F36</f>
        <v>0</v>
      </c>
      <c r="BD58" s="102">
        <f>'20-19- M4 - STROP SPRCHY'!F37</f>
        <v>0</v>
      </c>
      <c r="BT58" s="98" t="s">
        <v>83</v>
      </c>
      <c r="BV58" s="98" t="s">
        <v>77</v>
      </c>
      <c r="BW58" s="98" t="s">
        <v>94</v>
      </c>
      <c r="BX58" s="98" t="s">
        <v>5</v>
      </c>
      <c r="CL58" s="98" t="s">
        <v>19</v>
      </c>
      <c r="CM58" s="98" t="s">
        <v>85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5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cuKfROQ+W2isqoI/AL1wPu6Tp96vyf7ptQS1XeMwWA/dtXa6/aQMkmcTpOil5ak1iMkv9PtxXxJdrMevh+lY3w==" saltValue="6B25iXzEJV37rSWuUGaLyQvcl510lwXcOxyr2oQnrmMkwVJ6hwdSG8anrYSaMbW88OJA2jMqyf5knF5rwdFbrw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20-19- M1 - STAVEBNÍ PRÁCE '!C2" display="/"/>
    <hyperlink ref="A56" location="'20-19- M2 - OBKLADY , DLA...'!C2" display="/"/>
    <hyperlink ref="A57" location="'20-19- M3 - PARNÍ KABINA'!C2" display="/"/>
    <hyperlink ref="A58" location="'20-19- M4 - STROP SPRCH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1"/>
  <sheetViews>
    <sheetView showGridLines="0" tabSelected="1" topLeftCell="A120" workbookViewId="0">
      <selection activeCell="I140" sqref="I14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3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9" t="s">
        <v>84</v>
      </c>
      <c r="AZ2" s="104" t="s">
        <v>95</v>
      </c>
      <c r="BA2" s="104" t="s">
        <v>96</v>
      </c>
      <c r="BB2" s="104" t="s">
        <v>97</v>
      </c>
      <c r="BC2" s="104" t="s">
        <v>98</v>
      </c>
      <c r="BD2" s="104" t="s">
        <v>99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85</v>
      </c>
    </row>
    <row r="4" spans="1:56" s="1" customFormat="1" ht="24.95" customHeight="1">
      <c r="B4" s="22"/>
      <c r="D4" s="108" t="s">
        <v>100</v>
      </c>
      <c r="I4" s="103"/>
      <c r="L4" s="22"/>
      <c r="M4" s="109" t="s">
        <v>10</v>
      </c>
      <c r="AT4" s="19" t="s">
        <v>4</v>
      </c>
    </row>
    <row r="5" spans="1:56" s="1" customFormat="1" ht="6.95" customHeight="1">
      <c r="B5" s="22"/>
      <c r="I5" s="103"/>
      <c r="L5" s="22"/>
    </row>
    <row r="6" spans="1:56" s="1" customFormat="1" ht="12" customHeight="1">
      <c r="B6" s="22"/>
      <c r="D6" s="110" t="s">
        <v>16</v>
      </c>
      <c r="I6" s="103"/>
      <c r="L6" s="22"/>
    </row>
    <row r="7" spans="1:56" s="1" customFormat="1" ht="16.5" customHeight="1">
      <c r="B7" s="22"/>
      <c r="E7" s="400" t="str">
        <f>'Rekapitulace stavby'!K6</f>
        <v>SPRCHY - MUŽI</v>
      </c>
      <c r="F7" s="401"/>
      <c r="G7" s="401"/>
      <c r="H7" s="401"/>
      <c r="I7" s="103"/>
      <c r="L7" s="22"/>
    </row>
    <row r="8" spans="1:56" s="2" customFormat="1" ht="12" customHeight="1">
      <c r="A8" s="36"/>
      <c r="B8" s="41"/>
      <c r="C8" s="36"/>
      <c r="D8" s="110" t="s">
        <v>101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402" t="s">
        <v>102</v>
      </c>
      <c r="F9" s="403"/>
      <c r="G9" s="403"/>
      <c r="H9" s="40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10" t="s">
        <v>21</v>
      </c>
      <c r="E12" s="36"/>
      <c r="F12" s="113" t="s">
        <v>103</v>
      </c>
      <c r="G12" s="36"/>
      <c r="H12" s="36"/>
      <c r="I12" s="114" t="s">
        <v>23</v>
      </c>
      <c r="J12" s="115" t="str">
        <f>'Rekapitulace stavby'!AN8</f>
        <v>19. 4. 2020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tr">
        <f>IF('Rekapitulace stavby'!AN10="","",'Rekapitulace stavby'!AN10)</f>
        <v>00298212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tr">
        <f>IF('Rekapitulace stavby'!E11="","",'Rekapitulace stavby'!E11)</f>
        <v xml:space="preserve">Město Nový Jičín </v>
      </c>
      <c r="F15" s="36"/>
      <c r="G15" s="36"/>
      <c r="H15" s="36"/>
      <c r="I15" s="114" t="s">
        <v>29</v>
      </c>
      <c r="J15" s="113" t="str">
        <f>IF('Rekapitulace stavby'!AN11="","",'Rekapitulace stavby'!AN11)</f>
        <v/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4" t="str">
        <f>'Rekapitulace stavby'!E14</f>
        <v>Vyplň údaj</v>
      </c>
      <c r="F18" s="405"/>
      <c r="G18" s="405"/>
      <c r="H18" s="405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tr">
        <f>IF('Rekapitulace stavby'!AN16="","",'Rekapitulace stavby'!AN16)</f>
        <v>27852067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tr">
        <f>IF('Rekapitulace stavby'!E17="","",'Rekapitulace stavby'!E17)</f>
        <v>GaP inženýring s.r.o.</v>
      </c>
      <c r="F21" s="36"/>
      <c r="G21" s="36"/>
      <c r="H21" s="36"/>
      <c r="I21" s="114" t="s">
        <v>29</v>
      </c>
      <c r="J21" s="113" t="str">
        <f>IF('Rekapitulace stavby'!AN17="","",'Rekapitulace stavby'!AN17)</f>
        <v>CZ27852067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37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>PETŘKOVSKÝ R.</v>
      </c>
      <c r="F24" s="36"/>
      <c r="G24" s="36"/>
      <c r="H24" s="36"/>
      <c r="I24" s="114" t="s">
        <v>29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39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406" t="s">
        <v>19</v>
      </c>
      <c r="F27" s="406"/>
      <c r="G27" s="406"/>
      <c r="H27" s="40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41</v>
      </c>
      <c r="E30" s="36"/>
      <c r="F30" s="36"/>
      <c r="G30" s="36"/>
      <c r="H30" s="36"/>
      <c r="I30" s="111"/>
      <c r="J30" s="123">
        <f>ROUND(J92,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43</v>
      </c>
      <c r="G32" s="36"/>
      <c r="H32" s="36"/>
      <c r="I32" s="125" t="s">
        <v>42</v>
      </c>
      <c r="J32" s="124" t="s">
        <v>44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45</v>
      </c>
      <c r="E33" s="110" t="s">
        <v>46</v>
      </c>
      <c r="F33" s="127">
        <f>ROUND((SUM(BE92:BE270)),  2)</f>
        <v>0</v>
      </c>
      <c r="G33" s="36"/>
      <c r="H33" s="36"/>
      <c r="I33" s="128">
        <v>0.21</v>
      </c>
      <c r="J33" s="127">
        <f>ROUND(((SUM(BE92:BE270))*I33),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47</v>
      </c>
      <c r="F34" s="127">
        <f>ROUND((SUM(BF92:BF270)),  2)</f>
        <v>0</v>
      </c>
      <c r="G34" s="36"/>
      <c r="H34" s="36"/>
      <c r="I34" s="128">
        <v>0.15</v>
      </c>
      <c r="J34" s="127">
        <f>ROUND(((SUM(BF92:BF270))*I34),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48</v>
      </c>
      <c r="F35" s="127">
        <f>ROUND((SUM(BG92:BG270)),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49</v>
      </c>
      <c r="F36" s="127">
        <f>ROUND((SUM(BH92:BH270)),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50</v>
      </c>
      <c r="F37" s="127">
        <f>ROUND((SUM(BI92:BI270)),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SPRCHY - MUŽI</v>
      </c>
      <c r="F48" s="399"/>
      <c r="G48" s="399"/>
      <c r="H48" s="399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6" t="str">
        <f>E9</f>
        <v xml:space="preserve">20-19- M1 - STAVEBNÍ PRÁCE </v>
      </c>
      <c r="F50" s="397"/>
      <c r="G50" s="397"/>
      <c r="H50" s="397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4" t="s">
        <v>23</v>
      </c>
      <c r="J52" s="61" t="str">
        <f>IF(J12="","",J12)</f>
        <v>19. 4. 2020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 xml:space="preserve">Město Nový Jičín </v>
      </c>
      <c r="G54" s="38"/>
      <c r="H54" s="38"/>
      <c r="I54" s="114" t="s">
        <v>32</v>
      </c>
      <c r="J54" s="34" t="str">
        <f>E21</f>
        <v>GaP inženýring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37</v>
      </c>
      <c r="J55" s="34" t="str">
        <f>E24</f>
        <v>PETŘKOVSKÝ R.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105</v>
      </c>
      <c r="D57" s="144"/>
      <c r="E57" s="144"/>
      <c r="F57" s="144"/>
      <c r="G57" s="144"/>
      <c r="H57" s="144"/>
      <c r="I57" s="145"/>
      <c r="J57" s="146" t="s">
        <v>106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73</v>
      </c>
      <c r="D59" s="38"/>
      <c r="E59" s="38"/>
      <c r="F59" s="38"/>
      <c r="G59" s="38"/>
      <c r="H59" s="38"/>
      <c r="I59" s="111"/>
      <c r="J59" s="79">
        <f>J92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8"/>
      <c r="C60" s="149"/>
      <c r="D60" s="150" t="s">
        <v>108</v>
      </c>
      <c r="E60" s="151"/>
      <c r="F60" s="151"/>
      <c r="G60" s="151"/>
      <c r="H60" s="151"/>
      <c r="I60" s="152"/>
      <c r="J60" s="153">
        <f>J93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109</v>
      </c>
      <c r="E61" s="158"/>
      <c r="F61" s="158"/>
      <c r="G61" s="158"/>
      <c r="H61" s="158"/>
      <c r="I61" s="159"/>
      <c r="J61" s="160">
        <f>J94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110</v>
      </c>
      <c r="E62" s="158"/>
      <c r="F62" s="158"/>
      <c r="G62" s="158"/>
      <c r="H62" s="158"/>
      <c r="I62" s="159"/>
      <c r="J62" s="160">
        <f>J159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111</v>
      </c>
      <c r="E63" s="158"/>
      <c r="F63" s="158"/>
      <c r="G63" s="158"/>
      <c r="H63" s="158"/>
      <c r="I63" s="159"/>
      <c r="J63" s="160">
        <f>J204</f>
        <v>0</v>
      </c>
      <c r="K63" s="156"/>
      <c r="L63" s="161"/>
    </row>
    <row r="64" spans="1:47" s="10" customFormat="1" ht="19.899999999999999" customHeight="1">
      <c r="B64" s="155"/>
      <c r="C64" s="156"/>
      <c r="D64" s="157" t="s">
        <v>112</v>
      </c>
      <c r="E64" s="158"/>
      <c r="F64" s="158"/>
      <c r="G64" s="158"/>
      <c r="H64" s="158"/>
      <c r="I64" s="159"/>
      <c r="J64" s="160">
        <f>J222</f>
        <v>0</v>
      </c>
      <c r="K64" s="156"/>
      <c r="L64" s="161"/>
    </row>
    <row r="65" spans="1:31" s="10" customFormat="1" ht="19.899999999999999" customHeight="1">
      <c r="B65" s="155"/>
      <c r="C65" s="156"/>
      <c r="D65" s="157" t="s">
        <v>113</v>
      </c>
      <c r="E65" s="158"/>
      <c r="F65" s="158"/>
      <c r="G65" s="158"/>
      <c r="H65" s="158"/>
      <c r="I65" s="159"/>
      <c r="J65" s="160">
        <f>J230</f>
        <v>0</v>
      </c>
      <c r="K65" s="156"/>
      <c r="L65" s="161"/>
    </row>
    <row r="66" spans="1:31" s="9" customFormat="1" ht="24.95" customHeight="1">
      <c r="B66" s="148"/>
      <c r="C66" s="149"/>
      <c r="D66" s="150" t="s">
        <v>114</v>
      </c>
      <c r="E66" s="151"/>
      <c r="F66" s="151"/>
      <c r="G66" s="151"/>
      <c r="H66" s="151"/>
      <c r="I66" s="152"/>
      <c r="J66" s="153">
        <f>J232</f>
        <v>0</v>
      </c>
      <c r="K66" s="149"/>
      <c r="L66" s="154"/>
    </row>
    <row r="67" spans="1:31" s="10" customFormat="1" ht="19.899999999999999" customHeight="1">
      <c r="B67" s="155"/>
      <c r="C67" s="156"/>
      <c r="D67" s="157" t="s">
        <v>115</v>
      </c>
      <c r="E67" s="158"/>
      <c r="F67" s="158"/>
      <c r="G67" s="158"/>
      <c r="H67" s="158"/>
      <c r="I67" s="159"/>
      <c r="J67" s="160">
        <f>J233</f>
        <v>0</v>
      </c>
      <c r="K67" s="156"/>
      <c r="L67" s="161"/>
    </row>
    <row r="68" spans="1:31" s="10" customFormat="1" ht="19.899999999999999" customHeight="1">
      <c r="B68" s="155"/>
      <c r="C68" s="156"/>
      <c r="D68" s="157" t="s">
        <v>116</v>
      </c>
      <c r="E68" s="158"/>
      <c r="F68" s="158"/>
      <c r="G68" s="158"/>
      <c r="H68" s="158"/>
      <c r="I68" s="159"/>
      <c r="J68" s="160">
        <f>J244</f>
        <v>0</v>
      </c>
      <c r="K68" s="156"/>
      <c r="L68" s="161"/>
    </row>
    <row r="69" spans="1:31" s="10" customFormat="1" ht="19.899999999999999" customHeight="1">
      <c r="B69" s="155"/>
      <c r="C69" s="156"/>
      <c r="D69" s="157" t="s">
        <v>117</v>
      </c>
      <c r="E69" s="158"/>
      <c r="F69" s="158"/>
      <c r="G69" s="158"/>
      <c r="H69" s="158"/>
      <c r="I69" s="159"/>
      <c r="J69" s="160">
        <f>J249</f>
        <v>0</v>
      </c>
      <c r="K69" s="156"/>
      <c r="L69" s="161"/>
    </row>
    <row r="70" spans="1:31" s="10" customFormat="1" ht="19.899999999999999" customHeight="1">
      <c r="B70" s="155"/>
      <c r="C70" s="156"/>
      <c r="D70" s="157" t="s">
        <v>118</v>
      </c>
      <c r="E70" s="158"/>
      <c r="F70" s="158"/>
      <c r="G70" s="158"/>
      <c r="H70" s="158"/>
      <c r="I70" s="159"/>
      <c r="J70" s="160">
        <f>J253</f>
        <v>0</v>
      </c>
      <c r="K70" s="156"/>
      <c r="L70" s="161"/>
    </row>
    <row r="71" spans="1:31" s="10" customFormat="1" ht="19.899999999999999" customHeight="1">
      <c r="B71" s="155"/>
      <c r="C71" s="156"/>
      <c r="D71" s="157" t="s">
        <v>119</v>
      </c>
      <c r="E71" s="158"/>
      <c r="F71" s="158"/>
      <c r="G71" s="158"/>
      <c r="H71" s="158"/>
      <c r="I71" s="159"/>
      <c r="J71" s="160">
        <f>J257</f>
        <v>0</v>
      </c>
      <c r="K71" s="156"/>
      <c r="L71" s="161"/>
    </row>
    <row r="72" spans="1:31" s="10" customFormat="1" ht="19.899999999999999" customHeight="1">
      <c r="B72" s="155"/>
      <c r="C72" s="156"/>
      <c r="D72" s="157" t="s">
        <v>120</v>
      </c>
      <c r="E72" s="158"/>
      <c r="F72" s="158"/>
      <c r="G72" s="158"/>
      <c r="H72" s="158"/>
      <c r="I72" s="159"/>
      <c r="J72" s="160">
        <f>J267</f>
        <v>0</v>
      </c>
      <c r="K72" s="156"/>
      <c r="L72" s="161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139"/>
      <c r="J74" s="50"/>
      <c r="K74" s="50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142"/>
      <c r="J78" s="52"/>
      <c r="K78" s="52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121</v>
      </c>
      <c r="D79" s="38"/>
      <c r="E79" s="38"/>
      <c r="F79" s="38"/>
      <c r="G79" s="38"/>
      <c r="H79" s="38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111"/>
      <c r="J81" s="38"/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98" t="str">
        <f>E7</f>
        <v>SPRCHY - MUŽI</v>
      </c>
      <c r="F82" s="399"/>
      <c r="G82" s="399"/>
      <c r="H82" s="399"/>
      <c r="I82" s="111"/>
      <c r="J82" s="38"/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101</v>
      </c>
      <c r="D83" s="38"/>
      <c r="E83" s="38"/>
      <c r="F83" s="38"/>
      <c r="G83" s="38"/>
      <c r="H83" s="38"/>
      <c r="I83" s="111"/>
      <c r="J83" s="38"/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86" t="str">
        <f>E9</f>
        <v xml:space="preserve">20-19- M1 - STAVEBNÍ PRÁCE </v>
      </c>
      <c r="F84" s="397"/>
      <c r="G84" s="397"/>
      <c r="H84" s="397"/>
      <c r="I84" s="111"/>
      <c r="J84" s="38"/>
      <c r="K84" s="38"/>
      <c r="L84" s="11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111"/>
      <c r="J85" s="38"/>
      <c r="K85" s="38"/>
      <c r="L85" s="11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F12</f>
        <v xml:space="preserve"> </v>
      </c>
      <c r="G86" s="38"/>
      <c r="H86" s="38"/>
      <c r="I86" s="114" t="s">
        <v>23</v>
      </c>
      <c r="J86" s="61" t="str">
        <f>IF(J12="","",J12)</f>
        <v>19. 4. 2020</v>
      </c>
      <c r="K86" s="38"/>
      <c r="L86" s="11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111"/>
      <c r="J87" s="38"/>
      <c r="K87" s="38"/>
      <c r="L87" s="11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7" customHeight="1">
      <c r="A88" s="36"/>
      <c r="B88" s="37"/>
      <c r="C88" s="31" t="s">
        <v>25</v>
      </c>
      <c r="D88" s="38"/>
      <c r="E88" s="38"/>
      <c r="F88" s="29" t="str">
        <f>E15</f>
        <v xml:space="preserve">Město Nový Jičín </v>
      </c>
      <c r="G88" s="38"/>
      <c r="H88" s="38"/>
      <c r="I88" s="114" t="s">
        <v>32</v>
      </c>
      <c r="J88" s="34" t="str">
        <f>E21</f>
        <v>GaP inženýring s.r.o.</v>
      </c>
      <c r="K88" s="38"/>
      <c r="L88" s="11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30</v>
      </c>
      <c r="D89" s="38"/>
      <c r="E89" s="38"/>
      <c r="F89" s="29" t="str">
        <f>IF(E18="","",E18)</f>
        <v>Vyplň údaj</v>
      </c>
      <c r="G89" s="38"/>
      <c r="H89" s="38"/>
      <c r="I89" s="114" t="s">
        <v>37</v>
      </c>
      <c r="J89" s="34" t="str">
        <f>E24</f>
        <v>PETŘKOVSKÝ R.</v>
      </c>
      <c r="K89" s="38"/>
      <c r="L89" s="11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111"/>
      <c r="J90" s="38"/>
      <c r="K90" s="38"/>
      <c r="L90" s="11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62"/>
      <c r="B91" s="163"/>
      <c r="C91" s="164" t="s">
        <v>122</v>
      </c>
      <c r="D91" s="165" t="s">
        <v>60</v>
      </c>
      <c r="E91" s="165" t="s">
        <v>56</v>
      </c>
      <c r="F91" s="165" t="s">
        <v>57</v>
      </c>
      <c r="G91" s="165" t="s">
        <v>123</v>
      </c>
      <c r="H91" s="165" t="s">
        <v>124</v>
      </c>
      <c r="I91" s="166" t="s">
        <v>125</v>
      </c>
      <c r="J91" s="165" t="s">
        <v>106</v>
      </c>
      <c r="K91" s="167" t="s">
        <v>126</v>
      </c>
      <c r="L91" s="168"/>
      <c r="M91" s="70" t="s">
        <v>19</v>
      </c>
      <c r="N91" s="71" t="s">
        <v>45</v>
      </c>
      <c r="O91" s="71" t="s">
        <v>127</v>
      </c>
      <c r="P91" s="71" t="s">
        <v>128</v>
      </c>
      <c r="Q91" s="71" t="s">
        <v>129</v>
      </c>
      <c r="R91" s="71" t="s">
        <v>130</v>
      </c>
      <c r="S91" s="71" t="s">
        <v>131</v>
      </c>
      <c r="T91" s="72" t="s">
        <v>132</v>
      </c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65" s="2" customFormat="1" ht="22.9" customHeight="1">
      <c r="A92" s="36"/>
      <c r="B92" s="37"/>
      <c r="C92" s="77" t="s">
        <v>133</v>
      </c>
      <c r="D92" s="38"/>
      <c r="E92" s="38"/>
      <c r="F92" s="38"/>
      <c r="G92" s="38"/>
      <c r="H92" s="38"/>
      <c r="I92" s="111"/>
      <c r="J92" s="169">
        <f>BK92</f>
        <v>0</v>
      </c>
      <c r="K92" s="38"/>
      <c r="L92" s="41"/>
      <c r="M92" s="73"/>
      <c r="N92" s="170"/>
      <c r="O92" s="74"/>
      <c r="P92" s="171">
        <f>P93+P232</f>
        <v>0</v>
      </c>
      <c r="Q92" s="74"/>
      <c r="R92" s="171">
        <f>R93+R232</f>
        <v>6.0578253800000006</v>
      </c>
      <c r="S92" s="74"/>
      <c r="T92" s="172">
        <f>T93+T232</f>
        <v>16.532141100000004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74</v>
      </c>
      <c r="AU92" s="19" t="s">
        <v>107</v>
      </c>
      <c r="BK92" s="173">
        <f>BK93+BK232</f>
        <v>0</v>
      </c>
    </row>
    <row r="93" spans="1:65" s="12" customFormat="1" ht="25.9" customHeight="1">
      <c r="B93" s="174"/>
      <c r="C93" s="175"/>
      <c r="D93" s="176" t="s">
        <v>74</v>
      </c>
      <c r="E93" s="177" t="s">
        <v>134</v>
      </c>
      <c r="F93" s="177" t="s">
        <v>135</v>
      </c>
      <c r="G93" s="175"/>
      <c r="H93" s="175"/>
      <c r="I93" s="178"/>
      <c r="J93" s="179">
        <f>BK93</f>
        <v>0</v>
      </c>
      <c r="K93" s="175"/>
      <c r="L93" s="180"/>
      <c r="M93" s="181"/>
      <c r="N93" s="182"/>
      <c r="O93" s="182"/>
      <c r="P93" s="183">
        <f>P94+P159+P204+P222+P230</f>
        <v>0</v>
      </c>
      <c r="Q93" s="182"/>
      <c r="R93" s="183">
        <f>R94+R159+R204+R222+R230</f>
        <v>5.7972380600000006</v>
      </c>
      <c r="S93" s="182"/>
      <c r="T93" s="184">
        <f>T94+T159+T204+T222+T230</f>
        <v>6.475950000000001</v>
      </c>
      <c r="AR93" s="185" t="s">
        <v>83</v>
      </c>
      <c r="AT93" s="186" t="s">
        <v>74</v>
      </c>
      <c r="AU93" s="186" t="s">
        <v>75</v>
      </c>
      <c r="AY93" s="185" t="s">
        <v>136</v>
      </c>
      <c r="BK93" s="187">
        <f>BK94+BK159+BK204+BK222+BK230</f>
        <v>0</v>
      </c>
    </row>
    <row r="94" spans="1:65" s="12" customFormat="1" ht="22.9" customHeight="1">
      <c r="B94" s="174"/>
      <c r="C94" s="175"/>
      <c r="D94" s="176" t="s">
        <v>74</v>
      </c>
      <c r="E94" s="188" t="s">
        <v>99</v>
      </c>
      <c r="F94" s="188" t="s">
        <v>137</v>
      </c>
      <c r="G94" s="175"/>
      <c r="H94" s="175"/>
      <c r="I94" s="178"/>
      <c r="J94" s="189">
        <f>BK94</f>
        <v>0</v>
      </c>
      <c r="K94" s="175"/>
      <c r="L94" s="180"/>
      <c r="M94" s="181"/>
      <c r="N94" s="182"/>
      <c r="O94" s="182"/>
      <c r="P94" s="183">
        <f>SUM(P95:P158)</f>
        <v>0</v>
      </c>
      <c r="Q94" s="182"/>
      <c r="R94" s="183">
        <f>SUM(R95:R158)</f>
        <v>4.2515275600000004</v>
      </c>
      <c r="S94" s="182"/>
      <c r="T94" s="184">
        <f>SUM(T95:T158)</f>
        <v>0</v>
      </c>
      <c r="AR94" s="185" t="s">
        <v>83</v>
      </c>
      <c r="AT94" s="186" t="s">
        <v>74</v>
      </c>
      <c r="AU94" s="186" t="s">
        <v>83</v>
      </c>
      <c r="AY94" s="185" t="s">
        <v>136</v>
      </c>
      <c r="BK94" s="187">
        <f>SUM(BK95:BK158)</f>
        <v>0</v>
      </c>
    </row>
    <row r="95" spans="1:65" s="2" customFormat="1" ht="33" customHeight="1">
      <c r="A95" s="36"/>
      <c r="B95" s="37"/>
      <c r="C95" s="190" t="s">
        <v>83</v>
      </c>
      <c r="D95" s="190" t="s">
        <v>138</v>
      </c>
      <c r="E95" s="191" t="s">
        <v>139</v>
      </c>
      <c r="F95" s="192" t="s">
        <v>140</v>
      </c>
      <c r="G95" s="193" t="s">
        <v>141</v>
      </c>
      <c r="H95" s="194">
        <v>1.5309999999999999</v>
      </c>
      <c r="I95" s="195"/>
      <c r="J95" s="196">
        <f>ROUND(I95*H95,2)</f>
        <v>0</v>
      </c>
      <c r="K95" s="192" t="s">
        <v>142</v>
      </c>
      <c r="L95" s="41"/>
      <c r="M95" s="197" t="s">
        <v>19</v>
      </c>
      <c r="N95" s="198" t="s">
        <v>46</v>
      </c>
      <c r="O95" s="66"/>
      <c r="P95" s="199">
        <f>O95*H95</f>
        <v>0</v>
      </c>
      <c r="Q95" s="199">
        <v>0.42831999999999998</v>
      </c>
      <c r="R95" s="199">
        <f>Q95*H95</f>
        <v>0.65575791999999988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143</v>
      </c>
      <c r="AT95" s="201" t="s">
        <v>138</v>
      </c>
      <c r="AU95" s="201" t="s">
        <v>85</v>
      </c>
      <c r="AY95" s="19" t="s">
        <v>136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9" t="s">
        <v>83</v>
      </c>
      <c r="BK95" s="202">
        <f>ROUND(I95*H95,2)</f>
        <v>0</v>
      </c>
      <c r="BL95" s="19" t="s">
        <v>143</v>
      </c>
      <c r="BM95" s="201" t="s">
        <v>144</v>
      </c>
    </row>
    <row r="96" spans="1:65" s="13" customFormat="1">
      <c r="B96" s="203"/>
      <c r="C96" s="204"/>
      <c r="D96" s="205" t="s">
        <v>145</v>
      </c>
      <c r="E96" s="206" t="s">
        <v>19</v>
      </c>
      <c r="F96" s="207" t="s">
        <v>146</v>
      </c>
      <c r="G96" s="204"/>
      <c r="H96" s="208">
        <v>1.5</v>
      </c>
      <c r="I96" s="209"/>
      <c r="J96" s="204"/>
      <c r="K96" s="204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145</v>
      </c>
      <c r="AU96" s="214" t="s">
        <v>85</v>
      </c>
      <c r="AV96" s="13" t="s">
        <v>85</v>
      </c>
      <c r="AW96" s="13" t="s">
        <v>36</v>
      </c>
      <c r="AX96" s="13" t="s">
        <v>75</v>
      </c>
      <c r="AY96" s="214" t="s">
        <v>136</v>
      </c>
    </row>
    <row r="97" spans="1:65" s="13" customFormat="1">
      <c r="B97" s="203"/>
      <c r="C97" s="204"/>
      <c r="D97" s="205" t="s">
        <v>145</v>
      </c>
      <c r="E97" s="206" t="s">
        <v>19</v>
      </c>
      <c r="F97" s="207" t="s">
        <v>147</v>
      </c>
      <c r="G97" s="204"/>
      <c r="H97" s="208">
        <v>3.1E-2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145</v>
      </c>
      <c r="AU97" s="214" t="s">
        <v>85</v>
      </c>
      <c r="AV97" s="13" t="s">
        <v>85</v>
      </c>
      <c r="AW97" s="13" t="s">
        <v>36</v>
      </c>
      <c r="AX97" s="13" t="s">
        <v>75</v>
      </c>
      <c r="AY97" s="214" t="s">
        <v>136</v>
      </c>
    </row>
    <row r="98" spans="1:65" s="14" customFormat="1">
      <c r="B98" s="215"/>
      <c r="C98" s="216"/>
      <c r="D98" s="205" t="s">
        <v>145</v>
      </c>
      <c r="E98" s="217" t="s">
        <v>19</v>
      </c>
      <c r="F98" s="218" t="s">
        <v>148</v>
      </c>
      <c r="G98" s="216"/>
      <c r="H98" s="219">
        <v>1.5309999999999999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145</v>
      </c>
      <c r="AU98" s="225" t="s">
        <v>85</v>
      </c>
      <c r="AV98" s="14" t="s">
        <v>143</v>
      </c>
      <c r="AW98" s="14" t="s">
        <v>36</v>
      </c>
      <c r="AX98" s="14" t="s">
        <v>83</v>
      </c>
      <c r="AY98" s="225" t="s">
        <v>136</v>
      </c>
    </row>
    <row r="99" spans="1:65" s="2" customFormat="1" ht="33" customHeight="1">
      <c r="A99" s="36"/>
      <c r="B99" s="37"/>
      <c r="C99" s="190" t="s">
        <v>85</v>
      </c>
      <c r="D99" s="190" t="s">
        <v>138</v>
      </c>
      <c r="E99" s="191" t="s">
        <v>149</v>
      </c>
      <c r="F99" s="192" t="s">
        <v>150</v>
      </c>
      <c r="G99" s="193" t="s">
        <v>141</v>
      </c>
      <c r="H99" s="194">
        <v>12.97</v>
      </c>
      <c r="I99" s="195"/>
      <c r="J99" s="196">
        <f>ROUND(I99*H99,2)</f>
        <v>0</v>
      </c>
      <c r="K99" s="192" t="s">
        <v>142</v>
      </c>
      <c r="L99" s="41"/>
      <c r="M99" s="197" t="s">
        <v>19</v>
      </c>
      <c r="N99" s="198" t="s">
        <v>46</v>
      </c>
      <c r="O99" s="66"/>
      <c r="P99" s="199">
        <f>O99*H99</f>
        <v>0</v>
      </c>
      <c r="Q99" s="199">
        <v>0.14854000000000001</v>
      </c>
      <c r="R99" s="199">
        <f>Q99*H99</f>
        <v>1.9265638000000003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143</v>
      </c>
      <c r="AT99" s="201" t="s">
        <v>138</v>
      </c>
      <c r="AU99" s="201" t="s">
        <v>85</v>
      </c>
      <c r="AY99" s="19" t="s">
        <v>136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9" t="s">
        <v>83</v>
      </c>
      <c r="BK99" s="202">
        <f>ROUND(I99*H99,2)</f>
        <v>0</v>
      </c>
      <c r="BL99" s="19" t="s">
        <v>143</v>
      </c>
      <c r="BM99" s="201" t="s">
        <v>151</v>
      </c>
    </row>
    <row r="100" spans="1:65" s="15" customFormat="1">
      <c r="B100" s="226"/>
      <c r="C100" s="227"/>
      <c r="D100" s="205" t="s">
        <v>145</v>
      </c>
      <c r="E100" s="228" t="s">
        <v>19</v>
      </c>
      <c r="F100" s="229" t="s">
        <v>152</v>
      </c>
      <c r="G100" s="227"/>
      <c r="H100" s="228" t="s">
        <v>19</v>
      </c>
      <c r="I100" s="230"/>
      <c r="J100" s="227"/>
      <c r="K100" s="227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145</v>
      </c>
      <c r="AU100" s="235" t="s">
        <v>85</v>
      </c>
      <c r="AV100" s="15" t="s">
        <v>83</v>
      </c>
      <c r="AW100" s="15" t="s">
        <v>36</v>
      </c>
      <c r="AX100" s="15" t="s">
        <v>75</v>
      </c>
      <c r="AY100" s="235" t="s">
        <v>136</v>
      </c>
    </row>
    <row r="101" spans="1:65" s="13" customFormat="1">
      <c r="B101" s="203"/>
      <c r="C101" s="204"/>
      <c r="D101" s="205" t="s">
        <v>145</v>
      </c>
      <c r="E101" s="206" t="s">
        <v>19</v>
      </c>
      <c r="F101" s="207" t="s">
        <v>153</v>
      </c>
      <c r="G101" s="204"/>
      <c r="H101" s="208">
        <v>15.85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145</v>
      </c>
      <c r="AU101" s="214" t="s">
        <v>85</v>
      </c>
      <c r="AV101" s="13" t="s">
        <v>85</v>
      </c>
      <c r="AW101" s="13" t="s">
        <v>36</v>
      </c>
      <c r="AX101" s="13" t="s">
        <v>75</v>
      </c>
      <c r="AY101" s="214" t="s">
        <v>136</v>
      </c>
    </row>
    <row r="102" spans="1:65" s="13" customFormat="1">
      <c r="B102" s="203"/>
      <c r="C102" s="204"/>
      <c r="D102" s="205" t="s">
        <v>145</v>
      </c>
      <c r="E102" s="206" t="s">
        <v>19</v>
      </c>
      <c r="F102" s="207" t="s">
        <v>154</v>
      </c>
      <c r="G102" s="204"/>
      <c r="H102" s="208">
        <v>-0.72</v>
      </c>
      <c r="I102" s="209"/>
      <c r="J102" s="204"/>
      <c r="K102" s="204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145</v>
      </c>
      <c r="AU102" s="214" t="s">
        <v>85</v>
      </c>
      <c r="AV102" s="13" t="s">
        <v>85</v>
      </c>
      <c r="AW102" s="13" t="s">
        <v>36</v>
      </c>
      <c r="AX102" s="13" t="s">
        <v>75</v>
      </c>
      <c r="AY102" s="214" t="s">
        <v>136</v>
      </c>
    </row>
    <row r="103" spans="1:65" s="13" customFormat="1">
      <c r="B103" s="203"/>
      <c r="C103" s="204"/>
      <c r="D103" s="205" t="s">
        <v>145</v>
      </c>
      <c r="E103" s="206" t="s">
        <v>19</v>
      </c>
      <c r="F103" s="207" t="s">
        <v>155</v>
      </c>
      <c r="G103" s="204"/>
      <c r="H103" s="208">
        <v>-1.68</v>
      </c>
      <c r="I103" s="209"/>
      <c r="J103" s="204"/>
      <c r="K103" s="204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145</v>
      </c>
      <c r="AU103" s="214" t="s">
        <v>85</v>
      </c>
      <c r="AV103" s="13" t="s">
        <v>85</v>
      </c>
      <c r="AW103" s="13" t="s">
        <v>36</v>
      </c>
      <c r="AX103" s="13" t="s">
        <v>75</v>
      </c>
      <c r="AY103" s="214" t="s">
        <v>136</v>
      </c>
    </row>
    <row r="104" spans="1:65" s="13" customFormat="1">
      <c r="B104" s="203"/>
      <c r="C104" s="204"/>
      <c r="D104" s="205" t="s">
        <v>145</v>
      </c>
      <c r="E104" s="206" t="s">
        <v>19</v>
      </c>
      <c r="F104" s="207" t="s">
        <v>156</v>
      </c>
      <c r="G104" s="204"/>
      <c r="H104" s="208">
        <v>-0.48</v>
      </c>
      <c r="I104" s="209"/>
      <c r="J104" s="204"/>
      <c r="K104" s="204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145</v>
      </c>
      <c r="AU104" s="214" t="s">
        <v>85</v>
      </c>
      <c r="AV104" s="13" t="s">
        <v>85</v>
      </c>
      <c r="AW104" s="13" t="s">
        <v>36</v>
      </c>
      <c r="AX104" s="13" t="s">
        <v>75</v>
      </c>
      <c r="AY104" s="214" t="s">
        <v>136</v>
      </c>
    </row>
    <row r="105" spans="1:65" s="14" customFormat="1">
      <c r="B105" s="215"/>
      <c r="C105" s="216"/>
      <c r="D105" s="205" t="s">
        <v>145</v>
      </c>
      <c r="E105" s="217" t="s">
        <v>19</v>
      </c>
      <c r="F105" s="218" t="s">
        <v>148</v>
      </c>
      <c r="G105" s="216"/>
      <c r="H105" s="219">
        <v>12.969999999999999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145</v>
      </c>
      <c r="AU105" s="225" t="s">
        <v>85</v>
      </c>
      <c r="AV105" s="14" t="s">
        <v>143</v>
      </c>
      <c r="AW105" s="14" t="s">
        <v>36</v>
      </c>
      <c r="AX105" s="14" t="s">
        <v>83</v>
      </c>
      <c r="AY105" s="225" t="s">
        <v>136</v>
      </c>
    </row>
    <row r="106" spans="1:65" s="2" customFormat="1" ht="33" customHeight="1">
      <c r="A106" s="36"/>
      <c r="B106" s="37"/>
      <c r="C106" s="190" t="s">
        <v>99</v>
      </c>
      <c r="D106" s="190" t="s">
        <v>138</v>
      </c>
      <c r="E106" s="191" t="s">
        <v>149</v>
      </c>
      <c r="F106" s="192" t="s">
        <v>150</v>
      </c>
      <c r="G106" s="193" t="s">
        <v>141</v>
      </c>
      <c r="H106" s="194">
        <v>5.2679999999999998</v>
      </c>
      <c r="I106" s="195"/>
      <c r="J106" s="196">
        <f>ROUND(I106*H106,2)</f>
        <v>0</v>
      </c>
      <c r="K106" s="192" t="s">
        <v>142</v>
      </c>
      <c r="L106" s="41"/>
      <c r="M106" s="197" t="s">
        <v>19</v>
      </c>
      <c r="N106" s="198" t="s">
        <v>46</v>
      </c>
      <c r="O106" s="66"/>
      <c r="P106" s="199">
        <f>O106*H106</f>
        <v>0</v>
      </c>
      <c r="Q106" s="199">
        <v>0.14854000000000001</v>
      </c>
      <c r="R106" s="199">
        <f>Q106*H106</f>
        <v>0.78250872000000005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143</v>
      </c>
      <c r="AT106" s="201" t="s">
        <v>138</v>
      </c>
      <c r="AU106" s="201" t="s">
        <v>85</v>
      </c>
      <c r="AY106" s="19" t="s">
        <v>136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9" t="s">
        <v>83</v>
      </c>
      <c r="BK106" s="202">
        <f>ROUND(I106*H106,2)</f>
        <v>0</v>
      </c>
      <c r="BL106" s="19" t="s">
        <v>143</v>
      </c>
      <c r="BM106" s="201" t="s">
        <v>157</v>
      </c>
    </row>
    <row r="107" spans="1:65" s="15" customFormat="1">
      <c r="B107" s="226"/>
      <c r="C107" s="227"/>
      <c r="D107" s="205" t="s">
        <v>145</v>
      </c>
      <c r="E107" s="228" t="s">
        <v>19</v>
      </c>
      <c r="F107" s="229" t="s">
        <v>158</v>
      </c>
      <c r="G107" s="227"/>
      <c r="H107" s="228" t="s">
        <v>19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145</v>
      </c>
      <c r="AU107" s="235" t="s">
        <v>85</v>
      </c>
      <c r="AV107" s="15" t="s">
        <v>83</v>
      </c>
      <c r="AW107" s="15" t="s">
        <v>36</v>
      </c>
      <c r="AX107" s="15" t="s">
        <v>75</v>
      </c>
      <c r="AY107" s="235" t="s">
        <v>136</v>
      </c>
    </row>
    <row r="108" spans="1:65" s="13" customFormat="1">
      <c r="B108" s="203"/>
      <c r="C108" s="204"/>
      <c r="D108" s="205" t="s">
        <v>145</v>
      </c>
      <c r="E108" s="206" t="s">
        <v>19</v>
      </c>
      <c r="F108" s="207" t="s">
        <v>159</v>
      </c>
      <c r="G108" s="204"/>
      <c r="H108" s="208">
        <v>2.0230000000000001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145</v>
      </c>
      <c r="AU108" s="214" t="s">
        <v>85</v>
      </c>
      <c r="AV108" s="13" t="s">
        <v>85</v>
      </c>
      <c r="AW108" s="13" t="s">
        <v>36</v>
      </c>
      <c r="AX108" s="13" t="s">
        <v>75</v>
      </c>
      <c r="AY108" s="214" t="s">
        <v>136</v>
      </c>
    </row>
    <row r="109" spans="1:65" s="13" customFormat="1">
      <c r="B109" s="203"/>
      <c r="C109" s="204"/>
      <c r="D109" s="205" t="s">
        <v>145</v>
      </c>
      <c r="E109" s="206" t="s">
        <v>19</v>
      </c>
      <c r="F109" s="207" t="s">
        <v>160</v>
      </c>
      <c r="G109" s="204"/>
      <c r="H109" s="208">
        <v>1.1000000000000001</v>
      </c>
      <c r="I109" s="209"/>
      <c r="J109" s="204"/>
      <c r="K109" s="204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145</v>
      </c>
      <c r="AU109" s="214" t="s">
        <v>85</v>
      </c>
      <c r="AV109" s="13" t="s">
        <v>85</v>
      </c>
      <c r="AW109" s="13" t="s">
        <v>36</v>
      </c>
      <c r="AX109" s="13" t="s">
        <v>75</v>
      </c>
      <c r="AY109" s="214" t="s">
        <v>136</v>
      </c>
    </row>
    <row r="110" spans="1:65" s="13" customFormat="1">
      <c r="B110" s="203"/>
      <c r="C110" s="204"/>
      <c r="D110" s="205" t="s">
        <v>145</v>
      </c>
      <c r="E110" s="206" t="s">
        <v>19</v>
      </c>
      <c r="F110" s="207" t="s">
        <v>161</v>
      </c>
      <c r="G110" s="204"/>
      <c r="H110" s="208">
        <v>2.145</v>
      </c>
      <c r="I110" s="209"/>
      <c r="J110" s="204"/>
      <c r="K110" s="204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145</v>
      </c>
      <c r="AU110" s="214" t="s">
        <v>85</v>
      </c>
      <c r="AV110" s="13" t="s">
        <v>85</v>
      </c>
      <c r="AW110" s="13" t="s">
        <v>36</v>
      </c>
      <c r="AX110" s="13" t="s">
        <v>75</v>
      </c>
      <c r="AY110" s="214" t="s">
        <v>136</v>
      </c>
    </row>
    <row r="111" spans="1:65" s="14" customFormat="1">
      <c r="B111" s="215"/>
      <c r="C111" s="216"/>
      <c r="D111" s="205" t="s">
        <v>145</v>
      </c>
      <c r="E111" s="217" t="s">
        <v>19</v>
      </c>
      <c r="F111" s="218" t="s">
        <v>148</v>
      </c>
      <c r="G111" s="216"/>
      <c r="H111" s="219">
        <v>5.2680000000000007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145</v>
      </c>
      <c r="AU111" s="225" t="s">
        <v>85</v>
      </c>
      <c r="AV111" s="14" t="s">
        <v>143</v>
      </c>
      <c r="AW111" s="14" t="s">
        <v>36</v>
      </c>
      <c r="AX111" s="14" t="s">
        <v>83</v>
      </c>
      <c r="AY111" s="225" t="s">
        <v>136</v>
      </c>
    </row>
    <row r="112" spans="1:65" s="2" customFormat="1" ht="33" customHeight="1">
      <c r="A112" s="36"/>
      <c r="B112" s="37"/>
      <c r="C112" s="190" t="s">
        <v>143</v>
      </c>
      <c r="D112" s="190" t="s">
        <v>138</v>
      </c>
      <c r="E112" s="191" t="s">
        <v>162</v>
      </c>
      <c r="F112" s="192" t="s">
        <v>163</v>
      </c>
      <c r="G112" s="193" t="s">
        <v>164</v>
      </c>
      <c r="H112" s="194">
        <v>1.2E-2</v>
      </c>
      <c r="I112" s="195"/>
      <c r="J112" s="196">
        <f>ROUND(I112*H112,2)</f>
        <v>0</v>
      </c>
      <c r="K112" s="192" t="s">
        <v>142</v>
      </c>
      <c r="L112" s="41"/>
      <c r="M112" s="197" t="s">
        <v>19</v>
      </c>
      <c r="N112" s="198" t="s">
        <v>46</v>
      </c>
      <c r="O112" s="66"/>
      <c r="P112" s="199">
        <f>O112*H112</f>
        <v>0</v>
      </c>
      <c r="Q112" s="199">
        <v>1.04881</v>
      </c>
      <c r="R112" s="199">
        <f>Q112*H112</f>
        <v>1.258572E-2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143</v>
      </c>
      <c r="AT112" s="201" t="s">
        <v>138</v>
      </c>
      <c r="AU112" s="201" t="s">
        <v>85</v>
      </c>
      <c r="AY112" s="19" t="s">
        <v>136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9" t="s">
        <v>83</v>
      </c>
      <c r="BK112" s="202">
        <f>ROUND(I112*H112,2)</f>
        <v>0</v>
      </c>
      <c r="BL112" s="19" t="s">
        <v>143</v>
      </c>
      <c r="BM112" s="201" t="s">
        <v>165</v>
      </c>
    </row>
    <row r="113" spans="1:65" s="15" customFormat="1">
      <c r="B113" s="226"/>
      <c r="C113" s="227"/>
      <c r="D113" s="205" t="s">
        <v>145</v>
      </c>
      <c r="E113" s="228" t="s">
        <v>19</v>
      </c>
      <c r="F113" s="229" t="s">
        <v>166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AT113" s="235" t="s">
        <v>145</v>
      </c>
      <c r="AU113" s="235" t="s">
        <v>85</v>
      </c>
      <c r="AV113" s="15" t="s">
        <v>83</v>
      </c>
      <c r="AW113" s="15" t="s">
        <v>36</v>
      </c>
      <c r="AX113" s="15" t="s">
        <v>75</v>
      </c>
      <c r="AY113" s="235" t="s">
        <v>136</v>
      </c>
    </row>
    <row r="114" spans="1:65" s="13" customFormat="1">
      <c r="B114" s="203"/>
      <c r="C114" s="204"/>
      <c r="D114" s="205" t="s">
        <v>145</v>
      </c>
      <c r="E114" s="206" t="s">
        <v>19</v>
      </c>
      <c r="F114" s="207" t="s">
        <v>167</v>
      </c>
      <c r="G114" s="204"/>
      <c r="H114" s="208">
        <v>1.2E-2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145</v>
      </c>
      <c r="AU114" s="214" t="s">
        <v>85</v>
      </c>
      <c r="AV114" s="13" t="s">
        <v>85</v>
      </c>
      <c r="AW114" s="13" t="s">
        <v>36</v>
      </c>
      <c r="AX114" s="13" t="s">
        <v>75</v>
      </c>
      <c r="AY114" s="214" t="s">
        <v>136</v>
      </c>
    </row>
    <row r="115" spans="1:65" s="14" customFormat="1">
      <c r="B115" s="215"/>
      <c r="C115" s="216"/>
      <c r="D115" s="205" t="s">
        <v>145</v>
      </c>
      <c r="E115" s="217" t="s">
        <v>19</v>
      </c>
      <c r="F115" s="218" t="s">
        <v>148</v>
      </c>
      <c r="G115" s="216"/>
      <c r="H115" s="219">
        <v>1.2E-2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145</v>
      </c>
      <c r="AU115" s="225" t="s">
        <v>85</v>
      </c>
      <c r="AV115" s="14" t="s">
        <v>143</v>
      </c>
      <c r="AW115" s="14" t="s">
        <v>36</v>
      </c>
      <c r="AX115" s="14" t="s">
        <v>83</v>
      </c>
      <c r="AY115" s="225" t="s">
        <v>136</v>
      </c>
    </row>
    <row r="116" spans="1:65" s="2" customFormat="1" ht="16.5" customHeight="1">
      <c r="A116" s="36"/>
      <c r="B116" s="37"/>
      <c r="C116" s="190" t="s">
        <v>168</v>
      </c>
      <c r="D116" s="190" t="s">
        <v>138</v>
      </c>
      <c r="E116" s="191" t="s">
        <v>169</v>
      </c>
      <c r="F116" s="192" t="s">
        <v>170</v>
      </c>
      <c r="G116" s="193" t="s">
        <v>171</v>
      </c>
      <c r="H116" s="194">
        <v>2</v>
      </c>
      <c r="I116" s="195"/>
      <c r="J116" s="196">
        <f>ROUND(I116*H116,2)</f>
        <v>0</v>
      </c>
      <c r="K116" s="192" t="s">
        <v>19</v>
      </c>
      <c r="L116" s="41"/>
      <c r="M116" s="197" t="s">
        <v>19</v>
      </c>
      <c r="N116" s="198" t="s">
        <v>46</v>
      </c>
      <c r="O116" s="66"/>
      <c r="P116" s="199">
        <f>O116*H116</f>
        <v>0</v>
      </c>
      <c r="Q116" s="199">
        <v>1.7590000000000001E-2</v>
      </c>
      <c r="R116" s="199">
        <f>Q116*H116</f>
        <v>3.5180000000000003E-2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143</v>
      </c>
      <c r="AT116" s="201" t="s">
        <v>138</v>
      </c>
      <c r="AU116" s="201" t="s">
        <v>85</v>
      </c>
      <c r="AY116" s="19" t="s">
        <v>136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9" t="s">
        <v>83</v>
      </c>
      <c r="BK116" s="202">
        <f>ROUND(I116*H116,2)</f>
        <v>0</v>
      </c>
      <c r="BL116" s="19" t="s">
        <v>143</v>
      </c>
      <c r="BM116" s="201" t="s">
        <v>172</v>
      </c>
    </row>
    <row r="117" spans="1:65" s="15" customFormat="1">
      <c r="B117" s="226"/>
      <c r="C117" s="227"/>
      <c r="D117" s="205" t="s">
        <v>145</v>
      </c>
      <c r="E117" s="228" t="s">
        <v>19</v>
      </c>
      <c r="F117" s="229" t="s">
        <v>173</v>
      </c>
      <c r="G117" s="227"/>
      <c r="H117" s="228" t="s">
        <v>19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145</v>
      </c>
      <c r="AU117" s="235" t="s">
        <v>85</v>
      </c>
      <c r="AV117" s="15" t="s">
        <v>83</v>
      </c>
      <c r="AW117" s="15" t="s">
        <v>36</v>
      </c>
      <c r="AX117" s="15" t="s">
        <v>75</v>
      </c>
      <c r="AY117" s="235" t="s">
        <v>136</v>
      </c>
    </row>
    <row r="118" spans="1:65" s="13" customFormat="1">
      <c r="B118" s="203"/>
      <c r="C118" s="204"/>
      <c r="D118" s="205" t="s">
        <v>145</v>
      </c>
      <c r="E118" s="206" t="s">
        <v>19</v>
      </c>
      <c r="F118" s="207" t="s">
        <v>85</v>
      </c>
      <c r="G118" s="204"/>
      <c r="H118" s="208">
        <v>2</v>
      </c>
      <c r="I118" s="209"/>
      <c r="J118" s="204"/>
      <c r="K118" s="204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145</v>
      </c>
      <c r="AU118" s="214" t="s">
        <v>85</v>
      </c>
      <c r="AV118" s="13" t="s">
        <v>85</v>
      </c>
      <c r="AW118" s="13" t="s">
        <v>36</v>
      </c>
      <c r="AX118" s="13" t="s">
        <v>75</v>
      </c>
      <c r="AY118" s="214" t="s">
        <v>136</v>
      </c>
    </row>
    <row r="119" spans="1:65" s="14" customFormat="1">
      <c r="B119" s="215"/>
      <c r="C119" s="216"/>
      <c r="D119" s="205" t="s">
        <v>145</v>
      </c>
      <c r="E119" s="217" t="s">
        <v>19</v>
      </c>
      <c r="F119" s="218" t="s">
        <v>148</v>
      </c>
      <c r="G119" s="216"/>
      <c r="H119" s="219">
        <v>2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145</v>
      </c>
      <c r="AU119" s="225" t="s">
        <v>85</v>
      </c>
      <c r="AV119" s="14" t="s">
        <v>143</v>
      </c>
      <c r="AW119" s="14" t="s">
        <v>36</v>
      </c>
      <c r="AX119" s="14" t="s">
        <v>83</v>
      </c>
      <c r="AY119" s="225" t="s">
        <v>136</v>
      </c>
    </row>
    <row r="120" spans="1:65" s="2" customFormat="1" ht="21.75" customHeight="1">
      <c r="A120" s="36"/>
      <c r="B120" s="37"/>
      <c r="C120" s="190" t="s">
        <v>174</v>
      </c>
      <c r="D120" s="190" t="s">
        <v>138</v>
      </c>
      <c r="E120" s="191" t="s">
        <v>175</v>
      </c>
      <c r="F120" s="192" t="s">
        <v>176</v>
      </c>
      <c r="G120" s="193" t="s">
        <v>164</v>
      </c>
      <c r="H120" s="194">
        <v>4.2000000000000003E-2</v>
      </c>
      <c r="I120" s="195"/>
      <c r="J120" s="196">
        <f>ROUND(I120*H120,2)</f>
        <v>0</v>
      </c>
      <c r="K120" s="192" t="s">
        <v>142</v>
      </c>
      <c r="L120" s="41"/>
      <c r="M120" s="197" t="s">
        <v>19</v>
      </c>
      <c r="N120" s="198" t="s">
        <v>46</v>
      </c>
      <c r="O120" s="66"/>
      <c r="P120" s="199">
        <f>O120*H120</f>
        <v>0</v>
      </c>
      <c r="Q120" s="199">
        <v>1.0900000000000001</v>
      </c>
      <c r="R120" s="199">
        <f>Q120*H120</f>
        <v>4.5780000000000008E-2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143</v>
      </c>
      <c r="AT120" s="201" t="s">
        <v>138</v>
      </c>
      <c r="AU120" s="201" t="s">
        <v>85</v>
      </c>
      <c r="AY120" s="19" t="s">
        <v>136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9" t="s">
        <v>83</v>
      </c>
      <c r="BK120" s="202">
        <f>ROUND(I120*H120,2)</f>
        <v>0</v>
      </c>
      <c r="BL120" s="19" t="s">
        <v>143</v>
      </c>
      <c r="BM120" s="201" t="s">
        <v>177</v>
      </c>
    </row>
    <row r="121" spans="1:65" s="15" customFormat="1">
      <c r="B121" s="226"/>
      <c r="C121" s="227"/>
      <c r="D121" s="205" t="s">
        <v>145</v>
      </c>
      <c r="E121" s="228" t="s">
        <v>19</v>
      </c>
      <c r="F121" s="229" t="s">
        <v>178</v>
      </c>
      <c r="G121" s="227"/>
      <c r="H121" s="228" t="s">
        <v>19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AT121" s="235" t="s">
        <v>145</v>
      </c>
      <c r="AU121" s="235" t="s">
        <v>85</v>
      </c>
      <c r="AV121" s="15" t="s">
        <v>83</v>
      </c>
      <c r="AW121" s="15" t="s">
        <v>36</v>
      </c>
      <c r="AX121" s="15" t="s">
        <v>75</v>
      </c>
      <c r="AY121" s="235" t="s">
        <v>136</v>
      </c>
    </row>
    <row r="122" spans="1:65" s="15" customFormat="1">
      <c r="B122" s="226"/>
      <c r="C122" s="227"/>
      <c r="D122" s="205" t="s">
        <v>145</v>
      </c>
      <c r="E122" s="228" t="s">
        <v>19</v>
      </c>
      <c r="F122" s="229" t="s">
        <v>179</v>
      </c>
      <c r="G122" s="227"/>
      <c r="H122" s="228" t="s">
        <v>19</v>
      </c>
      <c r="I122" s="230"/>
      <c r="J122" s="227"/>
      <c r="K122" s="227"/>
      <c r="L122" s="231"/>
      <c r="M122" s="232"/>
      <c r="N122" s="233"/>
      <c r="O122" s="233"/>
      <c r="P122" s="233"/>
      <c r="Q122" s="233"/>
      <c r="R122" s="233"/>
      <c r="S122" s="233"/>
      <c r="T122" s="234"/>
      <c r="AT122" s="235" t="s">
        <v>145</v>
      </c>
      <c r="AU122" s="235" t="s">
        <v>85</v>
      </c>
      <c r="AV122" s="15" t="s">
        <v>83</v>
      </c>
      <c r="AW122" s="15" t="s">
        <v>36</v>
      </c>
      <c r="AX122" s="15" t="s">
        <v>75</v>
      </c>
      <c r="AY122" s="235" t="s">
        <v>136</v>
      </c>
    </row>
    <row r="123" spans="1:65" s="13" customFormat="1">
      <c r="B123" s="203"/>
      <c r="C123" s="204"/>
      <c r="D123" s="205" t="s">
        <v>145</v>
      </c>
      <c r="E123" s="206" t="s">
        <v>19</v>
      </c>
      <c r="F123" s="207" t="s">
        <v>180</v>
      </c>
      <c r="G123" s="204"/>
      <c r="H123" s="208">
        <v>4.2000000000000003E-2</v>
      </c>
      <c r="I123" s="209"/>
      <c r="J123" s="204"/>
      <c r="K123" s="204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145</v>
      </c>
      <c r="AU123" s="214" t="s">
        <v>85</v>
      </c>
      <c r="AV123" s="13" t="s">
        <v>85</v>
      </c>
      <c r="AW123" s="13" t="s">
        <v>36</v>
      </c>
      <c r="AX123" s="13" t="s">
        <v>75</v>
      </c>
      <c r="AY123" s="214" t="s">
        <v>136</v>
      </c>
    </row>
    <row r="124" spans="1:65" s="14" customFormat="1">
      <c r="B124" s="215"/>
      <c r="C124" s="216"/>
      <c r="D124" s="205" t="s">
        <v>145</v>
      </c>
      <c r="E124" s="217" t="s">
        <v>19</v>
      </c>
      <c r="F124" s="218" t="s">
        <v>148</v>
      </c>
      <c r="G124" s="216"/>
      <c r="H124" s="219">
        <v>4.2000000000000003E-2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145</v>
      </c>
      <c r="AU124" s="225" t="s">
        <v>85</v>
      </c>
      <c r="AV124" s="14" t="s">
        <v>143</v>
      </c>
      <c r="AW124" s="14" t="s">
        <v>36</v>
      </c>
      <c r="AX124" s="14" t="s">
        <v>83</v>
      </c>
      <c r="AY124" s="225" t="s">
        <v>136</v>
      </c>
    </row>
    <row r="125" spans="1:65" s="2" customFormat="1" ht="33" customHeight="1">
      <c r="A125" s="36"/>
      <c r="B125" s="37"/>
      <c r="C125" s="190" t="s">
        <v>181</v>
      </c>
      <c r="D125" s="190" t="s">
        <v>138</v>
      </c>
      <c r="E125" s="191" t="s">
        <v>182</v>
      </c>
      <c r="F125" s="192" t="s">
        <v>183</v>
      </c>
      <c r="G125" s="193" t="s">
        <v>141</v>
      </c>
      <c r="H125" s="194">
        <v>2.88</v>
      </c>
      <c r="I125" s="195"/>
      <c r="J125" s="196">
        <f>ROUND(I125*H125,2)</f>
        <v>0</v>
      </c>
      <c r="K125" s="192" t="s">
        <v>142</v>
      </c>
      <c r="L125" s="41"/>
      <c r="M125" s="197" t="s">
        <v>19</v>
      </c>
      <c r="N125" s="198" t="s">
        <v>46</v>
      </c>
      <c r="O125" s="66"/>
      <c r="P125" s="199">
        <f>O125*H125</f>
        <v>0</v>
      </c>
      <c r="Q125" s="199">
        <v>5.8970000000000002E-2</v>
      </c>
      <c r="R125" s="199">
        <f>Q125*H125</f>
        <v>0.1698336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143</v>
      </c>
      <c r="AT125" s="201" t="s">
        <v>138</v>
      </c>
      <c r="AU125" s="201" t="s">
        <v>85</v>
      </c>
      <c r="AY125" s="19" t="s">
        <v>136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9" t="s">
        <v>83</v>
      </c>
      <c r="BK125" s="202">
        <f>ROUND(I125*H125,2)</f>
        <v>0</v>
      </c>
      <c r="BL125" s="19" t="s">
        <v>143</v>
      </c>
      <c r="BM125" s="201" t="s">
        <v>184</v>
      </c>
    </row>
    <row r="126" spans="1:65" s="15" customFormat="1">
      <c r="B126" s="226"/>
      <c r="C126" s="227"/>
      <c r="D126" s="205" t="s">
        <v>145</v>
      </c>
      <c r="E126" s="228" t="s">
        <v>19</v>
      </c>
      <c r="F126" s="229" t="s">
        <v>152</v>
      </c>
      <c r="G126" s="227"/>
      <c r="H126" s="228" t="s">
        <v>19</v>
      </c>
      <c r="I126" s="230"/>
      <c r="J126" s="227"/>
      <c r="K126" s="227"/>
      <c r="L126" s="231"/>
      <c r="M126" s="232"/>
      <c r="N126" s="233"/>
      <c r="O126" s="233"/>
      <c r="P126" s="233"/>
      <c r="Q126" s="233"/>
      <c r="R126" s="233"/>
      <c r="S126" s="233"/>
      <c r="T126" s="234"/>
      <c r="AT126" s="235" t="s">
        <v>145</v>
      </c>
      <c r="AU126" s="235" t="s">
        <v>85</v>
      </c>
      <c r="AV126" s="15" t="s">
        <v>83</v>
      </c>
      <c r="AW126" s="15" t="s">
        <v>36</v>
      </c>
      <c r="AX126" s="15" t="s">
        <v>75</v>
      </c>
      <c r="AY126" s="235" t="s">
        <v>136</v>
      </c>
    </row>
    <row r="127" spans="1:65" s="13" customFormat="1">
      <c r="B127" s="203"/>
      <c r="C127" s="204"/>
      <c r="D127" s="205" t="s">
        <v>145</v>
      </c>
      <c r="E127" s="206" t="s">
        <v>19</v>
      </c>
      <c r="F127" s="207" t="s">
        <v>185</v>
      </c>
      <c r="G127" s="204"/>
      <c r="H127" s="208">
        <v>0.72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145</v>
      </c>
      <c r="AU127" s="214" t="s">
        <v>85</v>
      </c>
      <c r="AV127" s="13" t="s">
        <v>85</v>
      </c>
      <c r="AW127" s="13" t="s">
        <v>36</v>
      </c>
      <c r="AX127" s="13" t="s">
        <v>75</v>
      </c>
      <c r="AY127" s="214" t="s">
        <v>136</v>
      </c>
    </row>
    <row r="128" spans="1:65" s="13" customFormat="1">
      <c r="B128" s="203"/>
      <c r="C128" s="204"/>
      <c r="D128" s="205" t="s">
        <v>145</v>
      </c>
      <c r="E128" s="206" t="s">
        <v>19</v>
      </c>
      <c r="F128" s="207" t="s">
        <v>186</v>
      </c>
      <c r="G128" s="204"/>
      <c r="H128" s="208">
        <v>1.68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145</v>
      </c>
      <c r="AU128" s="214" t="s">
        <v>85</v>
      </c>
      <c r="AV128" s="13" t="s">
        <v>85</v>
      </c>
      <c r="AW128" s="13" t="s">
        <v>36</v>
      </c>
      <c r="AX128" s="13" t="s">
        <v>75</v>
      </c>
      <c r="AY128" s="214" t="s">
        <v>136</v>
      </c>
    </row>
    <row r="129" spans="1:65" s="13" customFormat="1">
      <c r="B129" s="203"/>
      <c r="C129" s="204"/>
      <c r="D129" s="205" t="s">
        <v>145</v>
      </c>
      <c r="E129" s="206" t="s">
        <v>19</v>
      </c>
      <c r="F129" s="207" t="s">
        <v>187</v>
      </c>
      <c r="G129" s="204"/>
      <c r="H129" s="208">
        <v>0.48</v>
      </c>
      <c r="I129" s="209"/>
      <c r="J129" s="204"/>
      <c r="K129" s="204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145</v>
      </c>
      <c r="AU129" s="214" t="s">
        <v>85</v>
      </c>
      <c r="AV129" s="13" t="s">
        <v>85</v>
      </c>
      <c r="AW129" s="13" t="s">
        <v>36</v>
      </c>
      <c r="AX129" s="13" t="s">
        <v>75</v>
      </c>
      <c r="AY129" s="214" t="s">
        <v>136</v>
      </c>
    </row>
    <row r="130" spans="1:65" s="16" customFormat="1">
      <c r="B130" s="236"/>
      <c r="C130" s="237"/>
      <c r="D130" s="205" t="s">
        <v>145</v>
      </c>
      <c r="E130" s="238" t="s">
        <v>19</v>
      </c>
      <c r="F130" s="239" t="s">
        <v>188</v>
      </c>
      <c r="G130" s="237"/>
      <c r="H130" s="240">
        <v>2.88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AT130" s="246" t="s">
        <v>145</v>
      </c>
      <c r="AU130" s="246" t="s">
        <v>85</v>
      </c>
      <c r="AV130" s="16" t="s">
        <v>99</v>
      </c>
      <c r="AW130" s="16" t="s">
        <v>36</v>
      </c>
      <c r="AX130" s="16" t="s">
        <v>83</v>
      </c>
      <c r="AY130" s="246" t="s">
        <v>136</v>
      </c>
    </row>
    <row r="131" spans="1:65" s="2" customFormat="1" ht="33" customHeight="1">
      <c r="A131" s="36"/>
      <c r="B131" s="37"/>
      <c r="C131" s="190" t="s">
        <v>189</v>
      </c>
      <c r="D131" s="190" t="s">
        <v>138</v>
      </c>
      <c r="E131" s="191" t="s">
        <v>182</v>
      </c>
      <c r="F131" s="192" t="s">
        <v>183</v>
      </c>
      <c r="G131" s="193" t="s">
        <v>141</v>
      </c>
      <c r="H131" s="194">
        <v>2.0499999999999998</v>
      </c>
      <c r="I131" s="195"/>
      <c r="J131" s="196">
        <f>ROUND(I131*H131,2)</f>
        <v>0</v>
      </c>
      <c r="K131" s="192" t="s">
        <v>142</v>
      </c>
      <c r="L131" s="41"/>
      <c r="M131" s="197" t="s">
        <v>19</v>
      </c>
      <c r="N131" s="198" t="s">
        <v>46</v>
      </c>
      <c r="O131" s="66"/>
      <c r="P131" s="199">
        <f>O131*H131</f>
        <v>0</v>
      </c>
      <c r="Q131" s="199">
        <v>5.8970000000000002E-2</v>
      </c>
      <c r="R131" s="199">
        <f>Q131*H131</f>
        <v>0.1208885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143</v>
      </c>
      <c r="AT131" s="201" t="s">
        <v>138</v>
      </c>
      <c r="AU131" s="201" t="s">
        <v>85</v>
      </c>
      <c r="AY131" s="19" t="s">
        <v>136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9" t="s">
        <v>83</v>
      </c>
      <c r="BK131" s="202">
        <f>ROUND(I131*H131,2)</f>
        <v>0</v>
      </c>
      <c r="BL131" s="19" t="s">
        <v>143</v>
      </c>
      <c r="BM131" s="201" t="s">
        <v>190</v>
      </c>
    </row>
    <row r="132" spans="1:65" s="15" customFormat="1">
      <c r="B132" s="226"/>
      <c r="C132" s="227"/>
      <c r="D132" s="205" t="s">
        <v>145</v>
      </c>
      <c r="E132" s="228" t="s">
        <v>19</v>
      </c>
      <c r="F132" s="229" t="s">
        <v>158</v>
      </c>
      <c r="G132" s="227"/>
      <c r="H132" s="228" t="s">
        <v>19</v>
      </c>
      <c r="I132" s="230"/>
      <c r="J132" s="227"/>
      <c r="K132" s="227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145</v>
      </c>
      <c r="AU132" s="235" t="s">
        <v>85</v>
      </c>
      <c r="AV132" s="15" t="s">
        <v>83</v>
      </c>
      <c r="AW132" s="15" t="s">
        <v>36</v>
      </c>
      <c r="AX132" s="15" t="s">
        <v>75</v>
      </c>
      <c r="AY132" s="235" t="s">
        <v>136</v>
      </c>
    </row>
    <row r="133" spans="1:65" s="13" customFormat="1">
      <c r="B133" s="203"/>
      <c r="C133" s="204"/>
      <c r="D133" s="205" t="s">
        <v>145</v>
      </c>
      <c r="E133" s="206" t="s">
        <v>19</v>
      </c>
      <c r="F133" s="207" t="s">
        <v>191</v>
      </c>
      <c r="G133" s="204"/>
      <c r="H133" s="208">
        <v>2.0499999999999998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145</v>
      </c>
      <c r="AU133" s="214" t="s">
        <v>85</v>
      </c>
      <c r="AV133" s="13" t="s">
        <v>85</v>
      </c>
      <c r="AW133" s="13" t="s">
        <v>36</v>
      </c>
      <c r="AX133" s="13" t="s">
        <v>75</v>
      </c>
      <c r="AY133" s="214" t="s">
        <v>136</v>
      </c>
    </row>
    <row r="134" spans="1:65" s="14" customFormat="1">
      <c r="B134" s="215"/>
      <c r="C134" s="216"/>
      <c r="D134" s="205" t="s">
        <v>145</v>
      </c>
      <c r="E134" s="217" t="s">
        <v>19</v>
      </c>
      <c r="F134" s="218" t="s">
        <v>148</v>
      </c>
      <c r="G134" s="216"/>
      <c r="H134" s="219">
        <v>2.0499999999999998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145</v>
      </c>
      <c r="AU134" s="225" t="s">
        <v>85</v>
      </c>
      <c r="AV134" s="14" t="s">
        <v>143</v>
      </c>
      <c r="AW134" s="14" t="s">
        <v>36</v>
      </c>
      <c r="AX134" s="14" t="s">
        <v>83</v>
      </c>
      <c r="AY134" s="225" t="s">
        <v>136</v>
      </c>
    </row>
    <row r="135" spans="1:65" s="2" customFormat="1" ht="33" customHeight="1">
      <c r="A135" s="36"/>
      <c r="B135" s="37"/>
      <c r="C135" s="190" t="s">
        <v>192</v>
      </c>
      <c r="D135" s="190" t="s">
        <v>138</v>
      </c>
      <c r="E135" s="191" t="s">
        <v>193</v>
      </c>
      <c r="F135" s="192" t="s">
        <v>194</v>
      </c>
      <c r="G135" s="193" t="s">
        <v>141</v>
      </c>
      <c r="H135" s="194">
        <v>0.8</v>
      </c>
      <c r="I135" s="195"/>
      <c r="J135" s="196">
        <f>ROUND(I135*H135,2)</f>
        <v>0</v>
      </c>
      <c r="K135" s="192" t="s">
        <v>142</v>
      </c>
      <c r="L135" s="41"/>
      <c r="M135" s="197" t="s">
        <v>19</v>
      </c>
      <c r="N135" s="198" t="s">
        <v>46</v>
      </c>
      <c r="O135" s="66"/>
      <c r="P135" s="199">
        <f>O135*H135</f>
        <v>0</v>
      </c>
      <c r="Q135" s="199">
        <v>6.6879999999999995E-2</v>
      </c>
      <c r="R135" s="199">
        <f>Q135*H135</f>
        <v>5.3503999999999996E-2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143</v>
      </c>
      <c r="AT135" s="201" t="s">
        <v>138</v>
      </c>
      <c r="AU135" s="201" t="s">
        <v>85</v>
      </c>
      <c r="AY135" s="19" t="s">
        <v>136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9" t="s">
        <v>83</v>
      </c>
      <c r="BK135" s="202">
        <f>ROUND(I135*H135,2)</f>
        <v>0</v>
      </c>
      <c r="BL135" s="19" t="s">
        <v>143</v>
      </c>
      <c r="BM135" s="201" t="s">
        <v>195</v>
      </c>
    </row>
    <row r="136" spans="1:65" s="15" customFormat="1">
      <c r="B136" s="226"/>
      <c r="C136" s="227"/>
      <c r="D136" s="205" t="s">
        <v>145</v>
      </c>
      <c r="E136" s="228" t="s">
        <v>19</v>
      </c>
      <c r="F136" s="229" t="s">
        <v>196</v>
      </c>
      <c r="G136" s="227"/>
      <c r="H136" s="228" t="s">
        <v>19</v>
      </c>
      <c r="I136" s="230"/>
      <c r="J136" s="227"/>
      <c r="K136" s="227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145</v>
      </c>
      <c r="AU136" s="235" t="s">
        <v>85</v>
      </c>
      <c r="AV136" s="15" t="s">
        <v>83</v>
      </c>
      <c r="AW136" s="15" t="s">
        <v>36</v>
      </c>
      <c r="AX136" s="15" t="s">
        <v>75</v>
      </c>
      <c r="AY136" s="235" t="s">
        <v>136</v>
      </c>
    </row>
    <row r="137" spans="1:65" s="13" customFormat="1">
      <c r="B137" s="203"/>
      <c r="C137" s="204"/>
      <c r="D137" s="205" t="s">
        <v>145</v>
      </c>
      <c r="E137" s="206" t="s">
        <v>19</v>
      </c>
      <c r="F137" s="207" t="s">
        <v>197</v>
      </c>
      <c r="G137" s="204"/>
      <c r="H137" s="208">
        <v>0.32500000000000001</v>
      </c>
      <c r="I137" s="209"/>
      <c r="J137" s="204"/>
      <c r="K137" s="204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145</v>
      </c>
      <c r="AU137" s="214" t="s">
        <v>85</v>
      </c>
      <c r="AV137" s="13" t="s">
        <v>85</v>
      </c>
      <c r="AW137" s="13" t="s">
        <v>36</v>
      </c>
      <c r="AX137" s="13" t="s">
        <v>75</v>
      </c>
      <c r="AY137" s="214" t="s">
        <v>136</v>
      </c>
    </row>
    <row r="138" spans="1:65" s="13" customFormat="1">
      <c r="B138" s="203"/>
      <c r="C138" s="204"/>
      <c r="D138" s="205" t="s">
        <v>145</v>
      </c>
      <c r="E138" s="206" t="s">
        <v>19</v>
      </c>
      <c r="F138" s="207" t="s">
        <v>198</v>
      </c>
      <c r="G138" s="204"/>
      <c r="H138" s="208">
        <v>0.47499999999999998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145</v>
      </c>
      <c r="AU138" s="214" t="s">
        <v>85</v>
      </c>
      <c r="AV138" s="13" t="s">
        <v>85</v>
      </c>
      <c r="AW138" s="13" t="s">
        <v>36</v>
      </c>
      <c r="AX138" s="13" t="s">
        <v>75</v>
      </c>
      <c r="AY138" s="214" t="s">
        <v>136</v>
      </c>
    </row>
    <row r="139" spans="1:65" s="14" customFormat="1">
      <c r="B139" s="215"/>
      <c r="C139" s="216"/>
      <c r="D139" s="205" t="s">
        <v>145</v>
      </c>
      <c r="E139" s="217" t="s">
        <v>19</v>
      </c>
      <c r="F139" s="218" t="s">
        <v>148</v>
      </c>
      <c r="G139" s="216"/>
      <c r="H139" s="219">
        <v>0.8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145</v>
      </c>
      <c r="AU139" s="225" t="s">
        <v>85</v>
      </c>
      <c r="AV139" s="14" t="s">
        <v>143</v>
      </c>
      <c r="AW139" s="14" t="s">
        <v>36</v>
      </c>
      <c r="AX139" s="14" t="s">
        <v>83</v>
      </c>
      <c r="AY139" s="225" t="s">
        <v>136</v>
      </c>
    </row>
    <row r="140" spans="1:65" s="2" customFormat="1" ht="33" customHeight="1">
      <c r="A140" s="36"/>
      <c r="B140" s="37"/>
      <c r="C140" s="190" t="s">
        <v>199</v>
      </c>
      <c r="D140" s="190" t="s">
        <v>138</v>
      </c>
      <c r="E140" s="191" t="s">
        <v>200</v>
      </c>
      <c r="F140" s="192" t="s">
        <v>201</v>
      </c>
      <c r="G140" s="193" t="s">
        <v>141</v>
      </c>
      <c r="H140" s="194">
        <v>5.88</v>
      </c>
      <c r="I140" s="195"/>
      <c r="J140" s="196">
        <f>ROUND(I140*H140,2)</f>
        <v>0</v>
      </c>
      <c r="K140" s="192" t="s">
        <v>142</v>
      </c>
      <c r="L140" s="41"/>
      <c r="M140" s="197" t="s">
        <v>19</v>
      </c>
      <c r="N140" s="198" t="s">
        <v>46</v>
      </c>
      <c r="O140" s="66"/>
      <c r="P140" s="199">
        <f>O140*H140</f>
        <v>0</v>
      </c>
      <c r="Q140" s="199">
        <v>7.571E-2</v>
      </c>
      <c r="R140" s="199">
        <f>Q140*H140</f>
        <v>0.44517479999999998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143</v>
      </c>
      <c r="AT140" s="201" t="s">
        <v>138</v>
      </c>
      <c r="AU140" s="201" t="s">
        <v>85</v>
      </c>
      <c r="AY140" s="19" t="s">
        <v>136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9" t="s">
        <v>83</v>
      </c>
      <c r="BK140" s="202">
        <f>ROUND(I140*H140,2)</f>
        <v>0</v>
      </c>
      <c r="BL140" s="19" t="s">
        <v>143</v>
      </c>
      <c r="BM140" s="201" t="s">
        <v>202</v>
      </c>
    </row>
    <row r="141" spans="1:65" s="15" customFormat="1">
      <c r="B141" s="226"/>
      <c r="C141" s="227"/>
      <c r="D141" s="205" t="s">
        <v>145</v>
      </c>
      <c r="E141" s="228" t="s">
        <v>19</v>
      </c>
      <c r="F141" s="229" t="s">
        <v>173</v>
      </c>
      <c r="G141" s="227"/>
      <c r="H141" s="228" t="s">
        <v>19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145</v>
      </c>
      <c r="AU141" s="235" t="s">
        <v>85</v>
      </c>
      <c r="AV141" s="15" t="s">
        <v>83</v>
      </c>
      <c r="AW141" s="15" t="s">
        <v>36</v>
      </c>
      <c r="AX141" s="15" t="s">
        <v>75</v>
      </c>
      <c r="AY141" s="235" t="s">
        <v>136</v>
      </c>
    </row>
    <row r="142" spans="1:65" s="13" customFormat="1">
      <c r="B142" s="203"/>
      <c r="C142" s="204"/>
      <c r="D142" s="205" t="s">
        <v>145</v>
      </c>
      <c r="E142" s="206" t="s">
        <v>19</v>
      </c>
      <c r="F142" s="207" t="s">
        <v>203</v>
      </c>
      <c r="G142" s="204"/>
      <c r="H142" s="208">
        <v>6.36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145</v>
      </c>
      <c r="AU142" s="214" t="s">
        <v>85</v>
      </c>
      <c r="AV142" s="13" t="s">
        <v>85</v>
      </c>
      <c r="AW142" s="13" t="s">
        <v>36</v>
      </c>
      <c r="AX142" s="13" t="s">
        <v>75</v>
      </c>
      <c r="AY142" s="214" t="s">
        <v>136</v>
      </c>
    </row>
    <row r="143" spans="1:65" s="13" customFormat="1">
      <c r="B143" s="203"/>
      <c r="C143" s="204"/>
      <c r="D143" s="205" t="s">
        <v>145</v>
      </c>
      <c r="E143" s="206" t="s">
        <v>19</v>
      </c>
      <c r="F143" s="207" t="s">
        <v>204</v>
      </c>
      <c r="G143" s="204"/>
      <c r="H143" s="208">
        <v>-1.1200000000000001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145</v>
      </c>
      <c r="AU143" s="214" t="s">
        <v>85</v>
      </c>
      <c r="AV143" s="13" t="s">
        <v>85</v>
      </c>
      <c r="AW143" s="13" t="s">
        <v>36</v>
      </c>
      <c r="AX143" s="13" t="s">
        <v>75</v>
      </c>
      <c r="AY143" s="214" t="s">
        <v>136</v>
      </c>
    </row>
    <row r="144" spans="1:65" s="13" customFormat="1">
      <c r="B144" s="203"/>
      <c r="C144" s="204"/>
      <c r="D144" s="205" t="s">
        <v>145</v>
      </c>
      <c r="E144" s="206" t="s">
        <v>19</v>
      </c>
      <c r="F144" s="207" t="s">
        <v>205</v>
      </c>
      <c r="G144" s="204"/>
      <c r="H144" s="208">
        <v>-0.16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145</v>
      </c>
      <c r="AU144" s="214" t="s">
        <v>85</v>
      </c>
      <c r="AV144" s="13" t="s">
        <v>85</v>
      </c>
      <c r="AW144" s="13" t="s">
        <v>36</v>
      </c>
      <c r="AX144" s="13" t="s">
        <v>75</v>
      </c>
      <c r="AY144" s="214" t="s">
        <v>136</v>
      </c>
    </row>
    <row r="145" spans="1:65" s="13" customFormat="1">
      <c r="B145" s="203"/>
      <c r="C145" s="204"/>
      <c r="D145" s="205" t="s">
        <v>145</v>
      </c>
      <c r="E145" s="206" t="s">
        <v>19</v>
      </c>
      <c r="F145" s="207" t="s">
        <v>206</v>
      </c>
      <c r="G145" s="204"/>
      <c r="H145" s="208">
        <v>-0.56000000000000005</v>
      </c>
      <c r="I145" s="209"/>
      <c r="J145" s="204"/>
      <c r="K145" s="204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145</v>
      </c>
      <c r="AU145" s="214" t="s">
        <v>85</v>
      </c>
      <c r="AV145" s="13" t="s">
        <v>85</v>
      </c>
      <c r="AW145" s="13" t="s">
        <v>36</v>
      </c>
      <c r="AX145" s="13" t="s">
        <v>75</v>
      </c>
      <c r="AY145" s="214" t="s">
        <v>136</v>
      </c>
    </row>
    <row r="146" spans="1:65" s="16" customFormat="1">
      <c r="B146" s="236"/>
      <c r="C146" s="237"/>
      <c r="D146" s="205" t="s">
        <v>145</v>
      </c>
      <c r="E146" s="238" t="s">
        <v>19</v>
      </c>
      <c r="F146" s="239" t="s">
        <v>188</v>
      </c>
      <c r="G146" s="237"/>
      <c r="H146" s="240">
        <v>4.5199999999999996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145</v>
      </c>
      <c r="AU146" s="246" t="s">
        <v>85</v>
      </c>
      <c r="AV146" s="16" t="s">
        <v>99</v>
      </c>
      <c r="AW146" s="16" t="s">
        <v>36</v>
      </c>
      <c r="AX146" s="16" t="s">
        <v>75</v>
      </c>
      <c r="AY146" s="246" t="s">
        <v>136</v>
      </c>
    </row>
    <row r="147" spans="1:65" s="15" customFormat="1">
      <c r="B147" s="226"/>
      <c r="C147" s="227"/>
      <c r="D147" s="205" t="s">
        <v>145</v>
      </c>
      <c r="E147" s="228" t="s">
        <v>19</v>
      </c>
      <c r="F147" s="229" t="s">
        <v>207</v>
      </c>
      <c r="G147" s="227"/>
      <c r="H147" s="228" t="s">
        <v>19</v>
      </c>
      <c r="I147" s="230"/>
      <c r="J147" s="227"/>
      <c r="K147" s="227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145</v>
      </c>
      <c r="AU147" s="235" t="s">
        <v>85</v>
      </c>
      <c r="AV147" s="15" t="s">
        <v>83</v>
      </c>
      <c r="AW147" s="15" t="s">
        <v>36</v>
      </c>
      <c r="AX147" s="15" t="s">
        <v>75</v>
      </c>
      <c r="AY147" s="235" t="s">
        <v>136</v>
      </c>
    </row>
    <row r="148" spans="1:65" s="13" customFormat="1">
      <c r="B148" s="203"/>
      <c r="C148" s="204"/>
      <c r="D148" s="205" t="s">
        <v>145</v>
      </c>
      <c r="E148" s="206" t="s">
        <v>19</v>
      </c>
      <c r="F148" s="207" t="s">
        <v>208</v>
      </c>
      <c r="G148" s="204"/>
      <c r="H148" s="208">
        <v>0.56000000000000005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145</v>
      </c>
      <c r="AU148" s="214" t="s">
        <v>85</v>
      </c>
      <c r="AV148" s="13" t="s">
        <v>85</v>
      </c>
      <c r="AW148" s="13" t="s">
        <v>36</v>
      </c>
      <c r="AX148" s="13" t="s">
        <v>75</v>
      </c>
      <c r="AY148" s="214" t="s">
        <v>136</v>
      </c>
    </row>
    <row r="149" spans="1:65" s="15" customFormat="1">
      <c r="B149" s="226"/>
      <c r="C149" s="227"/>
      <c r="D149" s="205" t="s">
        <v>145</v>
      </c>
      <c r="E149" s="228" t="s">
        <v>19</v>
      </c>
      <c r="F149" s="229" t="s">
        <v>209</v>
      </c>
      <c r="G149" s="227"/>
      <c r="H149" s="228" t="s">
        <v>19</v>
      </c>
      <c r="I149" s="230"/>
      <c r="J149" s="227"/>
      <c r="K149" s="227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145</v>
      </c>
      <c r="AU149" s="235" t="s">
        <v>85</v>
      </c>
      <c r="AV149" s="15" t="s">
        <v>83</v>
      </c>
      <c r="AW149" s="15" t="s">
        <v>36</v>
      </c>
      <c r="AX149" s="15" t="s">
        <v>75</v>
      </c>
      <c r="AY149" s="235" t="s">
        <v>136</v>
      </c>
    </row>
    <row r="150" spans="1:65" s="13" customFormat="1">
      <c r="B150" s="203"/>
      <c r="C150" s="204"/>
      <c r="D150" s="205" t="s">
        <v>145</v>
      </c>
      <c r="E150" s="206" t="s">
        <v>19</v>
      </c>
      <c r="F150" s="207" t="s">
        <v>210</v>
      </c>
      <c r="G150" s="204"/>
      <c r="H150" s="208">
        <v>0.8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145</v>
      </c>
      <c r="AU150" s="214" t="s">
        <v>85</v>
      </c>
      <c r="AV150" s="13" t="s">
        <v>85</v>
      </c>
      <c r="AW150" s="13" t="s">
        <v>36</v>
      </c>
      <c r="AX150" s="13" t="s">
        <v>75</v>
      </c>
      <c r="AY150" s="214" t="s">
        <v>136</v>
      </c>
    </row>
    <row r="151" spans="1:65" s="14" customFormat="1">
      <c r="B151" s="215"/>
      <c r="C151" s="216"/>
      <c r="D151" s="205" t="s">
        <v>145</v>
      </c>
      <c r="E151" s="217" t="s">
        <v>19</v>
      </c>
      <c r="F151" s="218" t="s">
        <v>148</v>
      </c>
      <c r="G151" s="216"/>
      <c r="H151" s="219">
        <v>5.88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145</v>
      </c>
      <c r="AU151" s="225" t="s">
        <v>85</v>
      </c>
      <c r="AV151" s="14" t="s">
        <v>143</v>
      </c>
      <c r="AW151" s="14" t="s">
        <v>36</v>
      </c>
      <c r="AX151" s="14" t="s">
        <v>83</v>
      </c>
      <c r="AY151" s="225" t="s">
        <v>136</v>
      </c>
    </row>
    <row r="152" spans="1:65" s="2" customFormat="1" ht="21.75" customHeight="1">
      <c r="A152" s="36"/>
      <c r="B152" s="37"/>
      <c r="C152" s="190" t="s">
        <v>211</v>
      </c>
      <c r="D152" s="190" t="s">
        <v>138</v>
      </c>
      <c r="E152" s="191" t="s">
        <v>212</v>
      </c>
      <c r="F152" s="192" t="s">
        <v>213</v>
      </c>
      <c r="G152" s="193" t="s">
        <v>214</v>
      </c>
      <c r="H152" s="194">
        <v>28.85</v>
      </c>
      <c r="I152" s="195"/>
      <c r="J152" s="196">
        <f>ROUND(I152*H152,2)</f>
        <v>0</v>
      </c>
      <c r="K152" s="192" t="s">
        <v>142</v>
      </c>
      <c r="L152" s="41"/>
      <c r="M152" s="197" t="s">
        <v>19</v>
      </c>
      <c r="N152" s="198" t="s">
        <v>46</v>
      </c>
      <c r="O152" s="66"/>
      <c r="P152" s="199">
        <f>O152*H152</f>
        <v>0</v>
      </c>
      <c r="Q152" s="199">
        <v>1.2999999999999999E-4</v>
      </c>
      <c r="R152" s="199">
        <f>Q152*H152</f>
        <v>3.7504999999999999E-3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143</v>
      </c>
      <c r="AT152" s="201" t="s">
        <v>138</v>
      </c>
      <c r="AU152" s="201" t="s">
        <v>85</v>
      </c>
      <c r="AY152" s="19" t="s">
        <v>136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9" t="s">
        <v>83</v>
      </c>
      <c r="BK152" s="202">
        <f>ROUND(I152*H152,2)</f>
        <v>0</v>
      </c>
      <c r="BL152" s="19" t="s">
        <v>143</v>
      </c>
      <c r="BM152" s="201" t="s">
        <v>215</v>
      </c>
    </row>
    <row r="153" spans="1:65" s="13" customFormat="1">
      <c r="B153" s="203"/>
      <c r="C153" s="204"/>
      <c r="D153" s="205" t="s">
        <v>145</v>
      </c>
      <c r="E153" s="206" t="s">
        <v>19</v>
      </c>
      <c r="F153" s="207" t="s">
        <v>216</v>
      </c>
      <c r="G153" s="204"/>
      <c r="H153" s="208">
        <v>5.6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145</v>
      </c>
      <c r="AU153" s="214" t="s">
        <v>85</v>
      </c>
      <c r="AV153" s="13" t="s">
        <v>85</v>
      </c>
      <c r="AW153" s="13" t="s">
        <v>36</v>
      </c>
      <c r="AX153" s="13" t="s">
        <v>75</v>
      </c>
      <c r="AY153" s="214" t="s">
        <v>136</v>
      </c>
    </row>
    <row r="154" spans="1:65" s="13" customFormat="1">
      <c r="B154" s="203"/>
      <c r="C154" s="204"/>
      <c r="D154" s="205" t="s">
        <v>145</v>
      </c>
      <c r="E154" s="206" t="s">
        <v>19</v>
      </c>
      <c r="F154" s="207" t="s">
        <v>217</v>
      </c>
      <c r="G154" s="204"/>
      <c r="H154" s="208">
        <v>6.75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145</v>
      </c>
      <c r="AU154" s="214" t="s">
        <v>85</v>
      </c>
      <c r="AV154" s="13" t="s">
        <v>85</v>
      </c>
      <c r="AW154" s="13" t="s">
        <v>36</v>
      </c>
      <c r="AX154" s="13" t="s">
        <v>75</v>
      </c>
      <c r="AY154" s="214" t="s">
        <v>136</v>
      </c>
    </row>
    <row r="155" spans="1:65" s="13" customFormat="1">
      <c r="B155" s="203"/>
      <c r="C155" s="204"/>
      <c r="D155" s="205" t="s">
        <v>145</v>
      </c>
      <c r="E155" s="206" t="s">
        <v>19</v>
      </c>
      <c r="F155" s="207" t="s">
        <v>218</v>
      </c>
      <c r="G155" s="204"/>
      <c r="H155" s="208">
        <v>4.5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145</v>
      </c>
      <c r="AU155" s="214" t="s">
        <v>85</v>
      </c>
      <c r="AV155" s="13" t="s">
        <v>85</v>
      </c>
      <c r="AW155" s="13" t="s">
        <v>36</v>
      </c>
      <c r="AX155" s="13" t="s">
        <v>75</v>
      </c>
      <c r="AY155" s="214" t="s">
        <v>136</v>
      </c>
    </row>
    <row r="156" spans="1:65" s="15" customFormat="1">
      <c r="B156" s="226"/>
      <c r="C156" s="227"/>
      <c r="D156" s="205" t="s">
        <v>145</v>
      </c>
      <c r="E156" s="228" t="s">
        <v>19</v>
      </c>
      <c r="F156" s="229" t="s">
        <v>219</v>
      </c>
      <c r="G156" s="227"/>
      <c r="H156" s="228" t="s">
        <v>19</v>
      </c>
      <c r="I156" s="230"/>
      <c r="J156" s="227"/>
      <c r="K156" s="227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145</v>
      </c>
      <c r="AU156" s="235" t="s">
        <v>85</v>
      </c>
      <c r="AV156" s="15" t="s">
        <v>83</v>
      </c>
      <c r="AW156" s="15" t="s">
        <v>36</v>
      </c>
      <c r="AX156" s="15" t="s">
        <v>75</v>
      </c>
      <c r="AY156" s="235" t="s">
        <v>136</v>
      </c>
    </row>
    <row r="157" spans="1:65" s="13" customFormat="1">
      <c r="B157" s="203"/>
      <c r="C157" s="204"/>
      <c r="D157" s="205" t="s">
        <v>145</v>
      </c>
      <c r="E157" s="206" t="s">
        <v>19</v>
      </c>
      <c r="F157" s="207" t="s">
        <v>220</v>
      </c>
      <c r="G157" s="204"/>
      <c r="H157" s="208">
        <v>12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145</v>
      </c>
      <c r="AU157" s="214" t="s">
        <v>85</v>
      </c>
      <c r="AV157" s="13" t="s">
        <v>85</v>
      </c>
      <c r="AW157" s="13" t="s">
        <v>36</v>
      </c>
      <c r="AX157" s="13" t="s">
        <v>75</v>
      </c>
      <c r="AY157" s="214" t="s">
        <v>136</v>
      </c>
    </row>
    <row r="158" spans="1:65" s="14" customFormat="1">
      <c r="B158" s="215"/>
      <c r="C158" s="216"/>
      <c r="D158" s="205" t="s">
        <v>145</v>
      </c>
      <c r="E158" s="217" t="s">
        <v>19</v>
      </c>
      <c r="F158" s="218" t="s">
        <v>148</v>
      </c>
      <c r="G158" s="216"/>
      <c r="H158" s="219">
        <v>28.85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145</v>
      </c>
      <c r="AU158" s="225" t="s">
        <v>85</v>
      </c>
      <c r="AV158" s="14" t="s">
        <v>143</v>
      </c>
      <c r="AW158" s="14" t="s">
        <v>36</v>
      </c>
      <c r="AX158" s="14" t="s">
        <v>83</v>
      </c>
      <c r="AY158" s="225" t="s">
        <v>136</v>
      </c>
    </row>
    <row r="159" spans="1:65" s="12" customFormat="1" ht="22.9" customHeight="1">
      <c r="B159" s="174"/>
      <c r="C159" s="175"/>
      <c r="D159" s="176" t="s">
        <v>74</v>
      </c>
      <c r="E159" s="188" t="s">
        <v>174</v>
      </c>
      <c r="F159" s="188" t="s">
        <v>221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SUM(P160:P203)</f>
        <v>0</v>
      </c>
      <c r="Q159" s="182"/>
      <c r="R159" s="183">
        <f>SUM(R160:R203)</f>
        <v>1.5457105</v>
      </c>
      <c r="S159" s="182"/>
      <c r="T159" s="184">
        <f>SUM(T160:T203)</f>
        <v>0</v>
      </c>
      <c r="AR159" s="185" t="s">
        <v>83</v>
      </c>
      <c r="AT159" s="186" t="s">
        <v>74</v>
      </c>
      <c r="AU159" s="186" t="s">
        <v>83</v>
      </c>
      <c r="AY159" s="185" t="s">
        <v>136</v>
      </c>
      <c r="BK159" s="187">
        <f>SUM(BK160:BK203)</f>
        <v>0</v>
      </c>
    </row>
    <row r="160" spans="1:65" s="2" customFormat="1" ht="21.75" customHeight="1">
      <c r="A160" s="36"/>
      <c r="B160" s="37"/>
      <c r="C160" s="190" t="s">
        <v>222</v>
      </c>
      <c r="D160" s="190" t="s">
        <v>138</v>
      </c>
      <c r="E160" s="191" t="s">
        <v>223</v>
      </c>
      <c r="F160" s="192" t="s">
        <v>224</v>
      </c>
      <c r="G160" s="193" t="s">
        <v>141</v>
      </c>
      <c r="H160" s="194">
        <v>15.85</v>
      </c>
      <c r="I160" s="195"/>
      <c r="J160" s="196">
        <f>ROUND(I160*H160,2)</f>
        <v>0</v>
      </c>
      <c r="K160" s="192" t="s">
        <v>142</v>
      </c>
      <c r="L160" s="41"/>
      <c r="M160" s="197" t="s">
        <v>19</v>
      </c>
      <c r="N160" s="198" t="s">
        <v>46</v>
      </c>
      <c r="O160" s="66"/>
      <c r="P160" s="199">
        <f>O160*H160</f>
        <v>0</v>
      </c>
      <c r="Q160" s="199">
        <v>2.5999999999999998E-4</v>
      </c>
      <c r="R160" s="199">
        <f>Q160*H160</f>
        <v>4.1209999999999997E-3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143</v>
      </c>
      <c r="AT160" s="201" t="s">
        <v>138</v>
      </c>
      <c r="AU160" s="201" t="s">
        <v>85</v>
      </c>
      <c r="AY160" s="19" t="s">
        <v>136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9" t="s">
        <v>83</v>
      </c>
      <c r="BK160" s="202">
        <f>ROUND(I160*H160,2)</f>
        <v>0</v>
      </c>
      <c r="BL160" s="19" t="s">
        <v>143</v>
      </c>
      <c r="BM160" s="201" t="s">
        <v>225</v>
      </c>
    </row>
    <row r="161" spans="1:65" s="15" customFormat="1">
      <c r="B161" s="226"/>
      <c r="C161" s="227"/>
      <c r="D161" s="205" t="s">
        <v>145</v>
      </c>
      <c r="E161" s="228" t="s">
        <v>19</v>
      </c>
      <c r="F161" s="229" t="s">
        <v>152</v>
      </c>
      <c r="G161" s="227"/>
      <c r="H161" s="228" t="s">
        <v>19</v>
      </c>
      <c r="I161" s="230"/>
      <c r="J161" s="227"/>
      <c r="K161" s="227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145</v>
      </c>
      <c r="AU161" s="235" t="s">
        <v>85</v>
      </c>
      <c r="AV161" s="15" t="s">
        <v>83</v>
      </c>
      <c r="AW161" s="15" t="s">
        <v>36</v>
      </c>
      <c r="AX161" s="15" t="s">
        <v>75</v>
      </c>
      <c r="AY161" s="235" t="s">
        <v>136</v>
      </c>
    </row>
    <row r="162" spans="1:65" s="13" customFormat="1">
      <c r="B162" s="203"/>
      <c r="C162" s="204"/>
      <c r="D162" s="205" t="s">
        <v>145</v>
      </c>
      <c r="E162" s="206" t="s">
        <v>19</v>
      </c>
      <c r="F162" s="207" t="s">
        <v>153</v>
      </c>
      <c r="G162" s="204"/>
      <c r="H162" s="208">
        <v>15.85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145</v>
      </c>
      <c r="AU162" s="214" t="s">
        <v>85</v>
      </c>
      <c r="AV162" s="13" t="s">
        <v>85</v>
      </c>
      <c r="AW162" s="13" t="s">
        <v>36</v>
      </c>
      <c r="AX162" s="13" t="s">
        <v>75</v>
      </c>
      <c r="AY162" s="214" t="s">
        <v>136</v>
      </c>
    </row>
    <row r="163" spans="1:65" s="14" customFormat="1">
      <c r="B163" s="215"/>
      <c r="C163" s="216"/>
      <c r="D163" s="205" t="s">
        <v>145</v>
      </c>
      <c r="E163" s="217" t="s">
        <v>19</v>
      </c>
      <c r="F163" s="218" t="s">
        <v>148</v>
      </c>
      <c r="G163" s="216"/>
      <c r="H163" s="219">
        <v>15.85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145</v>
      </c>
      <c r="AU163" s="225" t="s">
        <v>85</v>
      </c>
      <c r="AV163" s="14" t="s">
        <v>143</v>
      </c>
      <c r="AW163" s="14" t="s">
        <v>36</v>
      </c>
      <c r="AX163" s="14" t="s">
        <v>83</v>
      </c>
      <c r="AY163" s="225" t="s">
        <v>136</v>
      </c>
    </row>
    <row r="164" spans="1:65" s="2" customFormat="1" ht="33" customHeight="1">
      <c r="A164" s="36"/>
      <c r="B164" s="37"/>
      <c r="C164" s="190" t="s">
        <v>226</v>
      </c>
      <c r="D164" s="190" t="s">
        <v>138</v>
      </c>
      <c r="E164" s="191" t="s">
        <v>227</v>
      </c>
      <c r="F164" s="192" t="s">
        <v>228</v>
      </c>
      <c r="G164" s="193" t="s">
        <v>141</v>
      </c>
      <c r="H164" s="194">
        <v>15.85</v>
      </c>
      <c r="I164" s="195"/>
      <c r="J164" s="196">
        <f>ROUND(I164*H164,2)</f>
        <v>0</v>
      </c>
      <c r="K164" s="192" t="s">
        <v>142</v>
      </c>
      <c r="L164" s="41"/>
      <c r="M164" s="197" t="s">
        <v>19</v>
      </c>
      <c r="N164" s="198" t="s">
        <v>46</v>
      </c>
      <c r="O164" s="66"/>
      <c r="P164" s="199">
        <f>O164*H164</f>
        <v>0</v>
      </c>
      <c r="Q164" s="199">
        <v>4.3800000000000002E-3</v>
      </c>
      <c r="R164" s="199">
        <f>Q164*H164</f>
        <v>6.9422999999999999E-2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143</v>
      </c>
      <c r="AT164" s="201" t="s">
        <v>138</v>
      </c>
      <c r="AU164" s="201" t="s">
        <v>85</v>
      </c>
      <c r="AY164" s="19" t="s">
        <v>136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9" t="s">
        <v>83</v>
      </c>
      <c r="BK164" s="202">
        <f>ROUND(I164*H164,2)</f>
        <v>0</v>
      </c>
      <c r="BL164" s="19" t="s">
        <v>143</v>
      </c>
      <c r="BM164" s="201" t="s">
        <v>229</v>
      </c>
    </row>
    <row r="165" spans="1:65" s="15" customFormat="1">
      <c r="B165" s="226"/>
      <c r="C165" s="227"/>
      <c r="D165" s="205" t="s">
        <v>145</v>
      </c>
      <c r="E165" s="228" t="s">
        <v>19</v>
      </c>
      <c r="F165" s="229" t="s">
        <v>152</v>
      </c>
      <c r="G165" s="227"/>
      <c r="H165" s="228" t="s">
        <v>19</v>
      </c>
      <c r="I165" s="230"/>
      <c r="J165" s="227"/>
      <c r="K165" s="227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145</v>
      </c>
      <c r="AU165" s="235" t="s">
        <v>85</v>
      </c>
      <c r="AV165" s="15" t="s">
        <v>83</v>
      </c>
      <c r="AW165" s="15" t="s">
        <v>36</v>
      </c>
      <c r="AX165" s="15" t="s">
        <v>75</v>
      </c>
      <c r="AY165" s="235" t="s">
        <v>136</v>
      </c>
    </row>
    <row r="166" spans="1:65" s="13" customFormat="1">
      <c r="B166" s="203"/>
      <c r="C166" s="204"/>
      <c r="D166" s="205" t="s">
        <v>145</v>
      </c>
      <c r="E166" s="206" t="s">
        <v>19</v>
      </c>
      <c r="F166" s="207" t="s">
        <v>153</v>
      </c>
      <c r="G166" s="204"/>
      <c r="H166" s="208">
        <v>15.85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145</v>
      </c>
      <c r="AU166" s="214" t="s">
        <v>85</v>
      </c>
      <c r="AV166" s="13" t="s">
        <v>85</v>
      </c>
      <c r="AW166" s="13" t="s">
        <v>36</v>
      </c>
      <c r="AX166" s="13" t="s">
        <v>75</v>
      </c>
      <c r="AY166" s="214" t="s">
        <v>136</v>
      </c>
    </row>
    <row r="167" spans="1:65" s="14" customFormat="1">
      <c r="B167" s="215"/>
      <c r="C167" s="216"/>
      <c r="D167" s="205" t="s">
        <v>145</v>
      </c>
      <c r="E167" s="217" t="s">
        <v>19</v>
      </c>
      <c r="F167" s="218" t="s">
        <v>148</v>
      </c>
      <c r="G167" s="216"/>
      <c r="H167" s="219">
        <v>15.85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145</v>
      </c>
      <c r="AU167" s="225" t="s">
        <v>85</v>
      </c>
      <c r="AV167" s="14" t="s">
        <v>143</v>
      </c>
      <c r="AW167" s="14" t="s">
        <v>36</v>
      </c>
      <c r="AX167" s="14" t="s">
        <v>83</v>
      </c>
      <c r="AY167" s="225" t="s">
        <v>136</v>
      </c>
    </row>
    <row r="168" spans="1:65" s="2" customFormat="1" ht="21.75" customHeight="1">
      <c r="A168" s="36"/>
      <c r="B168" s="37"/>
      <c r="C168" s="190" t="s">
        <v>230</v>
      </c>
      <c r="D168" s="190" t="s">
        <v>138</v>
      </c>
      <c r="E168" s="191" t="s">
        <v>231</v>
      </c>
      <c r="F168" s="192" t="s">
        <v>232</v>
      </c>
      <c r="G168" s="193" t="s">
        <v>141</v>
      </c>
      <c r="H168" s="194">
        <v>15.85</v>
      </c>
      <c r="I168" s="195"/>
      <c r="J168" s="196">
        <f>ROUND(I168*H168,2)</f>
        <v>0</v>
      </c>
      <c r="K168" s="192" t="s">
        <v>142</v>
      </c>
      <c r="L168" s="41"/>
      <c r="M168" s="197" t="s">
        <v>19</v>
      </c>
      <c r="N168" s="198" t="s">
        <v>46</v>
      </c>
      <c r="O168" s="66"/>
      <c r="P168" s="199">
        <f>O168*H168</f>
        <v>0</v>
      </c>
      <c r="Q168" s="199">
        <v>3.0000000000000001E-3</v>
      </c>
      <c r="R168" s="199">
        <f>Q168*H168</f>
        <v>4.7550000000000002E-2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143</v>
      </c>
      <c r="AT168" s="201" t="s">
        <v>138</v>
      </c>
      <c r="AU168" s="201" t="s">
        <v>85</v>
      </c>
      <c r="AY168" s="19" t="s">
        <v>136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9" t="s">
        <v>83</v>
      </c>
      <c r="BK168" s="202">
        <f>ROUND(I168*H168,2)</f>
        <v>0</v>
      </c>
      <c r="BL168" s="19" t="s">
        <v>143</v>
      </c>
      <c r="BM168" s="201" t="s">
        <v>233</v>
      </c>
    </row>
    <row r="169" spans="1:65" s="15" customFormat="1">
      <c r="B169" s="226"/>
      <c r="C169" s="227"/>
      <c r="D169" s="205" t="s">
        <v>145</v>
      </c>
      <c r="E169" s="228" t="s">
        <v>19</v>
      </c>
      <c r="F169" s="229" t="s">
        <v>152</v>
      </c>
      <c r="G169" s="227"/>
      <c r="H169" s="228" t="s">
        <v>19</v>
      </c>
      <c r="I169" s="230"/>
      <c r="J169" s="227"/>
      <c r="K169" s="227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145</v>
      </c>
      <c r="AU169" s="235" t="s">
        <v>85</v>
      </c>
      <c r="AV169" s="15" t="s">
        <v>83</v>
      </c>
      <c r="AW169" s="15" t="s">
        <v>36</v>
      </c>
      <c r="AX169" s="15" t="s">
        <v>75</v>
      </c>
      <c r="AY169" s="235" t="s">
        <v>136</v>
      </c>
    </row>
    <row r="170" spans="1:65" s="13" customFormat="1">
      <c r="B170" s="203"/>
      <c r="C170" s="204"/>
      <c r="D170" s="205" t="s">
        <v>145</v>
      </c>
      <c r="E170" s="206" t="s">
        <v>19</v>
      </c>
      <c r="F170" s="207" t="s">
        <v>153</v>
      </c>
      <c r="G170" s="204"/>
      <c r="H170" s="208">
        <v>15.85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145</v>
      </c>
      <c r="AU170" s="214" t="s">
        <v>85</v>
      </c>
      <c r="AV170" s="13" t="s">
        <v>85</v>
      </c>
      <c r="AW170" s="13" t="s">
        <v>36</v>
      </c>
      <c r="AX170" s="13" t="s">
        <v>75</v>
      </c>
      <c r="AY170" s="214" t="s">
        <v>136</v>
      </c>
    </row>
    <row r="171" spans="1:65" s="14" customFormat="1">
      <c r="B171" s="215"/>
      <c r="C171" s="216"/>
      <c r="D171" s="205" t="s">
        <v>145</v>
      </c>
      <c r="E171" s="217" t="s">
        <v>19</v>
      </c>
      <c r="F171" s="218" t="s">
        <v>148</v>
      </c>
      <c r="G171" s="216"/>
      <c r="H171" s="219">
        <v>15.85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145</v>
      </c>
      <c r="AU171" s="225" t="s">
        <v>85</v>
      </c>
      <c r="AV171" s="14" t="s">
        <v>143</v>
      </c>
      <c r="AW171" s="14" t="s">
        <v>36</v>
      </c>
      <c r="AX171" s="14" t="s">
        <v>83</v>
      </c>
      <c r="AY171" s="225" t="s">
        <v>136</v>
      </c>
    </row>
    <row r="172" spans="1:65" s="2" customFormat="1" ht="33" customHeight="1">
      <c r="A172" s="36"/>
      <c r="B172" s="37"/>
      <c r="C172" s="190" t="s">
        <v>8</v>
      </c>
      <c r="D172" s="190" t="s">
        <v>138</v>
      </c>
      <c r="E172" s="191" t="s">
        <v>234</v>
      </c>
      <c r="F172" s="192" t="s">
        <v>235</v>
      </c>
      <c r="G172" s="193" t="s">
        <v>141</v>
      </c>
      <c r="H172" s="194">
        <v>90.352000000000004</v>
      </c>
      <c r="I172" s="195"/>
      <c r="J172" s="196">
        <f>ROUND(I172*H172,2)</f>
        <v>0</v>
      </c>
      <c r="K172" s="192" t="s">
        <v>142</v>
      </c>
      <c r="L172" s="41"/>
      <c r="M172" s="197" t="s">
        <v>19</v>
      </c>
      <c r="N172" s="198" t="s">
        <v>46</v>
      </c>
      <c r="O172" s="66"/>
      <c r="P172" s="199">
        <f>O172*H172</f>
        <v>0</v>
      </c>
      <c r="Q172" s="199">
        <v>1.575E-2</v>
      </c>
      <c r="R172" s="199">
        <f>Q172*H172</f>
        <v>1.423044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143</v>
      </c>
      <c r="AT172" s="201" t="s">
        <v>138</v>
      </c>
      <c r="AU172" s="201" t="s">
        <v>85</v>
      </c>
      <c r="AY172" s="19" t="s">
        <v>136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9" t="s">
        <v>83</v>
      </c>
      <c r="BK172" s="202">
        <f>ROUND(I172*H172,2)</f>
        <v>0</v>
      </c>
      <c r="BL172" s="19" t="s">
        <v>143</v>
      </c>
      <c r="BM172" s="201" t="s">
        <v>236</v>
      </c>
    </row>
    <row r="173" spans="1:65" s="13" customFormat="1">
      <c r="B173" s="203"/>
      <c r="C173" s="204"/>
      <c r="D173" s="205" t="s">
        <v>145</v>
      </c>
      <c r="E173" s="206" t="s">
        <v>19</v>
      </c>
      <c r="F173" s="207" t="s">
        <v>237</v>
      </c>
      <c r="G173" s="204"/>
      <c r="H173" s="208">
        <v>43.515999999999998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145</v>
      </c>
      <c r="AU173" s="214" t="s">
        <v>85</v>
      </c>
      <c r="AV173" s="13" t="s">
        <v>85</v>
      </c>
      <c r="AW173" s="13" t="s">
        <v>36</v>
      </c>
      <c r="AX173" s="13" t="s">
        <v>75</v>
      </c>
      <c r="AY173" s="214" t="s">
        <v>136</v>
      </c>
    </row>
    <row r="174" spans="1:65" s="13" customFormat="1">
      <c r="B174" s="203"/>
      <c r="C174" s="204"/>
      <c r="D174" s="205" t="s">
        <v>145</v>
      </c>
      <c r="E174" s="206" t="s">
        <v>19</v>
      </c>
      <c r="F174" s="207" t="s">
        <v>238</v>
      </c>
      <c r="G174" s="204"/>
      <c r="H174" s="208">
        <v>45.558999999999997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145</v>
      </c>
      <c r="AU174" s="214" t="s">
        <v>85</v>
      </c>
      <c r="AV174" s="13" t="s">
        <v>85</v>
      </c>
      <c r="AW174" s="13" t="s">
        <v>36</v>
      </c>
      <c r="AX174" s="13" t="s">
        <v>75</v>
      </c>
      <c r="AY174" s="214" t="s">
        <v>136</v>
      </c>
    </row>
    <row r="175" spans="1:65" s="13" customFormat="1">
      <c r="B175" s="203"/>
      <c r="C175" s="204"/>
      <c r="D175" s="205" t="s">
        <v>145</v>
      </c>
      <c r="E175" s="206" t="s">
        <v>19</v>
      </c>
      <c r="F175" s="207" t="s">
        <v>239</v>
      </c>
      <c r="G175" s="204"/>
      <c r="H175" s="208">
        <v>11.252000000000001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145</v>
      </c>
      <c r="AU175" s="214" t="s">
        <v>85</v>
      </c>
      <c r="AV175" s="13" t="s">
        <v>85</v>
      </c>
      <c r="AW175" s="13" t="s">
        <v>36</v>
      </c>
      <c r="AX175" s="13" t="s">
        <v>75</v>
      </c>
      <c r="AY175" s="214" t="s">
        <v>136</v>
      </c>
    </row>
    <row r="176" spans="1:65" s="16" customFormat="1">
      <c r="B176" s="236"/>
      <c r="C176" s="237"/>
      <c r="D176" s="205" t="s">
        <v>145</v>
      </c>
      <c r="E176" s="238" t="s">
        <v>19</v>
      </c>
      <c r="F176" s="239" t="s">
        <v>188</v>
      </c>
      <c r="G176" s="237"/>
      <c r="H176" s="240">
        <v>100.327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145</v>
      </c>
      <c r="AU176" s="246" t="s">
        <v>85</v>
      </c>
      <c r="AV176" s="16" t="s">
        <v>99</v>
      </c>
      <c r="AW176" s="16" t="s">
        <v>36</v>
      </c>
      <c r="AX176" s="16" t="s">
        <v>75</v>
      </c>
      <c r="AY176" s="246" t="s">
        <v>136</v>
      </c>
    </row>
    <row r="177" spans="1:65" s="13" customFormat="1">
      <c r="B177" s="203"/>
      <c r="C177" s="204"/>
      <c r="D177" s="205" t="s">
        <v>145</v>
      </c>
      <c r="E177" s="206" t="s">
        <v>19</v>
      </c>
      <c r="F177" s="207" t="s">
        <v>240</v>
      </c>
      <c r="G177" s="204"/>
      <c r="H177" s="208">
        <v>-2.0499999999999998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145</v>
      </c>
      <c r="AU177" s="214" t="s">
        <v>85</v>
      </c>
      <c r="AV177" s="13" t="s">
        <v>85</v>
      </c>
      <c r="AW177" s="13" t="s">
        <v>36</v>
      </c>
      <c r="AX177" s="13" t="s">
        <v>75</v>
      </c>
      <c r="AY177" s="214" t="s">
        <v>136</v>
      </c>
    </row>
    <row r="178" spans="1:65" s="13" customFormat="1">
      <c r="B178" s="203"/>
      <c r="C178" s="204"/>
      <c r="D178" s="205" t="s">
        <v>145</v>
      </c>
      <c r="E178" s="206" t="s">
        <v>19</v>
      </c>
      <c r="F178" s="207" t="s">
        <v>241</v>
      </c>
      <c r="G178" s="204"/>
      <c r="H178" s="208">
        <v>-3.0750000000000002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145</v>
      </c>
      <c r="AU178" s="214" t="s">
        <v>85</v>
      </c>
      <c r="AV178" s="13" t="s">
        <v>85</v>
      </c>
      <c r="AW178" s="13" t="s">
        <v>36</v>
      </c>
      <c r="AX178" s="13" t="s">
        <v>75</v>
      </c>
      <c r="AY178" s="214" t="s">
        <v>136</v>
      </c>
    </row>
    <row r="179" spans="1:65" s="13" customFormat="1">
      <c r="B179" s="203"/>
      <c r="C179" s="204"/>
      <c r="D179" s="205" t="s">
        <v>145</v>
      </c>
      <c r="E179" s="206" t="s">
        <v>19</v>
      </c>
      <c r="F179" s="207" t="s">
        <v>242</v>
      </c>
      <c r="G179" s="204"/>
      <c r="H179" s="208">
        <v>-2.0499999999999998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145</v>
      </c>
      <c r="AU179" s="214" t="s">
        <v>85</v>
      </c>
      <c r="AV179" s="13" t="s">
        <v>85</v>
      </c>
      <c r="AW179" s="13" t="s">
        <v>36</v>
      </c>
      <c r="AX179" s="13" t="s">
        <v>75</v>
      </c>
      <c r="AY179" s="214" t="s">
        <v>136</v>
      </c>
    </row>
    <row r="180" spans="1:65" s="13" customFormat="1">
      <c r="B180" s="203"/>
      <c r="C180" s="204"/>
      <c r="D180" s="205" t="s">
        <v>145</v>
      </c>
      <c r="E180" s="206" t="s">
        <v>19</v>
      </c>
      <c r="F180" s="207" t="s">
        <v>243</v>
      </c>
      <c r="G180" s="204"/>
      <c r="H180" s="208">
        <v>-1.6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145</v>
      </c>
      <c r="AU180" s="214" t="s">
        <v>85</v>
      </c>
      <c r="AV180" s="13" t="s">
        <v>85</v>
      </c>
      <c r="AW180" s="13" t="s">
        <v>36</v>
      </c>
      <c r="AX180" s="13" t="s">
        <v>75</v>
      </c>
      <c r="AY180" s="214" t="s">
        <v>136</v>
      </c>
    </row>
    <row r="181" spans="1:65" s="13" customFormat="1">
      <c r="B181" s="203"/>
      <c r="C181" s="204"/>
      <c r="D181" s="205" t="s">
        <v>145</v>
      </c>
      <c r="E181" s="206" t="s">
        <v>19</v>
      </c>
      <c r="F181" s="207" t="s">
        <v>244</v>
      </c>
      <c r="G181" s="204"/>
      <c r="H181" s="208">
        <v>-1.2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145</v>
      </c>
      <c r="AU181" s="214" t="s">
        <v>85</v>
      </c>
      <c r="AV181" s="13" t="s">
        <v>85</v>
      </c>
      <c r="AW181" s="13" t="s">
        <v>36</v>
      </c>
      <c r="AX181" s="13" t="s">
        <v>75</v>
      </c>
      <c r="AY181" s="214" t="s">
        <v>136</v>
      </c>
    </row>
    <row r="182" spans="1:65" s="16" customFormat="1">
      <c r="B182" s="236"/>
      <c r="C182" s="237"/>
      <c r="D182" s="205" t="s">
        <v>145</v>
      </c>
      <c r="E182" s="238" t="s">
        <v>19</v>
      </c>
      <c r="F182" s="239" t="s">
        <v>188</v>
      </c>
      <c r="G182" s="237"/>
      <c r="H182" s="240">
        <v>-9.9749999999999996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145</v>
      </c>
      <c r="AU182" s="246" t="s">
        <v>85</v>
      </c>
      <c r="AV182" s="16" t="s">
        <v>99</v>
      </c>
      <c r="AW182" s="16" t="s">
        <v>36</v>
      </c>
      <c r="AX182" s="16" t="s">
        <v>75</v>
      </c>
      <c r="AY182" s="246" t="s">
        <v>136</v>
      </c>
    </row>
    <row r="183" spans="1:65" s="14" customFormat="1">
      <c r="B183" s="215"/>
      <c r="C183" s="216"/>
      <c r="D183" s="205" t="s">
        <v>145</v>
      </c>
      <c r="E183" s="217" t="s">
        <v>19</v>
      </c>
      <c r="F183" s="218" t="s">
        <v>148</v>
      </c>
      <c r="G183" s="216"/>
      <c r="H183" s="219">
        <v>90.352000000000004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145</v>
      </c>
      <c r="AU183" s="225" t="s">
        <v>85</v>
      </c>
      <c r="AV183" s="14" t="s">
        <v>143</v>
      </c>
      <c r="AW183" s="14" t="s">
        <v>36</v>
      </c>
      <c r="AX183" s="14" t="s">
        <v>83</v>
      </c>
      <c r="AY183" s="225" t="s">
        <v>136</v>
      </c>
    </row>
    <row r="184" spans="1:65" s="2" customFormat="1" ht="33" customHeight="1">
      <c r="A184" s="36"/>
      <c r="B184" s="37"/>
      <c r="C184" s="190" t="s">
        <v>245</v>
      </c>
      <c r="D184" s="190" t="s">
        <v>138</v>
      </c>
      <c r="E184" s="191" t="s">
        <v>246</v>
      </c>
      <c r="F184" s="192" t="s">
        <v>247</v>
      </c>
      <c r="G184" s="193" t="s">
        <v>141</v>
      </c>
      <c r="H184" s="194">
        <v>13.2</v>
      </c>
      <c r="I184" s="195"/>
      <c r="J184" s="196">
        <f>ROUND(I184*H184,2)</f>
        <v>0</v>
      </c>
      <c r="K184" s="192" t="s">
        <v>142</v>
      </c>
      <c r="L184" s="41"/>
      <c r="M184" s="197" t="s">
        <v>19</v>
      </c>
      <c r="N184" s="198" t="s">
        <v>46</v>
      </c>
      <c r="O184" s="66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143</v>
      </c>
      <c r="AT184" s="201" t="s">
        <v>138</v>
      </c>
      <c r="AU184" s="201" t="s">
        <v>85</v>
      </c>
      <c r="AY184" s="19" t="s">
        <v>136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9" t="s">
        <v>83</v>
      </c>
      <c r="BK184" s="202">
        <f>ROUND(I184*H184,2)</f>
        <v>0</v>
      </c>
      <c r="BL184" s="19" t="s">
        <v>143</v>
      </c>
      <c r="BM184" s="201" t="s">
        <v>248</v>
      </c>
    </row>
    <row r="185" spans="1:65" s="15" customFormat="1">
      <c r="B185" s="226"/>
      <c r="C185" s="227"/>
      <c r="D185" s="205" t="s">
        <v>145</v>
      </c>
      <c r="E185" s="228" t="s">
        <v>19</v>
      </c>
      <c r="F185" s="229" t="s">
        <v>249</v>
      </c>
      <c r="G185" s="227"/>
      <c r="H185" s="228" t="s">
        <v>19</v>
      </c>
      <c r="I185" s="230"/>
      <c r="J185" s="227"/>
      <c r="K185" s="227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145</v>
      </c>
      <c r="AU185" s="235" t="s">
        <v>85</v>
      </c>
      <c r="AV185" s="15" t="s">
        <v>83</v>
      </c>
      <c r="AW185" s="15" t="s">
        <v>36</v>
      </c>
      <c r="AX185" s="15" t="s">
        <v>75</v>
      </c>
      <c r="AY185" s="235" t="s">
        <v>136</v>
      </c>
    </row>
    <row r="186" spans="1:65" s="13" customFormat="1">
      <c r="B186" s="203"/>
      <c r="C186" s="204"/>
      <c r="D186" s="205" t="s">
        <v>145</v>
      </c>
      <c r="E186" s="206" t="s">
        <v>19</v>
      </c>
      <c r="F186" s="207" t="s">
        <v>250</v>
      </c>
      <c r="G186" s="204"/>
      <c r="H186" s="208">
        <v>7.2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145</v>
      </c>
      <c r="AU186" s="214" t="s">
        <v>85</v>
      </c>
      <c r="AV186" s="13" t="s">
        <v>85</v>
      </c>
      <c r="AW186" s="13" t="s">
        <v>36</v>
      </c>
      <c r="AX186" s="13" t="s">
        <v>75</v>
      </c>
      <c r="AY186" s="214" t="s">
        <v>136</v>
      </c>
    </row>
    <row r="187" spans="1:65" s="13" customFormat="1">
      <c r="B187" s="203"/>
      <c r="C187" s="204"/>
      <c r="D187" s="205" t="s">
        <v>145</v>
      </c>
      <c r="E187" s="206" t="s">
        <v>19</v>
      </c>
      <c r="F187" s="207" t="s">
        <v>251</v>
      </c>
      <c r="G187" s="204"/>
      <c r="H187" s="208">
        <v>6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145</v>
      </c>
      <c r="AU187" s="214" t="s">
        <v>85</v>
      </c>
      <c r="AV187" s="13" t="s">
        <v>85</v>
      </c>
      <c r="AW187" s="13" t="s">
        <v>36</v>
      </c>
      <c r="AX187" s="13" t="s">
        <v>75</v>
      </c>
      <c r="AY187" s="214" t="s">
        <v>136</v>
      </c>
    </row>
    <row r="188" spans="1:65" s="14" customFormat="1">
      <c r="B188" s="215"/>
      <c r="C188" s="216"/>
      <c r="D188" s="205" t="s">
        <v>145</v>
      </c>
      <c r="E188" s="217" t="s">
        <v>19</v>
      </c>
      <c r="F188" s="218" t="s">
        <v>148</v>
      </c>
      <c r="G188" s="216"/>
      <c r="H188" s="219">
        <v>13.2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145</v>
      </c>
      <c r="AU188" s="225" t="s">
        <v>85</v>
      </c>
      <c r="AV188" s="14" t="s">
        <v>143</v>
      </c>
      <c r="AW188" s="14" t="s">
        <v>36</v>
      </c>
      <c r="AX188" s="14" t="s">
        <v>83</v>
      </c>
      <c r="AY188" s="225" t="s">
        <v>136</v>
      </c>
    </row>
    <row r="189" spans="1:65" s="2" customFormat="1" ht="21.75" customHeight="1">
      <c r="A189" s="36"/>
      <c r="B189" s="37"/>
      <c r="C189" s="190" t="s">
        <v>252</v>
      </c>
      <c r="D189" s="190" t="s">
        <v>138</v>
      </c>
      <c r="E189" s="191" t="s">
        <v>253</v>
      </c>
      <c r="F189" s="192" t="s">
        <v>254</v>
      </c>
      <c r="G189" s="193" t="s">
        <v>141</v>
      </c>
      <c r="H189" s="194">
        <v>21.5</v>
      </c>
      <c r="I189" s="195"/>
      <c r="J189" s="196">
        <f>ROUND(I189*H189,2)</f>
        <v>0</v>
      </c>
      <c r="K189" s="192" t="s">
        <v>142</v>
      </c>
      <c r="L189" s="41"/>
      <c r="M189" s="197" t="s">
        <v>19</v>
      </c>
      <c r="N189" s="198" t="s">
        <v>46</v>
      </c>
      <c r="O189" s="66"/>
      <c r="P189" s="199">
        <f>O189*H189</f>
        <v>0</v>
      </c>
      <c r="Q189" s="199">
        <v>3.0000000000000001E-5</v>
      </c>
      <c r="R189" s="199">
        <f>Q189*H189</f>
        <v>6.4500000000000007E-4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143</v>
      </c>
      <c r="AT189" s="201" t="s">
        <v>138</v>
      </c>
      <c r="AU189" s="201" t="s">
        <v>85</v>
      </c>
      <c r="AY189" s="19" t="s">
        <v>136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9" t="s">
        <v>83</v>
      </c>
      <c r="BK189" s="202">
        <f>ROUND(I189*H189,2)</f>
        <v>0</v>
      </c>
      <c r="BL189" s="19" t="s">
        <v>143</v>
      </c>
      <c r="BM189" s="201" t="s">
        <v>255</v>
      </c>
    </row>
    <row r="190" spans="1:65" s="13" customFormat="1">
      <c r="B190" s="203"/>
      <c r="C190" s="204"/>
      <c r="D190" s="205" t="s">
        <v>145</v>
      </c>
      <c r="E190" s="206" t="s">
        <v>19</v>
      </c>
      <c r="F190" s="207" t="s">
        <v>256</v>
      </c>
      <c r="G190" s="204"/>
      <c r="H190" s="208">
        <v>21.5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145</v>
      </c>
      <c r="AU190" s="214" t="s">
        <v>85</v>
      </c>
      <c r="AV190" s="13" t="s">
        <v>85</v>
      </c>
      <c r="AW190" s="13" t="s">
        <v>36</v>
      </c>
      <c r="AX190" s="13" t="s">
        <v>75</v>
      </c>
      <c r="AY190" s="214" t="s">
        <v>136</v>
      </c>
    </row>
    <row r="191" spans="1:65" s="14" customFormat="1">
      <c r="B191" s="215"/>
      <c r="C191" s="216"/>
      <c r="D191" s="205" t="s">
        <v>145</v>
      </c>
      <c r="E191" s="217" t="s">
        <v>19</v>
      </c>
      <c r="F191" s="218" t="s">
        <v>148</v>
      </c>
      <c r="G191" s="216"/>
      <c r="H191" s="219">
        <v>21.5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145</v>
      </c>
      <c r="AU191" s="225" t="s">
        <v>85</v>
      </c>
      <c r="AV191" s="14" t="s">
        <v>143</v>
      </c>
      <c r="AW191" s="14" t="s">
        <v>36</v>
      </c>
      <c r="AX191" s="14" t="s">
        <v>83</v>
      </c>
      <c r="AY191" s="225" t="s">
        <v>136</v>
      </c>
    </row>
    <row r="192" spans="1:65" s="2" customFormat="1" ht="21.75" customHeight="1">
      <c r="A192" s="36"/>
      <c r="B192" s="37"/>
      <c r="C192" s="190" t="s">
        <v>257</v>
      </c>
      <c r="D192" s="190" t="s">
        <v>138</v>
      </c>
      <c r="E192" s="191" t="s">
        <v>258</v>
      </c>
      <c r="F192" s="192" t="s">
        <v>259</v>
      </c>
      <c r="G192" s="193" t="s">
        <v>141</v>
      </c>
      <c r="H192" s="194">
        <v>7.85</v>
      </c>
      <c r="I192" s="195"/>
      <c r="J192" s="196">
        <f>ROUND(I192*H192,2)</f>
        <v>0</v>
      </c>
      <c r="K192" s="192" t="s">
        <v>142</v>
      </c>
      <c r="L192" s="41"/>
      <c r="M192" s="197" t="s">
        <v>19</v>
      </c>
      <c r="N192" s="198" t="s">
        <v>46</v>
      </c>
      <c r="O192" s="66"/>
      <c r="P192" s="199">
        <f>O192*H192</f>
        <v>0</v>
      </c>
      <c r="Q192" s="199">
        <v>6.9999999999999994E-5</v>
      </c>
      <c r="R192" s="199">
        <f>Q192*H192</f>
        <v>5.4949999999999997E-4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143</v>
      </c>
      <c r="AT192" s="201" t="s">
        <v>138</v>
      </c>
      <c r="AU192" s="201" t="s">
        <v>85</v>
      </c>
      <c r="AY192" s="19" t="s">
        <v>136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9" t="s">
        <v>83</v>
      </c>
      <c r="BK192" s="202">
        <f>ROUND(I192*H192,2)</f>
        <v>0</v>
      </c>
      <c r="BL192" s="19" t="s">
        <v>143</v>
      </c>
      <c r="BM192" s="201" t="s">
        <v>260</v>
      </c>
    </row>
    <row r="193" spans="1:65" s="13" customFormat="1">
      <c r="B193" s="203"/>
      <c r="C193" s="204"/>
      <c r="D193" s="205" t="s">
        <v>145</v>
      </c>
      <c r="E193" s="206" t="s">
        <v>19</v>
      </c>
      <c r="F193" s="207" t="s">
        <v>261</v>
      </c>
      <c r="G193" s="204"/>
      <c r="H193" s="208">
        <v>7.85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145</v>
      </c>
      <c r="AU193" s="214" t="s">
        <v>85</v>
      </c>
      <c r="AV193" s="13" t="s">
        <v>85</v>
      </c>
      <c r="AW193" s="13" t="s">
        <v>36</v>
      </c>
      <c r="AX193" s="13" t="s">
        <v>75</v>
      </c>
      <c r="AY193" s="214" t="s">
        <v>136</v>
      </c>
    </row>
    <row r="194" spans="1:65" s="14" customFormat="1">
      <c r="B194" s="215"/>
      <c r="C194" s="216"/>
      <c r="D194" s="205" t="s">
        <v>145</v>
      </c>
      <c r="E194" s="217" t="s">
        <v>19</v>
      </c>
      <c r="F194" s="218" t="s">
        <v>148</v>
      </c>
      <c r="G194" s="216"/>
      <c r="H194" s="219">
        <v>7.85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145</v>
      </c>
      <c r="AU194" s="225" t="s">
        <v>85</v>
      </c>
      <c r="AV194" s="14" t="s">
        <v>143</v>
      </c>
      <c r="AW194" s="14" t="s">
        <v>36</v>
      </c>
      <c r="AX194" s="14" t="s">
        <v>83</v>
      </c>
      <c r="AY194" s="225" t="s">
        <v>136</v>
      </c>
    </row>
    <row r="195" spans="1:65" s="2" customFormat="1" ht="21.75" customHeight="1">
      <c r="A195" s="36"/>
      <c r="B195" s="37"/>
      <c r="C195" s="190" t="s">
        <v>262</v>
      </c>
      <c r="D195" s="190" t="s">
        <v>138</v>
      </c>
      <c r="E195" s="191" t="s">
        <v>263</v>
      </c>
      <c r="F195" s="192" t="s">
        <v>264</v>
      </c>
      <c r="G195" s="193" t="s">
        <v>141</v>
      </c>
      <c r="H195" s="194">
        <v>3.78</v>
      </c>
      <c r="I195" s="195"/>
      <c r="J195" s="196">
        <f>ROUND(I195*H195,2)</f>
        <v>0</v>
      </c>
      <c r="K195" s="192" t="s">
        <v>142</v>
      </c>
      <c r="L195" s="41"/>
      <c r="M195" s="197" t="s">
        <v>19</v>
      </c>
      <c r="N195" s="198" t="s">
        <v>46</v>
      </c>
      <c r="O195" s="66"/>
      <c r="P195" s="199">
        <f>O195*H195</f>
        <v>0</v>
      </c>
      <c r="Q195" s="199">
        <v>1E-4</v>
      </c>
      <c r="R195" s="199">
        <f>Q195*H195</f>
        <v>3.7799999999999997E-4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143</v>
      </c>
      <c r="AT195" s="201" t="s">
        <v>138</v>
      </c>
      <c r="AU195" s="201" t="s">
        <v>85</v>
      </c>
      <c r="AY195" s="19" t="s">
        <v>136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9" t="s">
        <v>83</v>
      </c>
      <c r="BK195" s="202">
        <f>ROUND(I195*H195,2)</f>
        <v>0</v>
      </c>
      <c r="BL195" s="19" t="s">
        <v>143</v>
      </c>
      <c r="BM195" s="201" t="s">
        <v>265</v>
      </c>
    </row>
    <row r="196" spans="1:65" s="15" customFormat="1">
      <c r="B196" s="226"/>
      <c r="C196" s="227"/>
      <c r="D196" s="205" t="s">
        <v>145</v>
      </c>
      <c r="E196" s="228" t="s">
        <v>19</v>
      </c>
      <c r="F196" s="229" t="s">
        <v>266</v>
      </c>
      <c r="G196" s="227"/>
      <c r="H196" s="228" t="s">
        <v>19</v>
      </c>
      <c r="I196" s="230"/>
      <c r="J196" s="227"/>
      <c r="K196" s="227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145</v>
      </c>
      <c r="AU196" s="235" t="s">
        <v>85</v>
      </c>
      <c r="AV196" s="15" t="s">
        <v>83</v>
      </c>
      <c r="AW196" s="15" t="s">
        <v>36</v>
      </c>
      <c r="AX196" s="15" t="s">
        <v>75</v>
      </c>
      <c r="AY196" s="235" t="s">
        <v>136</v>
      </c>
    </row>
    <row r="197" spans="1:65" s="13" customFormat="1">
      <c r="B197" s="203"/>
      <c r="C197" s="204"/>
      <c r="D197" s="205" t="s">
        <v>145</v>
      </c>
      <c r="E197" s="206" t="s">
        <v>19</v>
      </c>
      <c r="F197" s="207" t="s">
        <v>267</v>
      </c>
      <c r="G197" s="204"/>
      <c r="H197" s="208">
        <v>1.36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145</v>
      </c>
      <c r="AU197" s="214" t="s">
        <v>85</v>
      </c>
      <c r="AV197" s="13" t="s">
        <v>85</v>
      </c>
      <c r="AW197" s="13" t="s">
        <v>36</v>
      </c>
      <c r="AX197" s="13" t="s">
        <v>75</v>
      </c>
      <c r="AY197" s="214" t="s">
        <v>136</v>
      </c>
    </row>
    <row r="198" spans="1:65" s="15" customFormat="1">
      <c r="B198" s="226"/>
      <c r="C198" s="227"/>
      <c r="D198" s="205" t="s">
        <v>145</v>
      </c>
      <c r="E198" s="228" t="s">
        <v>19</v>
      </c>
      <c r="F198" s="229" t="s">
        <v>268</v>
      </c>
      <c r="G198" s="227"/>
      <c r="H198" s="228" t="s">
        <v>19</v>
      </c>
      <c r="I198" s="230"/>
      <c r="J198" s="227"/>
      <c r="K198" s="227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145</v>
      </c>
      <c r="AU198" s="235" t="s">
        <v>85</v>
      </c>
      <c r="AV198" s="15" t="s">
        <v>83</v>
      </c>
      <c r="AW198" s="15" t="s">
        <v>36</v>
      </c>
      <c r="AX198" s="15" t="s">
        <v>75</v>
      </c>
      <c r="AY198" s="235" t="s">
        <v>136</v>
      </c>
    </row>
    <row r="199" spans="1:65" s="13" customFormat="1">
      <c r="B199" s="203"/>
      <c r="C199" s="204"/>
      <c r="D199" s="205" t="s">
        <v>145</v>
      </c>
      <c r="E199" s="206" t="s">
        <v>19</v>
      </c>
      <c r="F199" s="207" t="s">
        <v>269</v>
      </c>
      <c r="G199" s="204"/>
      <c r="H199" s="208">
        <v>2.42</v>
      </c>
      <c r="I199" s="209"/>
      <c r="J199" s="204"/>
      <c r="K199" s="204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145</v>
      </c>
      <c r="AU199" s="214" t="s">
        <v>85</v>
      </c>
      <c r="AV199" s="13" t="s">
        <v>85</v>
      </c>
      <c r="AW199" s="13" t="s">
        <v>36</v>
      </c>
      <c r="AX199" s="13" t="s">
        <v>75</v>
      </c>
      <c r="AY199" s="214" t="s">
        <v>136</v>
      </c>
    </row>
    <row r="200" spans="1:65" s="14" customFormat="1">
      <c r="B200" s="215"/>
      <c r="C200" s="216"/>
      <c r="D200" s="205" t="s">
        <v>145</v>
      </c>
      <c r="E200" s="217" t="s">
        <v>19</v>
      </c>
      <c r="F200" s="218" t="s">
        <v>148</v>
      </c>
      <c r="G200" s="216"/>
      <c r="H200" s="219">
        <v>3.7800000000000002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145</v>
      </c>
      <c r="AU200" s="225" t="s">
        <v>85</v>
      </c>
      <c r="AV200" s="14" t="s">
        <v>143</v>
      </c>
      <c r="AW200" s="14" t="s">
        <v>36</v>
      </c>
      <c r="AX200" s="14" t="s">
        <v>83</v>
      </c>
      <c r="AY200" s="225" t="s">
        <v>136</v>
      </c>
    </row>
    <row r="201" spans="1:65" s="2" customFormat="1" ht="21.75" customHeight="1">
      <c r="A201" s="36"/>
      <c r="B201" s="37"/>
      <c r="C201" s="190" t="s">
        <v>270</v>
      </c>
      <c r="D201" s="190" t="s">
        <v>138</v>
      </c>
      <c r="E201" s="191" t="s">
        <v>271</v>
      </c>
      <c r="F201" s="192" t="s">
        <v>272</v>
      </c>
      <c r="G201" s="193" t="s">
        <v>141</v>
      </c>
      <c r="H201" s="194">
        <v>33.481000000000002</v>
      </c>
      <c r="I201" s="195"/>
      <c r="J201" s="196">
        <f>ROUND(I201*H201,2)</f>
        <v>0</v>
      </c>
      <c r="K201" s="192" t="s">
        <v>142</v>
      </c>
      <c r="L201" s="41"/>
      <c r="M201" s="197" t="s">
        <v>19</v>
      </c>
      <c r="N201" s="198" t="s">
        <v>46</v>
      </c>
      <c r="O201" s="66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143</v>
      </c>
      <c r="AT201" s="201" t="s">
        <v>138</v>
      </c>
      <c r="AU201" s="201" t="s">
        <v>85</v>
      </c>
      <c r="AY201" s="19" t="s">
        <v>136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9" t="s">
        <v>83</v>
      </c>
      <c r="BK201" s="202">
        <f>ROUND(I201*H201,2)</f>
        <v>0</v>
      </c>
      <c r="BL201" s="19" t="s">
        <v>143</v>
      </c>
      <c r="BM201" s="201" t="s">
        <v>273</v>
      </c>
    </row>
    <row r="202" spans="1:65" s="13" customFormat="1">
      <c r="B202" s="203"/>
      <c r="C202" s="204"/>
      <c r="D202" s="205" t="s">
        <v>145</v>
      </c>
      <c r="E202" s="206" t="s">
        <v>19</v>
      </c>
      <c r="F202" s="207" t="s">
        <v>274</v>
      </c>
      <c r="G202" s="204"/>
      <c r="H202" s="208">
        <v>33.481000000000002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145</v>
      </c>
      <c r="AU202" s="214" t="s">
        <v>85</v>
      </c>
      <c r="AV202" s="13" t="s">
        <v>85</v>
      </c>
      <c r="AW202" s="13" t="s">
        <v>36</v>
      </c>
      <c r="AX202" s="13" t="s">
        <v>75</v>
      </c>
      <c r="AY202" s="214" t="s">
        <v>136</v>
      </c>
    </row>
    <row r="203" spans="1:65" s="14" customFormat="1">
      <c r="B203" s="215"/>
      <c r="C203" s="216"/>
      <c r="D203" s="205" t="s">
        <v>145</v>
      </c>
      <c r="E203" s="217" t="s">
        <v>19</v>
      </c>
      <c r="F203" s="218" t="s">
        <v>148</v>
      </c>
      <c r="G203" s="216"/>
      <c r="H203" s="219">
        <v>33.481000000000002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145</v>
      </c>
      <c r="AU203" s="225" t="s">
        <v>85</v>
      </c>
      <c r="AV203" s="14" t="s">
        <v>143</v>
      </c>
      <c r="AW203" s="14" t="s">
        <v>36</v>
      </c>
      <c r="AX203" s="14" t="s">
        <v>83</v>
      </c>
      <c r="AY203" s="225" t="s">
        <v>136</v>
      </c>
    </row>
    <row r="204" spans="1:65" s="12" customFormat="1" ht="22.9" customHeight="1">
      <c r="B204" s="174"/>
      <c r="C204" s="175"/>
      <c r="D204" s="176" t="s">
        <v>74</v>
      </c>
      <c r="E204" s="188" t="s">
        <v>192</v>
      </c>
      <c r="F204" s="188" t="s">
        <v>275</v>
      </c>
      <c r="G204" s="175"/>
      <c r="H204" s="175"/>
      <c r="I204" s="178"/>
      <c r="J204" s="189">
        <f>BK204</f>
        <v>0</v>
      </c>
      <c r="K204" s="175"/>
      <c r="L204" s="180"/>
      <c r="M204" s="181"/>
      <c r="N204" s="182"/>
      <c r="O204" s="182"/>
      <c r="P204" s="183">
        <f>SUM(P205:P221)</f>
        <v>0</v>
      </c>
      <c r="Q204" s="182"/>
      <c r="R204" s="183">
        <f>SUM(R205:R221)</f>
        <v>0</v>
      </c>
      <c r="S204" s="182"/>
      <c r="T204" s="184">
        <f>SUM(T205:T221)</f>
        <v>6.475950000000001</v>
      </c>
      <c r="AR204" s="185" t="s">
        <v>83</v>
      </c>
      <c r="AT204" s="186" t="s">
        <v>74</v>
      </c>
      <c r="AU204" s="186" t="s">
        <v>83</v>
      </c>
      <c r="AY204" s="185" t="s">
        <v>136</v>
      </c>
      <c r="BK204" s="187">
        <f>SUM(BK205:BK221)</f>
        <v>0</v>
      </c>
    </row>
    <row r="205" spans="1:65" s="2" customFormat="1" ht="33" customHeight="1">
      <c r="A205" s="36"/>
      <c r="B205" s="37"/>
      <c r="C205" s="190" t="s">
        <v>7</v>
      </c>
      <c r="D205" s="190" t="s">
        <v>138</v>
      </c>
      <c r="E205" s="191" t="s">
        <v>276</v>
      </c>
      <c r="F205" s="192" t="s">
        <v>277</v>
      </c>
      <c r="G205" s="193" t="s">
        <v>141</v>
      </c>
      <c r="H205" s="194">
        <v>20.350000000000001</v>
      </c>
      <c r="I205" s="195"/>
      <c r="J205" s="196">
        <f>ROUND(I205*H205,2)</f>
        <v>0</v>
      </c>
      <c r="K205" s="192" t="s">
        <v>142</v>
      </c>
      <c r="L205" s="41"/>
      <c r="M205" s="197" t="s">
        <v>19</v>
      </c>
      <c r="N205" s="198" t="s">
        <v>46</v>
      </c>
      <c r="O205" s="66"/>
      <c r="P205" s="199">
        <f>O205*H205</f>
        <v>0</v>
      </c>
      <c r="Q205" s="199">
        <v>0</v>
      </c>
      <c r="R205" s="199">
        <f>Q205*H205</f>
        <v>0</v>
      </c>
      <c r="S205" s="199">
        <v>0.26100000000000001</v>
      </c>
      <c r="T205" s="200">
        <f>S205*H205</f>
        <v>5.3113500000000009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143</v>
      </c>
      <c r="AT205" s="201" t="s">
        <v>138</v>
      </c>
      <c r="AU205" s="201" t="s">
        <v>85</v>
      </c>
      <c r="AY205" s="19" t="s">
        <v>136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9" t="s">
        <v>83</v>
      </c>
      <c r="BK205" s="202">
        <f>ROUND(I205*H205,2)</f>
        <v>0</v>
      </c>
      <c r="BL205" s="19" t="s">
        <v>143</v>
      </c>
      <c r="BM205" s="201" t="s">
        <v>278</v>
      </c>
    </row>
    <row r="206" spans="1:65" s="13" customFormat="1">
      <c r="B206" s="203"/>
      <c r="C206" s="204"/>
      <c r="D206" s="205" t="s">
        <v>145</v>
      </c>
      <c r="E206" s="206" t="s">
        <v>19</v>
      </c>
      <c r="F206" s="207" t="s">
        <v>279</v>
      </c>
      <c r="G206" s="204"/>
      <c r="H206" s="208">
        <v>20.350000000000001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145</v>
      </c>
      <c r="AU206" s="214" t="s">
        <v>85</v>
      </c>
      <c r="AV206" s="13" t="s">
        <v>85</v>
      </c>
      <c r="AW206" s="13" t="s">
        <v>36</v>
      </c>
      <c r="AX206" s="13" t="s">
        <v>75</v>
      </c>
      <c r="AY206" s="214" t="s">
        <v>136</v>
      </c>
    </row>
    <row r="207" spans="1:65" s="14" customFormat="1">
      <c r="B207" s="215"/>
      <c r="C207" s="216"/>
      <c r="D207" s="205" t="s">
        <v>145</v>
      </c>
      <c r="E207" s="217" t="s">
        <v>19</v>
      </c>
      <c r="F207" s="218" t="s">
        <v>148</v>
      </c>
      <c r="G207" s="216"/>
      <c r="H207" s="219">
        <v>20.350000000000001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145</v>
      </c>
      <c r="AU207" s="225" t="s">
        <v>85</v>
      </c>
      <c r="AV207" s="14" t="s">
        <v>143</v>
      </c>
      <c r="AW207" s="14" t="s">
        <v>36</v>
      </c>
      <c r="AX207" s="14" t="s">
        <v>83</v>
      </c>
      <c r="AY207" s="225" t="s">
        <v>136</v>
      </c>
    </row>
    <row r="208" spans="1:65" s="2" customFormat="1" ht="21.75" customHeight="1">
      <c r="A208" s="36"/>
      <c r="B208" s="37"/>
      <c r="C208" s="190" t="s">
        <v>280</v>
      </c>
      <c r="D208" s="190" t="s">
        <v>138</v>
      </c>
      <c r="E208" s="191" t="s">
        <v>281</v>
      </c>
      <c r="F208" s="192" t="s">
        <v>282</v>
      </c>
      <c r="G208" s="193" t="s">
        <v>141</v>
      </c>
      <c r="H208" s="194">
        <v>1.36</v>
      </c>
      <c r="I208" s="195"/>
      <c r="J208" s="196">
        <f>ROUND(I208*H208,2)</f>
        <v>0</v>
      </c>
      <c r="K208" s="192" t="s">
        <v>142</v>
      </c>
      <c r="L208" s="41"/>
      <c r="M208" s="197" t="s">
        <v>19</v>
      </c>
      <c r="N208" s="198" t="s">
        <v>46</v>
      </c>
      <c r="O208" s="66"/>
      <c r="P208" s="199">
        <f>O208*H208</f>
        <v>0</v>
      </c>
      <c r="Q208" s="199">
        <v>0</v>
      </c>
      <c r="R208" s="199">
        <f>Q208*H208</f>
        <v>0</v>
      </c>
      <c r="S208" s="199">
        <v>0.09</v>
      </c>
      <c r="T208" s="200">
        <f>S208*H208</f>
        <v>0.12240000000000001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143</v>
      </c>
      <c r="AT208" s="201" t="s">
        <v>138</v>
      </c>
      <c r="AU208" s="201" t="s">
        <v>85</v>
      </c>
      <c r="AY208" s="19" t="s">
        <v>136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9" t="s">
        <v>83</v>
      </c>
      <c r="BK208" s="202">
        <f>ROUND(I208*H208,2)</f>
        <v>0</v>
      </c>
      <c r="BL208" s="19" t="s">
        <v>143</v>
      </c>
      <c r="BM208" s="201" t="s">
        <v>283</v>
      </c>
    </row>
    <row r="209" spans="1:65" s="15" customFormat="1">
      <c r="B209" s="226"/>
      <c r="C209" s="227"/>
      <c r="D209" s="205" t="s">
        <v>145</v>
      </c>
      <c r="E209" s="228" t="s">
        <v>19</v>
      </c>
      <c r="F209" s="229" t="s">
        <v>266</v>
      </c>
      <c r="G209" s="227"/>
      <c r="H209" s="228" t="s">
        <v>19</v>
      </c>
      <c r="I209" s="230"/>
      <c r="J209" s="227"/>
      <c r="K209" s="227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145</v>
      </c>
      <c r="AU209" s="235" t="s">
        <v>85</v>
      </c>
      <c r="AV209" s="15" t="s">
        <v>83</v>
      </c>
      <c r="AW209" s="15" t="s">
        <v>36</v>
      </c>
      <c r="AX209" s="15" t="s">
        <v>75</v>
      </c>
      <c r="AY209" s="235" t="s">
        <v>136</v>
      </c>
    </row>
    <row r="210" spans="1:65" s="13" customFormat="1">
      <c r="B210" s="203"/>
      <c r="C210" s="204"/>
      <c r="D210" s="205" t="s">
        <v>145</v>
      </c>
      <c r="E210" s="206" t="s">
        <v>19</v>
      </c>
      <c r="F210" s="207" t="s">
        <v>267</v>
      </c>
      <c r="G210" s="204"/>
      <c r="H210" s="208">
        <v>1.36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145</v>
      </c>
      <c r="AU210" s="214" t="s">
        <v>85</v>
      </c>
      <c r="AV210" s="13" t="s">
        <v>85</v>
      </c>
      <c r="AW210" s="13" t="s">
        <v>36</v>
      </c>
      <c r="AX210" s="13" t="s">
        <v>75</v>
      </c>
      <c r="AY210" s="214" t="s">
        <v>136</v>
      </c>
    </row>
    <row r="211" spans="1:65" s="14" customFormat="1">
      <c r="B211" s="215"/>
      <c r="C211" s="216"/>
      <c r="D211" s="205" t="s">
        <v>145</v>
      </c>
      <c r="E211" s="217" t="s">
        <v>19</v>
      </c>
      <c r="F211" s="218" t="s">
        <v>148</v>
      </c>
      <c r="G211" s="216"/>
      <c r="H211" s="219">
        <v>1.36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145</v>
      </c>
      <c r="AU211" s="225" t="s">
        <v>85</v>
      </c>
      <c r="AV211" s="14" t="s">
        <v>143</v>
      </c>
      <c r="AW211" s="14" t="s">
        <v>36</v>
      </c>
      <c r="AX211" s="14" t="s">
        <v>83</v>
      </c>
      <c r="AY211" s="225" t="s">
        <v>136</v>
      </c>
    </row>
    <row r="212" spans="1:65" s="2" customFormat="1" ht="44.25" customHeight="1">
      <c r="A212" s="36"/>
      <c r="B212" s="37"/>
      <c r="C212" s="190" t="s">
        <v>284</v>
      </c>
      <c r="D212" s="190" t="s">
        <v>138</v>
      </c>
      <c r="E212" s="191" t="s">
        <v>285</v>
      </c>
      <c r="F212" s="192" t="s">
        <v>286</v>
      </c>
      <c r="G212" s="193" t="s">
        <v>141</v>
      </c>
      <c r="H212" s="194">
        <v>2.74</v>
      </c>
      <c r="I212" s="195"/>
      <c r="J212" s="196">
        <f>ROUND(I212*H212,2)</f>
        <v>0</v>
      </c>
      <c r="K212" s="192" t="s">
        <v>142</v>
      </c>
      <c r="L212" s="41"/>
      <c r="M212" s="197" t="s">
        <v>19</v>
      </c>
      <c r="N212" s="198" t="s">
        <v>46</v>
      </c>
      <c r="O212" s="66"/>
      <c r="P212" s="199">
        <f>O212*H212</f>
        <v>0</v>
      </c>
      <c r="Q212" s="199">
        <v>0</v>
      </c>
      <c r="R212" s="199">
        <f>Q212*H212</f>
        <v>0</v>
      </c>
      <c r="S212" s="199">
        <v>0.27</v>
      </c>
      <c r="T212" s="200">
        <f>S212*H212</f>
        <v>0.73980000000000012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143</v>
      </c>
      <c r="AT212" s="201" t="s">
        <v>138</v>
      </c>
      <c r="AU212" s="201" t="s">
        <v>85</v>
      </c>
      <c r="AY212" s="19" t="s">
        <v>136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9" t="s">
        <v>83</v>
      </c>
      <c r="BK212" s="202">
        <f>ROUND(I212*H212,2)</f>
        <v>0</v>
      </c>
      <c r="BL212" s="19" t="s">
        <v>143</v>
      </c>
      <c r="BM212" s="201" t="s">
        <v>287</v>
      </c>
    </row>
    <row r="213" spans="1:65" s="15" customFormat="1">
      <c r="B213" s="226"/>
      <c r="C213" s="227"/>
      <c r="D213" s="205" t="s">
        <v>145</v>
      </c>
      <c r="E213" s="228" t="s">
        <v>19</v>
      </c>
      <c r="F213" s="229" t="s">
        <v>288</v>
      </c>
      <c r="G213" s="227"/>
      <c r="H213" s="228" t="s">
        <v>19</v>
      </c>
      <c r="I213" s="230"/>
      <c r="J213" s="227"/>
      <c r="K213" s="227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145</v>
      </c>
      <c r="AU213" s="235" t="s">
        <v>85</v>
      </c>
      <c r="AV213" s="15" t="s">
        <v>83</v>
      </c>
      <c r="AW213" s="15" t="s">
        <v>36</v>
      </c>
      <c r="AX213" s="15" t="s">
        <v>75</v>
      </c>
      <c r="AY213" s="235" t="s">
        <v>136</v>
      </c>
    </row>
    <row r="214" spans="1:65" s="13" customFormat="1">
      <c r="B214" s="203"/>
      <c r="C214" s="204"/>
      <c r="D214" s="205" t="s">
        <v>145</v>
      </c>
      <c r="E214" s="206" t="s">
        <v>19</v>
      </c>
      <c r="F214" s="207" t="s">
        <v>289</v>
      </c>
      <c r="G214" s="204"/>
      <c r="H214" s="208">
        <v>1.76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145</v>
      </c>
      <c r="AU214" s="214" t="s">
        <v>85</v>
      </c>
      <c r="AV214" s="13" t="s">
        <v>85</v>
      </c>
      <c r="AW214" s="13" t="s">
        <v>36</v>
      </c>
      <c r="AX214" s="13" t="s">
        <v>75</v>
      </c>
      <c r="AY214" s="214" t="s">
        <v>136</v>
      </c>
    </row>
    <row r="215" spans="1:65" s="15" customFormat="1">
      <c r="B215" s="226"/>
      <c r="C215" s="227"/>
      <c r="D215" s="205" t="s">
        <v>145</v>
      </c>
      <c r="E215" s="228" t="s">
        <v>19</v>
      </c>
      <c r="F215" s="229" t="s">
        <v>290</v>
      </c>
      <c r="G215" s="227"/>
      <c r="H215" s="228" t="s">
        <v>19</v>
      </c>
      <c r="I215" s="230"/>
      <c r="J215" s="227"/>
      <c r="K215" s="227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145</v>
      </c>
      <c r="AU215" s="235" t="s">
        <v>85</v>
      </c>
      <c r="AV215" s="15" t="s">
        <v>83</v>
      </c>
      <c r="AW215" s="15" t="s">
        <v>36</v>
      </c>
      <c r="AX215" s="15" t="s">
        <v>75</v>
      </c>
      <c r="AY215" s="235" t="s">
        <v>136</v>
      </c>
    </row>
    <row r="216" spans="1:65" s="13" customFormat="1">
      <c r="B216" s="203"/>
      <c r="C216" s="204"/>
      <c r="D216" s="205" t="s">
        <v>145</v>
      </c>
      <c r="E216" s="206" t="s">
        <v>19</v>
      </c>
      <c r="F216" s="207" t="s">
        <v>291</v>
      </c>
      <c r="G216" s="204"/>
      <c r="H216" s="208">
        <v>0.98</v>
      </c>
      <c r="I216" s="209"/>
      <c r="J216" s="204"/>
      <c r="K216" s="204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145</v>
      </c>
      <c r="AU216" s="214" t="s">
        <v>85</v>
      </c>
      <c r="AV216" s="13" t="s">
        <v>85</v>
      </c>
      <c r="AW216" s="13" t="s">
        <v>36</v>
      </c>
      <c r="AX216" s="13" t="s">
        <v>75</v>
      </c>
      <c r="AY216" s="214" t="s">
        <v>136</v>
      </c>
    </row>
    <row r="217" spans="1:65" s="14" customFormat="1">
      <c r="B217" s="215"/>
      <c r="C217" s="216"/>
      <c r="D217" s="205" t="s">
        <v>145</v>
      </c>
      <c r="E217" s="217" t="s">
        <v>19</v>
      </c>
      <c r="F217" s="218" t="s">
        <v>148</v>
      </c>
      <c r="G217" s="216"/>
      <c r="H217" s="219">
        <v>2.74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145</v>
      </c>
      <c r="AU217" s="225" t="s">
        <v>85</v>
      </c>
      <c r="AV217" s="14" t="s">
        <v>143</v>
      </c>
      <c r="AW217" s="14" t="s">
        <v>36</v>
      </c>
      <c r="AX217" s="14" t="s">
        <v>83</v>
      </c>
      <c r="AY217" s="225" t="s">
        <v>136</v>
      </c>
    </row>
    <row r="218" spans="1:65" s="2" customFormat="1" ht="44.25" customHeight="1">
      <c r="A218" s="36"/>
      <c r="B218" s="37"/>
      <c r="C218" s="190" t="s">
        <v>292</v>
      </c>
      <c r="D218" s="190" t="s">
        <v>138</v>
      </c>
      <c r="E218" s="191" t="s">
        <v>293</v>
      </c>
      <c r="F218" s="192" t="s">
        <v>294</v>
      </c>
      <c r="G218" s="193" t="s">
        <v>295</v>
      </c>
      <c r="H218" s="194">
        <v>0.16800000000000001</v>
      </c>
      <c r="I218" s="195"/>
      <c r="J218" s="196">
        <f>ROUND(I218*H218,2)</f>
        <v>0</v>
      </c>
      <c r="K218" s="192" t="s">
        <v>142</v>
      </c>
      <c r="L218" s="41"/>
      <c r="M218" s="197" t="s">
        <v>19</v>
      </c>
      <c r="N218" s="198" t="s">
        <v>46</v>
      </c>
      <c r="O218" s="66"/>
      <c r="P218" s="199">
        <f>O218*H218</f>
        <v>0</v>
      </c>
      <c r="Q218" s="199">
        <v>0</v>
      </c>
      <c r="R218" s="199">
        <f>Q218*H218</f>
        <v>0</v>
      </c>
      <c r="S218" s="199">
        <v>1.8</v>
      </c>
      <c r="T218" s="200">
        <f>S218*H218</f>
        <v>0.3024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143</v>
      </c>
      <c r="AT218" s="201" t="s">
        <v>138</v>
      </c>
      <c r="AU218" s="201" t="s">
        <v>85</v>
      </c>
      <c r="AY218" s="19" t="s">
        <v>136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9" t="s">
        <v>83</v>
      </c>
      <c r="BK218" s="202">
        <f>ROUND(I218*H218,2)</f>
        <v>0</v>
      </c>
      <c r="BL218" s="19" t="s">
        <v>143</v>
      </c>
      <c r="BM218" s="201" t="s">
        <v>296</v>
      </c>
    </row>
    <row r="219" spans="1:65" s="15" customFormat="1">
      <c r="B219" s="226"/>
      <c r="C219" s="227"/>
      <c r="D219" s="205" t="s">
        <v>145</v>
      </c>
      <c r="E219" s="228" t="s">
        <v>19</v>
      </c>
      <c r="F219" s="229" t="s">
        <v>297</v>
      </c>
      <c r="G219" s="227"/>
      <c r="H219" s="228" t="s">
        <v>19</v>
      </c>
      <c r="I219" s="230"/>
      <c r="J219" s="227"/>
      <c r="K219" s="227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145</v>
      </c>
      <c r="AU219" s="235" t="s">
        <v>85</v>
      </c>
      <c r="AV219" s="15" t="s">
        <v>83</v>
      </c>
      <c r="AW219" s="15" t="s">
        <v>36</v>
      </c>
      <c r="AX219" s="15" t="s">
        <v>75</v>
      </c>
      <c r="AY219" s="235" t="s">
        <v>136</v>
      </c>
    </row>
    <row r="220" spans="1:65" s="13" customFormat="1">
      <c r="B220" s="203"/>
      <c r="C220" s="204"/>
      <c r="D220" s="205" t="s">
        <v>145</v>
      </c>
      <c r="E220" s="206" t="s">
        <v>19</v>
      </c>
      <c r="F220" s="207" t="s">
        <v>298</v>
      </c>
      <c r="G220" s="204"/>
      <c r="H220" s="208">
        <v>0.16800000000000001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145</v>
      </c>
      <c r="AU220" s="214" t="s">
        <v>85</v>
      </c>
      <c r="AV220" s="13" t="s">
        <v>85</v>
      </c>
      <c r="AW220" s="13" t="s">
        <v>36</v>
      </c>
      <c r="AX220" s="13" t="s">
        <v>75</v>
      </c>
      <c r="AY220" s="214" t="s">
        <v>136</v>
      </c>
    </row>
    <row r="221" spans="1:65" s="14" customFormat="1">
      <c r="B221" s="215"/>
      <c r="C221" s="216"/>
      <c r="D221" s="205" t="s">
        <v>145</v>
      </c>
      <c r="E221" s="217" t="s">
        <v>19</v>
      </c>
      <c r="F221" s="218" t="s">
        <v>148</v>
      </c>
      <c r="G221" s="216"/>
      <c r="H221" s="219">
        <v>0.16800000000000001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145</v>
      </c>
      <c r="AU221" s="225" t="s">
        <v>85</v>
      </c>
      <c r="AV221" s="14" t="s">
        <v>143</v>
      </c>
      <c r="AW221" s="14" t="s">
        <v>36</v>
      </c>
      <c r="AX221" s="14" t="s">
        <v>83</v>
      </c>
      <c r="AY221" s="225" t="s">
        <v>136</v>
      </c>
    </row>
    <row r="222" spans="1:65" s="12" customFormat="1" ht="22.9" customHeight="1">
      <c r="B222" s="174"/>
      <c r="C222" s="175"/>
      <c r="D222" s="176" t="s">
        <v>74</v>
      </c>
      <c r="E222" s="188" t="s">
        <v>299</v>
      </c>
      <c r="F222" s="188" t="s">
        <v>300</v>
      </c>
      <c r="G222" s="175"/>
      <c r="H222" s="175"/>
      <c r="I222" s="178"/>
      <c r="J222" s="189">
        <f>BK222</f>
        <v>0</v>
      </c>
      <c r="K222" s="175"/>
      <c r="L222" s="180"/>
      <c r="M222" s="181"/>
      <c r="N222" s="182"/>
      <c r="O222" s="182"/>
      <c r="P222" s="183">
        <f>SUM(P223:P229)</f>
        <v>0</v>
      </c>
      <c r="Q222" s="182"/>
      <c r="R222" s="183">
        <f>SUM(R223:R229)</f>
        <v>0</v>
      </c>
      <c r="S222" s="182"/>
      <c r="T222" s="184">
        <f>SUM(T223:T229)</f>
        <v>0</v>
      </c>
      <c r="AR222" s="185" t="s">
        <v>83</v>
      </c>
      <c r="AT222" s="186" t="s">
        <v>74</v>
      </c>
      <c r="AU222" s="186" t="s">
        <v>83</v>
      </c>
      <c r="AY222" s="185" t="s">
        <v>136</v>
      </c>
      <c r="BK222" s="187">
        <f>SUM(BK223:BK229)</f>
        <v>0</v>
      </c>
    </row>
    <row r="223" spans="1:65" s="2" customFormat="1" ht="33" customHeight="1">
      <c r="A223" s="36"/>
      <c r="B223" s="37"/>
      <c r="C223" s="190" t="s">
        <v>301</v>
      </c>
      <c r="D223" s="190" t="s">
        <v>138</v>
      </c>
      <c r="E223" s="191" t="s">
        <v>302</v>
      </c>
      <c r="F223" s="192" t="s">
        <v>303</v>
      </c>
      <c r="G223" s="193" t="s">
        <v>164</v>
      </c>
      <c r="H223" s="194">
        <v>16.532</v>
      </c>
      <c r="I223" s="195"/>
      <c r="J223" s="196">
        <f>ROUND(I223*H223,2)</f>
        <v>0</v>
      </c>
      <c r="K223" s="192" t="s">
        <v>142</v>
      </c>
      <c r="L223" s="41"/>
      <c r="M223" s="197" t="s">
        <v>19</v>
      </c>
      <c r="N223" s="198" t="s">
        <v>46</v>
      </c>
      <c r="O223" s="66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143</v>
      </c>
      <c r="AT223" s="201" t="s">
        <v>138</v>
      </c>
      <c r="AU223" s="201" t="s">
        <v>85</v>
      </c>
      <c r="AY223" s="19" t="s">
        <v>136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9" t="s">
        <v>83</v>
      </c>
      <c r="BK223" s="202">
        <f>ROUND(I223*H223,2)</f>
        <v>0</v>
      </c>
      <c r="BL223" s="19" t="s">
        <v>143</v>
      </c>
      <c r="BM223" s="201" t="s">
        <v>304</v>
      </c>
    </row>
    <row r="224" spans="1:65" s="2" customFormat="1" ht="21.75" customHeight="1">
      <c r="A224" s="36"/>
      <c r="B224" s="37"/>
      <c r="C224" s="190" t="s">
        <v>305</v>
      </c>
      <c r="D224" s="190" t="s">
        <v>138</v>
      </c>
      <c r="E224" s="191" t="s">
        <v>306</v>
      </c>
      <c r="F224" s="192" t="s">
        <v>307</v>
      </c>
      <c r="G224" s="193" t="s">
        <v>164</v>
      </c>
      <c r="H224" s="194">
        <v>16.532</v>
      </c>
      <c r="I224" s="195"/>
      <c r="J224" s="196">
        <f>ROUND(I224*H224,2)</f>
        <v>0</v>
      </c>
      <c r="K224" s="192" t="s">
        <v>142</v>
      </c>
      <c r="L224" s="41"/>
      <c r="M224" s="197" t="s">
        <v>19</v>
      </c>
      <c r="N224" s="198" t="s">
        <v>46</v>
      </c>
      <c r="O224" s="66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143</v>
      </c>
      <c r="AT224" s="201" t="s">
        <v>138</v>
      </c>
      <c r="AU224" s="201" t="s">
        <v>85</v>
      </c>
      <c r="AY224" s="19" t="s">
        <v>136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9" t="s">
        <v>83</v>
      </c>
      <c r="BK224" s="202">
        <f>ROUND(I224*H224,2)</f>
        <v>0</v>
      </c>
      <c r="BL224" s="19" t="s">
        <v>143</v>
      </c>
      <c r="BM224" s="201" t="s">
        <v>308</v>
      </c>
    </row>
    <row r="225" spans="1:65" s="2" customFormat="1" ht="33" customHeight="1">
      <c r="A225" s="36"/>
      <c r="B225" s="37"/>
      <c r="C225" s="190" t="s">
        <v>309</v>
      </c>
      <c r="D225" s="190" t="s">
        <v>138</v>
      </c>
      <c r="E225" s="191" t="s">
        <v>310</v>
      </c>
      <c r="F225" s="192" t="s">
        <v>311</v>
      </c>
      <c r="G225" s="193" t="s">
        <v>164</v>
      </c>
      <c r="H225" s="194">
        <v>231.44800000000001</v>
      </c>
      <c r="I225" s="195"/>
      <c r="J225" s="196">
        <f>ROUND(I225*H225,2)</f>
        <v>0</v>
      </c>
      <c r="K225" s="192" t="s">
        <v>142</v>
      </c>
      <c r="L225" s="41"/>
      <c r="M225" s="197" t="s">
        <v>19</v>
      </c>
      <c r="N225" s="198" t="s">
        <v>46</v>
      </c>
      <c r="O225" s="66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143</v>
      </c>
      <c r="AT225" s="201" t="s">
        <v>138</v>
      </c>
      <c r="AU225" s="201" t="s">
        <v>85</v>
      </c>
      <c r="AY225" s="19" t="s">
        <v>136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9" t="s">
        <v>83</v>
      </c>
      <c r="BK225" s="202">
        <f>ROUND(I225*H225,2)</f>
        <v>0</v>
      </c>
      <c r="BL225" s="19" t="s">
        <v>143</v>
      </c>
      <c r="BM225" s="201" t="s">
        <v>312</v>
      </c>
    </row>
    <row r="226" spans="1:65" s="13" customFormat="1">
      <c r="B226" s="203"/>
      <c r="C226" s="204"/>
      <c r="D226" s="205" t="s">
        <v>145</v>
      </c>
      <c r="E226" s="204"/>
      <c r="F226" s="207" t="s">
        <v>313</v>
      </c>
      <c r="G226" s="204"/>
      <c r="H226" s="208">
        <v>231.44800000000001</v>
      </c>
      <c r="I226" s="209"/>
      <c r="J226" s="204"/>
      <c r="K226" s="204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145</v>
      </c>
      <c r="AU226" s="214" t="s">
        <v>85</v>
      </c>
      <c r="AV226" s="13" t="s">
        <v>85</v>
      </c>
      <c r="AW226" s="13" t="s">
        <v>4</v>
      </c>
      <c r="AX226" s="13" t="s">
        <v>83</v>
      </c>
      <c r="AY226" s="214" t="s">
        <v>136</v>
      </c>
    </row>
    <row r="227" spans="1:65" s="2" customFormat="1" ht="33" customHeight="1">
      <c r="A227" s="36"/>
      <c r="B227" s="37"/>
      <c r="C227" s="190" t="s">
        <v>314</v>
      </c>
      <c r="D227" s="190" t="s">
        <v>138</v>
      </c>
      <c r="E227" s="191" t="s">
        <v>315</v>
      </c>
      <c r="F227" s="192" t="s">
        <v>316</v>
      </c>
      <c r="G227" s="193" t="s">
        <v>164</v>
      </c>
      <c r="H227" s="194">
        <v>16.23</v>
      </c>
      <c r="I227" s="195"/>
      <c r="J227" s="196">
        <f>ROUND(I227*H227,2)</f>
        <v>0</v>
      </c>
      <c r="K227" s="192" t="s">
        <v>142</v>
      </c>
      <c r="L227" s="41"/>
      <c r="M227" s="197" t="s">
        <v>19</v>
      </c>
      <c r="N227" s="198" t="s">
        <v>46</v>
      </c>
      <c r="O227" s="66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143</v>
      </c>
      <c r="AT227" s="201" t="s">
        <v>138</v>
      </c>
      <c r="AU227" s="201" t="s">
        <v>85</v>
      </c>
      <c r="AY227" s="19" t="s">
        <v>136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9" t="s">
        <v>83</v>
      </c>
      <c r="BK227" s="202">
        <f>ROUND(I227*H227,2)</f>
        <v>0</v>
      </c>
      <c r="BL227" s="19" t="s">
        <v>143</v>
      </c>
      <c r="BM227" s="201" t="s">
        <v>317</v>
      </c>
    </row>
    <row r="228" spans="1:65" s="13" customFormat="1">
      <c r="B228" s="203"/>
      <c r="C228" s="204"/>
      <c r="D228" s="205" t="s">
        <v>145</v>
      </c>
      <c r="E228" s="206" t="s">
        <v>19</v>
      </c>
      <c r="F228" s="207" t="s">
        <v>318</v>
      </c>
      <c r="G228" s="204"/>
      <c r="H228" s="208">
        <v>16.23</v>
      </c>
      <c r="I228" s="209"/>
      <c r="J228" s="204"/>
      <c r="K228" s="204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145</v>
      </c>
      <c r="AU228" s="214" t="s">
        <v>85</v>
      </c>
      <c r="AV228" s="13" t="s">
        <v>85</v>
      </c>
      <c r="AW228" s="13" t="s">
        <v>36</v>
      </c>
      <c r="AX228" s="13" t="s">
        <v>75</v>
      </c>
      <c r="AY228" s="214" t="s">
        <v>136</v>
      </c>
    </row>
    <row r="229" spans="1:65" s="14" customFormat="1">
      <c r="B229" s="215"/>
      <c r="C229" s="216"/>
      <c r="D229" s="205" t="s">
        <v>145</v>
      </c>
      <c r="E229" s="217" t="s">
        <v>19</v>
      </c>
      <c r="F229" s="218" t="s">
        <v>148</v>
      </c>
      <c r="G229" s="216"/>
      <c r="H229" s="219">
        <v>16.23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145</v>
      </c>
      <c r="AU229" s="225" t="s">
        <v>85</v>
      </c>
      <c r="AV229" s="14" t="s">
        <v>143</v>
      </c>
      <c r="AW229" s="14" t="s">
        <v>36</v>
      </c>
      <c r="AX229" s="14" t="s">
        <v>83</v>
      </c>
      <c r="AY229" s="225" t="s">
        <v>136</v>
      </c>
    </row>
    <row r="230" spans="1:65" s="12" customFormat="1" ht="22.9" customHeight="1">
      <c r="B230" s="174"/>
      <c r="C230" s="175"/>
      <c r="D230" s="176" t="s">
        <v>74</v>
      </c>
      <c r="E230" s="188" t="s">
        <v>319</v>
      </c>
      <c r="F230" s="188" t="s">
        <v>320</v>
      </c>
      <c r="G230" s="175"/>
      <c r="H230" s="175"/>
      <c r="I230" s="178"/>
      <c r="J230" s="189">
        <f>BK230</f>
        <v>0</v>
      </c>
      <c r="K230" s="175"/>
      <c r="L230" s="180"/>
      <c r="M230" s="181"/>
      <c r="N230" s="182"/>
      <c r="O230" s="182"/>
      <c r="P230" s="183">
        <f>P231</f>
        <v>0</v>
      </c>
      <c r="Q230" s="182"/>
      <c r="R230" s="183">
        <f>R231</f>
        <v>0</v>
      </c>
      <c r="S230" s="182"/>
      <c r="T230" s="184">
        <f>T231</f>
        <v>0</v>
      </c>
      <c r="AR230" s="185" t="s">
        <v>83</v>
      </c>
      <c r="AT230" s="186" t="s">
        <v>74</v>
      </c>
      <c r="AU230" s="186" t="s">
        <v>83</v>
      </c>
      <c r="AY230" s="185" t="s">
        <v>136</v>
      </c>
      <c r="BK230" s="187">
        <f>BK231</f>
        <v>0</v>
      </c>
    </row>
    <row r="231" spans="1:65" s="2" customFormat="1" ht="44.25" customHeight="1">
      <c r="A231" s="36"/>
      <c r="B231" s="37"/>
      <c r="C231" s="190" t="s">
        <v>321</v>
      </c>
      <c r="D231" s="190" t="s">
        <v>138</v>
      </c>
      <c r="E231" s="191" t="s">
        <v>322</v>
      </c>
      <c r="F231" s="192" t="s">
        <v>323</v>
      </c>
      <c r="G231" s="193" t="s">
        <v>164</v>
      </c>
      <c r="H231" s="194">
        <v>5.7969999999999997</v>
      </c>
      <c r="I231" s="195"/>
      <c r="J231" s="196">
        <f>ROUND(I231*H231,2)</f>
        <v>0</v>
      </c>
      <c r="K231" s="192" t="s">
        <v>142</v>
      </c>
      <c r="L231" s="41"/>
      <c r="M231" s="197" t="s">
        <v>19</v>
      </c>
      <c r="N231" s="198" t="s">
        <v>46</v>
      </c>
      <c r="O231" s="66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143</v>
      </c>
      <c r="AT231" s="201" t="s">
        <v>138</v>
      </c>
      <c r="AU231" s="201" t="s">
        <v>85</v>
      </c>
      <c r="AY231" s="19" t="s">
        <v>136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9" t="s">
        <v>83</v>
      </c>
      <c r="BK231" s="202">
        <f>ROUND(I231*H231,2)</f>
        <v>0</v>
      </c>
      <c r="BL231" s="19" t="s">
        <v>143</v>
      </c>
      <c r="BM231" s="201" t="s">
        <v>324</v>
      </c>
    </row>
    <row r="232" spans="1:65" s="12" customFormat="1" ht="25.9" customHeight="1">
      <c r="B232" s="174"/>
      <c r="C232" s="175"/>
      <c r="D232" s="176" t="s">
        <v>74</v>
      </c>
      <c r="E232" s="177" t="s">
        <v>325</v>
      </c>
      <c r="F232" s="177" t="s">
        <v>326</v>
      </c>
      <c r="G232" s="175"/>
      <c r="H232" s="175"/>
      <c r="I232" s="178"/>
      <c r="J232" s="179">
        <f>BK232</f>
        <v>0</v>
      </c>
      <c r="K232" s="175"/>
      <c r="L232" s="180"/>
      <c r="M232" s="181"/>
      <c r="N232" s="182"/>
      <c r="O232" s="182"/>
      <c r="P232" s="183">
        <f>P233+P244+P249+P253+P257+P267</f>
        <v>0</v>
      </c>
      <c r="Q232" s="182"/>
      <c r="R232" s="183">
        <f>R233+R244+R249+R253+R257+R267</f>
        <v>0.26058732000000001</v>
      </c>
      <c r="S232" s="182"/>
      <c r="T232" s="184">
        <f>T233+T244+T249+T253+T257+T267</f>
        <v>10.056191100000001</v>
      </c>
      <c r="AR232" s="185" t="s">
        <v>85</v>
      </c>
      <c r="AT232" s="186" t="s">
        <v>74</v>
      </c>
      <c r="AU232" s="186" t="s">
        <v>75</v>
      </c>
      <c r="AY232" s="185" t="s">
        <v>136</v>
      </c>
      <c r="BK232" s="187">
        <f>BK233+BK244+BK249+BK253+BK257+BK267</f>
        <v>0</v>
      </c>
    </row>
    <row r="233" spans="1:65" s="12" customFormat="1" ht="22.9" customHeight="1">
      <c r="B233" s="174"/>
      <c r="C233" s="175"/>
      <c r="D233" s="176" t="s">
        <v>74</v>
      </c>
      <c r="E233" s="188" t="s">
        <v>327</v>
      </c>
      <c r="F233" s="188" t="s">
        <v>328</v>
      </c>
      <c r="G233" s="175"/>
      <c r="H233" s="175"/>
      <c r="I233" s="178"/>
      <c r="J233" s="189">
        <f>BK233</f>
        <v>0</v>
      </c>
      <c r="K233" s="175"/>
      <c r="L233" s="180"/>
      <c r="M233" s="181"/>
      <c r="N233" s="182"/>
      <c r="O233" s="182"/>
      <c r="P233" s="183">
        <f>SUM(P234:P243)</f>
        <v>0</v>
      </c>
      <c r="Q233" s="182"/>
      <c r="R233" s="183">
        <f>SUM(R234:R243)</f>
        <v>0.24719491999999998</v>
      </c>
      <c r="S233" s="182"/>
      <c r="T233" s="184">
        <f>SUM(T234:T243)</f>
        <v>0</v>
      </c>
      <c r="AR233" s="185" t="s">
        <v>85</v>
      </c>
      <c r="AT233" s="186" t="s">
        <v>74</v>
      </c>
      <c r="AU233" s="186" t="s">
        <v>83</v>
      </c>
      <c r="AY233" s="185" t="s">
        <v>136</v>
      </c>
      <c r="BK233" s="187">
        <f>SUM(BK234:BK243)</f>
        <v>0</v>
      </c>
    </row>
    <row r="234" spans="1:65" s="2" customFormat="1" ht="55.5" customHeight="1">
      <c r="A234" s="36"/>
      <c r="B234" s="37"/>
      <c r="C234" s="190" t="s">
        <v>329</v>
      </c>
      <c r="D234" s="190" t="s">
        <v>138</v>
      </c>
      <c r="E234" s="191" t="s">
        <v>330</v>
      </c>
      <c r="F234" s="192" t="s">
        <v>331</v>
      </c>
      <c r="G234" s="193" t="s">
        <v>141</v>
      </c>
      <c r="H234" s="194">
        <v>6.74</v>
      </c>
      <c r="I234" s="195"/>
      <c r="J234" s="196">
        <f>ROUND(I234*H234,2)</f>
        <v>0</v>
      </c>
      <c r="K234" s="192" t="s">
        <v>142</v>
      </c>
      <c r="L234" s="41"/>
      <c r="M234" s="197" t="s">
        <v>19</v>
      </c>
      <c r="N234" s="198" t="s">
        <v>46</v>
      </c>
      <c r="O234" s="66"/>
      <c r="P234" s="199">
        <f>O234*H234</f>
        <v>0</v>
      </c>
      <c r="Q234" s="199">
        <v>1.355E-2</v>
      </c>
      <c r="R234" s="199">
        <f>Q234*H234</f>
        <v>9.1327000000000005E-2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245</v>
      </c>
      <c r="AT234" s="201" t="s">
        <v>138</v>
      </c>
      <c r="AU234" s="201" t="s">
        <v>85</v>
      </c>
      <c r="AY234" s="19" t="s">
        <v>136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9" t="s">
        <v>83</v>
      </c>
      <c r="BK234" s="202">
        <f>ROUND(I234*H234,2)</f>
        <v>0</v>
      </c>
      <c r="BL234" s="19" t="s">
        <v>245</v>
      </c>
      <c r="BM234" s="201" t="s">
        <v>332</v>
      </c>
    </row>
    <row r="235" spans="1:65" s="13" customFormat="1">
      <c r="B235" s="203"/>
      <c r="C235" s="204"/>
      <c r="D235" s="205" t="s">
        <v>145</v>
      </c>
      <c r="E235" s="206" t="s">
        <v>19</v>
      </c>
      <c r="F235" s="207" t="s">
        <v>333</v>
      </c>
      <c r="G235" s="204"/>
      <c r="H235" s="208">
        <v>6.74</v>
      </c>
      <c r="I235" s="209"/>
      <c r="J235" s="204"/>
      <c r="K235" s="204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145</v>
      </c>
      <c r="AU235" s="214" t="s">
        <v>85</v>
      </c>
      <c r="AV235" s="13" t="s">
        <v>85</v>
      </c>
      <c r="AW235" s="13" t="s">
        <v>36</v>
      </c>
      <c r="AX235" s="13" t="s">
        <v>75</v>
      </c>
      <c r="AY235" s="214" t="s">
        <v>136</v>
      </c>
    </row>
    <row r="236" spans="1:65" s="14" customFormat="1">
      <c r="B236" s="215"/>
      <c r="C236" s="216"/>
      <c r="D236" s="205" t="s">
        <v>145</v>
      </c>
      <c r="E236" s="217" t="s">
        <v>19</v>
      </c>
      <c r="F236" s="218" t="s">
        <v>148</v>
      </c>
      <c r="G236" s="216"/>
      <c r="H236" s="219">
        <v>6.74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145</v>
      </c>
      <c r="AU236" s="225" t="s">
        <v>85</v>
      </c>
      <c r="AV236" s="14" t="s">
        <v>143</v>
      </c>
      <c r="AW236" s="14" t="s">
        <v>36</v>
      </c>
      <c r="AX236" s="14" t="s">
        <v>83</v>
      </c>
      <c r="AY236" s="225" t="s">
        <v>136</v>
      </c>
    </row>
    <row r="237" spans="1:65" s="2" customFormat="1" ht="21.75" customHeight="1">
      <c r="A237" s="36"/>
      <c r="B237" s="37"/>
      <c r="C237" s="190" t="s">
        <v>334</v>
      </c>
      <c r="D237" s="190" t="s">
        <v>138</v>
      </c>
      <c r="E237" s="191" t="s">
        <v>335</v>
      </c>
      <c r="F237" s="192" t="s">
        <v>336</v>
      </c>
      <c r="G237" s="193" t="s">
        <v>141</v>
      </c>
      <c r="H237" s="194">
        <v>11.461</v>
      </c>
      <c r="I237" s="195"/>
      <c r="J237" s="196">
        <f>ROUND(I237*H237,2)</f>
        <v>0</v>
      </c>
      <c r="K237" s="192" t="s">
        <v>142</v>
      </c>
      <c r="L237" s="41"/>
      <c r="M237" s="197" t="s">
        <v>19</v>
      </c>
      <c r="N237" s="198" t="s">
        <v>46</v>
      </c>
      <c r="O237" s="66"/>
      <c r="P237" s="199">
        <f>O237*H237</f>
        <v>0</v>
      </c>
      <c r="Q237" s="199">
        <v>7.2000000000000005E-4</v>
      </c>
      <c r="R237" s="199">
        <f>Q237*H237</f>
        <v>8.2519200000000011E-3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245</v>
      </c>
      <c r="AT237" s="201" t="s">
        <v>138</v>
      </c>
      <c r="AU237" s="201" t="s">
        <v>85</v>
      </c>
      <c r="AY237" s="19" t="s">
        <v>136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9" t="s">
        <v>83</v>
      </c>
      <c r="BK237" s="202">
        <f>ROUND(I237*H237,2)</f>
        <v>0</v>
      </c>
      <c r="BL237" s="19" t="s">
        <v>245</v>
      </c>
      <c r="BM237" s="201" t="s">
        <v>337</v>
      </c>
    </row>
    <row r="238" spans="1:65" s="13" customFormat="1">
      <c r="B238" s="203"/>
      <c r="C238" s="204"/>
      <c r="D238" s="205" t="s">
        <v>145</v>
      </c>
      <c r="E238" s="206" t="s">
        <v>19</v>
      </c>
      <c r="F238" s="207" t="s">
        <v>338</v>
      </c>
      <c r="G238" s="204"/>
      <c r="H238" s="208">
        <v>2.165</v>
      </c>
      <c r="I238" s="209"/>
      <c r="J238" s="204"/>
      <c r="K238" s="204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145</v>
      </c>
      <c r="AU238" s="214" t="s">
        <v>85</v>
      </c>
      <c r="AV238" s="13" t="s">
        <v>85</v>
      </c>
      <c r="AW238" s="13" t="s">
        <v>36</v>
      </c>
      <c r="AX238" s="13" t="s">
        <v>75</v>
      </c>
      <c r="AY238" s="214" t="s">
        <v>136</v>
      </c>
    </row>
    <row r="239" spans="1:65" s="13" customFormat="1">
      <c r="B239" s="203"/>
      <c r="C239" s="204"/>
      <c r="D239" s="205" t="s">
        <v>145</v>
      </c>
      <c r="E239" s="206" t="s">
        <v>19</v>
      </c>
      <c r="F239" s="207" t="s">
        <v>339</v>
      </c>
      <c r="G239" s="204"/>
      <c r="H239" s="208">
        <v>9.2959999999999994</v>
      </c>
      <c r="I239" s="209"/>
      <c r="J239" s="204"/>
      <c r="K239" s="204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145</v>
      </c>
      <c r="AU239" s="214" t="s">
        <v>85</v>
      </c>
      <c r="AV239" s="13" t="s">
        <v>85</v>
      </c>
      <c r="AW239" s="13" t="s">
        <v>36</v>
      </c>
      <c r="AX239" s="13" t="s">
        <v>75</v>
      </c>
      <c r="AY239" s="214" t="s">
        <v>136</v>
      </c>
    </row>
    <row r="240" spans="1:65" s="14" customFormat="1">
      <c r="B240" s="215"/>
      <c r="C240" s="216"/>
      <c r="D240" s="205" t="s">
        <v>145</v>
      </c>
      <c r="E240" s="217" t="s">
        <v>19</v>
      </c>
      <c r="F240" s="218" t="s">
        <v>148</v>
      </c>
      <c r="G240" s="216"/>
      <c r="H240" s="219">
        <v>11.460999999999999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145</v>
      </c>
      <c r="AU240" s="225" t="s">
        <v>85</v>
      </c>
      <c r="AV240" s="14" t="s">
        <v>143</v>
      </c>
      <c r="AW240" s="14" t="s">
        <v>36</v>
      </c>
      <c r="AX240" s="14" t="s">
        <v>83</v>
      </c>
      <c r="AY240" s="225" t="s">
        <v>136</v>
      </c>
    </row>
    <row r="241" spans="1:65" s="2" customFormat="1" ht="16.5" customHeight="1">
      <c r="A241" s="36"/>
      <c r="B241" s="37"/>
      <c r="C241" s="247" t="s">
        <v>340</v>
      </c>
      <c r="D241" s="247" t="s">
        <v>341</v>
      </c>
      <c r="E241" s="248" t="s">
        <v>342</v>
      </c>
      <c r="F241" s="249" t="s">
        <v>343</v>
      </c>
      <c r="G241" s="250" t="s">
        <v>141</v>
      </c>
      <c r="H241" s="251">
        <v>13.18</v>
      </c>
      <c r="I241" s="252"/>
      <c r="J241" s="253">
        <f>ROUND(I241*H241,2)</f>
        <v>0</v>
      </c>
      <c r="K241" s="249" t="s">
        <v>142</v>
      </c>
      <c r="L241" s="254"/>
      <c r="M241" s="255" t="s">
        <v>19</v>
      </c>
      <c r="N241" s="256" t="s">
        <v>46</v>
      </c>
      <c r="O241" s="66"/>
      <c r="P241" s="199">
        <f>O241*H241</f>
        <v>0</v>
      </c>
      <c r="Q241" s="199">
        <v>1.12E-2</v>
      </c>
      <c r="R241" s="199">
        <f>Q241*H241</f>
        <v>0.147616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344</v>
      </c>
      <c r="AT241" s="201" t="s">
        <v>341</v>
      </c>
      <c r="AU241" s="201" t="s">
        <v>85</v>
      </c>
      <c r="AY241" s="19" t="s">
        <v>136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9" t="s">
        <v>83</v>
      </c>
      <c r="BK241" s="202">
        <f>ROUND(I241*H241,2)</f>
        <v>0</v>
      </c>
      <c r="BL241" s="19" t="s">
        <v>245</v>
      </c>
      <c r="BM241" s="201" t="s">
        <v>345</v>
      </c>
    </row>
    <row r="242" spans="1:65" s="13" customFormat="1">
      <c r="B242" s="203"/>
      <c r="C242" s="204"/>
      <c r="D242" s="205" t="s">
        <v>145</v>
      </c>
      <c r="E242" s="204"/>
      <c r="F242" s="207" t="s">
        <v>346</v>
      </c>
      <c r="G242" s="204"/>
      <c r="H242" s="208">
        <v>13.18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145</v>
      </c>
      <c r="AU242" s="214" t="s">
        <v>85</v>
      </c>
      <c r="AV242" s="13" t="s">
        <v>85</v>
      </c>
      <c r="AW242" s="13" t="s">
        <v>4</v>
      </c>
      <c r="AX242" s="13" t="s">
        <v>83</v>
      </c>
      <c r="AY242" s="214" t="s">
        <v>136</v>
      </c>
    </row>
    <row r="243" spans="1:65" s="2" customFormat="1" ht="33" customHeight="1">
      <c r="A243" s="36"/>
      <c r="B243" s="37"/>
      <c r="C243" s="190" t="s">
        <v>344</v>
      </c>
      <c r="D243" s="190" t="s">
        <v>138</v>
      </c>
      <c r="E243" s="191" t="s">
        <v>347</v>
      </c>
      <c r="F243" s="192" t="s">
        <v>348</v>
      </c>
      <c r="G243" s="193" t="s">
        <v>164</v>
      </c>
      <c r="H243" s="194">
        <v>0.247</v>
      </c>
      <c r="I243" s="195"/>
      <c r="J243" s="196">
        <f>ROUND(I243*H243,2)</f>
        <v>0</v>
      </c>
      <c r="K243" s="192" t="s">
        <v>142</v>
      </c>
      <c r="L243" s="41"/>
      <c r="M243" s="197" t="s">
        <v>19</v>
      </c>
      <c r="N243" s="198" t="s">
        <v>46</v>
      </c>
      <c r="O243" s="66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245</v>
      </c>
      <c r="AT243" s="201" t="s">
        <v>138</v>
      </c>
      <c r="AU243" s="201" t="s">
        <v>85</v>
      </c>
      <c r="AY243" s="19" t="s">
        <v>136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9" t="s">
        <v>83</v>
      </c>
      <c r="BK243" s="202">
        <f>ROUND(I243*H243,2)</f>
        <v>0</v>
      </c>
      <c r="BL243" s="19" t="s">
        <v>245</v>
      </c>
      <c r="BM243" s="201" t="s">
        <v>349</v>
      </c>
    </row>
    <row r="244" spans="1:65" s="12" customFormat="1" ht="22.9" customHeight="1">
      <c r="B244" s="174"/>
      <c r="C244" s="175"/>
      <c r="D244" s="176" t="s">
        <v>74</v>
      </c>
      <c r="E244" s="188" t="s">
        <v>350</v>
      </c>
      <c r="F244" s="188" t="s">
        <v>351</v>
      </c>
      <c r="G244" s="175"/>
      <c r="H244" s="175"/>
      <c r="I244" s="178"/>
      <c r="J244" s="189">
        <f>BK244</f>
        <v>0</v>
      </c>
      <c r="K244" s="175"/>
      <c r="L244" s="180"/>
      <c r="M244" s="181"/>
      <c r="N244" s="182"/>
      <c r="O244" s="182"/>
      <c r="P244" s="183">
        <f>SUM(P245:P248)</f>
        <v>0</v>
      </c>
      <c r="Q244" s="182"/>
      <c r="R244" s="183">
        <f>SUM(R245:R248)</f>
        <v>0</v>
      </c>
      <c r="S244" s="182"/>
      <c r="T244" s="184">
        <f>SUM(T245:T248)</f>
        <v>2.4E-2</v>
      </c>
      <c r="AR244" s="185" t="s">
        <v>85</v>
      </c>
      <c r="AT244" s="186" t="s">
        <v>74</v>
      </c>
      <c r="AU244" s="186" t="s">
        <v>83</v>
      </c>
      <c r="AY244" s="185" t="s">
        <v>136</v>
      </c>
      <c r="BK244" s="187">
        <f>SUM(BK245:BK248)</f>
        <v>0</v>
      </c>
    </row>
    <row r="245" spans="1:65" s="2" customFormat="1" ht="44.25" customHeight="1">
      <c r="A245" s="36"/>
      <c r="B245" s="37"/>
      <c r="C245" s="190" t="s">
        <v>352</v>
      </c>
      <c r="D245" s="190" t="s">
        <v>138</v>
      </c>
      <c r="E245" s="191" t="s">
        <v>353</v>
      </c>
      <c r="F245" s="192" t="s">
        <v>354</v>
      </c>
      <c r="G245" s="193" t="s">
        <v>171</v>
      </c>
      <c r="H245" s="194">
        <v>1</v>
      </c>
      <c r="I245" s="195"/>
      <c r="J245" s="196">
        <f>ROUND(I245*H245,2)</f>
        <v>0</v>
      </c>
      <c r="K245" s="192" t="s">
        <v>142</v>
      </c>
      <c r="L245" s="41"/>
      <c r="M245" s="197" t="s">
        <v>19</v>
      </c>
      <c r="N245" s="198" t="s">
        <v>46</v>
      </c>
      <c r="O245" s="66"/>
      <c r="P245" s="199">
        <f>O245*H245</f>
        <v>0</v>
      </c>
      <c r="Q245" s="199">
        <v>0</v>
      </c>
      <c r="R245" s="199">
        <f>Q245*H245</f>
        <v>0</v>
      </c>
      <c r="S245" s="199">
        <v>2.4E-2</v>
      </c>
      <c r="T245" s="200">
        <f>S245*H245</f>
        <v>2.4E-2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245</v>
      </c>
      <c r="AT245" s="201" t="s">
        <v>138</v>
      </c>
      <c r="AU245" s="201" t="s">
        <v>85</v>
      </c>
      <c r="AY245" s="19" t="s">
        <v>136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9" t="s">
        <v>83</v>
      </c>
      <c r="BK245" s="202">
        <f>ROUND(I245*H245,2)</f>
        <v>0</v>
      </c>
      <c r="BL245" s="19" t="s">
        <v>245</v>
      </c>
      <c r="BM245" s="201" t="s">
        <v>355</v>
      </c>
    </row>
    <row r="246" spans="1:65" s="15" customFormat="1">
      <c r="B246" s="226"/>
      <c r="C246" s="227"/>
      <c r="D246" s="205" t="s">
        <v>145</v>
      </c>
      <c r="E246" s="228" t="s">
        <v>19</v>
      </c>
      <c r="F246" s="229" t="s">
        <v>356</v>
      </c>
      <c r="G246" s="227"/>
      <c r="H246" s="228" t="s">
        <v>19</v>
      </c>
      <c r="I246" s="230"/>
      <c r="J246" s="227"/>
      <c r="K246" s="227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145</v>
      </c>
      <c r="AU246" s="235" t="s">
        <v>85</v>
      </c>
      <c r="AV246" s="15" t="s">
        <v>83</v>
      </c>
      <c r="AW246" s="15" t="s">
        <v>36</v>
      </c>
      <c r="AX246" s="15" t="s">
        <v>75</v>
      </c>
      <c r="AY246" s="235" t="s">
        <v>136</v>
      </c>
    </row>
    <row r="247" spans="1:65" s="13" customFormat="1">
      <c r="B247" s="203"/>
      <c r="C247" s="204"/>
      <c r="D247" s="205" t="s">
        <v>145</v>
      </c>
      <c r="E247" s="206" t="s">
        <v>19</v>
      </c>
      <c r="F247" s="207" t="s">
        <v>83</v>
      </c>
      <c r="G247" s="204"/>
      <c r="H247" s="208">
        <v>1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145</v>
      </c>
      <c r="AU247" s="214" t="s">
        <v>85</v>
      </c>
      <c r="AV247" s="13" t="s">
        <v>85</v>
      </c>
      <c r="AW247" s="13" t="s">
        <v>36</v>
      </c>
      <c r="AX247" s="13" t="s">
        <v>75</v>
      </c>
      <c r="AY247" s="214" t="s">
        <v>136</v>
      </c>
    </row>
    <row r="248" spans="1:65" s="14" customFormat="1">
      <c r="B248" s="215"/>
      <c r="C248" s="216"/>
      <c r="D248" s="205" t="s">
        <v>145</v>
      </c>
      <c r="E248" s="217" t="s">
        <v>19</v>
      </c>
      <c r="F248" s="218" t="s">
        <v>148</v>
      </c>
      <c r="G248" s="216"/>
      <c r="H248" s="219">
        <v>1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145</v>
      </c>
      <c r="AU248" s="225" t="s">
        <v>85</v>
      </c>
      <c r="AV248" s="14" t="s">
        <v>143</v>
      </c>
      <c r="AW248" s="14" t="s">
        <v>36</v>
      </c>
      <c r="AX248" s="14" t="s">
        <v>83</v>
      </c>
      <c r="AY248" s="225" t="s">
        <v>136</v>
      </c>
    </row>
    <row r="249" spans="1:65" s="12" customFormat="1" ht="22.9" customHeight="1">
      <c r="B249" s="174"/>
      <c r="C249" s="175"/>
      <c r="D249" s="176" t="s">
        <v>74</v>
      </c>
      <c r="E249" s="188" t="s">
        <v>357</v>
      </c>
      <c r="F249" s="188" t="s">
        <v>358</v>
      </c>
      <c r="G249" s="175"/>
      <c r="H249" s="175"/>
      <c r="I249" s="178"/>
      <c r="J249" s="189">
        <f>BK249</f>
        <v>0</v>
      </c>
      <c r="K249" s="175"/>
      <c r="L249" s="180"/>
      <c r="M249" s="181"/>
      <c r="N249" s="182"/>
      <c r="O249" s="182"/>
      <c r="P249" s="183">
        <f>SUM(P250:P252)</f>
        <v>0</v>
      </c>
      <c r="Q249" s="182"/>
      <c r="R249" s="183">
        <f>SUM(R250:R252)</f>
        <v>0</v>
      </c>
      <c r="S249" s="182"/>
      <c r="T249" s="184">
        <f>SUM(T250:T252)</f>
        <v>1.2999999999999999E-2</v>
      </c>
      <c r="AR249" s="185" t="s">
        <v>85</v>
      </c>
      <c r="AT249" s="186" t="s">
        <v>74</v>
      </c>
      <c r="AU249" s="186" t="s">
        <v>83</v>
      </c>
      <c r="AY249" s="185" t="s">
        <v>136</v>
      </c>
      <c r="BK249" s="187">
        <f>SUM(BK250:BK252)</f>
        <v>0</v>
      </c>
    </row>
    <row r="250" spans="1:65" s="2" customFormat="1" ht="21.75" customHeight="1">
      <c r="A250" s="36"/>
      <c r="B250" s="37"/>
      <c r="C250" s="190" t="s">
        <v>359</v>
      </c>
      <c r="D250" s="190" t="s">
        <v>138</v>
      </c>
      <c r="E250" s="191" t="s">
        <v>360</v>
      </c>
      <c r="F250" s="192" t="s">
        <v>361</v>
      </c>
      <c r="G250" s="193" t="s">
        <v>171</v>
      </c>
      <c r="H250" s="194">
        <v>1</v>
      </c>
      <c r="I250" s="195"/>
      <c r="J250" s="196">
        <f>ROUND(I250*H250,2)</f>
        <v>0</v>
      </c>
      <c r="K250" s="192" t="s">
        <v>142</v>
      </c>
      <c r="L250" s="41"/>
      <c r="M250" s="197" t="s">
        <v>19</v>
      </c>
      <c r="N250" s="198" t="s">
        <v>46</v>
      </c>
      <c r="O250" s="66"/>
      <c r="P250" s="199">
        <f>O250*H250</f>
        <v>0</v>
      </c>
      <c r="Q250" s="199">
        <v>0</v>
      </c>
      <c r="R250" s="199">
        <f>Q250*H250</f>
        <v>0</v>
      </c>
      <c r="S250" s="199">
        <v>1.2999999999999999E-2</v>
      </c>
      <c r="T250" s="200">
        <f>S250*H250</f>
        <v>1.2999999999999999E-2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1" t="s">
        <v>245</v>
      </c>
      <c r="AT250" s="201" t="s">
        <v>138</v>
      </c>
      <c r="AU250" s="201" t="s">
        <v>85</v>
      </c>
      <c r="AY250" s="19" t="s">
        <v>136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9" t="s">
        <v>83</v>
      </c>
      <c r="BK250" s="202">
        <f>ROUND(I250*H250,2)</f>
        <v>0</v>
      </c>
      <c r="BL250" s="19" t="s">
        <v>245</v>
      </c>
      <c r="BM250" s="201" t="s">
        <v>362</v>
      </c>
    </row>
    <row r="251" spans="1:65" s="15" customFormat="1">
      <c r="B251" s="226"/>
      <c r="C251" s="227"/>
      <c r="D251" s="205" t="s">
        <v>145</v>
      </c>
      <c r="E251" s="228" t="s">
        <v>19</v>
      </c>
      <c r="F251" s="229" t="s">
        <v>356</v>
      </c>
      <c r="G251" s="227"/>
      <c r="H251" s="228" t="s">
        <v>19</v>
      </c>
      <c r="I251" s="230"/>
      <c r="J251" s="227"/>
      <c r="K251" s="227"/>
      <c r="L251" s="231"/>
      <c r="M251" s="232"/>
      <c r="N251" s="233"/>
      <c r="O251" s="233"/>
      <c r="P251" s="233"/>
      <c r="Q251" s="233"/>
      <c r="R251" s="233"/>
      <c r="S251" s="233"/>
      <c r="T251" s="234"/>
      <c r="AT251" s="235" t="s">
        <v>145</v>
      </c>
      <c r="AU251" s="235" t="s">
        <v>85</v>
      </c>
      <c r="AV251" s="15" t="s">
        <v>83</v>
      </c>
      <c r="AW251" s="15" t="s">
        <v>36</v>
      </c>
      <c r="AX251" s="15" t="s">
        <v>75</v>
      </c>
      <c r="AY251" s="235" t="s">
        <v>136</v>
      </c>
    </row>
    <row r="252" spans="1:65" s="13" customFormat="1">
      <c r="B252" s="203"/>
      <c r="C252" s="204"/>
      <c r="D252" s="205" t="s">
        <v>145</v>
      </c>
      <c r="E252" s="206" t="s">
        <v>19</v>
      </c>
      <c r="F252" s="207" t="s">
        <v>83</v>
      </c>
      <c r="G252" s="204"/>
      <c r="H252" s="208">
        <v>1</v>
      </c>
      <c r="I252" s="209"/>
      <c r="J252" s="204"/>
      <c r="K252" s="204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145</v>
      </c>
      <c r="AU252" s="214" t="s">
        <v>85</v>
      </c>
      <c r="AV252" s="13" t="s">
        <v>85</v>
      </c>
      <c r="AW252" s="13" t="s">
        <v>36</v>
      </c>
      <c r="AX252" s="13" t="s">
        <v>83</v>
      </c>
      <c r="AY252" s="214" t="s">
        <v>136</v>
      </c>
    </row>
    <row r="253" spans="1:65" s="12" customFormat="1" ht="22.9" customHeight="1">
      <c r="B253" s="174"/>
      <c r="C253" s="175"/>
      <c r="D253" s="176" t="s">
        <v>74</v>
      </c>
      <c r="E253" s="188" t="s">
        <v>363</v>
      </c>
      <c r="F253" s="188" t="s">
        <v>364</v>
      </c>
      <c r="G253" s="175"/>
      <c r="H253" s="175"/>
      <c r="I253" s="178"/>
      <c r="J253" s="189">
        <f>BK253</f>
        <v>0</v>
      </c>
      <c r="K253" s="175"/>
      <c r="L253" s="180"/>
      <c r="M253" s="181"/>
      <c r="N253" s="182"/>
      <c r="O253" s="182"/>
      <c r="P253" s="183">
        <f>SUM(P254:P256)</f>
        <v>0</v>
      </c>
      <c r="Q253" s="182"/>
      <c r="R253" s="183">
        <f>SUM(R254:R256)</f>
        <v>0</v>
      </c>
      <c r="S253" s="182"/>
      <c r="T253" s="184">
        <f>SUM(T254:T256)</f>
        <v>2.7554221000000001</v>
      </c>
      <c r="AR253" s="185" t="s">
        <v>85</v>
      </c>
      <c r="AT253" s="186" t="s">
        <v>74</v>
      </c>
      <c r="AU253" s="186" t="s">
        <v>83</v>
      </c>
      <c r="AY253" s="185" t="s">
        <v>136</v>
      </c>
      <c r="BK253" s="187">
        <f>SUM(BK254:BK256)</f>
        <v>0</v>
      </c>
    </row>
    <row r="254" spans="1:65" s="2" customFormat="1" ht="21.75" customHeight="1">
      <c r="A254" s="36"/>
      <c r="B254" s="37"/>
      <c r="C254" s="190" t="s">
        <v>365</v>
      </c>
      <c r="D254" s="190" t="s">
        <v>138</v>
      </c>
      <c r="E254" s="191" t="s">
        <v>366</v>
      </c>
      <c r="F254" s="192" t="s">
        <v>367</v>
      </c>
      <c r="G254" s="193" t="s">
        <v>141</v>
      </c>
      <c r="H254" s="194">
        <v>33.130000000000003</v>
      </c>
      <c r="I254" s="195"/>
      <c r="J254" s="196">
        <f>ROUND(I254*H254,2)</f>
        <v>0</v>
      </c>
      <c r="K254" s="192" t="s">
        <v>142</v>
      </c>
      <c r="L254" s="41"/>
      <c r="M254" s="197" t="s">
        <v>19</v>
      </c>
      <c r="N254" s="198" t="s">
        <v>46</v>
      </c>
      <c r="O254" s="66"/>
      <c r="P254" s="199">
        <f>O254*H254</f>
        <v>0</v>
      </c>
      <c r="Q254" s="199">
        <v>0</v>
      </c>
      <c r="R254" s="199">
        <f>Q254*H254</f>
        <v>0</v>
      </c>
      <c r="S254" s="199">
        <v>8.3169999999999994E-2</v>
      </c>
      <c r="T254" s="200">
        <f>S254*H254</f>
        <v>2.7554221000000001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1" t="s">
        <v>245</v>
      </c>
      <c r="AT254" s="201" t="s">
        <v>138</v>
      </c>
      <c r="AU254" s="201" t="s">
        <v>85</v>
      </c>
      <c r="AY254" s="19" t="s">
        <v>136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9" t="s">
        <v>83</v>
      </c>
      <c r="BK254" s="202">
        <f>ROUND(I254*H254,2)</f>
        <v>0</v>
      </c>
      <c r="BL254" s="19" t="s">
        <v>245</v>
      </c>
      <c r="BM254" s="201" t="s">
        <v>368</v>
      </c>
    </row>
    <row r="255" spans="1:65" s="13" customFormat="1">
      <c r="B255" s="203"/>
      <c r="C255" s="204"/>
      <c r="D255" s="205" t="s">
        <v>145</v>
      </c>
      <c r="E255" s="206" t="s">
        <v>19</v>
      </c>
      <c r="F255" s="207" t="s">
        <v>369</v>
      </c>
      <c r="G255" s="204"/>
      <c r="H255" s="208">
        <v>33.130000000000003</v>
      </c>
      <c r="I255" s="209"/>
      <c r="J255" s="204"/>
      <c r="K255" s="204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145</v>
      </c>
      <c r="AU255" s="214" t="s">
        <v>85</v>
      </c>
      <c r="AV255" s="13" t="s">
        <v>85</v>
      </c>
      <c r="AW255" s="13" t="s">
        <v>36</v>
      </c>
      <c r="AX255" s="13" t="s">
        <v>75</v>
      </c>
      <c r="AY255" s="214" t="s">
        <v>136</v>
      </c>
    </row>
    <row r="256" spans="1:65" s="14" customFormat="1">
      <c r="B256" s="215"/>
      <c r="C256" s="216"/>
      <c r="D256" s="205" t="s">
        <v>145</v>
      </c>
      <c r="E256" s="217" t="s">
        <v>19</v>
      </c>
      <c r="F256" s="218" t="s">
        <v>148</v>
      </c>
      <c r="G256" s="216"/>
      <c r="H256" s="219">
        <v>33.130000000000003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145</v>
      </c>
      <c r="AU256" s="225" t="s">
        <v>85</v>
      </c>
      <c r="AV256" s="14" t="s">
        <v>143</v>
      </c>
      <c r="AW256" s="14" t="s">
        <v>36</v>
      </c>
      <c r="AX256" s="14" t="s">
        <v>83</v>
      </c>
      <c r="AY256" s="225" t="s">
        <v>136</v>
      </c>
    </row>
    <row r="257" spans="1:65" s="12" customFormat="1" ht="22.9" customHeight="1">
      <c r="B257" s="174"/>
      <c r="C257" s="175"/>
      <c r="D257" s="176" t="s">
        <v>74</v>
      </c>
      <c r="E257" s="188" t="s">
        <v>370</v>
      </c>
      <c r="F257" s="188" t="s">
        <v>371</v>
      </c>
      <c r="G257" s="175"/>
      <c r="H257" s="175"/>
      <c r="I257" s="178"/>
      <c r="J257" s="189">
        <f>BK257</f>
        <v>0</v>
      </c>
      <c r="K257" s="175"/>
      <c r="L257" s="180"/>
      <c r="M257" s="181"/>
      <c r="N257" s="182"/>
      <c r="O257" s="182"/>
      <c r="P257" s="183">
        <f>SUM(P258:P266)</f>
        <v>0</v>
      </c>
      <c r="Q257" s="182"/>
      <c r="R257" s="183">
        <f>SUM(R258:R266)</f>
        <v>1.33924E-2</v>
      </c>
      <c r="S257" s="182"/>
      <c r="T257" s="184">
        <f>SUM(T258:T266)</f>
        <v>0</v>
      </c>
      <c r="AR257" s="185" t="s">
        <v>85</v>
      </c>
      <c r="AT257" s="186" t="s">
        <v>74</v>
      </c>
      <c r="AU257" s="186" t="s">
        <v>83</v>
      </c>
      <c r="AY257" s="185" t="s">
        <v>136</v>
      </c>
      <c r="BK257" s="187">
        <f>SUM(BK258:BK266)</f>
        <v>0</v>
      </c>
    </row>
    <row r="258" spans="1:65" s="2" customFormat="1" ht="16.5" customHeight="1">
      <c r="A258" s="36"/>
      <c r="B258" s="37"/>
      <c r="C258" s="190" t="s">
        <v>372</v>
      </c>
      <c r="D258" s="190" t="s">
        <v>138</v>
      </c>
      <c r="E258" s="191" t="s">
        <v>373</v>
      </c>
      <c r="F258" s="192" t="s">
        <v>374</v>
      </c>
      <c r="G258" s="193" t="s">
        <v>141</v>
      </c>
      <c r="H258" s="194">
        <v>33.481000000000002</v>
      </c>
      <c r="I258" s="195"/>
      <c r="J258" s="196">
        <f>ROUND(I258*H258,2)</f>
        <v>0</v>
      </c>
      <c r="K258" s="192" t="s">
        <v>142</v>
      </c>
      <c r="L258" s="41"/>
      <c r="M258" s="197" t="s">
        <v>19</v>
      </c>
      <c r="N258" s="198" t="s">
        <v>46</v>
      </c>
      <c r="O258" s="66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1" t="s">
        <v>245</v>
      </c>
      <c r="AT258" s="201" t="s">
        <v>138</v>
      </c>
      <c r="AU258" s="201" t="s">
        <v>85</v>
      </c>
      <c r="AY258" s="19" t="s">
        <v>136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9" t="s">
        <v>83</v>
      </c>
      <c r="BK258" s="202">
        <f>ROUND(I258*H258,2)</f>
        <v>0</v>
      </c>
      <c r="BL258" s="19" t="s">
        <v>245</v>
      </c>
      <c r="BM258" s="201" t="s">
        <v>375</v>
      </c>
    </row>
    <row r="259" spans="1:65" s="13" customFormat="1">
      <c r="B259" s="203"/>
      <c r="C259" s="204"/>
      <c r="D259" s="205" t="s">
        <v>145</v>
      </c>
      <c r="E259" s="206" t="s">
        <v>19</v>
      </c>
      <c r="F259" s="207" t="s">
        <v>376</v>
      </c>
      <c r="G259" s="204"/>
      <c r="H259" s="208">
        <v>25.631</v>
      </c>
      <c r="I259" s="209"/>
      <c r="J259" s="204"/>
      <c r="K259" s="204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145</v>
      </c>
      <c r="AU259" s="214" t="s">
        <v>85</v>
      </c>
      <c r="AV259" s="13" t="s">
        <v>85</v>
      </c>
      <c r="AW259" s="13" t="s">
        <v>36</v>
      </c>
      <c r="AX259" s="13" t="s">
        <v>75</v>
      </c>
      <c r="AY259" s="214" t="s">
        <v>136</v>
      </c>
    </row>
    <row r="260" spans="1:65" s="13" customFormat="1">
      <c r="B260" s="203"/>
      <c r="C260" s="204"/>
      <c r="D260" s="205" t="s">
        <v>145</v>
      </c>
      <c r="E260" s="206" t="s">
        <v>19</v>
      </c>
      <c r="F260" s="207" t="s">
        <v>261</v>
      </c>
      <c r="G260" s="204"/>
      <c r="H260" s="208">
        <v>7.85</v>
      </c>
      <c r="I260" s="209"/>
      <c r="J260" s="204"/>
      <c r="K260" s="204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145</v>
      </c>
      <c r="AU260" s="214" t="s">
        <v>85</v>
      </c>
      <c r="AV260" s="13" t="s">
        <v>85</v>
      </c>
      <c r="AW260" s="13" t="s">
        <v>36</v>
      </c>
      <c r="AX260" s="13" t="s">
        <v>75</v>
      </c>
      <c r="AY260" s="214" t="s">
        <v>136</v>
      </c>
    </row>
    <row r="261" spans="1:65" s="14" customFormat="1">
      <c r="B261" s="215"/>
      <c r="C261" s="216"/>
      <c r="D261" s="205" t="s">
        <v>145</v>
      </c>
      <c r="E261" s="217" t="s">
        <v>19</v>
      </c>
      <c r="F261" s="218" t="s">
        <v>148</v>
      </c>
      <c r="G261" s="216"/>
      <c r="H261" s="219">
        <v>33.481000000000002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145</v>
      </c>
      <c r="AU261" s="225" t="s">
        <v>85</v>
      </c>
      <c r="AV261" s="14" t="s">
        <v>143</v>
      </c>
      <c r="AW261" s="14" t="s">
        <v>36</v>
      </c>
      <c r="AX261" s="14" t="s">
        <v>83</v>
      </c>
      <c r="AY261" s="225" t="s">
        <v>136</v>
      </c>
    </row>
    <row r="262" spans="1:65" s="2" customFormat="1" ht="21.75" customHeight="1">
      <c r="A262" s="36"/>
      <c r="B262" s="37"/>
      <c r="C262" s="190" t="s">
        <v>377</v>
      </c>
      <c r="D262" s="190" t="s">
        <v>138</v>
      </c>
      <c r="E262" s="191" t="s">
        <v>378</v>
      </c>
      <c r="F262" s="192" t="s">
        <v>379</v>
      </c>
      <c r="G262" s="193" t="s">
        <v>141</v>
      </c>
      <c r="H262" s="194">
        <v>33.481000000000002</v>
      </c>
      <c r="I262" s="195"/>
      <c r="J262" s="196">
        <f>ROUND(I262*H262,2)</f>
        <v>0</v>
      </c>
      <c r="K262" s="192" t="s">
        <v>142</v>
      </c>
      <c r="L262" s="41"/>
      <c r="M262" s="197" t="s">
        <v>19</v>
      </c>
      <c r="N262" s="198" t="s">
        <v>46</v>
      </c>
      <c r="O262" s="66"/>
      <c r="P262" s="199">
        <f>O262*H262</f>
        <v>0</v>
      </c>
      <c r="Q262" s="199">
        <v>4.0000000000000002E-4</v>
      </c>
      <c r="R262" s="199">
        <f>Q262*H262</f>
        <v>1.33924E-2</v>
      </c>
      <c r="S262" s="199">
        <v>0</v>
      </c>
      <c r="T262" s="20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1" t="s">
        <v>245</v>
      </c>
      <c r="AT262" s="201" t="s">
        <v>138</v>
      </c>
      <c r="AU262" s="201" t="s">
        <v>85</v>
      </c>
      <c r="AY262" s="19" t="s">
        <v>136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9" t="s">
        <v>83</v>
      </c>
      <c r="BK262" s="202">
        <f>ROUND(I262*H262,2)</f>
        <v>0</v>
      </c>
      <c r="BL262" s="19" t="s">
        <v>245</v>
      </c>
      <c r="BM262" s="201" t="s">
        <v>380</v>
      </c>
    </row>
    <row r="263" spans="1:65" s="13" customFormat="1">
      <c r="B263" s="203"/>
      <c r="C263" s="204"/>
      <c r="D263" s="205" t="s">
        <v>145</v>
      </c>
      <c r="E263" s="206" t="s">
        <v>19</v>
      </c>
      <c r="F263" s="207" t="s">
        <v>376</v>
      </c>
      <c r="G263" s="204"/>
      <c r="H263" s="208">
        <v>25.631</v>
      </c>
      <c r="I263" s="209"/>
      <c r="J263" s="204"/>
      <c r="K263" s="204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145</v>
      </c>
      <c r="AU263" s="214" t="s">
        <v>85</v>
      </c>
      <c r="AV263" s="13" t="s">
        <v>85</v>
      </c>
      <c r="AW263" s="13" t="s">
        <v>36</v>
      </c>
      <c r="AX263" s="13" t="s">
        <v>75</v>
      </c>
      <c r="AY263" s="214" t="s">
        <v>136</v>
      </c>
    </row>
    <row r="264" spans="1:65" s="13" customFormat="1">
      <c r="B264" s="203"/>
      <c r="C264" s="204"/>
      <c r="D264" s="205" t="s">
        <v>145</v>
      </c>
      <c r="E264" s="206" t="s">
        <v>19</v>
      </c>
      <c r="F264" s="207" t="s">
        <v>261</v>
      </c>
      <c r="G264" s="204"/>
      <c r="H264" s="208">
        <v>7.85</v>
      </c>
      <c r="I264" s="209"/>
      <c r="J264" s="204"/>
      <c r="K264" s="204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145</v>
      </c>
      <c r="AU264" s="214" t="s">
        <v>85</v>
      </c>
      <c r="AV264" s="13" t="s">
        <v>85</v>
      </c>
      <c r="AW264" s="13" t="s">
        <v>36</v>
      </c>
      <c r="AX264" s="13" t="s">
        <v>75</v>
      </c>
      <c r="AY264" s="214" t="s">
        <v>136</v>
      </c>
    </row>
    <row r="265" spans="1:65" s="14" customFormat="1">
      <c r="B265" s="215"/>
      <c r="C265" s="216"/>
      <c r="D265" s="205" t="s">
        <v>145</v>
      </c>
      <c r="E265" s="217" t="s">
        <v>19</v>
      </c>
      <c r="F265" s="218" t="s">
        <v>148</v>
      </c>
      <c r="G265" s="216"/>
      <c r="H265" s="219">
        <v>33.481000000000002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145</v>
      </c>
      <c r="AU265" s="225" t="s">
        <v>85</v>
      </c>
      <c r="AV265" s="14" t="s">
        <v>143</v>
      </c>
      <c r="AW265" s="14" t="s">
        <v>36</v>
      </c>
      <c r="AX265" s="14" t="s">
        <v>83</v>
      </c>
      <c r="AY265" s="225" t="s">
        <v>136</v>
      </c>
    </row>
    <row r="266" spans="1:65" s="2" customFormat="1" ht="33" customHeight="1">
      <c r="A266" s="36"/>
      <c r="B266" s="37"/>
      <c r="C266" s="190" t="s">
        <v>381</v>
      </c>
      <c r="D266" s="190" t="s">
        <v>138</v>
      </c>
      <c r="E266" s="191" t="s">
        <v>382</v>
      </c>
      <c r="F266" s="192" t="s">
        <v>383</v>
      </c>
      <c r="G266" s="193" t="s">
        <v>164</v>
      </c>
      <c r="H266" s="194">
        <v>1.2999999999999999E-2</v>
      </c>
      <c r="I266" s="195"/>
      <c r="J266" s="196">
        <f>ROUND(I266*H266,2)</f>
        <v>0</v>
      </c>
      <c r="K266" s="192" t="s">
        <v>142</v>
      </c>
      <c r="L266" s="41"/>
      <c r="M266" s="197" t="s">
        <v>19</v>
      </c>
      <c r="N266" s="198" t="s">
        <v>46</v>
      </c>
      <c r="O266" s="66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1" t="s">
        <v>245</v>
      </c>
      <c r="AT266" s="201" t="s">
        <v>138</v>
      </c>
      <c r="AU266" s="201" t="s">
        <v>85</v>
      </c>
      <c r="AY266" s="19" t="s">
        <v>136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9" t="s">
        <v>83</v>
      </c>
      <c r="BK266" s="202">
        <f>ROUND(I266*H266,2)</f>
        <v>0</v>
      </c>
      <c r="BL266" s="19" t="s">
        <v>245</v>
      </c>
      <c r="BM266" s="201" t="s">
        <v>384</v>
      </c>
    </row>
    <row r="267" spans="1:65" s="12" customFormat="1" ht="22.9" customHeight="1">
      <c r="B267" s="174"/>
      <c r="C267" s="175"/>
      <c r="D267" s="176" t="s">
        <v>74</v>
      </c>
      <c r="E267" s="188" t="s">
        <v>385</v>
      </c>
      <c r="F267" s="188" t="s">
        <v>386</v>
      </c>
      <c r="G267" s="175"/>
      <c r="H267" s="175"/>
      <c r="I267" s="178"/>
      <c r="J267" s="189">
        <f>BK267</f>
        <v>0</v>
      </c>
      <c r="K267" s="175"/>
      <c r="L267" s="180"/>
      <c r="M267" s="181"/>
      <c r="N267" s="182"/>
      <c r="O267" s="182"/>
      <c r="P267" s="183">
        <f>SUM(P268:P270)</f>
        <v>0</v>
      </c>
      <c r="Q267" s="182"/>
      <c r="R267" s="183">
        <f>SUM(R268:R270)</f>
        <v>0</v>
      </c>
      <c r="S267" s="182"/>
      <c r="T267" s="184">
        <f>SUM(T268:T270)</f>
        <v>7.2637690000000008</v>
      </c>
      <c r="AR267" s="185" t="s">
        <v>85</v>
      </c>
      <c r="AT267" s="186" t="s">
        <v>74</v>
      </c>
      <c r="AU267" s="186" t="s">
        <v>83</v>
      </c>
      <c r="AY267" s="185" t="s">
        <v>136</v>
      </c>
      <c r="BK267" s="187">
        <f>SUM(BK268:BK270)</f>
        <v>0</v>
      </c>
    </row>
    <row r="268" spans="1:65" s="2" customFormat="1" ht="21.75" customHeight="1">
      <c r="A268" s="36"/>
      <c r="B268" s="37"/>
      <c r="C268" s="190" t="s">
        <v>387</v>
      </c>
      <c r="D268" s="190" t="s">
        <v>138</v>
      </c>
      <c r="E268" s="191" t="s">
        <v>388</v>
      </c>
      <c r="F268" s="192" t="s">
        <v>389</v>
      </c>
      <c r="G268" s="193" t="s">
        <v>141</v>
      </c>
      <c r="H268" s="194">
        <v>89.126000000000005</v>
      </c>
      <c r="I268" s="195"/>
      <c r="J268" s="196">
        <f>ROUND(I268*H268,2)</f>
        <v>0</v>
      </c>
      <c r="K268" s="192" t="s">
        <v>142</v>
      </c>
      <c r="L268" s="41"/>
      <c r="M268" s="197" t="s">
        <v>19</v>
      </c>
      <c r="N268" s="198" t="s">
        <v>46</v>
      </c>
      <c r="O268" s="66"/>
      <c r="P268" s="199">
        <f>O268*H268</f>
        <v>0</v>
      </c>
      <c r="Q268" s="199">
        <v>0</v>
      </c>
      <c r="R268" s="199">
        <f>Q268*H268</f>
        <v>0</v>
      </c>
      <c r="S268" s="199">
        <v>8.1500000000000003E-2</v>
      </c>
      <c r="T268" s="200">
        <f>S268*H268</f>
        <v>7.2637690000000008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1" t="s">
        <v>245</v>
      </c>
      <c r="AT268" s="201" t="s">
        <v>138</v>
      </c>
      <c r="AU268" s="201" t="s">
        <v>85</v>
      </c>
      <c r="AY268" s="19" t="s">
        <v>136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9" t="s">
        <v>83</v>
      </c>
      <c r="BK268" s="202">
        <f>ROUND(I268*H268,2)</f>
        <v>0</v>
      </c>
      <c r="BL268" s="19" t="s">
        <v>245</v>
      </c>
      <c r="BM268" s="201" t="s">
        <v>390</v>
      </c>
    </row>
    <row r="269" spans="1:65" s="13" customFormat="1">
      <c r="B269" s="203"/>
      <c r="C269" s="204"/>
      <c r="D269" s="205" t="s">
        <v>145</v>
      </c>
      <c r="E269" s="206" t="s">
        <v>19</v>
      </c>
      <c r="F269" s="207" t="s">
        <v>95</v>
      </c>
      <c r="G269" s="204"/>
      <c r="H269" s="208">
        <v>89.126000000000005</v>
      </c>
      <c r="I269" s="209"/>
      <c r="J269" s="204"/>
      <c r="K269" s="204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145</v>
      </c>
      <c r="AU269" s="214" t="s">
        <v>85</v>
      </c>
      <c r="AV269" s="13" t="s">
        <v>85</v>
      </c>
      <c r="AW269" s="13" t="s">
        <v>36</v>
      </c>
      <c r="AX269" s="13" t="s">
        <v>75</v>
      </c>
      <c r="AY269" s="214" t="s">
        <v>136</v>
      </c>
    </row>
    <row r="270" spans="1:65" s="14" customFormat="1">
      <c r="B270" s="215"/>
      <c r="C270" s="216"/>
      <c r="D270" s="205" t="s">
        <v>145</v>
      </c>
      <c r="E270" s="217" t="s">
        <v>19</v>
      </c>
      <c r="F270" s="218" t="s">
        <v>148</v>
      </c>
      <c r="G270" s="216"/>
      <c r="H270" s="219">
        <v>89.126000000000005</v>
      </c>
      <c r="I270" s="220"/>
      <c r="J270" s="216"/>
      <c r="K270" s="216"/>
      <c r="L270" s="221"/>
      <c r="M270" s="257"/>
      <c r="N270" s="258"/>
      <c r="O270" s="258"/>
      <c r="P270" s="258"/>
      <c r="Q270" s="258"/>
      <c r="R270" s="258"/>
      <c r="S270" s="258"/>
      <c r="T270" s="259"/>
      <c r="AT270" s="225" t="s">
        <v>145</v>
      </c>
      <c r="AU270" s="225" t="s">
        <v>85</v>
      </c>
      <c r="AV270" s="14" t="s">
        <v>143</v>
      </c>
      <c r="AW270" s="14" t="s">
        <v>36</v>
      </c>
      <c r="AX270" s="14" t="s">
        <v>83</v>
      </c>
      <c r="AY270" s="225" t="s">
        <v>136</v>
      </c>
    </row>
    <row r="271" spans="1:65" s="2" customFormat="1" ht="6.95" customHeight="1">
      <c r="A271" s="36"/>
      <c r="B271" s="49"/>
      <c r="C271" s="50"/>
      <c r="D271" s="50"/>
      <c r="E271" s="50"/>
      <c r="F271" s="50"/>
      <c r="G271" s="50"/>
      <c r="H271" s="50"/>
      <c r="I271" s="139"/>
      <c r="J271" s="50"/>
      <c r="K271" s="50"/>
      <c r="L271" s="41"/>
      <c r="M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</row>
  </sheetData>
  <sheetProtection algorithmName="SHA-512" hashValue="AGgCqlJuVVmWbpq0g4qbKtUL8VRScmjC8EVQUBv1kGRZQlYYcrISIwxYJxfnINRgLU+ttZVKDKDMJRZXf5H8OA==" saltValue="lnlKDgHuV1n5kdt8VEvEeGg1VY5qD1gcUZOCQ0MlC25gA4uhkZM2jr7w7agHFRHx42iAVXYCUwP5U4HReDsJvg==" spinCount="100000" sheet="1" objects="1" scenarios="1" formatColumns="0" formatRows="0" autoFilter="0"/>
  <autoFilter ref="C91:K270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3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9" t="s">
        <v>88</v>
      </c>
      <c r="AZ2" s="104" t="s">
        <v>95</v>
      </c>
      <c r="BA2" s="104" t="s">
        <v>96</v>
      </c>
      <c r="BB2" s="104" t="s">
        <v>97</v>
      </c>
      <c r="BC2" s="104" t="s">
        <v>98</v>
      </c>
      <c r="BD2" s="104" t="s">
        <v>85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85</v>
      </c>
    </row>
    <row r="4" spans="1:56" s="1" customFormat="1" ht="24.95" customHeight="1">
      <c r="B4" s="22"/>
      <c r="D4" s="108" t="s">
        <v>100</v>
      </c>
      <c r="I4" s="103"/>
      <c r="L4" s="22"/>
      <c r="M4" s="109" t="s">
        <v>10</v>
      </c>
      <c r="AT4" s="19" t="s">
        <v>4</v>
      </c>
    </row>
    <row r="5" spans="1:56" s="1" customFormat="1" ht="6.95" customHeight="1">
      <c r="B5" s="22"/>
      <c r="I5" s="103"/>
      <c r="L5" s="22"/>
    </row>
    <row r="6" spans="1:56" s="1" customFormat="1" ht="12" customHeight="1">
      <c r="B6" s="22"/>
      <c r="D6" s="110" t="s">
        <v>16</v>
      </c>
      <c r="I6" s="103"/>
      <c r="L6" s="22"/>
    </row>
    <row r="7" spans="1:56" s="1" customFormat="1" ht="16.5" customHeight="1">
      <c r="B7" s="22"/>
      <c r="E7" s="400" t="str">
        <f>'Rekapitulace stavby'!K6</f>
        <v>SPRCHY - MUŽI</v>
      </c>
      <c r="F7" s="401"/>
      <c r="G7" s="401"/>
      <c r="H7" s="401"/>
      <c r="I7" s="103"/>
      <c r="L7" s="22"/>
    </row>
    <row r="8" spans="1:56" s="2" customFormat="1" ht="12" customHeight="1">
      <c r="A8" s="36"/>
      <c r="B8" s="41"/>
      <c r="C8" s="36"/>
      <c r="D8" s="110" t="s">
        <v>101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402" t="s">
        <v>391</v>
      </c>
      <c r="F9" s="403"/>
      <c r="G9" s="403"/>
      <c r="H9" s="40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10" t="s">
        <v>21</v>
      </c>
      <c r="E12" s="36"/>
      <c r="F12" s="113" t="s">
        <v>103</v>
      </c>
      <c r="G12" s="36"/>
      <c r="H12" s="36"/>
      <c r="I12" s="114" t="s">
        <v>23</v>
      </c>
      <c r="J12" s="115" t="str">
        <f>'Rekapitulace stavby'!AN8</f>
        <v>19. 4. 2020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tr">
        <f>IF('Rekapitulace stavby'!AN10="","",'Rekapitulace stavby'!AN10)</f>
        <v>00298212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tr">
        <f>IF('Rekapitulace stavby'!E11="","",'Rekapitulace stavby'!E11)</f>
        <v xml:space="preserve">Město Nový Jičín </v>
      </c>
      <c r="F15" s="36"/>
      <c r="G15" s="36"/>
      <c r="H15" s="36"/>
      <c r="I15" s="114" t="s">
        <v>29</v>
      </c>
      <c r="J15" s="113" t="str">
        <f>IF('Rekapitulace stavby'!AN11="","",'Rekapitulace stavby'!AN11)</f>
        <v/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4" t="str">
        <f>'Rekapitulace stavby'!E14</f>
        <v>Vyplň údaj</v>
      </c>
      <c r="F18" s="405"/>
      <c r="G18" s="405"/>
      <c r="H18" s="405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tr">
        <f>IF('Rekapitulace stavby'!AN16="","",'Rekapitulace stavby'!AN16)</f>
        <v>27852067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tr">
        <f>IF('Rekapitulace stavby'!E17="","",'Rekapitulace stavby'!E17)</f>
        <v>GaP inženýring s.r.o.</v>
      </c>
      <c r="F21" s="36"/>
      <c r="G21" s="36"/>
      <c r="H21" s="36"/>
      <c r="I21" s="114" t="s">
        <v>29</v>
      </c>
      <c r="J21" s="113" t="str">
        <f>IF('Rekapitulace stavby'!AN17="","",'Rekapitulace stavby'!AN17)</f>
        <v>CZ27852067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37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>PETŘKOVSKÝ R.</v>
      </c>
      <c r="F24" s="36"/>
      <c r="G24" s="36"/>
      <c r="H24" s="36"/>
      <c r="I24" s="114" t="s">
        <v>29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39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406" t="s">
        <v>19</v>
      </c>
      <c r="F27" s="406"/>
      <c r="G27" s="406"/>
      <c r="H27" s="40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41</v>
      </c>
      <c r="E30" s="36"/>
      <c r="F30" s="36"/>
      <c r="G30" s="36"/>
      <c r="H30" s="36"/>
      <c r="I30" s="111"/>
      <c r="J30" s="123">
        <f>ROUND(J85,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43</v>
      </c>
      <c r="G32" s="36"/>
      <c r="H32" s="36"/>
      <c r="I32" s="125" t="s">
        <v>42</v>
      </c>
      <c r="J32" s="124" t="s">
        <v>44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45</v>
      </c>
      <c r="E33" s="110" t="s">
        <v>46</v>
      </c>
      <c r="F33" s="127">
        <f>ROUND((SUM(BE85:BE248)),  2)</f>
        <v>0</v>
      </c>
      <c r="G33" s="36"/>
      <c r="H33" s="36"/>
      <c r="I33" s="128">
        <v>0.21</v>
      </c>
      <c r="J33" s="127">
        <f>ROUND(((SUM(BE85:BE248))*I33),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47</v>
      </c>
      <c r="F34" s="127">
        <f>ROUND((SUM(BF85:BF248)),  2)</f>
        <v>0</v>
      </c>
      <c r="G34" s="36"/>
      <c r="H34" s="36"/>
      <c r="I34" s="128">
        <v>0.15</v>
      </c>
      <c r="J34" s="127">
        <f>ROUND(((SUM(BF85:BF248))*I34),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48</v>
      </c>
      <c r="F35" s="127">
        <f>ROUND((SUM(BG85:BG248)),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49</v>
      </c>
      <c r="F36" s="127">
        <f>ROUND((SUM(BH85:BH248)),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50</v>
      </c>
      <c r="F37" s="127">
        <f>ROUND((SUM(BI85:BI248)),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SPRCHY - MUŽI</v>
      </c>
      <c r="F48" s="399"/>
      <c r="G48" s="399"/>
      <c r="H48" s="399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6" t="str">
        <f>E9</f>
        <v xml:space="preserve">20-19- M2 - OBKLADY , DLAŽBA </v>
      </c>
      <c r="F50" s="397"/>
      <c r="G50" s="397"/>
      <c r="H50" s="397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4" t="s">
        <v>23</v>
      </c>
      <c r="J52" s="61" t="str">
        <f>IF(J12="","",J12)</f>
        <v>19. 4. 2020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 xml:space="preserve">Město Nový Jičín </v>
      </c>
      <c r="G54" s="38"/>
      <c r="H54" s="38"/>
      <c r="I54" s="114" t="s">
        <v>32</v>
      </c>
      <c r="J54" s="34" t="str">
        <f>E21</f>
        <v>GaP inženýring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37</v>
      </c>
      <c r="J55" s="34" t="str">
        <f>E24</f>
        <v>PETŘKOVSKÝ R.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105</v>
      </c>
      <c r="D57" s="144"/>
      <c r="E57" s="144"/>
      <c r="F57" s="144"/>
      <c r="G57" s="144"/>
      <c r="H57" s="144"/>
      <c r="I57" s="145"/>
      <c r="J57" s="146" t="s">
        <v>106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73</v>
      </c>
      <c r="D59" s="38"/>
      <c r="E59" s="38"/>
      <c r="F59" s="38"/>
      <c r="G59" s="38"/>
      <c r="H59" s="38"/>
      <c r="I59" s="111"/>
      <c r="J59" s="79">
        <f>J85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8"/>
      <c r="C60" s="149"/>
      <c r="D60" s="150" t="s">
        <v>114</v>
      </c>
      <c r="E60" s="151"/>
      <c r="F60" s="151"/>
      <c r="G60" s="151"/>
      <c r="H60" s="151"/>
      <c r="I60" s="152"/>
      <c r="J60" s="153">
        <f>J86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392</v>
      </c>
      <c r="E61" s="158"/>
      <c r="F61" s="158"/>
      <c r="G61" s="158"/>
      <c r="H61" s="158"/>
      <c r="I61" s="159"/>
      <c r="J61" s="160">
        <f>J87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118</v>
      </c>
      <c r="E62" s="158"/>
      <c r="F62" s="158"/>
      <c r="G62" s="158"/>
      <c r="H62" s="158"/>
      <c r="I62" s="159"/>
      <c r="J62" s="160">
        <f>J91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120</v>
      </c>
      <c r="E63" s="158"/>
      <c r="F63" s="158"/>
      <c r="G63" s="158"/>
      <c r="H63" s="158"/>
      <c r="I63" s="159"/>
      <c r="J63" s="160">
        <f>J124</f>
        <v>0</v>
      </c>
      <c r="K63" s="156"/>
      <c r="L63" s="161"/>
    </row>
    <row r="64" spans="1:47" s="10" customFormat="1" ht="19.899999999999999" customHeight="1">
      <c r="B64" s="155"/>
      <c r="C64" s="156"/>
      <c r="D64" s="157" t="s">
        <v>393</v>
      </c>
      <c r="E64" s="158"/>
      <c r="F64" s="158"/>
      <c r="G64" s="158"/>
      <c r="H64" s="158"/>
      <c r="I64" s="159"/>
      <c r="J64" s="160">
        <f>J233</f>
        <v>0</v>
      </c>
      <c r="K64" s="156"/>
      <c r="L64" s="161"/>
    </row>
    <row r="65" spans="1:31" s="9" customFormat="1" ht="24.95" customHeight="1">
      <c r="B65" s="148"/>
      <c r="C65" s="149"/>
      <c r="D65" s="150" t="s">
        <v>394</v>
      </c>
      <c r="E65" s="151"/>
      <c r="F65" s="151"/>
      <c r="G65" s="151"/>
      <c r="H65" s="151"/>
      <c r="I65" s="152"/>
      <c r="J65" s="153">
        <f>J242</f>
        <v>0</v>
      </c>
      <c r="K65" s="149"/>
      <c r="L65" s="154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111"/>
      <c r="J66" s="38"/>
      <c r="K66" s="38"/>
      <c r="L66" s="11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139"/>
      <c r="J67" s="50"/>
      <c r="K67" s="50"/>
      <c r="L67" s="11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142"/>
      <c r="J71" s="52"/>
      <c r="K71" s="52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121</v>
      </c>
      <c r="D72" s="38"/>
      <c r="E72" s="38"/>
      <c r="F72" s="38"/>
      <c r="G72" s="38"/>
      <c r="H72" s="38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8" t="str">
        <f>E7</f>
        <v>SPRCHY - MUŽI</v>
      </c>
      <c r="F75" s="399"/>
      <c r="G75" s="399"/>
      <c r="H75" s="399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101</v>
      </c>
      <c r="D76" s="38"/>
      <c r="E76" s="38"/>
      <c r="F76" s="38"/>
      <c r="G76" s="38"/>
      <c r="H76" s="38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86" t="str">
        <f>E9</f>
        <v xml:space="preserve">20-19- M2 - OBKLADY , DLAŽBA </v>
      </c>
      <c r="F77" s="397"/>
      <c r="G77" s="397"/>
      <c r="H77" s="397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 xml:space="preserve"> </v>
      </c>
      <c r="G79" s="38"/>
      <c r="H79" s="38"/>
      <c r="I79" s="114" t="s">
        <v>23</v>
      </c>
      <c r="J79" s="61" t="str">
        <f>IF(J12="","",J12)</f>
        <v>19. 4. 2020</v>
      </c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25.7" customHeight="1">
      <c r="A81" s="36"/>
      <c r="B81" s="37"/>
      <c r="C81" s="31" t="s">
        <v>25</v>
      </c>
      <c r="D81" s="38"/>
      <c r="E81" s="38"/>
      <c r="F81" s="29" t="str">
        <f>E15</f>
        <v xml:space="preserve">Město Nový Jičín </v>
      </c>
      <c r="G81" s="38"/>
      <c r="H81" s="38"/>
      <c r="I81" s="114" t="s">
        <v>32</v>
      </c>
      <c r="J81" s="34" t="str">
        <f>E21</f>
        <v>GaP inženýring s.r.o.</v>
      </c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30</v>
      </c>
      <c r="D82" s="38"/>
      <c r="E82" s="38"/>
      <c r="F82" s="29" t="str">
        <f>IF(E18="","",E18)</f>
        <v>Vyplň údaj</v>
      </c>
      <c r="G82" s="38"/>
      <c r="H82" s="38"/>
      <c r="I82" s="114" t="s">
        <v>37</v>
      </c>
      <c r="J82" s="34" t="str">
        <f>E24</f>
        <v>PETŘKOVSKÝ R.</v>
      </c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111"/>
      <c r="J83" s="38"/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62"/>
      <c r="B84" s="163"/>
      <c r="C84" s="164" t="s">
        <v>122</v>
      </c>
      <c r="D84" s="165" t="s">
        <v>60</v>
      </c>
      <c r="E84" s="165" t="s">
        <v>56</v>
      </c>
      <c r="F84" s="165" t="s">
        <v>57</v>
      </c>
      <c r="G84" s="165" t="s">
        <v>123</v>
      </c>
      <c r="H84" s="165" t="s">
        <v>124</v>
      </c>
      <c r="I84" s="166" t="s">
        <v>125</v>
      </c>
      <c r="J84" s="165" t="s">
        <v>106</v>
      </c>
      <c r="K84" s="167" t="s">
        <v>126</v>
      </c>
      <c r="L84" s="168"/>
      <c r="M84" s="70" t="s">
        <v>19</v>
      </c>
      <c r="N84" s="71" t="s">
        <v>45</v>
      </c>
      <c r="O84" s="71" t="s">
        <v>127</v>
      </c>
      <c r="P84" s="71" t="s">
        <v>128</v>
      </c>
      <c r="Q84" s="71" t="s">
        <v>129</v>
      </c>
      <c r="R84" s="71" t="s">
        <v>130</v>
      </c>
      <c r="S84" s="71" t="s">
        <v>131</v>
      </c>
      <c r="T84" s="72" t="s">
        <v>132</v>
      </c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65" s="2" customFormat="1" ht="22.9" customHeight="1">
      <c r="A85" s="36"/>
      <c r="B85" s="37"/>
      <c r="C85" s="77" t="s">
        <v>133</v>
      </c>
      <c r="D85" s="38"/>
      <c r="E85" s="38"/>
      <c r="F85" s="38"/>
      <c r="G85" s="38"/>
      <c r="H85" s="38"/>
      <c r="I85" s="111"/>
      <c r="J85" s="169">
        <f>BK85</f>
        <v>0</v>
      </c>
      <c r="K85" s="38"/>
      <c r="L85" s="41"/>
      <c r="M85" s="73"/>
      <c r="N85" s="170"/>
      <c r="O85" s="74"/>
      <c r="P85" s="171">
        <f>P86+P242</f>
        <v>0</v>
      </c>
      <c r="Q85" s="74"/>
      <c r="R85" s="171">
        <f>R86+R242</f>
        <v>3.6231828199999994</v>
      </c>
      <c r="S85" s="74"/>
      <c r="T85" s="172">
        <f>T86+T242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74</v>
      </c>
      <c r="AU85" s="19" t="s">
        <v>107</v>
      </c>
      <c r="BK85" s="173">
        <f>BK86+BK242</f>
        <v>0</v>
      </c>
    </row>
    <row r="86" spans="1:65" s="12" customFormat="1" ht="25.9" customHeight="1">
      <c r="B86" s="174"/>
      <c r="C86" s="175"/>
      <c r="D86" s="176" t="s">
        <v>74</v>
      </c>
      <c r="E86" s="177" t="s">
        <v>325</v>
      </c>
      <c r="F86" s="177" t="s">
        <v>326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P87+P91+P124+P233</f>
        <v>0</v>
      </c>
      <c r="Q86" s="182"/>
      <c r="R86" s="183">
        <f>R87+R91+R124+R233</f>
        <v>3.6231828199999994</v>
      </c>
      <c r="S86" s="182"/>
      <c r="T86" s="184">
        <f>T87+T91+T124+T233</f>
        <v>0</v>
      </c>
      <c r="AR86" s="185" t="s">
        <v>85</v>
      </c>
      <c r="AT86" s="186" t="s">
        <v>74</v>
      </c>
      <c r="AU86" s="186" t="s">
        <v>75</v>
      </c>
      <c r="AY86" s="185" t="s">
        <v>136</v>
      </c>
      <c r="BK86" s="187">
        <f>BK87+BK91+BK124+BK233</f>
        <v>0</v>
      </c>
    </row>
    <row r="87" spans="1:65" s="12" customFormat="1" ht="22.9" customHeight="1">
      <c r="B87" s="174"/>
      <c r="C87" s="175"/>
      <c r="D87" s="176" t="s">
        <v>74</v>
      </c>
      <c r="E87" s="188" t="s">
        <v>395</v>
      </c>
      <c r="F87" s="188" t="s">
        <v>396</v>
      </c>
      <c r="G87" s="175"/>
      <c r="H87" s="175"/>
      <c r="I87" s="178"/>
      <c r="J87" s="189">
        <f>BK87</f>
        <v>0</v>
      </c>
      <c r="K87" s="175"/>
      <c r="L87" s="180"/>
      <c r="M87" s="181"/>
      <c r="N87" s="182"/>
      <c r="O87" s="182"/>
      <c r="P87" s="183">
        <f>SUM(P88:P90)</f>
        <v>0</v>
      </c>
      <c r="Q87" s="182"/>
      <c r="R87" s="183">
        <f>SUM(R88:R90)</f>
        <v>0.27295200000000003</v>
      </c>
      <c r="S87" s="182"/>
      <c r="T87" s="184">
        <f>SUM(T88:T90)</f>
        <v>0</v>
      </c>
      <c r="AR87" s="185" t="s">
        <v>85</v>
      </c>
      <c r="AT87" s="186" t="s">
        <v>74</v>
      </c>
      <c r="AU87" s="186" t="s">
        <v>83</v>
      </c>
      <c r="AY87" s="185" t="s">
        <v>136</v>
      </c>
      <c r="BK87" s="187">
        <f>SUM(BK88:BK90)</f>
        <v>0</v>
      </c>
    </row>
    <row r="88" spans="1:65" s="2" customFormat="1" ht="33" customHeight="1">
      <c r="A88" s="36"/>
      <c r="B88" s="37"/>
      <c r="C88" s="190" t="s">
        <v>83</v>
      </c>
      <c r="D88" s="190" t="s">
        <v>138</v>
      </c>
      <c r="E88" s="191" t="s">
        <v>397</v>
      </c>
      <c r="F88" s="192" t="s">
        <v>398</v>
      </c>
      <c r="G88" s="193" t="s">
        <v>141</v>
      </c>
      <c r="H88" s="194">
        <v>2.72</v>
      </c>
      <c r="I88" s="195"/>
      <c r="J88" s="196">
        <f>ROUND(I88*H88,2)</f>
        <v>0</v>
      </c>
      <c r="K88" s="192" t="s">
        <v>142</v>
      </c>
      <c r="L88" s="41"/>
      <c r="M88" s="197" t="s">
        <v>19</v>
      </c>
      <c r="N88" s="198" t="s">
        <v>46</v>
      </c>
      <c r="O88" s="66"/>
      <c r="P88" s="199">
        <f>O88*H88</f>
        <v>0</v>
      </c>
      <c r="Q88" s="199">
        <v>0.10034999999999999</v>
      </c>
      <c r="R88" s="199">
        <f>Q88*H88</f>
        <v>0.27295200000000003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245</v>
      </c>
      <c r="AT88" s="201" t="s">
        <v>138</v>
      </c>
      <c r="AU88" s="201" t="s">
        <v>85</v>
      </c>
      <c r="AY88" s="19" t="s">
        <v>136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9" t="s">
        <v>83</v>
      </c>
      <c r="BK88" s="202">
        <f>ROUND(I88*H88,2)</f>
        <v>0</v>
      </c>
      <c r="BL88" s="19" t="s">
        <v>245</v>
      </c>
      <c r="BM88" s="201" t="s">
        <v>399</v>
      </c>
    </row>
    <row r="89" spans="1:65" s="13" customFormat="1">
      <c r="B89" s="203"/>
      <c r="C89" s="204"/>
      <c r="D89" s="205" t="s">
        <v>145</v>
      </c>
      <c r="E89" s="206" t="s">
        <v>19</v>
      </c>
      <c r="F89" s="207" t="s">
        <v>400</v>
      </c>
      <c r="G89" s="204"/>
      <c r="H89" s="208">
        <v>2.72</v>
      </c>
      <c r="I89" s="209"/>
      <c r="J89" s="204"/>
      <c r="K89" s="204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145</v>
      </c>
      <c r="AU89" s="214" t="s">
        <v>85</v>
      </c>
      <c r="AV89" s="13" t="s">
        <v>85</v>
      </c>
      <c r="AW89" s="13" t="s">
        <v>36</v>
      </c>
      <c r="AX89" s="13" t="s">
        <v>75</v>
      </c>
      <c r="AY89" s="214" t="s">
        <v>136</v>
      </c>
    </row>
    <row r="90" spans="1:65" s="14" customFormat="1">
      <c r="B90" s="215"/>
      <c r="C90" s="216"/>
      <c r="D90" s="205" t="s">
        <v>145</v>
      </c>
      <c r="E90" s="217" t="s">
        <v>19</v>
      </c>
      <c r="F90" s="218" t="s">
        <v>148</v>
      </c>
      <c r="G90" s="216"/>
      <c r="H90" s="219">
        <v>2.72</v>
      </c>
      <c r="I90" s="220"/>
      <c r="J90" s="216"/>
      <c r="K90" s="216"/>
      <c r="L90" s="221"/>
      <c r="M90" s="222"/>
      <c r="N90" s="223"/>
      <c r="O90" s="223"/>
      <c r="P90" s="223"/>
      <c r="Q90" s="223"/>
      <c r="R90" s="223"/>
      <c r="S90" s="223"/>
      <c r="T90" s="224"/>
      <c r="AT90" s="225" t="s">
        <v>145</v>
      </c>
      <c r="AU90" s="225" t="s">
        <v>85</v>
      </c>
      <c r="AV90" s="14" t="s">
        <v>143</v>
      </c>
      <c r="AW90" s="14" t="s">
        <v>36</v>
      </c>
      <c r="AX90" s="14" t="s">
        <v>83</v>
      </c>
      <c r="AY90" s="225" t="s">
        <v>136</v>
      </c>
    </row>
    <row r="91" spans="1:65" s="12" customFormat="1" ht="22.9" customHeight="1">
      <c r="B91" s="174"/>
      <c r="C91" s="175"/>
      <c r="D91" s="176" t="s">
        <v>74</v>
      </c>
      <c r="E91" s="188" t="s">
        <v>363</v>
      </c>
      <c r="F91" s="188" t="s">
        <v>364</v>
      </c>
      <c r="G91" s="175"/>
      <c r="H91" s="175"/>
      <c r="I91" s="178"/>
      <c r="J91" s="189">
        <f>BK91</f>
        <v>0</v>
      </c>
      <c r="K91" s="175"/>
      <c r="L91" s="180"/>
      <c r="M91" s="181"/>
      <c r="N91" s="182"/>
      <c r="O91" s="182"/>
      <c r="P91" s="183">
        <f>SUM(P92:P123)</f>
        <v>0</v>
      </c>
      <c r="Q91" s="182"/>
      <c r="R91" s="183">
        <f>SUM(R92:R123)</f>
        <v>0.860151</v>
      </c>
      <c r="S91" s="182"/>
      <c r="T91" s="184">
        <f>SUM(T92:T123)</f>
        <v>0</v>
      </c>
      <c r="AR91" s="185" t="s">
        <v>85</v>
      </c>
      <c r="AT91" s="186" t="s">
        <v>74</v>
      </c>
      <c r="AU91" s="186" t="s">
        <v>83</v>
      </c>
      <c r="AY91" s="185" t="s">
        <v>136</v>
      </c>
      <c r="BK91" s="187">
        <f>SUM(BK92:BK123)</f>
        <v>0</v>
      </c>
    </row>
    <row r="92" spans="1:65" s="2" customFormat="1" ht="21.75" customHeight="1">
      <c r="A92" s="36"/>
      <c r="B92" s="37"/>
      <c r="C92" s="190" t="s">
        <v>85</v>
      </c>
      <c r="D92" s="190" t="s">
        <v>138</v>
      </c>
      <c r="E92" s="191" t="s">
        <v>401</v>
      </c>
      <c r="F92" s="192" t="s">
        <v>402</v>
      </c>
      <c r="G92" s="193" t="s">
        <v>141</v>
      </c>
      <c r="H92" s="194">
        <v>30.71</v>
      </c>
      <c r="I92" s="195"/>
      <c r="J92" s="196">
        <f>ROUND(I92*H92,2)</f>
        <v>0</v>
      </c>
      <c r="K92" s="192" t="s">
        <v>142</v>
      </c>
      <c r="L92" s="41"/>
      <c r="M92" s="197" t="s">
        <v>19</v>
      </c>
      <c r="N92" s="198" t="s">
        <v>46</v>
      </c>
      <c r="O92" s="66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143</v>
      </c>
      <c r="AT92" s="201" t="s">
        <v>138</v>
      </c>
      <c r="AU92" s="201" t="s">
        <v>85</v>
      </c>
      <c r="AY92" s="19" t="s">
        <v>136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9" t="s">
        <v>83</v>
      </c>
      <c r="BK92" s="202">
        <f>ROUND(I92*H92,2)</f>
        <v>0</v>
      </c>
      <c r="BL92" s="19" t="s">
        <v>143</v>
      </c>
      <c r="BM92" s="201" t="s">
        <v>403</v>
      </c>
    </row>
    <row r="93" spans="1:65" s="13" customFormat="1">
      <c r="B93" s="203"/>
      <c r="C93" s="204"/>
      <c r="D93" s="205" t="s">
        <v>145</v>
      </c>
      <c r="E93" s="206" t="s">
        <v>19</v>
      </c>
      <c r="F93" s="207" t="s">
        <v>404</v>
      </c>
      <c r="G93" s="204"/>
      <c r="H93" s="208">
        <v>29.35</v>
      </c>
      <c r="I93" s="209"/>
      <c r="J93" s="204"/>
      <c r="K93" s="204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145</v>
      </c>
      <c r="AU93" s="214" t="s">
        <v>85</v>
      </c>
      <c r="AV93" s="13" t="s">
        <v>85</v>
      </c>
      <c r="AW93" s="13" t="s">
        <v>36</v>
      </c>
      <c r="AX93" s="13" t="s">
        <v>75</v>
      </c>
      <c r="AY93" s="214" t="s">
        <v>136</v>
      </c>
    </row>
    <row r="94" spans="1:65" s="13" customFormat="1">
      <c r="B94" s="203"/>
      <c r="C94" s="204"/>
      <c r="D94" s="205" t="s">
        <v>145</v>
      </c>
      <c r="E94" s="206" t="s">
        <v>19</v>
      </c>
      <c r="F94" s="207" t="s">
        <v>267</v>
      </c>
      <c r="G94" s="204"/>
      <c r="H94" s="208">
        <v>1.36</v>
      </c>
      <c r="I94" s="209"/>
      <c r="J94" s="204"/>
      <c r="K94" s="204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145</v>
      </c>
      <c r="AU94" s="214" t="s">
        <v>85</v>
      </c>
      <c r="AV94" s="13" t="s">
        <v>85</v>
      </c>
      <c r="AW94" s="13" t="s">
        <v>36</v>
      </c>
      <c r="AX94" s="13" t="s">
        <v>75</v>
      </c>
      <c r="AY94" s="214" t="s">
        <v>136</v>
      </c>
    </row>
    <row r="95" spans="1:65" s="14" customFormat="1">
      <c r="B95" s="215"/>
      <c r="C95" s="216"/>
      <c r="D95" s="205" t="s">
        <v>145</v>
      </c>
      <c r="E95" s="217" t="s">
        <v>19</v>
      </c>
      <c r="F95" s="218" t="s">
        <v>148</v>
      </c>
      <c r="G95" s="216"/>
      <c r="H95" s="219">
        <v>30.71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145</v>
      </c>
      <c r="AU95" s="225" t="s">
        <v>85</v>
      </c>
      <c r="AV95" s="14" t="s">
        <v>143</v>
      </c>
      <c r="AW95" s="14" t="s">
        <v>36</v>
      </c>
      <c r="AX95" s="14" t="s">
        <v>83</v>
      </c>
      <c r="AY95" s="225" t="s">
        <v>136</v>
      </c>
    </row>
    <row r="96" spans="1:65" s="2" customFormat="1" ht="21.75" customHeight="1">
      <c r="A96" s="36"/>
      <c r="B96" s="37"/>
      <c r="C96" s="190" t="s">
        <v>99</v>
      </c>
      <c r="D96" s="190" t="s">
        <v>138</v>
      </c>
      <c r="E96" s="191" t="s">
        <v>405</v>
      </c>
      <c r="F96" s="192" t="s">
        <v>406</v>
      </c>
      <c r="G96" s="193" t="s">
        <v>141</v>
      </c>
      <c r="H96" s="194">
        <v>30.71</v>
      </c>
      <c r="I96" s="195"/>
      <c r="J96" s="196">
        <f>ROUND(I96*H96,2)</f>
        <v>0</v>
      </c>
      <c r="K96" s="192" t="s">
        <v>142</v>
      </c>
      <c r="L96" s="41"/>
      <c r="M96" s="197" t="s">
        <v>19</v>
      </c>
      <c r="N96" s="198" t="s">
        <v>46</v>
      </c>
      <c r="O96" s="66"/>
      <c r="P96" s="199">
        <f>O96*H96</f>
        <v>0</v>
      </c>
      <c r="Q96" s="199">
        <v>2.9999999999999997E-4</v>
      </c>
      <c r="R96" s="199">
        <f>Q96*H96</f>
        <v>9.212999999999999E-3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245</v>
      </c>
      <c r="AT96" s="201" t="s">
        <v>138</v>
      </c>
      <c r="AU96" s="201" t="s">
        <v>85</v>
      </c>
      <c r="AY96" s="19" t="s">
        <v>136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9" t="s">
        <v>83</v>
      </c>
      <c r="BK96" s="202">
        <f>ROUND(I96*H96,2)</f>
        <v>0</v>
      </c>
      <c r="BL96" s="19" t="s">
        <v>245</v>
      </c>
      <c r="BM96" s="201" t="s">
        <v>407</v>
      </c>
    </row>
    <row r="97" spans="1:65" s="13" customFormat="1">
      <c r="B97" s="203"/>
      <c r="C97" s="204"/>
      <c r="D97" s="205" t="s">
        <v>145</v>
      </c>
      <c r="E97" s="206" t="s">
        <v>19</v>
      </c>
      <c r="F97" s="207" t="s">
        <v>408</v>
      </c>
      <c r="G97" s="204"/>
      <c r="H97" s="208">
        <v>30.71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145</v>
      </c>
      <c r="AU97" s="214" t="s">
        <v>85</v>
      </c>
      <c r="AV97" s="13" t="s">
        <v>85</v>
      </c>
      <c r="AW97" s="13" t="s">
        <v>36</v>
      </c>
      <c r="AX97" s="13" t="s">
        <v>75</v>
      </c>
      <c r="AY97" s="214" t="s">
        <v>136</v>
      </c>
    </row>
    <row r="98" spans="1:65" s="14" customFormat="1">
      <c r="B98" s="215"/>
      <c r="C98" s="216"/>
      <c r="D98" s="205" t="s">
        <v>145</v>
      </c>
      <c r="E98" s="217" t="s">
        <v>19</v>
      </c>
      <c r="F98" s="218" t="s">
        <v>148</v>
      </c>
      <c r="G98" s="216"/>
      <c r="H98" s="219">
        <v>30.71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145</v>
      </c>
      <c r="AU98" s="225" t="s">
        <v>85</v>
      </c>
      <c r="AV98" s="14" t="s">
        <v>143</v>
      </c>
      <c r="AW98" s="14" t="s">
        <v>36</v>
      </c>
      <c r="AX98" s="14" t="s">
        <v>83</v>
      </c>
      <c r="AY98" s="225" t="s">
        <v>136</v>
      </c>
    </row>
    <row r="99" spans="1:65" s="2" customFormat="1" ht="33" customHeight="1">
      <c r="A99" s="36"/>
      <c r="B99" s="37"/>
      <c r="C99" s="190" t="s">
        <v>143</v>
      </c>
      <c r="D99" s="190" t="s">
        <v>138</v>
      </c>
      <c r="E99" s="191" t="s">
        <v>409</v>
      </c>
      <c r="F99" s="192" t="s">
        <v>410</v>
      </c>
      <c r="G99" s="193" t="s">
        <v>141</v>
      </c>
      <c r="H99" s="194">
        <v>30.71</v>
      </c>
      <c r="I99" s="195"/>
      <c r="J99" s="196">
        <f>ROUND(I99*H99,2)</f>
        <v>0</v>
      </c>
      <c r="K99" s="192" t="s">
        <v>142</v>
      </c>
      <c r="L99" s="41"/>
      <c r="M99" s="197" t="s">
        <v>19</v>
      </c>
      <c r="N99" s="198" t="s">
        <v>46</v>
      </c>
      <c r="O99" s="66"/>
      <c r="P99" s="199">
        <f>O99*H99</f>
        <v>0</v>
      </c>
      <c r="Q99" s="199">
        <v>5.45E-3</v>
      </c>
      <c r="R99" s="199">
        <f>Q99*H99</f>
        <v>0.1673695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245</v>
      </c>
      <c r="AT99" s="201" t="s">
        <v>138</v>
      </c>
      <c r="AU99" s="201" t="s">
        <v>85</v>
      </c>
      <c r="AY99" s="19" t="s">
        <v>136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9" t="s">
        <v>83</v>
      </c>
      <c r="BK99" s="202">
        <f>ROUND(I99*H99,2)</f>
        <v>0</v>
      </c>
      <c r="BL99" s="19" t="s">
        <v>245</v>
      </c>
      <c r="BM99" s="201" t="s">
        <v>411</v>
      </c>
    </row>
    <row r="100" spans="1:65" s="13" customFormat="1">
      <c r="B100" s="203"/>
      <c r="C100" s="204"/>
      <c r="D100" s="205" t="s">
        <v>145</v>
      </c>
      <c r="E100" s="206" t="s">
        <v>19</v>
      </c>
      <c r="F100" s="207" t="s">
        <v>412</v>
      </c>
      <c r="G100" s="204"/>
      <c r="H100" s="208">
        <v>30.71</v>
      </c>
      <c r="I100" s="209"/>
      <c r="J100" s="204"/>
      <c r="K100" s="204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145</v>
      </c>
      <c r="AU100" s="214" t="s">
        <v>85</v>
      </c>
      <c r="AV100" s="13" t="s">
        <v>85</v>
      </c>
      <c r="AW100" s="13" t="s">
        <v>36</v>
      </c>
      <c r="AX100" s="13" t="s">
        <v>75</v>
      </c>
      <c r="AY100" s="214" t="s">
        <v>136</v>
      </c>
    </row>
    <row r="101" spans="1:65" s="14" customFormat="1">
      <c r="B101" s="215"/>
      <c r="C101" s="216"/>
      <c r="D101" s="205" t="s">
        <v>145</v>
      </c>
      <c r="E101" s="217" t="s">
        <v>19</v>
      </c>
      <c r="F101" s="218" t="s">
        <v>148</v>
      </c>
      <c r="G101" s="216"/>
      <c r="H101" s="219">
        <v>30.71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145</v>
      </c>
      <c r="AU101" s="225" t="s">
        <v>85</v>
      </c>
      <c r="AV101" s="14" t="s">
        <v>143</v>
      </c>
      <c r="AW101" s="14" t="s">
        <v>36</v>
      </c>
      <c r="AX101" s="14" t="s">
        <v>83</v>
      </c>
      <c r="AY101" s="225" t="s">
        <v>136</v>
      </c>
    </row>
    <row r="102" spans="1:65" s="2" customFormat="1" ht="16.5" customHeight="1">
      <c r="A102" s="36"/>
      <c r="B102" s="37"/>
      <c r="C102" s="247" t="s">
        <v>168</v>
      </c>
      <c r="D102" s="247" t="s">
        <v>341</v>
      </c>
      <c r="E102" s="248" t="s">
        <v>413</v>
      </c>
      <c r="F102" s="249" t="s">
        <v>414</v>
      </c>
      <c r="G102" s="250" t="s">
        <v>141</v>
      </c>
      <c r="H102" s="251">
        <v>37.106000000000002</v>
      </c>
      <c r="I102" s="252"/>
      <c r="J102" s="253">
        <f>ROUND(I102*H102,2)</f>
        <v>0</v>
      </c>
      <c r="K102" s="249" t="s">
        <v>19</v>
      </c>
      <c r="L102" s="254"/>
      <c r="M102" s="255" t="s">
        <v>19</v>
      </c>
      <c r="N102" s="256" t="s">
        <v>46</v>
      </c>
      <c r="O102" s="66"/>
      <c r="P102" s="199">
        <f>O102*H102</f>
        <v>0</v>
      </c>
      <c r="Q102" s="199">
        <v>1.38E-2</v>
      </c>
      <c r="R102" s="199">
        <f>Q102*H102</f>
        <v>0.51206280000000004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344</v>
      </c>
      <c r="AT102" s="201" t="s">
        <v>341</v>
      </c>
      <c r="AU102" s="201" t="s">
        <v>85</v>
      </c>
      <c r="AY102" s="19" t="s">
        <v>136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9" t="s">
        <v>83</v>
      </c>
      <c r="BK102" s="202">
        <f>ROUND(I102*H102,2)</f>
        <v>0</v>
      </c>
      <c r="BL102" s="19" t="s">
        <v>245</v>
      </c>
      <c r="BM102" s="201" t="s">
        <v>415</v>
      </c>
    </row>
    <row r="103" spans="1:65" s="13" customFormat="1">
      <c r="B103" s="203"/>
      <c r="C103" s="204"/>
      <c r="D103" s="205" t="s">
        <v>145</v>
      </c>
      <c r="E103" s="204"/>
      <c r="F103" s="207" t="s">
        <v>416</v>
      </c>
      <c r="G103" s="204"/>
      <c r="H103" s="208">
        <v>37.106000000000002</v>
      </c>
      <c r="I103" s="209"/>
      <c r="J103" s="204"/>
      <c r="K103" s="204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145</v>
      </c>
      <c r="AU103" s="214" t="s">
        <v>85</v>
      </c>
      <c r="AV103" s="13" t="s">
        <v>85</v>
      </c>
      <c r="AW103" s="13" t="s">
        <v>4</v>
      </c>
      <c r="AX103" s="13" t="s">
        <v>83</v>
      </c>
      <c r="AY103" s="214" t="s">
        <v>136</v>
      </c>
    </row>
    <row r="104" spans="1:65" s="2" customFormat="1" ht="33" customHeight="1">
      <c r="A104" s="36"/>
      <c r="B104" s="37"/>
      <c r="C104" s="190" t="s">
        <v>174</v>
      </c>
      <c r="D104" s="190" t="s">
        <v>138</v>
      </c>
      <c r="E104" s="191" t="s">
        <v>417</v>
      </c>
      <c r="F104" s="192" t="s">
        <v>418</v>
      </c>
      <c r="G104" s="193" t="s">
        <v>141</v>
      </c>
      <c r="H104" s="194">
        <v>30.71</v>
      </c>
      <c r="I104" s="195"/>
      <c r="J104" s="196">
        <f>ROUND(I104*H104,2)</f>
        <v>0</v>
      </c>
      <c r="K104" s="192" t="s">
        <v>19</v>
      </c>
      <c r="L104" s="41"/>
      <c r="M104" s="197" t="s">
        <v>19</v>
      </c>
      <c r="N104" s="198" t="s">
        <v>46</v>
      </c>
      <c r="O104" s="66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245</v>
      </c>
      <c r="AT104" s="201" t="s">
        <v>138</v>
      </c>
      <c r="AU104" s="201" t="s">
        <v>85</v>
      </c>
      <c r="AY104" s="19" t="s">
        <v>136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9" t="s">
        <v>83</v>
      </c>
      <c r="BK104" s="202">
        <f>ROUND(I104*H104,2)</f>
        <v>0</v>
      </c>
      <c r="BL104" s="19" t="s">
        <v>245</v>
      </c>
      <c r="BM104" s="201" t="s">
        <v>419</v>
      </c>
    </row>
    <row r="105" spans="1:65" s="13" customFormat="1">
      <c r="B105" s="203"/>
      <c r="C105" s="204"/>
      <c r="D105" s="205" t="s">
        <v>145</v>
      </c>
      <c r="E105" s="206" t="s">
        <v>19</v>
      </c>
      <c r="F105" s="207" t="s">
        <v>412</v>
      </c>
      <c r="G105" s="204"/>
      <c r="H105" s="208">
        <v>30.71</v>
      </c>
      <c r="I105" s="209"/>
      <c r="J105" s="204"/>
      <c r="K105" s="204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145</v>
      </c>
      <c r="AU105" s="214" t="s">
        <v>85</v>
      </c>
      <c r="AV105" s="13" t="s">
        <v>85</v>
      </c>
      <c r="AW105" s="13" t="s">
        <v>36</v>
      </c>
      <c r="AX105" s="13" t="s">
        <v>75</v>
      </c>
      <c r="AY105" s="214" t="s">
        <v>136</v>
      </c>
    </row>
    <row r="106" spans="1:65" s="14" customFormat="1">
      <c r="B106" s="215"/>
      <c r="C106" s="216"/>
      <c r="D106" s="205" t="s">
        <v>145</v>
      </c>
      <c r="E106" s="217" t="s">
        <v>19</v>
      </c>
      <c r="F106" s="218" t="s">
        <v>148</v>
      </c>
      <c r="G106" s="216"/>
      <c r="H106" s="219">
        <v>30.71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145</v>
      </c>
      <c r="AU106" s="225" t="s">
        <v>85</v>
      </c>
      <c r="AV106" s="14" t="s">
        <v>143</v>
      </c>
      <c r="AW106" s="14" t="s">
        <v>36</v>
      </c>
      <c r="AX106" s="14" t="s">
        <v>83</v>
      </c>
      <c r="AY106" s="225" t="s">
        <v>136</v>
      </c>
    </row>
    <row r="107" spans="1:65" s="2" customFormat="1" ht="16.5" customHeight="1">
      <c r="A107" s="36"/>
      <c r="B107" s="37"/>
      <c r="C107" s="190" t="s">
        <v>181</v>
      </c>
      <c r="D107" s="190" t="s">
        <v>138</v>
      </c>
      <c r="E107" s="191" t="s">
        <v>420</v>
      </c>
      <c r="F107" s="192" t="s">
        <v>421</v>
      </c>
      <c r="G107" s="193" t="s">
        <v>214</v>
      </c>
      <c r="H107" s="194">
        <v>41.01</v>
      </c>
      <c r="I107" s="195"/>
      <c r="J107" s="196">
        <f>ROUND(I107*H107,2)</f>
        <v>0</v>
      </c>
      <c r="K107" s="192" t="s">
        <v>19</v>
      </c>
      <c r="L107" s="41"/>
      <c r="M107" s="197" t="s">
        <v>19</v>
      </c>
      <c r="N107" s="198" t="s">
        <v>46</v>
      </c>
      <c r="O107" s="66"/>
      <c r="P107" s="199">
        <f>O107*H107</f>
        <v>0</v>
      </c>
      <c r="Q107" s="199">
        <v>1E-4</v>
      </c>
      <c r="R107" s="199">
        <f>Q107*H107</f>
        <v>4.1009999999999996E-3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245</v>
      </c>
      <c r="AT107" s="201" t="s">
        <v>138</v>
      </c>
      <c r="AU107" s="201" t="s">
        <v>85</v>
      </c>
      <c r="AY107" s="19" t="s">
        <v>136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9" t="s">
        <v>83</v>
      </c>
      <c r="BK107" s="202">
        <f>ROUND(I107*H107,2)</f>
        <v>0</v>
      </c>
      <c r="BL107" s="19" t="s">
        <v>245</v>
      </c>
      <c r="BM107" s="201" t="s">
        <v>422</v>
      </c>
    </row>
    <row r="108" spans="1:65" s="13" customFormat="1">
      <c r="B108" s="203"/>
      <c r="C108" s="204"/>
      <c r="D108" s="205" t="s">
        <v>145</v>
      </c>
      <c r="E108" s="206" t="s">
        <v>19</v>
      </c>
      <c r="F108" s="207" t="s">
        <v>423</v>
      </c>
      <c r="G108" s="204"/>
      <c r="H108" s="208">
        <v>41.01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145</v>
      </c>
      <c r="AU108" s="214" t="s">
        <v>85</v>
      </c>
      <c r="AV108" s="13" t="s">
        <v>85</v>
      </c>
      <c r="AW108" s="13" t="s">
        <v>36</v>
      </c>
      <c r="AX108" s="13" t="s">
        <v>75</v>
      </c>
      <c r="AY108" s="214" t="s">
        <v>136</v>
      </c>
    </row>
    <row r="109" spans="1:65" s="14" customFormat="1">
      <c r="B109" s="215"/>
      <c r="C109" s="216"/>
      <c r="D109" s="205" t="s">
        <v>145</v>
      </c>
      <c r="E109" s="217" t="s">
        <v>19</v>
      </c>
      <c r="F109" s="218" t="s">
        <v>148</v>
      </c>
      <c r="G109" s="216"/>
      <c r="H109" s="219">
        <v>41.01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145</v>
      </c>
      <c r="AU109" s="225" t="s">
        <v>85</v>
      </c>
      <c r="AV109" s="14" t="s">
        <v>143</v>
      </c>
      <c r="AW109" s="14" t="s">
        <v>36</v>
      </c>
      <c r="AX109" s="14" t="s">
        <v>83</v>
      </c>
      <c r="AY109" s="225" t="s">
        <v>136</v>
      </c>
    </row>
    <row r="110" spans="1:65" s="2" customFormat="1" ht="21.75" customHeight="1">
      <c r="A110" s="36"/>
      <c r="B110" s="37"/>
      <c r="C110" s="190" t="s">
        <v>189</v>
      </c>
      <c r="D110" s="190" t="s">
        <v>138</v>
      </c>
      <c r="E110" s="191" t="s">
        <v>424</v>
      </c>
      <c r="F110" s="192" t="s">
        <v>425</v>
      </c>
      <c r="G110" s="193" t="s">
        <v>214</v>
      </c>
      <c r="H110" s="194">
        <v>37.49</v>
      </c>
      <c r="I110" s="195"/>
      <c r="J110" s="196">
        <f>ROUND(I110*H110,2)</f>
        <v>0</v>
      </c>
      <c r="K110" s="192" t="s">
        <v>142</v>
      </c>
      <c r="L110" s="41"/>
      <c r="M110" s="197" t="s">
        <v>19</v>
      </c>
      <c r="N110" s="198" t="s">
        <v>46</v>
      </c>
      <c r="O110" s="66"/>
      <c r="P110" s="199">
        <f>O110*H110</f>
        <v>0</v>
      </c>
      <c r="Q110" s="199">
        <v>3.0000000000000001E-5</v>
      </c>
      <c r="R110" s="199">
        <f>Q110*H110</f>
        <v>1.1247000000000002E-3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245</v>
      </c>
      <c r="AT110" s="201" t="s">
        <v>138</v>
      </c>
      <c r="AU110" s="201" t="s">
        <v>85</v>
      </c>
      <c r="AY110" s="19" t="s">
        <v>136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9" t="s">
        <v>83</v>
      </c>
      <c r="BK110" s="202">
        <f>ROUND(I110*H110,2)</f>
        <v>0</v>
      </c>
      <c r="BL110" s="19" t="s">
        <v>245</v>
      </c>
      <c r="BM110" s="201" t="s">
        <v>426</v>
      </c>
    </row>
    <row r="111" spans="1:65" s="13" customFormat="1">
      <c r="B111" s="203"/>
      <c r="C111" s="204"/>
      <c r="D111" s="205" t="s">
        <v>145</v>
      </c>
      <c r="E111" s="206" t="s">
        <v>19</v>
      </c>
      <c r="F111" s="207" t="s">
        <v>427</v>
      </c>
      <c r="G111" s="204"/>
      <c r="H111" s="208">
        <v>37.49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145</v>
      </c>
      <c r="AU111" s="214" t="s">
        <v>85</v>
      </c>
      <c r="AV111" s="13" t="s">
        <v>85</v>
      </c>
      <c r="AW111" s="13" t="s">
        <v>36</v>
      </c>
      <c r="AX111" s="13" t="s">
        <v>75</v>
      </c>
      <c r="AY111" s="214" t="s">
        <v>136</v>
      </c>
    </row>
    <row r="112" spans="1:65" s="14" customFormat="1">
      <c r="B112" s="215"/>
      <c r="C112" s="216"/>
      <c r="D112" s="205" t="s">
        <v>145</v>
      </c>
      <c r="E112" s="217" t="s">
        <v>19</v>
      </c>
      <c r="F112" s="218" t="s">
        <v>148</v>
      </c>
      <c r="G112" s="216"/>
      <c r="H112" s="219">
        <v>37.49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145</v>
      </c>
      <c r="AU112" s="225" t="s">
        <v>85</v>
      </c>
      <c r="AV112" s="14" t="s">
        <v>143</v>
      </c>
      <c r="AW112" s="14" t="s">
        <v>36</v>
      </c>
      <c r="AX112" s="14" t="s">
        <v>83</v>
      </c>
      <c r="AY112" s="225" t="s">
        <v>136</v>
      </c>
    </row>
    <row r="113" spans="1:65" s="2" customFormat="1" ht="21.75" customHeight="1">
      <c r="A113" s="36"/>
      <c r="B113" s="37"/>
      <c r="C113" s="190" t="s">
        <v>192</v>
      </c>
      <c r="D113" s="190" t="s">
        <v>138</v>
      </c>
      <c r="E113" s="191" t="s">
        <v>428</v>
      </c>
      <c r="F113" s="192" t="s">
        <v>429</v>
      </c>
      <c r="G113" s="193" t="s">
        <v>141</v>
      </c>
      <c r="H113" s="194">
        <v>33.130000000000003</v>
      </c>
      <c r="I113" s="195"/>
      <c r="J113" s="196">
        <f>ROUND(I113*H113,2)</f>
        <v>0</v>
      </c>
      <c r="K113" s="192" t="s">
        <v>142</v>
      </c>
      <c r="L113" s="41"/>
      <c r="M113" s="197" t="s">
        <v>19</v>
      </c>
      <c r="N113" s="198" t="s">
        <v>46</v>
      </c>
      <c r="O113" s="66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245</v>
      </c>
      <c r="AT113" s="201" t="s">
        <v>138</v>
      </c>
      <c r="AU113" s="201" t="s">
        <v>85</v>
      </c>
      <c r="AY113" s="19" t="s">
        <v>136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9" t="s">
        <v>83</v>
      </c>
      <c r="BK113" s="202">
        <f>ROUND(I113*H113,2)</f>
        <v>0</v>
      </c>
      <c r="BL113" s="19" t="s">
        <v>245</v>
      </c>
      <c r="BM113" s="201" t="s">
        <v>430</v>
      </c>
    </row>
    <row r="114" spans="1:65" s="13" customFormat="1">
      <c r="B114" s="203"/>
      <c r="C114" s="204"/>
      <c r="D114" s="205" t="s">
        <v>145</v>
      </c>
      <c r="E114" s="206" t="s">
        <v>19</v>
      </c>
      <c r="F114" s="207" t="s">
        <v>431</v>
      </c>
      <c r="G114" s="204"/>
      <c r="H114" s="208">
        <v>33.130000000000003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145</v>
      </c>
      <c r="AU114" s="214" t="s">
        <v>85</v>
      </c>
      <c r="AV114" s="13" t="s">
        <v>85</v>
      </c>
      <c r="AW114" s="13" t="s">
        <v>36</v>
      </c>
      <c r="AX114" s="13" t="s">
        <v>75</v>
      </c>
      <c r="AY114" s="214" t="s">
        <v>136</v>
      </c>
    </row>
    <row r="115" spans="1:65" s="14" customFormat="1">
      <c r="B115" s="215"/>
      <c r="C115" s="216"/>
      <c r="D115" s="205" t="s">
        <v>145</v>
      </c>
      <c r="E115" s="217" t="s">
        <v>19</v>
      </c>
      <c r="F115" s="218" t="s">
        <v>148</v>
      </c>
      <c r="G115" s="216"/>
      <c r="H115" s="219">
        <v>33.130000000000003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145</v>
      </c>
      <c r="AU115" s="225" t="s">
        <v>85</v>
      </c>
      <c r="AV115" s="14" t="s">
        <v>143</v>
      </c>
      <c r="AW115" s="14" t="s">
        <v>36</v>
      </c>
      <c r="AX115" s="14" t="s">
        <v>83</v>
      </c>
      <c r="AY115" s="225" t="s">
        <v>136</v>
      </c>
    </row>
    <row r="116" spans="1:65" s="2" customFormat="1" ht="21.75" customHeight="1">
      <c r="A116" s="36"/>
      <c r="B116" s="37"/>
      <c r="C116" s="247" t="s">
        <v>199</v>
      </c>
      <c r="D116" s="247" t="s">
        <v>341</v>
      </c>
      <c r="E116" s="248" t="s">
        <v>432</v>
      </c>
      <c r="F116" s="249" t="s">
        <v>433</v>
      </c>
      <c r="G116" s="250" t="s">
        <v>434</v>
      </c>
      <c r="H116" s="251">
        <v>165.65</v>
      </c>
      <c r="I116" s="252"/>
      <c r="J116" s="253">
        <f>ROUND(I116*H116,2)</f>
        <v>0</v>
      </c>
      <c r="K116" s="249" t="s">
        <v>142</v>
      </c>
      <c r="L116" s="254"/>
      <c r="M116" s="255" t="s">
        <v>19</v>
      </c>
      <c r="N116" s="256" t="s">
        <v>46</v>
      </c>
      <c r="O116" s="66"/>
      <c r="P116" s="199">
        <f>O116*H116</f>
        <v>0</v>
      </c>
      <c r="Q116" s="199">
        <v>1E-3</v>
      </c>
      <c r="R116" s="199">
        <f>Q116*H116</f>
        <v>0.16565000000000002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344</v>
      </c>
      <c r="AT116" s="201" t="s">
        <v>341</v>
      </c>
      <c r="AU116" s="201" t="s">
        <v>85</v>
      </c>
      <c r="AY116" s="19" t="s">
        <v>136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9" t="s">
        <v>83</v>
      </c>
      <c r="BK116" s="202">
        <f>ROUND(I116*H116,2)</f>
        <v>0</v>
      </c>
      <c r="BL116" s="19" t="s">
        <v>245</v>
      </c>
      <c r="BM116" s="201" t="s">
        <v>435</v>
      </c>
    </row>
    <row r="117" spans="1:65" s="13" customFormat="1">
      <c r="B117" s="203"/>
      <c r="C117" s="204"/>
      <c r="D117" s="205" t="s">
        <v>145</v>
      </c>
      <c r="E117" s="204"/>
      <c r="F117" s="207" t="s">
        <v>436</v>
      </c>
      <c r="G117" s="204"/>
      <c r="H117" s="208">
        <v>165.65</v>
      </c>
      <c r="I117" s="209"/>
      <c r="J117" s="204"/>
      <c r="K117" s="204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145</v>
      </c>
      <c r="AU117" s="214" t="s">
        <v>85</v>
      </c>
      <c r="AV117" s="13" t="s">
        <v>85</v>
      </c>
      <c r="AW117" s="13" t="s">
        <v>4</v>
      </c>
      <c r="AX117" s="13" t="s">
        <v>83</v>
      </c>
      <c r="AY117" s="214" t="s">
        <v>136</v>
      </c>
    </row>
    <row r="118" spans="1:65" s="2" customFormat="1" ht="21.75" customHeight="1">
      <c r="A118" s="36"/>
      <c r="B118" s="37"/>
      <c r="C118" s="190" t="s">
        <v>211</v>
      </c>
      <c r="D118" s="190" t="s">
        <v>138</v>
      </c>
      <c r="E118" s="191" t="s">
        <v>437</v>
      </c>
      <c r="F118" s="192" t="s">
        <v>438</v>
      </c>
      <c r="G118" s="193" t="s">
        <v>171</v>
      </c>
      <c r="H118" s="194">
        <v>3</v>
      </c>
      <c r="I118" s="195"/>
      <c r="J118" s="196">
        <f>ROUND(I118*H118,2)</f>
        <v>0</v>
      </c>
      <c r="K118" s="192" t="s">
        <v>142</v>
      </c>
      <c r="L118" s="41"/>
      <c r="M118" s="197" t="s">
        <v>19</v>
      </c>
      <c r="N118" s="198" t="s">
        <v>46</v>
      </c>
      <c r="O118" s="66"/>
      <c r="P118" s="199">
        <f>O118*H118</f>
        <v>0</v>
      </c>
      <c r="Q118" s="199">
        <v>1.7000000000000001E-4</v>
      </c>
      <c r="R118" s="199">
        <f>Q118*H118</f>
        <v>5.1000000000000004E-4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245</v>
      </c>
      <c r="AT118" s="201" t="s">
        <v>138</v>
      </c>
      <c r="AU118" s="201" t="s">
        <v>85</v>
      </c>
      <c r="AY118" s="19" t="s">
        <v>136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9" t="s">
        <v>83</v>
      </c>
      <c r="BK118" s="202">
        <f>ROUND(I118*H118,2)</f>
        <v>0</v>
      </c>
      <c r="BL118" s="19" t="s">
        <v>245</v>
      </c>
      <c r="BM118" s="201" t="s">
        <v>439</v>
      </c>
    </row>
    <row r="119" spans="1:65" s="15" customFormat="1">
      <c r="B119" s="226"/>
      <c r="C119" s="227"/>
      <c r="D119" s="205" t="s">
        <v>145</v>
      </c>
      <c r="E119" s="228" t="s">
        <v>19</v>
      </c>
      <c r="F119" s="229" t="s">
        <v>440</v>
      </c>
      <c r="G119" s="227"/>
      <c r="H119" s="228" t="s">
        <v>19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AT119" s="235" t="s">
        <v>145</v>
      </c>
      <c r="AU119" s="235" t="s">
        <v>85</v>
      </c>
      <c r="AV119" s="15" t="s">
        <v>83</v>
      </c>
      <c r="AW119" s="15" t="s">
        <v>36</v>
      </c>
      <c r="AX119" s="15" t="s">
        <v>75</v>
      </c>
      <c r="AY119" s="235" t="s">
        <v>136</v>
      </c>
    </row>
    <row r="120" spans="1:65" s="13" customFormat="1">
      <c r="B120" s="203"/>
      <c r="C120" s="204"/>
      <c r="D120" s="205" t="s">
        <v>145</v>
      </c>
      <c r="E120" s="206" t="s">
        <v>19</v>
      </c>
      <c r="F120" s="207" t="s">
        <v>99</v>
      </c>
      <c r="G120" s="204"/>
      <c r="H120" s="208">
        <v>3</v>
      </c>
      <c r="I120" s="209"/>
      <c r="J120" s="204"/>
      <c r="K120" s="204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145</v>
      </c>
      <c r="AU120" s="214" t="s">
        <v>85</v>
      </c>
      <c r="AV120" s="13" t="s">
        <v>85</v>
      </c>
      <c r="AW120" s="13" t="s">
        <v>36</v>
      </c>
      <c r="AX120" s="13" t="s">
        <v>75</v>
      </c>
      <c r="AY120" s="214" t="s">
        <v>136</v>
      </c>
    </row>
    <row r="121" spans="1:65" s="14" customFormat="1">
      <c r="B121" s="215"/>
      <c r="C121" s="216"/>
      <c r="D121" s="205" t="s">
        <v>145</v>
      </c>
      <c r="E121" s="217" t="s">
        <v>19</v>
      </c>
      <c r="F121" s="218" t="s">
        <v>148</v>
      </c>
      <c r="G121" s="216"/>
      <c r="H121" s="219">
        <v>3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145</v>
      </c>
      <c r="AU121" s="225" t="s">
        <v>85</v>
      </c>
      <c r="AV121" s="14" t="s">
        <v>143</v>
      </c>
      <c r="AW121" s="14" t="s">
        <v>36</v>
      </c>
      <c r="AX121" s="14" t="s">
        <v>83</v>
      </c>
      <c r="AY121" s="225" t="s">
        <v>136</v>
      </c>
    </row>
    <row r="122" spans="1:65" s="2" customFormat="1" ht="16.5" customHeight="1">
      <c r="A122" s="36"/>
      <c r="B122" s="37"/>
      <c r="C122" s="247" t="s">
        <v>222</v>
      </c>
      <c r="D122" s="247" t="s">
        <v>341</v>
      </c>
      <c r="E122" s="248" t="s">
        <v>441</v>
      </c>
      <c r="F122" s="249" t="s">
        <v>442</v>
      </c>
      <c r="G122" s="250" t="s">
        <v>171</v>
      </c>
      <c r="H122" s="251">
        <v>3</v>
      </c>
      <c r="I122" s="252"/>
      <c r="J122" s="253">
        <f>ROUND(I122*H122,2)</f>
        <v>0</v>
      </c>
      <c r="K122" s="249" t="s">
        <v>142</v>
      </c>
      <c r="L122" s="254"/>
      <c r="M122" s="255" t="s">
        <v>19</v>
      </c>
      <c r="N122" s="256" t="s">
        <v>46</v>
      </c>
      <c r="O122" s="66"/>
      <c r="P122" s="199">
        <f>O122*H122</f>
        <v>0</v>
      </c>
      <c r="Q122" s="199">
        <v>4.0000000000000003E-5</v>
      </c>
      <c r="R122" s="199">
        <f>Q122*H122</f>
        <v>1.2000000000000002E-4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344</v>
      </c>
      <c r="AT122" s="201" t="s">
        <v>341</v>
      </c>
      <c r="AU122" s="201" t="s">
        <v>85</v>
      </c>
      <c r="AY122" s="19" t="s">
        <v>136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9" t="s">
        <v>83</v>
      </c>
      <c r="BK122" s="202">
        <f>ROUND(I122*H122,2)</f>
        <v>0</v>
      </c>
      <c r="BL122" s="19" t="s">
        <v>245</v>
      </c>
      <c r="BM122" s="201" t="s">
        <v>443</v>
      </c>
    </row>
    <row r="123" spans="1:65" s="2" customFormat="1" ht="33" customHeight="1">
      <c r="A123" s="36"/>
      <c r="B123" s="37"/>
      <c r="C123" s="190" t="s">
        <v>226</v>
      </c>
      <c r="D123" s="190" t="s">
        <v>138</v>
      </c>
      <c r="E123" s="191" t="s">
        <v>444</v>
      </c>
      <c r="F123" s="192" t="s">
        <v>445</v>
      </c>
      <c r="G123" s="193" t="s">
        <v>164</v>
      </c>
      <c r="H123" s="194">
        <v>0.86</v>
      </c>
      <c r="I123" s="195"/>
      <c r="J123" s="196">
        <f>ROUND(I123*H123,2)</f>
        <v>0</v>
      </c>
      <c r="K123" s="192" t="s">
        <v>142</v>
      </c>
      <c r="L123" s="41"/>
      <c r="M123" s="197" t="s">
        <v>19</v>
      </c>
      <c r="N123" s="198" t="s">
        <v>46</v>
      </c>
      <c r="O123" s="66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245</v>
      </c>
      <c r="AT123" s="201" t="s">
        <v>138</v>
      </c>
      <c r="AU123" s="201" t="s">
        <v>85</v>
      </c>
      <c r="AY123" s="19" t="s">
        <v>136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9" t="s">
        <v>83</v>
      </c>
      <c r="BK123" s="202">
        <f>ROUND(I123*H123,2)</f>
        <v>0</v>
      </c>
      <c r="BL123" s="19" t="s">
        <v>245</v>
      </c>
      <c r="BM123" s="201" t="s">
        <v>446</v>
      </c>
    </row>
    <row r="124" spans="1:65" s="12" customFormat="1" ht="22.9" customHeight="1">
      <c r="B124" s="174"/>
      <c r="C124" s="175"/>
      <c r="D124" s="176" t="s">
        <v>74</v>
      </c>
      <c r="E124" s="188" t="s">
        <v>385</v>
      </c>
      <c r="F124" s="188" t="s">
        <v>386</v>
      </c>
      <c r="G124" s="175"/>
      <c r="H124" s="175"/>
      <c r="I124" s="178"/>
      <c r="J124" s="189">
        <f>BK124</f>
        <v>0</v>
      </c>
      <c r="K124" s="175"/>
      <c r="L124" s="180"/>
      <c r="M124" s="181"/>
      <c r="N124" s="182"/>
      <c r="O124" s="182"/>
      <c r="P124" s="183">
        <f>SUM(P125:P232)</f>
        <v>0</v>
      </c>
      <c r="Q124" s="182"/>
      <c r="R124" s="183">
        <f>SUM(R125:R232)</f>
        <v>2.4762798199999998</v>
      </c>
      <c r="S124" s="182"/>
      <c r="T124" s="184">
        <f>SUM(T125:T232)</f>
        <v>0</v>
      </c>
      <c r="AR124" s="185" t="s">
        <v>85</v>
      </c>
      <c r="AT124" s="186" t="s">
        <v>74</v>
      </c>
      <c r="AU124" s="186" t="s">
        <v>83</v>
      </c>
      <c r="AY124" s="185" t="s">
        <v>136</v>
      </c>
      <c r="BK124" s="187">
        <f>SUM(BK125:BK232)</f>
        <v>0</v>
      </c>
    </row>
    <row r="125" spans="1:65" s="2" customFormat="1" ht="21.75" customHeight="1">
      <c r="A125" s="36"/>
      <c r="B125" s="37"/>
      <c r="C125" s="190" t="s">
        <v>230</v>
      </c>
      <c r="D125" s="190" t="s">
        <v>138</v>
      </c>
      <c r="E125" s="191" t="s">
        <v>447</v>
      </c>
      <c r="F125" s="192" t="s">
        <v>448</v>
      </c>
      <c r="G125" s="193" t="s">
        <v>141</v>
      </c>
      <c r="H125" s="194">
        <v>89.126000000000005</v>
      </c>
      <c r="I125" s="195"/>
      <c r="J125" s="196">
        <f>ROUND(I125*H125,2)</f>
        <v>0</v>
      </c>
      <c r="K125" s="192" t="s">
        <v>142</v>
      </c>
      <c r="L125" s="41"/>
      <c r="M125" s="197" t="s">
        <v>19</v>
      </c>
      <c r="N125" s="198" t="s">
        <v>46</v>
      </c>
      <c r="O125" s="66"/>
      <c r="P125" s="199">
        <f>O125*H125</f>
        <v>0</v>
      </c>
      <c r="Q125" s="199">
        <v>2.9999999999999997E-4</v>
      </c>
      <c r="R125" s="199">
        <f>Q125*H125</f>
        <v>2.6737799999999999E-2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245</v>
      </c>
      <c r="AT125" s="201" t="s">
        <v>138</v>
      </c>
      <c r="AU125" s="201" t="s">
        <v>85</v>
      </c>
      <c r="AY125" s="19" t="s">
        <v>136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9" t="s">
        <v>83</v>
      </c>
      <c r="BK125" s="202">
        <f>ROUND(I125*H125,2)</f>
        <v>0</v>
      </c>
      <c r="BL125" s="19" t="s">
        <v>245</v>
      </c>
      <c r="BM125" s="201" t="s">
        <v>449</v>
      </c>
    </row>
    <row r="126" spans="1:65" s="13" customFormat="1">
      <c r="B126" s="203"/>
      <c r="C126" s="204"/>
      <c r="D126" s="205" t="s">
        <v>145</v>
      </c>
      <c r="E126" s="206" t="s">
        <v>19</v>
      </c>
      <c r="F126" s="207" t="s">
        <v>450</v>
      </c>
      <c r="G126" s="204"/>
      <c r="H126" s="208">
        <v>41.624000000000002</v>
      </c>
      <c r="I126" s="209"/>
      <c r="J126" s="204"/>
      <c r="K126" s="204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145</v>
      </c>
      <c r="AU126" s="214" t="s">
        <v>85</v>
      </c>
      <c r="AV126" s="13" t="s">
        <v>85</v>
      </c>
      <c r="AW126" s="13" t="s">
        <v>36</v>
      </c>
      <c r="AX126" s="13" t="s">
        <v>75</v>
      </c>
      <c r="AY126" s="214" t="s">
        <v>136</v>
      </c>
    </row>
    <row r="127" spans="1:65" s="13" customFormat="1">
      <c r="B127" s="203"/>
      <c r="C127" s="204"/>
      <c r="D127" s="205" t="s">
        <v>145</v>
      </c>
      <c r="E127" s="206" t="s">
        <v>19</v>
      </c>
      <c r="F127" s="207" t="s">
        <v>451</v>
      </c>
      <c r="G127" s="204"/>
      <c r="H127" s="208">
        <v>43.988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145</v>
      </c>
      <c r="AU127" s="214" t="s">
        <v>85</v>
      </c>
      <c r="AV127" s="13" t="s">
        <v>85</v>
      </c>
      <c r="AW127" s="13" t="s">
        <v>36</v>
      </c>
      <c r="AX127" s="13" t="s">
        <v>75</v>
      </c>
      <c r="AY127" s="214" t="s">
        <v>136</v>
      </c>
    </row>
    <row r="128" spans="1:65" s="13" customFormat="1">
      <c r="B128" s="203"/>
      <c r="C128" s="204"/>
      <c r="D128" s="205" t="s">
        <v>145</v>
      </c>
      <c r="E128" s="206" t="s">
        <v>19</v>
      </c>
      <c r="F128" s="207" t="s">
        <v>452</v>
      </c>
      <c r="G128" s="204"/>
      <c r="H128" s="208">
        <v>10.864000000000001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145</v>
      </c>
      <c r="AU128" s="214" t="s">
        <v>85</v>
      </c>
      <c r="AV128" s="13" t="s">
        <v>85</v>
      </c>
      <c r="AW128" s="13" t="s">
        <v>36</v>
      </c>
      <c r="AX128" s="13" t="s">
        <v>75</v>
      </c>
      <c r="AY128" s="214" t="s">
        <v>136</v>
      </c>
    </row>
    <row r="129" spans="1:65" s="13" customFormat="1">
      <c r="B129" s="203"/>
      <c r="C129" s="204"/>
      <c r="D129" s="205" t="s">
        <v>145</v>
      </c>
      <c r="E129" s="206" t="s">
        <v>19</v>
      </c>
      <c r="F129" s="207" t="s">
        <v>453</v>
      </c>
      <c r="G129" s="204"/>
      <c r="H129" s="208">
        <v>2.625</v>
      </c>
      <c r="I129" s="209"/>
      <c r="J129" s="204"/>
      <c r="K129" s="204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145</v>
      </c>
      <c r="AU129" s="214" t="s">
        <v>85</v>
      </c>
      <c r="AV129" s="13" t="s">
        <v>85</v>
      </c>
      <c r="AW129" s="13" t="s">
        <v>36</v>
      </c>
      <c r="AX129" s="13" t="s">
        <v>75</v>
      </c>
      <c r="AY129" s="214" t="s">
        <v>136</v>
      </c>
    </row>
    <row r="130" spans="1:65" s="16" customFormat="1">
      <c r="B130" s="236"/>
      <c r="C130" s="237"/>
      <c r="D130" s="205" t="s">
        <v>145</v>
      </c>
      <c r="E130" s="238" t="s">
        <v>19</v>
      </c>
      <c r="F130" s="239" t="s">
        <v>188</v>
      </c>
      <c r="G130" s="237"/>
      <c r="H130" s="240">
        <v>99.100999999999999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AT130" s="246" t="s">
        <v>145</v>
      </c>
      <c r="AU130" s="246" t="s">
        <v>85</v>
      </c>
      <c r="AV130" s="16" t="s">
        <v>99</v>
      </c>
      <c r="AW130" s="16" t="s">
        <v>36</v>
      </c>
      <c r="AX130" s="16" t="s">
        <v>75</v>
      </c>
      <c r="AY130" s="246" t="s">
        <v>136</v>
      </c>
    </row>
    <row r="131" spans="1:65" s="13" customFormat="1">
      <c r="B131" s="203"/>
      <c r="C131" s="204"/>
      <c r="D131" s="205" t="s">
        <v>145</v>
      </c>
      <c r="E131" s="206" t="s">
        <v>19</v>
      </c>
      <c r="F131" s="207" t="s">
        <v>240</v>
      </c>
      <c r="G131" s="204"/>
      <c r="H131" s="208">
        <v>-2.0499999999999998</v>
      </c>
      <c r="I131" s="209"/>
      <c r="J131" s="204"/>
      <c r="K131" s="204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145</v>
      </c>
      <c r="AU131" s="214" t="s">
        <v>85</v>
      </c>
      <c r="AV131" s="13" t="s">
        <v>85</v>
      </c>
      <c r="AW131" s="13" t="s">
        <v>36</v>
      </c>
      <c r="AX131" s="13" t="s">
        <v>75</v>
      </c>
      <c r="AY131" s="214" t="s">
        <v>136</v>
      </c>
    </row>
    <row r="132" spans="1:65" s="13" customFormat="1">
      <c r="B132" s="203"/>
      <c r="C132" s="204"/>
      <c r="D132" s="205" t="s">
        <v>145</v>
      </c>
      <c r="E132" s="206" t="s">
        <v>19</v>
      </c>
      <c r="F132" s="207" t="s">
        <v>241</v>
      </c>
      <c r="G132" s="204"/>
      <c r="H132" s="208">
        <v>-3.0750000000000002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145</v>
      </c>
      <c r="AU132" s="214" t="s">
        <v>85</v>
      </c>
      <c r="AV132" s="13" t="s">
        <v>85</v>
      </c>
      <c r="AW132" s="13" t="s">
        <v>36</v>
      </c>
      <c r="AX132" s="13" t="s">
        <v>75</v>
      </c>
      <c r="AY132" s="214" t="s">
        <v>136</v>
      </c>
    </row>
    <row r="133" spans="1:65" s="13" customFormat="1">
      <c r="B133" s="203"/>
      <c r="C133" s="204"/>
      <c r="D133" s="205" t="s">
        <v>145</v>
      </c>
      <c r="E133" s="206" t="s">
        <v>19</v>
      </c>
      <c r="F133" s="207" t="s">
        <v>242</v>
      </c>
      <c r="G133" s="204"/>
      <c r="H133" s="208">
        <v>-2.0499999999999998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145</v>
      </c>
      <c r="AU133" s="214" t="s">
        <v>85</v>
      </c>
      <c r="AV133" s="13" t="s">
        <v>85</v>
      </c>
      <c r="AW133" s="13" t="s">
        <v>36</v>
      </c>
      <c r="AX133" s="13" t="s">
        <v>75</v>
      </c>
      <c r="AY133" s="214" t="s">
        <v>136</v>
      </c>
    </row>
    <row r="134" spans="1:65" s="13" customFormat="1">
      <c r="B134" s="203"/>
      <c r="C134" s="204"/>
      <c r="D134" s="205" t="s">
        <v>145</v>
      </c>
      <c r="E134" s="206" t="s">
        <v>19</v>
      </c>
      <c r="F134" s="207" t="s">
        <v>243</v>
      </c>
      <c r="G134" s="204"/>
      <c r="H134" s="208">
        <v>-1.6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145</v>
      </c>
      <c r="AU134" s="214" t="s">
        <v>85</v>
      </c>
      <c r="AV134" s="13" t="s">
        <v>85</v>
      </c>
      <c r="AW134" s="13" t="s">
        <v>36</v>
      </c>
      <c r="AX134" s="13" t="s">
        <v>75</v>
      </c>
      <c r="AY134" s="214" t="s">
        <v>136</v>
      </c>
    </row>
    <row r="135" spans="1:65" s="13" customFormat="1">
      <c r="B135" s="203"/>
      <c r="C135" s="204"/>
      <c r="D135" s="205" t="s">
        <v>145</v>
      </c>
      <c r="E135" s="206" t="s">
        <v>19</v>
      </c>
      <c r="F135" s="207" t="s">
        <v>244</v>
      </c>
      <c r="G135" s="204"/>
      <c r="H135" s="208">
        <v>-1.2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145</v>
      </c>
      <c r="AU135" s="214" t="s">
        <v>85</v>
      </c>
      <c r="AV135" s="13" t="s">
        <v>85</v>
      </c>
      <c r="AW135" s="13" t="s">
        <v>36</v>
      </c>
      <c r="AX135" s="13" t="s">
        <v>75</v>
      </c>
      <c r="AY135" s="214" t="s">
        <v>136</v>
      </c>
    </row>
    <row r="136" spans="1:65" s="16" customFormat="1">
      <c r="B136" s="236"/>
      <c r="C136" s="237"/>
      <c r="D136" s="205" t="s">
        <v>145</v>
      </c>
      <c r="E136" s="238" t="s">
        <v>19</v>
      </c>
      <c r="F136" s="239" t="s">
        <v>188</v>
      </c>
      <c r="G136" s="237"/>
      <c r="H136" s="240">
        <v>-9.9749999999999996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AT136" s="246" t="s">
        <v>145</v>
      </c>
      <c r="AU136" s="246" t="s">
        <v>85</v>
      </c>
      <c r="AV136" s="16" t="s">
        <v>99</v>
      </c>
      <c r="AW136" s="16" t="s">
        <v>36</v>
      </c>
      <c r="AX136" s="16" t="s">
        <v>75</v>
      </c>
      <c r="AY136" s="246" t="s">
        <v>136</v>
      </c>
    </row>
    <row r="137" spans="1:65" s="14" customFormat="1">
      <c r="B137" s="215"/>
      <c r="C137" s="216"/>
      <c r="D137" s="205" t="s">
        <v>145</v>
      </c>
      <c r="E137" s="217" t="s">
        <v>95</v>
      </c>
      <c r="F137" s="218" t="s">
        <v>148</v>
      </c>
      <c r="G137" s="216"/>
      <c r="H137" s="219">
        <v>89.126000000000005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145</v>
      </c>
      <c r="AU137" s="225" t="s">
        <v>85</v>
      </c>
      <c r="AV137" s="14" t="s">
        <v>143</v>
      </c>
      <c r="AW137" s="14" t="s">
        <v>4</v>
      </c>
      <c r="AX137" s="14" t="s">
        <v>83</v>
      </c>
      <c r="AY137" s="225" t="s">
        <v>136</v>
      </c>
    </row>
    <row r="138" spans="1:65" s="2" customFormat="1" ht="21.75" customHeight="1">
      <c r="A138" s="36"/>
      <c r="B138" s="37"/>
      <c r="C138" s="190" t="s">
        <v>8</v>
      </c>
      <c r="D138" s="190" t="s">
        <v>138</v>
      </c>
      <c r="E138" s="191" t="s">
        <v>454</v>
      </c>
      <c r="F138" s="192" t="s">
        <v>455</v>
      </c>
      <c r="G138" s="193" t="s">
        <v>141</v>
      </c>
      <c r="H138" s="194">
        <v>89.126000000000005</v>
      </c>
      <c r="I138" s="195"/>
      <c r="J138" s="196">
        <f>ROUND(I138*H138,2)</f>
        <v>0</v>
      </c>
      <c r="K138" s="192" t="s">
        <v>142</v>
      </c>
      <c r="L138" s="41"/>
      <c r="M138" s="197" t="s">
        <v>19</v>
      </c>
      <c r="N138" s="198" t="s">
        <v>46</v>
      </c>
      <c r="O138" s="66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143</v>
      </c>
      <c r="AT138" s="201" t="s">
        <v>138</v>
      </c>
      <c r="AU138" s="201" t="s">
        <v>85</v>
      </c>
      <c r="AY138" s="19" t="s">
        <v>136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9" t="s">
        <v>83</v>
      </c>
      <c r="BK138" s="202">
        <f>ROUND(I138*H138,2)</f>
        <v>0</v>
      </c>
      <c r="BL138" s="19" t="s">
        <v>143</v>
      </c>
      <c r="BM138" s="201" t="s">
        <v>456</v>
      </c>
    </row>
    <row r="139" spans="1:65" s="13" customFormat="1">
      <c r="B139" s="203"/>
      <c r="C139" s="204"/>
      <c r="D139" s="205" t="s">
        <v>145</v>
      </c>
      <c r="E139" s="206" t="s">
        <v>19</v>
      </c>
      <c r="F139" s="207" t="s">
        <v>95</v>
      </c>
      <c r="G139" s="204"/>
      <c r="H139" s="208">
        <v>89.126000000000005</v>
      </c>
      <c r="I139" s="209"/>
      <c r="J139" s="204"/>
      <c r="K139" s="204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145</v>
      </c>
      <c r="AU139" s="214" t="s">
        <v>85</v>
      </c>
      <c r="AV139" s="13" t="s">
        <v>85</v>
      </c>
      <c r="AW139" s="13" t="s">
        <v>36</v>
      </c>
      <c r="AX139" s="13" t="s">
        <v>75</v>
      </c>
      <c r="AY139" s="214" t="s">
        <v>136</v>
      </c>
    </row>
    <row r="140" spans="1:65" s="14" customFormat="1">
      <c r="B140" s="215"/>
      <c r="C140" s="216"/>
      <c r="D140" s="205" t="s">
        <v>145</v>
      </c>
      <c r="E140" s="217" t="s">
        <v>19</v>
      </c>
      <c r="F140" s="218" t="s">
        <v>148</v>
      </c>
      <c r="G140" s="216"/>
      <c r="H140" s="219">
        <v>89.126000000000005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145</v>
      </c>
      <c r="AU140" s="225" t="s">
        <v>85</v>
      </c>
      <c r="AV140" s="14" t="s">
        <v>143</v>
      </c>
      <c r="AW140" s="14" t="s">
        <v>36</v>
      </c>
      <c r="AX140" s="14" t="s">
        <v>83</v>
      </c>
      <c r="AY140" s="225" t="s">
        <v>136</v>
      </c>
    </row>
    <row r="141" spans="1:65" s="2" customFormat="1" ht="21.75" customHeight="1">
      <c r="A141" s="36"/>
      <c r="B141" s="37"/>
      <c r="C141" s="190" t="s">
        <v>245</v>
      </c>
      <c r="D141" s="190" t="s">
        <v>138</v>
      </c>
      <c r="E141" s="191" t="s">
        <v>457</v>
      </c>
      <c r="F141" s="192" t="s">
        <v>448</v>
      </c>
      <c r="G141" s="193" t="s">
        <v>141</v>
      </c>
      <c r="H141" s="194">
        <v>89.126000000000005</v>
      </c>
      <c r="I141" s="195"/>
      <c r="J141" s="196">
        <f>ROUND(I141*H141,2)</f>
        <v>0</v>
      </c>
      <c r="K141" s="192" t="s">
        <v>19</v>
      </c>
      <c r="L141" s="41"/>
      <c r="M141" s="197" t="s">
        <v>19</v>
      </c>
      <c r="N141" s="198" t="s">
        <v>46</v>
      </c>
      <c r="O141" s="66"/>
      <c r="P141" s="199">
        <f>O141*H141</f>
        <v>0</v>
      </c>
      <c r="Q141" s="199">
        <v>2.9999999999999997E-4</v>
      </c>
      <c r="R141" s="199">
        <f>Q141*H141</f>
        <v>2.6737799999999999E-2</v>
      </c>
      <c r="S141" s="199">
        <v>0</v>
      </c>
      <c r="T141" s="20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245</v>
      </c>
      <c r="AT141" s="201" t="s">
        <v>138</v>
      </c>
      <c r="AU141" s="201" t="s">
        <v>85</v>
      </c>
      <c r="AY141" s="19" t="s">
        <v>136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9" t="s">
        <v>83</v>
      </c>
      <c r="BK141" s="202">
        <f>ROUND(I141*H141,2)</f>
        <v>0</v>
      </c>
      <c r="BL141" s="19" t="s">
        <v>245</v>
      </c>
      <c r="BM141" s="201" t="s">
        <v>458</v>
      </c>
    </row>
    <row r="142" spans="1:65" s="13" customFormat="1">
      <c r="B142" s="203"/>
      <c r="C142" s="204"/>
      <c r="D142" s="205" t="s">
        <v>145</v>
      </c>
      <c r="E142" s="206" t="s">
        <v>19</v>
      </c>
      <c r="F142" s="207" t="s">
        <v>95</v>
      </c>
      <c r="G142" s="204"/>
      <c r="H142" s="208">
        <v>89.126000000000005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145</v>
      </c>
      <c r="AU142" s="214" t="s">
        <v>85</v>
      </c>
      <c r="AV142" s="13" t="s">
        <v>85</v>
      </c>
      <c r="AW142" s="13" t="s">
        <v>36</v>
      </c>
      <c r="AX142" s="13" t="s">
        <v>75</v>
      </c>
      <c r="AY142" s="214" t="s">
        <v>136</v>
      </c>
    </row>
    <row r="143" spans="1:65" s="14" customFormat="1">
      <c r="B143" s="215"/>
      <c r="C143" s="216"/>
      <c r="D143" s="205" t="s">
        <v>145</v>
      </c>
      <c r="E143" s="217" t="s">
        <v>19</v>
      </c>
      <c r="F143" s="218" t="s">
        <v>148</v>
      </c>
      <c r="G143" s="216"/>
      <c r="H143" s="219">
        <v>89.126000000000005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145</v>
      </c>
      <c r="AU143" s="225" t="s">
        <v>85</v>
      </c>
      <c r="AV143" s="14" t="s">
        <v>143</v>
      </c>
      <c r="AW143" s="14" t="s">
        <v>36</v>
      </c>
      <c r="AX143" s="14" t="s">
        <v>83</v>
      </c>
      <c r="AY143" s="225" t="s">
        <v>136</v>
      </c>
    </row>
    <row r="144" spans="1:65" s="2" customFormat="1" ht="21.75" customHeight="1">
      <c r="A144" s="36"/>
      <c r="B144" s="37"/>
      <c r="C144" s="190" t="s">
        <v>252</v>
      </c>
      <c r="D144" s="190" t="s">
        <v>138</v>
      </c>
      <c r="E144" s="191" t="s">
        <v>459</v>
      </c>
      <c r="F144" s="192" t="s">
        <v>460</v>
      </c>
      <c r="G144" s="193" t="s">
        <v>141</v>
      </c>
      <c r="H144" s="194">
        <v>89.126000000000005</v>
      </c>
      <c r="I144" s="195"/>
      <c r="J144" s="196">
        <f>ROUND(I144*H144,2)</f>
        <v>0</v>
      </c>
      <c r="K144" s="192" t="s">
        <v>142</v>
      </c>
      <c r="L144" s="41"/>
      <c r="M144" s="197" t="s">
        <v>19</v>
      </c>
      <c r="N144" s="198" t="s">
        <v>46</v>
      </c>
      <c r="O144" s="66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245</v>
      </c>
      <c r="AT144" s="201" t="s">
        <v>138</v>
      </c>
      <c r="AU144" s="201" t="s">
        <v>85</v>
      </c>
      <c r="AY144" s="19" t="s">
        <v>136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9" t="s">
        <v>83</v>
      </c>
      <c r="BK144" s="202">
        <f>ROUND(I144*H144,2)</f>
        <v>0</v>
      </c>
      <c r="BL144" s="19" t="s">
        <v>245</v>
      </c>
      <c r="BM144" s="201" t="s">
        <v>461</v>
      </c>
    </row>
    <row r="145" spans="1:65" s="13" customFormat="1">
      <c r="B145" s="203"/>
      <c r="C145" s="204"/>
      <c r="D145" s="205" t="s">
        <v>145</v>
      </c>
      <c r="E145" s="206" t="s">
        <v>19</v>
      </c>
      <c r="F145" s="207" t="s">
        <v>95</v>
      </c>
      <c r="G145" s="204"/>
      <c r="H145" s="208">
        <v>89.126000000000005</v>
      </c>
      <c r="I145" s="209"/>
      <c r="J145" s="204"/>
      <c r="K145" s="204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145</v>
      </c>
      <c r="AU145" s="214" t="s">
        <v>85</v>
      </c>
      <c r="AV145" s="13" t="s">
        <v>85</v>
      </c>
      <c r="AW145" s="13" t="s">
        <v>36</v>
      </c>
      <c r="AX145" s="13" t="s">
        <v>75</v>
      </c>
      <c r="AY145" s="214" t="s">
        <v>136</v>
      </c>
    </row>
    <row r="146" spans="1:65" s="14" customFormat="1">
      <c r="B146" s="215"/>
      <c r="C146" s="216"/>
      <c r="D146" s="205" t="s">
        <v>145</v>
      </c>
      <c r="E146" s="217" t="s">
        <v>19</v>
      </c>
      <c r="F146" s="218" t="s">
        <v>148</v>
      </c>
      <c r="G146" s="216"/>
      <c r="H146" s="219">
        <v>89.126000000000005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145</v>
      </c>
      <c r="AU146" s="225" t="s">
        <v>85</v>
      </c>
      <c r="AV146" s="14" t="s">
        <v>143</v>
      </c>
      <c r="AW146" s="14" t="s">
        <v>36</v>
      </c>
      <c r="AX146" s="14" t="s">
        <v>83</v>
      </c>
      <c r="AY146" s="225" t="s">
        <v>136</v>
      </c>
    </row>
    <row r="147" spans="1:65" s="2" customFormat="1" ht="21.75" customHeight="1">
      <c r="A147" s="36"/>
      <c r="B147" s="37"/>
      <c r="C147" s="247" t="s">
        <v>257</v>
      </c>
      <c r="D147" s="247" t="s">
        <v>341</v>
      </c>
      <c r="E147" s="248" t="s">
        <v>432</v>
      </c>
      <c r="F147" s="249" t="s">
        <v>433</v>
      </c>
      <c r="G147" s="250" t="s">
        <v>434</v>
      </c>
      <c r="H147" s="251">
        <v>303.02800000000002</v>
      </c>
      <c r="I147" s="252"/>
      <c r="J147" s="253">
        <f>ROUND(I147*H147,2)</f>
        <v>0</v>
      </c>
      <c r="K147" s="249" t="s">
        <v>142</v>
      </c>
      <c r="L147" s="254"/>
      <c r="M147" s="255" t="s">
        <v>19</v>
      </c>
      <c r="N147" s="256" t="s">
        <v>46</v>
      </c>
      <c r="O147" s="66"/>
      <c r="P147" s="199">
        <f>O147*H147</f>
        <v>0</v>
      </c>
      <c r="Q147" s="199">
        <v>1E-3</v>
      </c>
      <c r="R147" s="199">
        <f>Q147*H147</f>
        <v>0.30302800000000002</v>
      </c>
      <c r="S147" s="199">
        <v>0</v>
      </c>
      <c r="T147" s="20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344</v>
      </c>
      <c r="AT147" s="201" t="s">
        <v>341</v>
      </c>
      <c r="AU147" s="201" t="s">
        <v>85</v>
      </c>
      <c r="AY147" s="19" t="s">
        <v>136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9" t="s">
        <v>83</v>
      </c>
      <c r="BK147" s="202">
        <f>ROUND(I147*H147,2)</f>
        <v>0</v>
      </c>
      <c r="BL147" s="19" t="s">
        <v>245</v>
      </c>
      <c r="BM147" s="201" t="s">
        <v>462</v>
      </c>
    </row>
    <row r="148" spans="1:65" s="13" customFormat="1">
      <c r="B148" s="203"/>
      <c r="C148" s="204"/>
      <c r="D148" s="205" t="s">
        <v>145</v>
      </c>
      <c r="E148" s="206" t="s">
        <v>19</v>
      </c>
      <c r="F148" s="207" t="s">
        <v>95</v>
      </c>
      <c r="G148" s="204"/>
      <c r="H148" s="208">
        <v>89.126000000000005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145</v>
      </c>
      <c r="AU148" s="214" t="s">
        <v>85</v>
      </c>
      <c r="AV148" s="13" t="s">
        <v>85</v>
      </c>
      <c r="AW148" s="13" t="s">
        <v>36</v>
      </c>
      <c r="AX148" s="13" t="s">
        <v>83</v>
      </c>
      <c r="AY148" s="214" t="s">
        <v>136</v>
      </c>
    </row>
    <row r="149" spans="1:65" s="13" customFormat="1">
      <c r="B149" s="203"/>
      <c r="C149" s="204"/>
      <c r="D149" s="205" t="s">
        <v>145</v>
      </c>
      <c r="E149" s="204"/>
      <c r="F149" s="207" t="s">
        <v>463</v>
      </c>
      <c r="G149" s="204"/>
      <c r="H149" s="208">
        <v>303.02800000000002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145</v>
      </c>
      <c r="AU149" s="214" t="s">
        <v>85</v>
      </c>
      <c r="AV149" s="13" t="s">
        <v>85</v>
      </c>
      <c r="AW149" s="13" t="s">
        <v>4</v>
      </c>
      <c r="AX149" s="13" t="s">
        <v>83</v>
      </c>
      <c r="AY149" s="214" t="s">
        <v>136</v>
      </c>
    </row>
    <row r="150" spans="1:65" s="2" customFormat="1" ht="21.75" customHeight="1">
      <c r="A150" s="36"/>
      <c r="B150" s="37"/>
      <c r="C150" s="190" t="s">
        <v>262</v>
      </c>
      <c r="D150" s="190" t="s">
        <v>138</v>
      </c>
      <c r="E150" s="191" t="s">
        <v>464</v>
      </c>
      <c r="F150" s="192" t="s">
        <v>465</v>
      </c>
      <c r="G150" s="193" t="s">
        <v>214</v>
      </c>
      <c r="H150" s="194">
        <v>41.01</v>
      </c>
      <c r="I150" s="195"/>
      <c r="J150" s="196">
        <f>ROUND(I150*H150,2)</f>
        <v>0</v>
      </c>
      <c r="K150" s="192" t="s">
        <v>142</v>
      </c>
      <c r="L150" s="41"/>
      <c r="M150" s="197" t="s">
        <v>19</v>
      </c>
      <c r="N150" s="198" t="s">
        <v>46</v>
      </c>
      <c r="O150" s="66"/>
      <c r="P150" s="199">
        <f>O150*H150</f>
        <v>0</v>
      </c>
      <c r="Q150" s="199">
        <v>1.7000000000000001E-4</v>
      </c>
      <c r="R150" s="199">
        <f>Q150*H150</f>
        <v>6.9716999999999999E-3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245</v>
      </c>
      <c r="AT150" s="201" t="s">
        <v>138</v>
      </c>
      <c r="AU150" s="201" t="s">
        <v>85</v>
      </c>
      <c r="AY150" s="19" t="s">
        <v>136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9" t="s">
        <v>83</v>
      </c>
      <c r="BK150" s="202">
        <f>ROUND(I150*H150,2)</f>
        <v>0</v>
      </c>
      <c r="BL150" s="19" t="s">
        <v>245</v>
      </c>
      <c r="BM150" s="201" t="s">
        <v>466</v>
      </c>
    </row>
    <row r="151" spans="1:65" s="13" customFormat="1">
      <c r="B151" s="203"/>
      <c r="C151" s="204"/>
      <c r="D151" s="205" t="s">
        <v>145</v>
      </c>
      <c r="E151" s="206" t="s">
        <v>19</v>
      </c>
      <c r="F151" s="207" t="s">
        <v>423</v>
      </c>
      <c r="G151" s="204"/>
      <c r="H151" s="208">
        <v>41.01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145</v>
      </c>
      <c r="AU151" s="214" t="s">
        <v>85</v>
      </c>
      <c r="AV151" s="13" t="s">
        <v>85</v>
      </c>
      <c r="AW151" s="13" t="s">
        <v>36</v>
      </c>
      <c r="AX151" s="13" t="s">
        <v>75</v>
      </c>
      <c r="AY151" s="214" t="s">
        <v>136</v>
      </c>
    </row>
    <row r="152" spans="1:65" s="14" customFormat="1">
      <c r="B152" s="215"/>
      <c r="C152" s="216"/>
      <c r="D152" s="205" t="s">
        <v>145</v>
      </c>
      <c r="E152" s="217" t="s">
        <v>19</v>
      </c>
      <c r="F152" s="218" t="s">
        <v>148</v>
      </c>
      <c r="G152" s="216"/>
      <c r="H152" s="219">
        <v>41.01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145</v>
      </c>
      <c r="AU152" s="225" t="s">
        <v>85</v>
      </c>
      <c r="AV152" s="14" t="s">
        <v>143</v>
      </c>
      <c r="AW152" s="14" t="s">
        <v>36</v>
      </c>
      <c r="AX152" s="14" t="s">
        <v>83</v>
      </c>
      <c r="AY152" s="225" t="s">
        <v>136</v>
      </c>
    </row>
    <row r="153" spans="1:65" s="2" customFormat="1" ht="16.5" customHeight="1">
      <c r="A153" s="36"/>
      <c r="B153" s="37"/>
      <c r="C153" s="247" t="s">
        <v>270</v>
      </c>
      <c r="D153" s="247" t="s">
        <v>341</v>
      </c>
      <c r="E153" s="248" t="s">
        <v>467</v>
      </c>
      <c r="F153" s="249" t="s">
        <v>468</v>
      </c>
      <c r="G153" s="250" t="s">
        <v>341</v>
      </c>
      <c r="H153" s="251">
        <v>47.161999999999999</v>
      </c>
      <c r="I153" s="252"/>
      <c r="J153" s="253">
        <f>ROUND(I153*H153,2)</f>
        <v>0</v>
      </c>
      <c r="K153" s="249" t="s">
        <v>19</v>
      </c>
      <c r="L153" s="254"/>
      <c r="M153" s="255" t="s">
        <v>19</v>
      </c>
      <c r="N153" s="256" t="s">
        <v>46</v>
      </c>
      <c r="O153" s="66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344</v>
      </c>
      <c r="AT153" s="201" t="s">
        <v>341</v>
      </c>
      <c r="AU153" s="201" t="s">
        <v>85</v>
      </c>
      <c r="AY153" s="19" t="s">
        <v>136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9" t="s">
        <v>83</v>
      </c>
      <c r="BK153" s="202">
        <f>ROUND(I153*H153,2)</f>
        <v>0</v>
      </c>
      <c r="BL153" s="19" t="s">
        <v>245</v>
      </c>
      <c r="BM153" s="201" t="s">
        <v>469</v>
      </c>
    </row>
    <row r="154" spans="1:65" s="13" customFormat="1">
      <c r="B154" s="203"/>
      <c r="C154" s="204"/>
      <c r="D154" s="205" t="s">
        <v>145</v>
      </c>
      <c r="E154" s="204"/>
      <c r="F154" s="207" t="s">
        <v>470</v>
      </c>
      <c r="G154" s="204"/>
      <c r="H154" s="208">
        <v>47.161999999999999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145</v>
      </c>
      <c r="AU154" s="214" t="s">
        <v>85</v>
      </c>
      <c r="AV154" s="13" t="s">
        <v>85</v>
      </c>
      <c r="AW154" s="13" t="s">
        <v>4</v>
      </c>
      <c r="AX154" s="13" t="s">
        <v>83</v>
      </c>
      <c r="AY154" s="214" t="s">
        <v>136</v>
      </c>
    </row>
    <row r="155" spans="1:65" s="2" customFormat="1" ht="21.75" customHeight="1">
      <c r="A155" s="36"/>
      <c r="B155" s="37"/>
      <c r="C155" s="190" t="s">
        <v>7</v>
      </c>
      <c r="D155" s="190" t="s">
        <v>138</v>
      </c>
      <c r="E155" s="191" t="s">
        <v>471</v>
      </c>
      <c r="F155" s="192" t="s">
        <v>472</v>
      </c>
      <c r="G155" s="193" t="s">
        <v>171</v>
      </c>
      <c r="H155" s="194">
        <v>93.34</v>
      </c>
      <c r="I155" s="195"/>
      <c r="J155" s="196">
        <f>ROUND(I155*H155,2)</f>
        <v>0</v>
      </c>
      <c r="K155" s="192" t="s">
        <v>142</v>
      </c>
      <c r="L155" s="41"/>
      <c r="M155" s="197" t="s">
        <v>19</v>
      </c>
      <c r="N155" s="198" t="s">
        <v>46</v>
      </c>
      <c r="O155" s="66"/>
      <c r="P155" s="199">
        <f>O155*H155</f>
        <v>0</v>
      </c>
      <c r="Q155" s="199">
        <v>1.7000000000000001E-4</v>
      </c>
      <c r="R155" s="199">
        <f>Q155*H155</f>
        <v>1.5867800000000001E-2</v>
      </c>
      <c r="S155" s="199">
        <v>0</v>
      </c>
      <c r="T155" s="20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1" t="s">
        <v>245</v>
      </c>
      <c r="AT155" s="201" t="s">
        <v>138</v>
      </c>
      <c r="AU155" s="201" t="s">
        <v>85</v>
      </c>
      <c r="AY155" s="19" t="s">
        <v>136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9" t="s">
        <v>83</v>
      </c>
      <c r="BK155" s="202">
        <f>ROUND(I155*H155,2)</f>
        <v>0</v>
      </c>
      <c r="BL155" s="19" t="s">
        <v>245</v>
      </c>
      <c r="BM155" s="201" t="s">
        <v>473</v>
      </c>
    </row>
    <row r="156" spans="1:65" s="13" customFormat="1">
      <c r="B156" s="203"/>
      <c r="C156" s="204"/>
      <c r="D156" s="205" t="s">
        <v>145</v>
      </c>
      <c r="E156" s="206" t="s">
        <v>19</v>
      </c>
      <c r="F156" s="207" t="s">
        <v>474</v>
      </c>
      <c r="G156" s="204"/>
      <c r="H156" s="208">
        <v>82.4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145</v>
      </c>
      <c r="AU156" s="214" t="s">
        <v>85</v>
      </c>
      <c r="AV156" s="13" t="s">
        <v>85</v>
      </c>
      <c r="AW156" s="13" t="s">
        <v>36</v>
      </c>
      <c r="AX156" s="13" t="s">
        <v>75</v>
      </c>
      <c r="AY156" s="214" t="s">
        <v>136</v>
      </c>
    </row>
    <row r="157" spans="1:65" s="13" customFormat="1">
      <c r="B157" s="203"/>
      <c r="C157" s="204"/>
      <c r="D157" s="205" t="s">
        <v>145</v>
      </c>
      <c r="E157" s="206" t="s">
        <v>19</v>
      </c>
      <c r="F157" s="207" t="s">
        <v>475</v>
      </c>
      <c r="G157" s="204"/>
      <c r="H157" s="208">
        <v>10.94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145</v>
      </c>
      <c r="AU157" s="214" t="s">
        <v>85</v>
      </c>
      <c r="AV157" s="13" t="s">
        <v>85</v>
      </c>
      <c r="AW157" s="13" t="s">
        <v>36</v>
      </c>
      <c r="AX157" s="13" t="s">
        <v>75</v>
      </c>
      <c r="AY157" s="214" t="s">
        <v>136</v>
      </c>
    </row>
    <row r="158" spans="1:65" s="14" customFormat="1">
      <c r="B158" s="215"/>
      <c r="C158" s="216"/>
      <c r="D158" s="205" t="s">
        <v>145</v>
      </c>
      <c r="E158" s="217" t="s">
        <v>19</v>
      </c>
      <c r="F158" s="218" t="s">
        <v>148</v>
      </c>
      <c r="G158" s="216"/>
      <c r="H158" s="219">
        <v>93.34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145</v>
      </c>
      <c r="AU158" s="225" t="s">
        <v>85</v>
      </c>
      <c r="AV158" s="14" t="s">
        <v>143</v>
      </c>
      <c r="AW158" s="14" t="s">
        <v>36</v>
      </c>
      <c r="AX158" s="14" t="s">
        <v>83</v>
      </c>
      <c r="AY158" s="225" t="s">
        <v>136</v>
      </c>
    </row>
    <row r="159" spans="1:65" s="2" customFormat="1" ht="16.5" customHeight="1">
      <c r="A159" s="36"/>
      <c r="B159" s="37"/>
      <c r="C159" s="247" t="s">
        <v>280</v>
      </c>
      <c r="D159" s="247" t="s">
        <v>341</v>
      </c>
      <c r="E159" s="248" t="s">
        <v>476</v>
      </c>
      <c r="F159" s="249" t="s">
        <v>477</v>
      </c>
      <c r="G159" s="250" t="s">
        <v>171</v>
      </c>
      <c r="H159" s="251">
        <v>11.663</v>
      </c>
      <c r="I159" s="252"/>
      <c r="J159" s="253">
        <f>ROUND(I159*H159,2)</f>
        <v>0</v>
      </c>
      <c r="K159" s="249" t="s">
        <v>19</v>
      </c>
      <c r="L159" s="254"/>
      <c r="M159" s="255" t="s">
        <v>19</v>
      </c>
      <c r="N159" s="256" t="s">
        <v>46</v>
      </c>
      <c r="O159" s="66"/>
      <c r="P159" s="199">
        <f>O159*H159</f>
        <v>0</v>
      </c>
      <c r="Q159" s="199">
        <v>3.0000000000000001E-5</v>
      </c>
      <c r="R159" s="199">
        <f>Q159*H159</f>
        <v>3.4989E-4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344</v>
      </c>
      <c r="AT159" s="201" t="s">
        <v>341</v>
      </c>
      <c r="AU159" s="201" t="s">
        <v>85</v>
      </c>
      <c r="AY159" s="19" t="s">
        <v>136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9" t="s">
        <v>83</v>
      </c>
      <c r="BK159" s="202">
        <f>ROUND(I159*H159,2)</f>
        <v>0</v>
      </c>
      <c r="BL159" s="19" t="s">
        <v>245</v>
      </c>
      <c r="BM159" s="201" t="s">
        <v>478</v>
      </c>
    </row>
    <row r="160" spans="1:65" s="15" customFormat="1">
      <c r="B160" s="226"/>
      <c r="C160" s="227"/>
      <c r="D160" s="205" t="s">
        <v>145</v>
      </c>
      <c r="E160" s="228" t="s">
        <v>19</v>
      </c>
      <c r="F160" s="229" t="s">
        <v>479</v>
      </c>
      <c r="G160" s="227"/>
      <c r="H160" s="228" t="s">
        <v>19</v>
      </c>
      <c r="I160" s="230"/>
      <c r="J160" s="227"/>
      <c r="K160" s="227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145</v>
      </c>
      <c r="AU160" s="235" t="s">
        <v>85</v>
      </c>
      <c r="AV160" s="15" t="s">
        <v>83</v>
      </c>
      <c r="AW160" s="15" t="s">
        <v>36</v>
      </c>
      <c r="AX160" s="15" t="s">
        <v>75</v>
      </c>
      <c r="AY160" s="235" t="s">
        <v>136</v>
      </c>
    </row>
    <row r="161" spans="1:65" s="13" customFormat="1">
      <c r="B161" s="203"/>
      <c r="C161" s="204"/>
      <c r="D161" s="205" t="s">
        <v>145</v>
      </c>
      <c r="E161" s="206" t="s">
        <v>19</v>
      </c>
      <c r="F161" s="207" t="s">
        <v>480</v>
      </c>
      <c r="G161" s="204"/>
      <c r="H161" s="208">
        <v>9.33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145</v>
      </c>
      <c r="AU161" s="214" t="s">
        <v>85</v>
      </c>
      <c r="AV161" s="13" t="s">
        <v>85</v>
      </c>
      <c r="AW161" s="13" t="s">
        <v>36</v>
      </c>
      <c r="AX161" s="13" t="s">
        <v>83</v>
      </c>
      <c r="AY161" s="214" t="s">
        <v>136</v>
      </c>
    </row>
    <row r="162" spans="1:65" s="13" customFormat="1">
      <c r="B162" s="203"/>
      <c r="C162" s="204"/>
      <c r="D162" s="205" t="s">
        <v>145</v>
      </c>
      <c r="E162" s="204"/>
      <c r="F162" s="207" t="s">
        <v>481</v>
      </c>
      <c r="G162" s="204"/>
      <c r="H162" s="208">
        <v>11.663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145</v>
      </c>
      <c r="AU162" s="214" t="s">
        <v>85</v>
      </c>
      <c r="AV162" s="13" t="s">
        <v>85</v>
      </c>
      <c r="AW162" s="13" t="s">
        <v>4</v>
      </c>
      <c r="AX162" s="13" t="s">
        <v>83</v>
      </c>
      <c r="AY162" s="214" t="s">
        <v>136</v>
      </c>
    </row>
    <row r="163" spans="1:65" s="2" customFormat="1" ht="21.75" customHeight="1">
      <c r="A163" s="36"/>
      <c r="B163" s="37"/>
      <c r="C163" s="190" t="s">
        <v>284</v>
      </c>
      <c r="D163" s="190" t="s">
        <v>138</v>
      </c>
      <c r="E163" s="191" t="s">
        <v>482</v>
      </c>
      <c r="F163" s="192" t="s">
        <v>483</v>
      </c>
      <c r="G163" s="193" t="s">
        <v>171</v>
      </c>
      <c r="H163" s="194">
        <v>30</v>
      </c>
      <c r="I163" s="195"/>
      <c r="J163" s="196">
        <f>ROUND(I163*H163,2)</f>
        <v>0</v>
      </c>
      <c r="K163" s="192" t="s">
        <v>142</v>
      </c>
      <c r="L163" s="41"/>
      <c r="M163" s="197" t="s">
        <v>19</v>
      </c>
      <c r="N163" s="198" t="s">
        <v>46</v>
      </c>
      <c r="O163" s="66"/>
      <c r="P163" s="199">
        <f>O163*H163</f>
        <v>0</v>
      </c>
      <c r="Q163" s="199">
        <v>1.7000000000000001E-4</v>
      </c>
      <c r="R163" s="199">
        <f>Q163*H163</f>
        <v>5.1000000000000004E-3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245</v>
      </c>
      <c r="AT163" s="201" t="s">
        <v>138</v>
      </c>
      <c r="AU163" s="201" t="s">
        <v>85</v>
      </c>
      <c r="AY163" s="19" t="s">
        <v>136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9" t="s">
        <v>83</v>
      </c>
      <c r="BK163" s="202">
        <f>ROUND(I163*H163,2)</f>
        <v>0</v>
      </c>
      <c r="BL163" s="19" t="s">
        <v>245</v>
      </c>
      <c r="BM163" s="201" t="s">
        <v>484</v>
      </c>
    </row>
    <row r="164" spans="1:65" s="13" customFormat="1">
      <c r="B164" s="203"/>
      <c r="C164" s="204"/>
      <c r="D164" s="205" t="s">
        <v>145</v>
      </c>
      <c r="E164" s="206" t="s">
        <v>19</v>
      </c>
      <c r="F164" s="207" t="s">
        <v>334</v>
      </c>
      <c r="G164" s="204"/>
      <c r="H164" s="208">
        <v>30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145</v>
      </c>
      <c r="AU164" s="214" t="s">
        <v>85</v>
      </c>
      <c r="AV164" s="13" t="s">
        <v>85</v>
      </c>
      <c r="AW164" s="13" t="s">
        <v>36</v>
      </c>
      <c r="AX164" s="13" t="s">
        <v>83</v>
      </c>
      <c r="AY164" s="214" t="s">
        <v>136</v>
      </c>
    </row>
    <row r="165" spans="1:65" s="2" customFormat="1" ht="16.5" customHeight="1">
      <c r="A165" s="36"/>
      <c r="B165" s="37"/>
      <c r="C165" s="247" t="s">
        <v>301</v>
      </c>
      <c r="D165" s="247" t="s">
        <v>341</v>
      </c>
      <c r="E165" s="248" t="s">
        <v>441</v>
      </c>
      <c r="F165" s="249" t="s">
        <v>442</v>
      </c>
      <c r="G165" s="250" t="s">
        <v>171</v>
      </c>
      <c r="H165" s="251">
        <v>30</v>
      </c>
      <c r="I165" s="252"/>
      <c r="J165" s="253">
        <f>ROUND(I165*H165,2)</f>
        <v>0</v>
      </c>
      <c r="K165" s="249" t="s">
        <v>142</v>
      </c>
      <c r="L165" s="254"/>
      <c r="M165" s="255" t="s">
        <v>19</v>
      </c>
      <c r="N165" s="256" t="s">
        <v>46</v>
      </c>
      <c r="O165" s="66"/>
      <c r="P165" s="199">
        <f>O165*H165</f>
        <v>0</v>
      </c>
      <c r="Q165" s="199">
        <v>4.0000000000000003E-5</v>
      </c>
      <c r="R165" s="199">
        <f>Q165*H165</f>
        <v>1.2000000000000001E-3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344</v>
      </c>
      <c r="AT165" s="201" t="s">
        <v>341</v>
      </c>
      <c r="AU165" s="201" t="s">
        <v>85</v>
      </c>
      <c r="AY165" s="19" t="s">
        <v>136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9" t="s">
        <v>83</v>
      </c>
      <c r="BK165" s="202">
        <f>ROUND(I165*H165,2)</f>
        <v>0</v>
      </c>
      <c r="BL165" s="19" t="s">
        <v>245</v>
      </c>
      <c r="BM165" s="201" t="s">
        <v>485</v>
      </c>
    </row>
    <row r="166" spans="1:65" s="2" customFormat="1" ht="33" customHeight="1">
      <c r="A166" s="36"/>
      <c r="B166" s="37"/>
      <c r="C166" s="190" t="s">
        <v>305</v>
      </c>
      <c r="D166" s="190" t="s">
        <v>138</v>
      </c>
      <c r="E166" s="191" t="s">
        <v>486</v>
      </c>
      <c r="F166" s="192" t="s">
        <v>487</v>
      </c>
      <c r="G166" s="193" t="s">
        <v>141</v>
      </c>
      <c r="H166" s="194">
        <v>89.126000000000005</v>
      </c>
      <c r="I166" s="195"/>
      <c r="J166" s="196">
        <f>ROUND(I166*H166,2)</f>
        <v>0</v>
      </c>
      <c r="K166" s="192" t="s">
        <v>142</v>
      </c>
      <c r="L166" s="41"/>
      <c r="M166" s="197" t="s">
        <v>19</v>
      </c>
      <c r="N166" s="198" t="s">
        <v>46</v>
      </c>
      <c r="O166" s="66"/>
      <c r="P166" s="199">
        <f>O166*H166</f>
        <v>0</v>
      </c>
      <c r="Q166" s="199">
        <v>5.1999999999999998E-3</v>
      </c>
      <c r="R166" s="199">
        <f>Q166*H166</f>
        <v>0.46345520000000001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245</v>
      </c>
      <c r="AT166" s="201" t="s">
        <v>138</v>
      </c>
      <c r="AU166" s="201" t="s">
        <v>85</v>
      </c>
      <c r="AY166" s="19" t="s">
        <v>136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9" t="s">
        <v>83</v>
      </c>
      <c r="BK166" s="202">
        <f>ROUND(I166*H166,2)</f>
        <v>0</v>
      </c>
      <c r="BL166" s="19" t="s">
        <v>245</v>
      </c>
      <c r="BM166" s="201" t="s">
        <v>488</v>
      </c>
    </row>
    <row r="167" spans="1:65" s="13" customFormat="1">
      <c r="B167" s="203"/>
      <c r="C167" s="204"/>
      <c r="D167" s="205" t="s">
        <v>145</v>
      </c>
      <c r="E167" s="206" t="s">
        <v>19</v>
      </c>
      <c r="F167" s="207" t="s">
        <v>95</v>
      </c>
      <c r="G167" s="204"/>
      <c r="H167" s="208">
        <v>89.126000000000005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145</v>
      </c>
      <c r="AU167" s="214" t="s">
        <v>85</v>
      </c>
      <c r="AV167" s="13" t="s">
        <v>85</v>
      </c>
      <c r="AW167" s="13" t="s">
        <v>36</v>
      </c>
      <c r="AX167" s="13" t="s">
        <v>75</v>
      </c>
      <c r="AY167" s="214" t="s">
        <v>136</v>
      </c>
    </row>
    <row r="168" spans="1:65" s="14" customFormat="1">
      <c r="B168" s="215"/>
      <c r="C168" s="216"/>
      <c r="D168" s="205" t="s">
        <v>145</v>
      </c>
      <c r="E168" s="217" t="s">
        <v>19</v>
      </c>
      <c r="F168" s="218" t="s">
        <v>148</v>
      </c>
      <c r="G168" s="216"/>
      <c r="H168" s="219">
        <v>89.126000000000005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145</v>
      </c>
      <c r="AU168" s="225" t="s">
        <v>85</v>
      </c>
      <c r="AV168" s="14" t="s">
        <v>143</v>
      </c>
      <c r="AW168" s="14" t="s">
        <v>36</v>
      </c>
      <c r="AX168" s="14" t="s">
        <v>83</v>
      </c>
      <c r="AY168" s="225" t="s">
        <v>136</v>
      </c>
    </row>
    <row r="169" spans="1:65" s="2" customFormat="1" ht="16.5" customHeight="1">
      <c r="A169" s="36"/>
      <c r="B169" s="37"/>
      <c r="C169" s="247" t="s">
        <v>309</v>
      </c>
      <c r="D169" s="247" t="s">
        <v>341</v>
      </c>
      <c r="E169" s="248" t="s">
        <v>489</v>
      </c>
      <c r="F169" s="249" t="s">
        <v>490</v>
      </c>
      <c r="G169" s="250" t="s">
        <v>141</v>
      </c>
      <c r="H169" s="251">
        <v>98.039000000000001</v>
      </c>
      <c r="I169" s="252"/>
      <c r="J169" s="253">
        <f>ROUND(I169*H169,2)</f>
        <v>0</v>
      </c>
      <c r="K169" s="249" t="s">
        <v>19</v>
      </c>
      <c r="L169" s="254"/>
      <c r="M169" s="255" t="s">
        <v>19</v>
      </c>
      <c r="N169" s="256" t="s">
        <v>46</v>
      </c>
      <c r="O169" s="66"/>
      <c r="P169" s="199">
        <f>O169*H169</f>
        <v>0</v>
      </c>
      <c r="Q169" s="199">
        <v>1.26E-2</v>
      </c>
      <c r="R169" s="199">
        <f>Q169*H169</f>
        <v>1.2352913999999999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344</v>
      </c>
      <c r="AT169" s="201" t="s">
        <v>341</v>
      </c>
      <c r="AU169" s="201" t="s">
        <v>85</v>
      </c>
      <c r="AY169" s="19" t="s">
        <v>136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9" t="s">
        <v>83</v>
      </c>
      <c r="BK169" s="202">
        <f>ROUND(I169*H169,2)</f>
        <v>0</v>
      </c>
      <c r="BL169" s="19" t="s">
        <v>245</v>
      </c>
      <c r="BM169" s="201" t="s">
        <v>491</v>
      </c>
    </row>
    <row r="170" spans="1:65" s="13" customFormat="1">
      <c r="B170" s="203"/>
      <c r="C170" s="204"/>
      <c r="D170" s="205" t="s">
        <v>145</v>
      </c>
      <c r="E170" s="204"/>
      <c r="F170" s="207" t="s">
        <v>492</v>
      </c>
      <c r="G170" s="204"/>
      <c r="H170" s="208">
        <v>98.039000000000001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145</v>
      </c>
      <c r="AU170" s="214" t="s">
        <v>85</v>
      </c>
      <c r="AV170" s="13" t="s">
        <v>85</v>
      </c>
      <c r="AW170" s="13" t="s">
        <v>4</v>
      </c>
      <c r="AX170" s="13" t="s">
        <v>83</v>
      </c>
      <c r="AY170" s="214" t="s">
        <v>136</v>
      </c>
    </row>
    <row r="171" spans="1:65" s="2" customFormat="1" ht="21.75" customHeight="1">
      <c r="A171" s="36"/>
      <c r="B171" s="37"/>
      <c r="C171" s="190" t="s">
        <v>314</v>
      </c>
      <c r="D171" s="190" t="s">
        <v>138</v>
      </c>
      <c r="E171" s="191" t="s">
        <v>493</v>
      </c>
      <c r="F171" s="192" t="s">
        <v>494</v>
      </c>
      <c r="G171" s="193" t="s">
        <v>141</v>
      </c>
      <c r="H171" s="194">
        <v>95.835999999999999</v>
      </c>
      <c r="I171" s="195"/>
      <c r="J171" s="196">
        <f>ROUND(I171*H171,2)</f>
        <v>0</v>
      </c>
      <c r="K171" s="192" t="s">
        <v>19</v>
      </c>
      <c r="L171" s="41"/>
      <c r="M171" s="197" t="s">
        <v>19</v>
      </c>
      <c r="N171" s="198" t="s">
        <v>46</v>
      </c>
      <c r="O171" s="66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245</v>
      </c>
      <c r="AT171" s="201" t="s">
        <v>138</v>
      </c>
      <c r="AU171" s="201" t="s">
        <v>85</v>
      </c>
      <c r="AY171" s="19" t="s">
        <v>136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9" t="s">
        <v>83</v>
      </c>
      <c r="BK171" s="202">
        <f>ROUND(I171*H171,2)</f>
        <v>0</v>
      </c>
      <c r="BL171" s="19" t="s">
        <v>245</v>
      </c>
      <c r="BM171" s="201" t="s">
        <v>495</v>
      </c>
    </row>
    <row r="172" spans="1:65" s="13" customFormat="1">
      <c r="B172" s="203"/>
      <c r="C172" s="204"/>
      <c r="D172" s="205" t="s">
        <v>145</v>
      </c>
      <c r="E172" s="206" t="s">
        <v>19</v>
      </c>
      <c r="F172" s="207" t="s">
        <v>95</v>
      </c>
      <c r="G172" s="204"/>
      <c r="H172" s="208">
        <v>89.126000000000005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145</v>
      </c>
      <c r="AU172" s="214" t="s">
        <v>85</v>
      </c>
      <c r="AV172" s="13" t="s">
        <v>85</v>
      </c>
      <c r="AW172" s="13" t="s">
        <v>36</v>
      </c>
      <c r="AX172" s="13" t="s">
        <v>75</v>
      </c>
      <c r="AY172" s="214" t="s">
        <v>136</v>
      </c>
    </row>
    <row r="173" spans="1:65" s="13" customFormat="1">
      <c r="B173" s="203"/>
      <c r="C173" s="204"/>
      <c r="D173" s="205" t="s">
        <v>145</v>
      </c>
      <c r="E173" s="206" t="s">
        <v>19</v>
      </c>
      <c r="F173" s="207" t="s">
        <v>496</v>
      </c>
      <c r="G173" s="204"/>
      <c r="H173" s="208">
        <v>6.71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145</v>
      </c>
      <c r="AU173" s="214" t="s">
        <v>85</v>
      </c>
      <c r="AV173" s="13" t="s">
        <v>85</v>
      </c>
      <c r="AW173" s="13" t="s">
        <v>36</v>
      </c>
      <c r="AX173" s="13" t="s">
        <v>75</v>
      </c>
      <c r="AY173" s="214" t="s">
        <v>136</v>
      </c>
    </row>
    <row r="174" spans="1:65" s="14" customFormat="1">
      <c r="B174" s="215"/>
      <c r="C174" s="216"/>
      <c r="D174" s="205" t="s">
        <v>145</v>
      </c>
      <c r="E174" s="217" t="s">
        <v>19</v>
      </c>
      <c r="F174" s="218" t="s">
        <v>148</v>
      </c>
      <c r="G174" s="216"/>
      <c r="H174" s="219">
        <v>95.835999999999999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145</v>
      </c>
      <c r="AU174" s="225" t="s">
        <v>85</v>
      </c>
      <c r="AV174" s="14" t="s">
        <v>143</v>
      </c>
      <c r="AW174" s="14" t="s">
        <v>36</v>
      </c>
      <c r="AX174" s="14" t="s">
        <v>83</v>
      </c>
      <c r="AY174" s="225" t="s">
        <v>136</v>
      </c>
    </row>
    <row r="175" spans="1:65" s="2" customFormat="1" ht="33" customHeight="1">
      <c r="A175" s="36"/>
      <c r="B175" s="37"/>
      <c r="C175" s="190" t="s">
        <v>321</v>
      </c>
      <c r="D175" s="190" t="s">
        <v>138</v>
      </c>
      <c r="E175" s="191" t="s">
        <v>497</v>
      </c>
      <c r="F175" s="192" t="s">
        <v>498</v>
      </c>
      <c r="G175" s="193" t="s">
        <v>141</v>
      </c>
      <c r="H175" s="194">
        <v>6.71</v>
      </c>
      <c r="I175" s="195"/>
      <c r="J175" s="196">
        <f>ROUND(I175*H175,2)</f>
        <v>0</v>
      </c>
      <c r="K175" s="192" t="s">
        <v>142</v>
      </c>
      <c r="L175" s="41"/>
      <c r="M175" s="197" t="s">
        <v>19</v>
      </c>
      <c r="N175" s="198" t="s">
        <v>46</v>
      </c>
      <c r="O175" s="66"/>
      <c r="P175" s="199">
        <f>O175*H175</f>
        <v>0</v>
      </c>
      <c r="Q175" s="199">
        <v>2.8E-3</v>
      </c>
      <c r="R175" s="199">
        <f>Q175*H175</f>
        <v>1.8787999999999999E-2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245</v>
      </c>
      <c r="AT175" s="201" t="s">
        <v>138</v>
      </c>
      <c r="AU175" s="201" t="s">
        <v>85</v>
      </c>
      <c r="AY175" s="19" t="s">
        <v>136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9" t="s">
        <v>83</v>
      </c>
      <c r="BK175" s="202">
        <f>ROUND(I175*H175,2)</f>
        <v>0</v>
      </c>
      <c r="BL175" s="19" t="s">
        <v>245</v>
      </c>
      <c r="BM175" s="201" t="s">
        <v>499</v>
      </c>
    </row>
    <row r="176" spans="1:65" s="13" customFormat="1">
      <c r="B176" s="203"/>
      <c r="C176" s="204"/>
      <c r="D176" s="205" t="s">
        <v>145</v>
      </c>
      <c r="E176" s="206" t="s">
        <v>19</v>
      </c>
      <c r="F176" s="207" t="s">
        <v>185</v>
      </c>
      <c r="G176" s="204"/>
      <c r="H176" s="208">
        <v>0.72</v>
      </c>
      <c r="I176" s="209"/>
      <c r="J176" s="204"/>
      <c r="K176" s="204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145</v>
      </c>
      <c r="AU176" s="214" t="s">
        <v>85</v>
      </c>
      <c r="AV176" s="13" t="s">
        <v>85</v>
      </c>
      <c r="AW176" s="13" t="s">
        <v>36</v>
      </c>
      <c r="AX176" s="13" t="s">
        <v>75</v>
      </c>
      <c r="AY176" s="214" t="s">
        <v>136</v>
      </c>
    </row>
    <row r="177" spans="1:65" s="13" customFormat="1">
      <c r="B177" s="203"/>
      <c r="C177" s="204"/>
      <c r="D177" s="205" t="s">
        <v>145</v>
      </c>
      <c r="E177" s="206" t="s">
        <v>19</v>
      </c>
      <c r="F177" s="207" t="s">
        <v>500</v>
      </c>
      <c r="G177" s="204"/>
      <c r="H177" s="208">
        <v>1.68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145</v>
      </c>
      <c r="AU177" s="214" t="s">
        <v>85</v>
      </c>
      <c r="AV177" s="13" t="s">
        <v>85</v>
      </c>
      <c r="AW177" s="13" t="s">
        <v>36</v>
      </c>
      <c r="AX177" s="13" t="s">
        <v>75</v>
      </c>
      <c r="AY177" s="214" t="s">
        <v>136</v>
      </c>
    </row>
    <row r="178" spans="1:65" s="13" customFormat="1">
      <c r="B178" s="203"/>
      <c r="C178" s="204"/>
      <c r="D178" s="205" t="s">
        <v>145</v>
      </c>
      <c r="E178" s="206" t="s">
        <v>19</v>
      </c>
      <c r="F178" s="207" t="s">
        <v>501</v>
      </c>
      <c r="G178" s="204"/>
      <c r="H178" s="208">
        <v>0.96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145</v>
      </c>
      <c r="AU178" s="214" t="s">
        <v>85</v>
      </c>
      <c r="AV178" s="13" t="s">
        <v>85</v>
      </c>
      <c r="AW178" s="13" t="s">
        <v>36</v>
      </c>
      <c r="AX178" s="13" t="s">
        <v>75</v>
      </c>
      <c r="AY178" s="214" t="s">
        <v>136</v>
      </c>
    </row>
    <row r="179" spans="1:65" s="13" customFormat="1">
      <c r="B179" s="203"/>
      <c r="C179" s="204"/>
      <c r="D179" s="205" t="s">
        <v>145</v>
      </c>
      <c r="E179" s="206" t="s">
        <v>19</v>
      </c>
      <c r="F179" s="207" t="s">
        <v>502</v>
      </c>
      <c r="G179" s="204"/>
      <c r="H179" s="208">
        <v>1.44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145</v>
      </c>
      <c r="AU179" s="214" t="s">
        <v>85</v>
      </c>
      <c r="AV179" s="13" t="s">
        <v>85</v>
      </c>
      <c r="AW179" s="13" t="s">
        <v>36</v>
      </c>
      <c r="AX179" s="13" t="s">
        <v>75</v>
      </c>
      <c r="AY179" s="214" t="s">
        <v>136</v>
      </c>
    </row>
    <row r="180" spans="1:65" s="15" customFormat="1">
      <c r="B180" s="226"/>
      <c r="C180" s="227"/>
      <c r="D180" s="205" t="s">
        <v>145</v>
      </c>
      <c r="E180" s="228" t="s">
        <v>19</v>
      </c>
      <c r="F180" s="229" t="s">
        <v>266</v>
      </c>
      <c r="G180" s="227"/>
      <c r="H180" s="228" t="s">
        <v>19</v>
      </c>
      <c r="I180" s="230"/>
      <c r="J180" s="227"/>
      <c r="K180" s="227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145</v>
      </c>
      <c r="AU180" s="235" t="s">
        <v>85</v>
      </c>
      <c r="AV180" s="15" t="s">
        <v>83</v>
      </c>
      <c r="AW180" s="15" t="s">
        <v>36</v>
      </c>
      <c r="AX180" s="15" t="s">
        <v>75</v>
      </c>
      <c r="AY180" s="235" t="s">
        <v>136</v>
      </c>
    </row>
    <row r="181" spans="1:65" s="13" customFormat="1">
      <c r="B181" s="203"/>
      <c r="C181" s="204"/>
      <c r="D181" s="205" t="s">
        <v>145</v>
      </c>
      <c r="E181" s="206" t="s">
        <v>19</v>
      </c>
      <c r="F181" s="207" t="s">
        <v>503</v>
      </c>
      <c r="G181" s="204"/>
      <c r="H181" s="208">
        <v>1.91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145</v>
      </c>
      <c r="AU181" s="214" t="s">
        <v>85</v>
      </c>
      <c r="AV181" s="13" t="s">
        <v>85</v>
      </c>
      <c r="AW181" s="13" t="s">
        <v>36</v>
      </c>
      <c r="AX181" s="13" t="s">
        <v>75</v>
      </c>
      <c r="AY181" s="214" t="s">
        <v>136</v>
      </c>
    </row>
    <row r="182" spans="1:65" s="14" customFormat="1">
      <c r="B182" s="215"/>
      <c r="C182" s="216"/>
      <c r="D182" s="205" t="s">
        <v>145</v>
      </c>
      <c r="E182" s="217" t="s">
        <v>19</v>
      </c>
      <c r="F182" s="218" t="s">
        <v>148</v>
      </c>
      <c r="G182" s="216"/>
      <c r="H182" s="219">
        <v>6.71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145</v>
      </c>
      <c r="AU182" s="225" t="s">
        <v>85</v>
      </c>
      <c r="AV182" s="14" t="s">
        <v>143</v>
      </c>
      <c r="AW182" s="14" t="s">
        <v>36</v>
      </c>
      <c r="AX182" s="14" t="s">
        <v>83</v>
      </c>
      <c r="AY182" s="225" t="s">
        <v>136</v>
      </c>
    </row>
    <row r="183" spans="1:65" s="2" customFormat="1" ht="33" customHeight="1">
      <c r="A183" s="36"/>
      <c r="B183" s="37"/>
      <c r="C183" s="247" t="s">
        <v>329</v>
      </c>
      <c r="D183" s="247" t="s">
        <v>341</v>
      </c>
      <c r="E183" s="248" t="s">
        <v>504</v>
      </c>
      <c r="F183" s="249" t="s">
        <v>505</v>
      </c>
      <c r="G183" s="250" t="s">
        <v>171</v>
      </c>
      <c r="H183" s="251">
        <v>81.929000000000002</v>
      </c>
      <c r="I183" s="252"/>
      <c r="J183" s="253">
        <f>ROUND(I183*H183,2)</f>
        <v>0</v>
      </c>
      <c r="K183" s="249" t="s">
        <v>19</v>
      </c>
      <c r="L183" s="254"/>
      <c r="M183" s="255" t="s">
        <v>19</v>
      </c>
      <c r="N183" s="256" t="s">
        <v>46</v>
      </c>
      <c r="O183" s="66"/>
      <c r="P183" s="199">
        <f>O183*H183</f>
        <v>0</v>
      </c>
      <c r="Q183" s="199">
        <v>1.8699999999999999E-3</v>
      </c>
      <c r="R183" s="199">
        <f>Q183*H183</f>
        <v>0.15320723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344</v>
      </c>
      <c r="AT183" s="201" t="s">
        <v>341</v>
      </c>
      <c r="AU183" s="201" t="s">
        <v>85</v>
      </c>
      <c r="AY183" s="19" t="s">
        <v>136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9" t="s">
        <v>83</v>
      </c>
      <c r="BK183" s="202">
        <f>ROUND(I183*H183,2)</f>
        <v>0</v>
      </c>
      <c r="BL183" s="19" t="s">
        <v>245</v>
      </c>
      <c r="BM183" s="201" t="s">
        <v>506</v>
      </c>
    </row>
    <row r="184" spans="1:65" s="13" customFormat="1">
      <c r="B184" s="203"/>
      <c r="C184" s="204"/>
      <c r="D184" s="205" t="s">
        <v>145</v>
      </c>
      <c r="E184" s="206" t="s">
        <v>19</v>
      </c>
      <c r="F184" s="207" t="s">
        <v>507</v>
      </c>
      <c r="G184" s="204"/>
      <c r="H184" s="208">
        <v>74.480999999999995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145</v>
      </c>
      <c r="AU184" s="214" t="s">
        <v>85</v>
      </c>
      <c r="AV184" s="13" t="s">
        <v>85</v>
      </c>
      <c r="AW184" s="13" t="s">
        <v>36</v>
      </c>
      <c r="AX184" s="13" t="s">
        <v>75</v>
      </c>
      <c r="AY184" s="214" t="s">
        <v>136</v>
      </c>
    </row>
    <row r="185" spans="1:65" s="14" customFormat="1">
      <c r="B185" s="215"/>
      <c r="C185" s="216"/>
      <c r="D185" s="205" t="s">
        <v>145</v>
      </c>
      <c r="E185" s="217" t="s">
        <v>19</v>
      </c>
      <c r="F185" s="218" t="s">
        <v>148</v>
      </c>
      <c r="G185" s="216"/>
      <c r="H185" s="219">
        <v>74.480999999999995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145</v>
      </c>
      <c r="AU185" s="225" t="s">
        <v>85</v>
      </c>
      <c r="AV185" s="14" t="s">
        <v>143</v>
      </c>
      <c r="AW185" s="14" t="s">
        <v>36</v>
      </c>
      <c r="AX185" s="14" t="s">
        <v>83</v>
      </c>
      <c r="AY185" s="225" t="s">
        <v>136</v>
      </c>
    </row>
    <row r="186" spans="1:65" s="13" customFormat="1">
      <c r="B186" s="203"/>
      <c r="C186" s="204"/>
      <c r="D186" s="205" t="s">
        <v>145</v>
      </c>
      <c r="E186" s="204"/>
      <c r="F186" s="207" t="s">
        <v>508</v>
      </c>
      <c r="G186" s="204"/>
      <c r="H186" s="208">
        <v>81.929000000000002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145</v>
      </c>
      <c r="AU186" s="214" t="s">
        <v>85</v>
      </c>
      <c r="AV186" s="13" t="s">
        <v>85</v>
      </c>
      <c r="AW186" s="13" t="s">
        <v>4</v>
      </c>
      <c r="AX186" s="13" t="s">
        <v>83</v>
      </c>
      <c r="AY186" s="214" t="s">
        <v>136</v>
      </c>
    </row>
    <row r="187" spans="1:65" s="2" customFormat="1" ht="21.75" customHeight="1">
      <c r="A187" s="36"/>
      <c r="B187" s="37"/>
      <c r="C187" s="190" t="s">
        <v>334</v>
      </c>
      <c r="D187" s="190" t="s">
        <v>138</v>
      </c>
      <c r="E187" s="191" t="s">
        <v>509</v>
      </c>
      <c r="F187" s="192" t="s">
        <v>510</v>
      </c>
      <c r="G187" s="193" t="s">
        <v>214</v>
      </c>
      <c r="H187" s="194">
        <v>41.5</v>
      </c>
      <c r="I187" s="195"/>
      <c r="J187" s="196">
        <f>ROUND(I187*H187,2)</f>
        <v>0</v>
      </c>
      <c r="K187" s="192" t="s">
        <v>19</v>
      </c>
      <c r="L187" s="41"/>
      <c r="M187" s="197" t="s">
        <v>19</v>
      </c>
      <c r="N187" s="198" t="s">
        <v>46</v>
      </c>
      <c r="O187" s="66"/>
      <c r="P187" s="199">
        <f>O187*H187</f>
        <v>0</v>
      </c>
      <c r="Q187" s="199">
        <v>5.5000000000000003E-4</v>
      </c>
      <c r="R187" s="199">
        <f>Q187*H187</f>
        <v>2.2825000000000002E-2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245</v>
      </c>
      <c r="AT187" s="201" t="s">
        <v>138</v>
      </c>
      <c r="AU187" s="201" t="s">
        <v>85</v>
      </c>
      <c r="AY187" s="19" t="s">
        <v>136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9" t="s">
        <v>83</v>
      </c>
      <c r="BK187" s="202">
        <f>ROUND(I187*H187,2)</f>
        <v>0</v>
      </c>
      <c r="BL187" s="19" t="s">
        <v>245</v>
      </c>
      <c r="BM187" s="201" t="s">
        <v>511</v>
      </c>
    </row>
    <row r="188" spans="1:65" s="15" customFormat="1">
      <c r="B188" s="226"/>
      <c r="C188" s="227"/>
      <c r="D188" s="205" t="s">
        <v>145</v>
      </c>
      <c r="E188" s="228" t="s">
        <v>19</v>
      </c>
      <c r="F188" s="229" t="s">
        <v>512</v>
      </c>
      <c r="G188" s="227"/>
      <c r="H188" s="228" t="s">
        <v>19</v>
      </c>
      <c r="I188" s="230"/>
      <c r="J188" s="227"/>
      <c r="K188" s="227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145</v>
      </c>
      <c r="AU188" s="235" t="s">
        <v>85</v>
      </c>
      <c r="AV188" s="15" t="s">
        <v>83</v>
      </c>
      <c r="AW188" s="15" t="s">
        <v>36</v>
      </c>
      <c r="AX188" s="15" t="s">
        <v>75</v>
      </c>
      <c r="AY188" s="235" t="s">
        <v>136</v>
      </c>
    </row>
    <row r="189" spans="1:65" s="13" customFormat="1">
      <c r="B189" s="203"/>
      <c r="C189" s="204"/>
      <c r="D189" s="205" t="s">
        <v>145</v>
      </c>
      <c r="E189" s="206" t="s">
        <v>19</v>
      </c>
      <c r="F189" s="207" t="s">
        <v>513</v>
      </c>
      <c r="G189" s="204"/>
      <c r="H189" s="208">
        <v>15.4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145</v>
      </c>
      <c r="AU189" s="214" t="s">
        <v>85</v>
      </c>
      <c r="AV189" s="13" t="s">
        <v>85</v>
      </c>
      <c r="AW189" s="13" t="s">
        <v>36</v>
      </c>
      <c r="AX189" s="13" t="s">
        <v>75</v>
      </c>
      <c r="AY189" s="214" t="s">
        <v>136</v>
      </c>
    </row>
    <row r="190" spans="1:65" s="13" customFormat="1">
      <c r="B190" s="203"/>
      <c r="C190" s="204"/>
      <c r="D190" s="205" t="s">
        <v>145</v>
      </c>
      <c r="E190" s="206" t="s">
        <v>19</v>
      </c>
      <c r="F190" s="207" t="s">
        <v>514</v>
      </c>
      <c r="G190" s="204"/>
      <c r="H190" s="208">
        <v>22.4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145</v>
      </c>
      <c r="AU190" s="214" t="s">
        <v>85</v>
      </c>
      <c r="AV190" s="13" t="s">
        <v>85</v>
      </c>
      <c r="AW190" s="13" t="s">
        <v>36</v>
      </c>
      <c r="AX190" s="13" t="s">
        <v>75</v>
      </c>
      <c r="AY190" s="214" t="s">
        <v>136</v>
      </c>
    </row>
    <row r="191" spans="1:65" s="15" customFormat="1">
      <c r="B191" s="226"/>
      <c r="C191" s="227"/>
      <c r="D191" s="205" t="s">
        <v>145</v>
      </c>
      <c r="E191" s="228" t="s">
        <v>19</v>
      </c>
      <c r="F191" s="229" t="s">
        <v>515</v>
      </c>
      <c r="G191" s="227"/>
      <c r="H191" s="228" t="s">
        <v>19</v>
      </c>
      <c r="I191" s="230"/>
      <c r="J191" s="227"/>
      <c r="K191" s="227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145</v>
      </c>
      <c r="AU191" s="235" t="s">
        <v>85</v>
      </c>
      <c r="AV191" s="15" t="s">
        <v>83</v>
      </c>
      <c r="AW191" s="15" t="s">
        <v>36</v>
      </c>
      <c r="AX191" s="15" t="s">
        <v>75</v>
      </c>
      <c r="AY191" s="235" t="s">
        <v>136</v>
      </c>
    </row>
    <row r="192" spans="1:65" s="13" customFormat="1">
      <c r="B192" s="203"/>
      <c r="C192" s="204"/>
      <c r="D192" s="205" t="s">
        <v>145</v>
      </c>
      <c r="E192" s="206" t="s">
        <v>19</v>
      </c>
      <c r="F192" s="207" t="s">
        <v>516</v>
      </c>
      <c r="G192" s="204"/>
      <c r="H192" s="208">
        <v>3.7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145</v>
      </c>
      <c r="AU192" s="214" t="s">
        <v>85</v>
      </c>
      <c r="AV192" s="13" t="s">
        <v>85</v>
      </c>
      <c r="AW192" s="13" t="s">
        <v>36</v>
      </c>
      <c r="AX192" s="13" t="s">
        <v>75</v>
      </c>
      <c r="AY192" s="214" t="s">
        <v>136</v>
      </c>
    </row>
    <row r="193" spans="1:65" s="14" customFormat="1">
      <c r="B193" s="215"/>
      <c r="C193" s="216"/>
      <c r="D193" s="205" t="s">
        <v>145</v>
      </c>
      <c r="E193" s="217" t="s">
        <v>517</v>
      </c>
      <c r="F193" s="218" t="s">
        <v>148</v>
      </c>
      <c r="G193" s="216"/>
      <c r="H193" s="219">
        <v>41.5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145</v>
      </c>
      <c r="AU193" s="225" t="s">
        <v>85</v>
      </c>
      <c r="AV193" s="14" t="s">
        <v>143</v>
      </c>
      <c r="AW193" s="14" t="s">
        <v>36</v>
      </c>
      <c r="AX193" s="14" t="s">
        <v>83</v>
      </c>
      <c r="AY193" s="225" t="s">
        <v>136</v>
      </c>
    </row>
    <row r="194" spans="1:65" s="2" customFormat="1" ht="16.5" customHeight="1">
      <c r="A194" s="36"/>
      <c r="B194" s="37"/>
      <c r="C194" s="247" t="s">
        <v>340</v>
      </c>
      <c r="D194" s="247" t="s">
        <v>341</v>
      </c>
      <c r="E194" s="248" t="s">
        <v>518</v>
      </c>
      <c r="F194" s="249" t="s">
        <v>519</v>
      </c>
      <c r="G194" s="250" t="s">
        <v>520</v>
      </c>
      <c r="H194" s="251">
        <v>211.14</v>
      </c>
      <c r="I194" s="252"/>
      <c r="J194" s="253">
        <f>ROUND(I194*H194,2)</f>
        <v>0</v>
      </c>
      <c r="K194" s="249" t="s">
        <v>19</v>
      </c>
      <c r="L194" s="254"/>
      <c r="M194" s="255" t="s">
        <v>19</v>
      </c>
      <c r="N194" s="256" t="s">
        <v>46</v>
      </c>
      <c r="O194" s="66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1" t="s">
        <v>344</v>
      </c>
      <c r="AT194" s="201" t="s">
        <v>341</v>
      </c>
      <c r="AU194" s="201" t="s">
        <v>85</v>
      </c>
      <c r="AY194" s="19" t="s">
        <v>136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9" t="s">
        <v>83</v>
      </c>
      <c r="BK194" s="202">
        <f>ROUND(I194*H194,2)</f>
        <v>0</v>
      </c>
      <c r="BL194" s="19" t="s">
        <v>245</v>
      </c>
      <c r="BM194" s="201" t="s">
        <v>521</v>
      </c>
    </row>
    <row r="195" spans="1:65" s="13" customFormat="1">
      <c r="B195" s="203"/>
      <c r="C195" s="204"/>
      <c r="D195" s="205" t="s">
        <v>145</v>
      </c>
      <c r="E195" s="204"/>
      <c r="F195" s="207" t="s">
        <v>522</v>
      </c>
      <c r="G195" s="204"/>
      <c r="H195" s="208">
        <v>211.14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145</v>
      </c>
      <c r="AU195" s="214" t="s">
        <v>85</v>
      </c>
      <c r="AV195" s="13" t="s">
        <v>85</v>
      </c>
      <c r="AW195" s="13" t="s">
        <v>4</v>
      </c>
      <c r="AX195" s="13" t="s">
        <v>83</v>
      </c>
      <c r="AY195" s="214" t="s">
        <v>136</v>
      </c>
    </row>
    <row r="196" spans="1:65" s="2" customFormat="1" ht="21.75" customHeight="1">
      <c r="A196" s="36"/>
      <c r="B196" s="37"/>
      <c r="C196" s="190" t="s">
        <v>344</v>
      </c>
      <c r="D196" s="190" t="s">
        <v>138</v>
      </c>
      <c r="E196" s="191" t="s">
        <v>523</v>
      </c>
      <c r="F196" s="192" t="s">
        <v>524</v>
      </c>
      <c r="G196" s="193" t="s">
        <v>214</v>
      </c>
      <c r="H196" s="194">
        <v>67.7</v>
      </c>
      <c r="I196" s="195"/>
      <c r="J196" s="196">
        <f>ROUND(I196*H196,2)</f>
        <v>0</v>
      </c>
      <c r="K196" s="192" t="s">
        <v>142</v>
      </c>
      <c r="L196" s="41"/>
      <c r="M196" s="197" t="s">
        <v>19</v>
      </c>
      <c r="N196" s="198" t="s">
        <v>46</v>
      </c>
      <c r="O196" s="66"/>
      <c r="P196" s="199">
        <f>O196*H196</f>
        <v>0</v>
      </c>
      <c r="Q196" s="199">
        <v>5.0000000000000001E-4</v>
      </c>
      <c r="R196" s="199">
        <f>Q196*H196</f>
        <v>3.3850000000000005E-2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245</v>
      </c>
      <c r="AT196" s="201" t="s">
        <v>138</v>
      </c>
      <c r="AU196" s="201" t="s">
        <v>85</v>
      </c>
      <c r="AY196" s="19" t="s">
        <v>136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9" t="s">
        <v>83</v>
      </c>
      <c r="BK196" s="202">
        <f>ROUND(I196*H196,2)</f>
        <v>0</v>
      </c>
      <c r="BL196" s="19" t="s">
        <v>245</v>
      </c>
      <c r="BM196" s="201" t="s">
        <v>525</v>
      </c>
    </row>
    <row r="197" spans="1:65" s="2" customFormat="1" ht="16.5" customHeight="1">
      <c r="A197" s="36"/>
      <c r="B197" s="37"/>
      <c r="C197" s="247" t="s">
        <v>352</v>
      </c>
      <c r="D197" s="247" t="s">
        <v>341</v>
      </c>
      <c r="E197" s="248" t="s">
        <v>526</v>
      </c>
      <c r="F197" s="249" t="s">
        <v>527</v>
      </c>
      <c r="G197" s="250" t="s">
        <v>171</v>
      </c>
      <c r="H197" s="251">
        <v>27.1</v>
      </c>
      <c r="I197" s="252"/>
      <c r="J197" s="253">
        <f>ROUND(I197*H197,2)</f>
        <v>0</v>
      </c>
      <c r="K197" s="249" t="s">
        <v>19</v>
      </c>
      <c r="L197" s="254"/>
      <c r="M197" s="255" t="s">
        <v>19</v>
      </c>
      <c r="N197" s="256" t="s">
        <v>46</v>
      </c>
      <c r="O197" s="66"/>
      <c r="P197" s="199">
        <f>O197*H197</f>
        <v>0</v>
      </c>
      <c r="Q197" s="199">
        <v>9.6000000000000002E-4</v>
      </c>
      <c r="R197" s="199">
        <f>Q197*H197</f>
        <v>2.6016000000000001E-2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344</v>
      </c>
      <c r="AT197" s="201" t="s">
        <v>341</v>
      </c>
      <c r="AU197" s="201" t="s">
        <v>85</v>
      </c>
      <c r="AY197" s="19" t="s">
        <v>136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9" t="s">
        <v>83</v>
      </c>
      <c r="BK197" s="202">
        <f>ROUND(I197*H197,2)</f>
        <v>0</v>
      </c>
      <c r="BL197" s="19" t="s">
        <v>245</v>
      </c>
      <c r="BM197" s="201" t="s">
        <v>528</v>
      </c>
    </row>
    <row r="198" spans="1:65" s="2" customFormat="1" ht="16.5" customHeight="1">
      <c r="A198" s="36"/>
      <c r="B198" s="37"/>
      <c r="C198" s="190" t="s">
        <v>359</v>
      </c>
      <c r="D198" s="190" t="s">
        <v>138</v>
      </c>
      <c r="E198" s="191" t="s">
        <v>529</v>
      </c>
      <c r="F198" s="192" t="s">
        <v>530</v>
      </c>
      <c r="G198" s="193" t="s">
        <v>214</v>
      </c>
      <c r="H198" s="194">
        <v>115.5</v>
      </c>
      <c r="I198" s="195"/>
      <c r="J198" s="196">
        <f>ROUND(I198*H198,2)</f>
        <v>0</v>
      </c>
      <c r="K198" s="192" t="s">
        <v>19</v>
      </c>
      <c r="L198" s="41"/>
      <c r="M198" s="197" t="s">
        <v>19</v>
      </c>
      <c r="N198" s="198" t="s">
        <v>46</v>
      </c>
      <c r="O198" s="66"/>
      <c r="P198" s="199">
        <f>O198*H198</f>
        <v>0</v>
      </c>
      <c r="Q198" s="199">
        <v>3.0000000000000001E-5</v>
      </c>
      <c r="R198" s="199">
        <f>Q198*H198</f>
        <v>3.4650000000000002E-3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245</v>
      </c>
      <c r="AT198" s="201" t="s">
        <v>138</v>
      </c>
      <c r="AU198" s="201" t="s">
        <v>85</v>
      </c>
      <c r="AY198" s="19" t="s">
        <v>136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9" t="s">
        <v>83</v>
      </c>
      <c r="BK198" s="202">
        <f>ROUND(I198*H198,2)</f>
        <v>0</v>
      </c>
      <c r="BL198" s="19" t="s">
        <v>245</v>
      </c>
      <c r="BM198" s="201" t="s">
        <v>531</v>
      </c>
    </row>
    <row r="199" spans="1:65" s="15" customFormat="1">
      <c r="B199" s="226"/>
      <c r="C199" s="227"/>
      <c r="D199" s="205" t="s">
        <v>145</v>
      </c>
      <c r="E199" s="228" t="s">
        <v>19</v>
      </c>
      <c r="F199" s="229" t="s">
        <v>532</v>
      </c>
      <c r="G199" s="227"/>
      <c r="H199" s="228" t="s">
        <v>19</v>
      </c>
      <c r="I199" s="230"/>
      <c r="J199" s="227"/>
      <c r="K199" s="227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145</v>
      </c>
      <c r="AU199" s="235" t="s">
        <v>85</v>
      </c>
      <c r="AV199" s="15" t="s">
        <v>83</v>
      </c>
      <c r="AW199" s="15" t="s">
        <v>36</v>
      </c>
      <c r="AX199" s="15" t="s">
        <v>75</v>
      </c>
      <c r="AY199" s="235" t="s">
        <v>136</v>
      </c>
    </row>
    <row r="200" spans="1:65" s="13" customFormat="1">
      <c r="B200" s="203"/>
      <c r="C200" s="204"/>
      <c r="D200" s="205" t="s">
        <v>145</v>
      </c>
      <c r="E200" s="206" t="s">
        <v>19</v>
      </c>
      <c r="F200" s="207" t="s">
        <v>533</v>
      </c>
      <c r="G200" s="204"/>
      <c r="H200" s="208">
        <v>17.600000000000001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145</v>
      </c>
      <c r="AU200" s="214" t="s">
        <v>85</v>
      </c>
      <c r="AV200" s="13" t="s">
        <v>85</v>
      </c>
      <c r="AW200" s="13" t="s">
        <v>36</v>
      </c>
      <c r="AX200" s="13" t="s">
        <v>75</v>
      </c>
      <c r="AY200" s="214" t="s">
        <v>136</v>
      </c>
    </row>
    <row r="201" spans="1:65" s="13" customFormat="1">
      <c r="B201" s="203"/>
      <c r="C201" s="204"/>
      <c r="D201" s="205" t="s">
        <v>145</v>
      </c>
      <c r="E201" s="206" t="s">
        <v>19</v>
      </c>
      <c r="F201" s="207" t="s">
        <v>534</v>
      </c>
      <c r="G201" s="204"/>
      <c r="H201" s="208">
        <v>28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145</v>
      </c>
      <c r="AU201" s="214" t="s">
        <v>85</v>
      </c>
      <c r="AV201" s="13" t="s">
        <v>85</v>
      </c>
      <c r="AW201" s="13" t="s">
        <v>36</v>
      </c>
      <c r="AX201" s="13" t="s">
        <v>75</v>
      </c>
      <c r="AY201" s="214" t="s">
        <v>136</v>
      </c>
    </row>
    <row r="202" spans="1:65" s="13" customFormat="1" ht="22.5">
      <c r="B202" s="203"/>
      <c r="C202" s="204"/>
      <c r="D202" s="205" t="s">
        <v>145</v>
      </c>
      <c r="E202" s="206" t="s">
        <v>19</v>
      </c>
      <c r="F202" s="207" t="s">
        <v>535</v>
      </c>
      <c r="G202" s="204"/>
      <c r="H202" s="208">
        <v>25.5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145</v>
      </c>
      <c r="AU202" s="214" t="s">
        <v>85</v>
      </c>
      <c r="AV202" s="13" t="s">
        <v>85</v>
      </c>
      <c r="AW202" s="13" t="s">
        <v>36</v>
      </c>
      <c r="AX202" s="13" t="s">
        <v>75</v>
      </c>
      <c r="AY202" s="214" t="s">
        <v>136</v>
      </c>
    </row>
    <row r="203" spans="1:65" s="13" customFormat="1">
      <c r="B203" s="203"/>
      <c r="C203" s="204"/>
      <c r="D203" s="205" t="s">
        <v>145</v>
      </c>
      <c r="E203" s="206" t="s">
        <v>19</v>
      </c>
      <c r="F203" s="207" t="s">
        <v>536</v>
      </c>
      <c r="G203" s="204"/>
      <c r="H203" s="208">
        <v>12.8</v>
      </c>
      <c r="I203" s="209"/>
      <c r="J203" s="204"/>
      <c r="K203" s="204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145</v>
      </c>
      <c r="AU203" s="214" t="s">
        <v>85</v>
      </c>
      <c r="AV203" s="13" t="s">
        <v>85</v>
      </c>
      <c r="AW203" s="13" t="s">
        <v>36</v>
      </c>
      <c r="AX203" s="13" t="s">
        <v>75</v>
      </c>
      <c r="AY203" s="214" t="s">
        <v>136</v>
      </c>
    </row>
    <row r="204" spans="1:65" s="13" customFormat="1">
      <c r="B204" s="203"/>
      <c r="C204" s="204"/>
      <c r="D204" s="205" t="s">
        <v>145</v>
      </c>
      <c r="E204" s="206" t="s">
        <v>19</v>
      </c>
      <c r="F204" s="207" t="s">
        <v>537</v>
      </c>
      <c r="G204" s="204"/>
      <c r="H204" s="208">
        <v>6.4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145</v>
      </c>
      <c r="AU204" s="214" t="s">
        <v>85</v>
      </c>
      <c r="AV204" s="13" t="s">
        <v>85</v>
      </c>
      <c r="AW204" s="13" t="s">
        <v>36</v>
      </c>
      <c r="AX204" s="13" t="s">
        <v>75</v>
      </c>
      <c r="AY204" s="214" t="s">
        <v>136</v>
      </c>
    </row>
    <row r="205" spans="1:65" s="13" customFormat="1">
      <c r="B205" s="203"/>
      <c r="C205" s="204"/>
      <c r="D205" s="205" t="s">
        <v>145</v>
      </c>
      <c r="E205" s="206" t="s">
        <v>19</v>
      </c>
      <c r="F205" s="207" t="s">
        <v>538</v>
      </c>
      <c r="G205" s="204"/>
      <c r="H205" s="208">
        <v>3.6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145</v>
      </c>
      <c r="AU205" s="214" t="s">
        <v>85</v>
      </c>
      <c r="AV205" s="13" t="s">
        <v>85</v>
      </c>
      <c r="AW205" s="13" t="s">
        <v>36</v>
      </c>
      <c r="AX205" s="13" t="s">
        <v>75</v>
      </c>
      <c r="AY205" s="214" t="s">
        <v>136</v>
      </c>
    </row>
    <row r="206" spans="1:65" s="13" customFormat="1">
      <c r="B206" s="203"/>
      <c r="C206" s="204"/>
      <c r="D206" s="205" t="s">
        <v>145</v>
      </c>
      <c r="E206" s="206" t="s">
        <v>19</v>
      </c>
      <c r="F206" s="207" t="s">
        <v>539</v>
      </c>
      <c r="G206" s="204"/>
      <c r="H206" s="208">
        <v>4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145</v>
      </c>
      <c r="AU206" s="214" t="s">
        <v>85</v>
      </c>
      <c r="AV206" s="13" t="s">
        <v>85</v>
      </c>
      <c r="AW206" s="13" t="s">
        <v>36</v>
      </c>
      <c r="AX206" s="13" t="s">
        <v>75</v>
      </c>
      <c r="AY206" s="214" t="s">
        <v>136</v>
      </c>
    </row>
    <row r="207" spans="1:65" s="13" customFormat="1">
      <c r="B207" s="203"/>
      <c r="C207" s="204"/>
      <c r="D207" s="205" t="s">
        <v>145</v>
      </c>
      <c r="E207" s="206" t="s">
        <v>19</v>
      </c>
      <c r="F207" s="207" t="s">
        <v>540</v>
      </c>
      <c r="G207" s="204"/>
      <c r="H207" s="208">
        <v>14.4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145</v>
      </c>
      <c r="AU207" s="214" t="s">
        <v>85</v>
      </c>
      <c r="AV207" s="13" t="s">
        <v>85</v>
      </c>
      <c r="AW207" s="13" t="s">
        <v>36</v>
      </c>
      <c r="AX207" s="13" t="s">
        <v>75</v>
      </c>
      <c r="AY207" s="214" t="s">
        <v>136</v>
      </c>
    </row>
    <row r="208" spans="1:65" s="13" customFormat="1">
      <c r="B208" s="203"/>
      <c r="C208" s="204"/>
      <c r="D208" s="205" t="s">
        <v>145</v>
      </c>
      <c r="E208" s="206" t="s">
        <v>19</v>
      </c>
      <c r="F208" s="207" t="s">
        <v>541</v>
      </c>
      <c r="G208" s="204"/>
      <c r="H208" s="208">
        <v>3.2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145</v>
      </c>
      <c r="AU208" s="214" t="s">
        <v>85</v>
      </c>
      <c r="AV208" s="13" t="s">
        <v>85</v>
      </c>
      <c r="AW208" s="13" t="s">
        <v>36</v>
      </c>
      <c r="AX208" s="13" t="s">
        <v>75</v>
      </c>
      <c r="AY208" s="214" t="s">
        <v>136</v>
      </c>
    </row>
    <row r="209" spans="1:65" s="14" customFormat="1">
      <c r="B209" s="215"/>
      <c r="C209" s="216"/>
      <c r="D209" s="205" t="s">
        <v>145</v>
      </c>
      <c r="E209" s="217" t="s">
        <v>19</v>
      </c>
      <c r="F209" s="218" t="s">
        <v>148</v>
      </c>
      <c r="G209" s="216"/>
      <c r="H209" s="219">
        <v>115.5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145</v>
      </c>
      <c r="AU209" s="225" t="s">
        <v>85</v>
      </c>
      <c r="AV209" s="14" t="s">
        <v>143</v>
      </c>
      <c r="AW209" s="14" t="s">
        <v>36</v>
      </c>
      <c r="AX209" s="14" t="s">
        <v>83</v>
      </c>
      <c r="AY209" s="225" t="s">
        <v>136</v>
      </c>
    </row>
    <row r="210" spans="1:65" s="2" customFormat="1" ht="21.75" customHeight="1">
      <c r="A210" s="36"/>
      <c r="B210" s="37"/>
      <c r="C210" s="190" t="s">
        <v>365</v>
      </c>
      <c r="D210" s="190" t="s">
        <v>138</v>
      </c>
      <c r="E210" s="191" t="s">
        <v>542</v>
      </c>
      <c r="F210" s="192" t="s">
        <v>543</v>
      </c>
      <c r="G210" s="193" t="s">
        <v>141</v>
      </c>
      <c r="H210" s="194">
        <v>89.126000000000005</v>
      </c>
      <c r="I210" s="195"/>
      <c r="J210" s="196">
        <f>ROUND(I210*H210,2)</f>
        <v>0</v>
      </c>
      <c r="K210" s="192" t="s">
        <v>142</v>
      </c>
      <c r="L210" s="41"/>
      <c r="M210" s="197" t="s">
        <v>19</v>
      </c>
      <c r="N210" s="198" t="s">
        <v>46</v>
      </c>
      <c r="O210" s="66"/>
      <c r="P210" s="199">
        <f>O210*H210</f>
        <v>0</v>
      </c>
      <c r="Q210" s="199">
        <v>5.0000000000000002E-5</v>
      </c>
      <c r="R210" s="199">
        <f>Q210*H210</f>
        <v>4.4563000000000007E-3</v>
      </c>
      <c r="S210" s="199">
        <v>0</v>
      </c>
      <c r="T210" s="20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1" t="s">
        <v>245</v>
      </c>
      <c r="AT210" s="201" t="s">
        <v>138</v>
      </c>
      <c r="AU210" s="201" t="s">
        <v>85</v>
      </c>
      <c r="AY210" s="19" t="s">
        <v>136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9" t="s">
        <v>83</v>
      </c>
      <c r="BK210" s="202">
        <f>ROUND(I210*H210,2)</f>
        <v>0</v>
      </c>
      <c r="BL210" s="19" t="s">
        <v>245</v>
      </c>
      <c r="BM210" s="201" t="s">
        <v>544</v>
      </c>
    </row>
    <row r="211" spans="1:65" s="13" customFormat="1">
      <c r="B211" s="203"/>
      <c r="C211" s="204"/>
      <c r="D211" s="205" t="s">
        <v>145</v>
      </c>
      <c r="E211" s="206" t="s">
        <v>19</v>
      </c>
      <c r="F211" s="207" t="s">
        <v>95</v>
      </c>
      <c r="G211" s="204"/>
      <c r="H211" s="208">
        <v>89.126000000000005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145</v>
      </c>
      <c r="AU211" s="214" t="s">
        <v>85</v>
      </c>
      <c r="AV211" s="13" t="s">
        <v>85</v>
      </c>
      <c r="AW211" s="13" t="s">
        <v>36</v>
      </c>
      <c r="AX211" s="13" t="s">
        <v>75</v>
      </c>
      <c r="AY211" s="214" t="s">
        <v>136</v>
      </c>
    </row>
    <row r="212" spans="1:65" s="14" customFormat="1">
      <c r="B212" s="215"/>
      <c r="C212" s="216"/>
      <c r="D212" s="205" t="s">
        <v>145</v>
      </c>
      <c r="E212" s="217" t="s">
        <v>19</v>
      </c>
      <c r="F212" s="218" t="s">
        <v>148</v>
      </c>
      <c r="G212" s="216"/>
      <c r="H212" s="219">
        <v>89.126000000000005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145</v>
      </c>
      <c r="AU212" s="225" t="s">
        <v>85</v>
      </c>
      <c r="AV212" s="14" t="s">
        <v>143</v>
      </c>
      <c r="AW212" s="14" t="s">
        <v>36</v>
      </c>
      <c r="AX212" s="14" t="s">
        <v>83</v>
      </c>
      <c r="AY212" s="225" t="s">
        <v>136</v>
      </c>
    </row>
    <row r="213" spans="1:65" s="2" customFormat="1" ht="21.75" customHeight="1">
      <c r="A213" s="36"/>
      <c r="B213" s="37"/>
      <c r="C213" s="190" t="s">
        <v>372</v>
      </c>
      <c r="D213" s="190" t="s">
        <v>138</v>
      </c>
      <c r="E213" s="191" t="s">
        <v>542</v>
      </c>
      <c r="F213" s="192" t="s">
        <v>543</v>
      </c>
      <c r="G213" s="193" t="s">
        <v>141</v>
      </c>
      <c r="H213" s="194">
        <v>33.130000000000003</v>
      </c>
      <c r="I213" s="195"/>
      <c r="J213" s="196">
        <f>ROUND(I213*H213,2)</f>
        <v>0</v>
      </c>
      <c r="K213" s="192" t="s">
        <v>142</v>
      </c>
      <c r="L213" s="41"/>
      <c r="M213" s="197" t="s">
        <v>19</v>
      </c>
      <c r="N213" s="198" t="s">
        <v>46</v>
      </c>
      <c r="O213" s="66"/>
      <c r="P213" s="199">
        <f>O213*H213</f>
        <v>0</v>
      </c>
      <c r="Q213" s="199">
        <v>5.0000000000000002E-5</v>
      </c>
      <c r="R213" s="199">
        <f>Q213*H213</f>
        <v>1.6565000000000002E-3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245</v>
      </c>
      <c r="AT213" s="201" t="s">
        <v>138</v>
      </c>
      <c r="AU213" s="201" t="s">
        <v>85</v>
      </c>
      <c r="AY213" s="19" t="s">
        <v>136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9" t="s">
        <v>83</v>
      </c>
      <c r="BK213" s="202">
        <f>ROUND(I213*H213,2)</f>
        <v>0</v>
      </c>
      <c r="BL213" s="19" t="s">
        <v>245</v>
      </c>
      <c r="BM213" s="201" t="s">
        <v>545</v>
      </c>
    </row>
    <row r="214" spans="1:65" s="13" customFormat="1">
      <c r="B214" s="203"/>
      <c r="C214" s="204"/>
      <c r="D214" s="205" t="s">
        <v>145</v>
      </c>
      <c r="E214" s="206" t="s">
        <v>19</v>
      </c>
      <c r="F214" s="207" t="s">
        <v>431</v>
      </c>
      <c r="G214" s="204"/>
      <c r="H214" s="208">
        <v>33.130000000000003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145</v>
      </c>
      <c r="AU214" s="214" t="s">
        <v>85</v>
      </c>
      <c r="AV214" s="13" t="s">
        <v>85</v>
      </c>
      <c r="AW214" s="13" t="s">
        <v>36</v>
      </c>
      <c r="AX214" s="13" t="s">
        <v>75</v>
      </c>
      <c r="AY214" s="214" t="s">
        <v>136</v>
      </c>
    </row>
    <row r="215" spans="1:65" s="14" customFormat="1">
      <c r="B215" s="215"/>
      <c r="C215" s="216"/>
      <c r="D215" s="205" t="s">
        <v>145</v>
      </c>
      <c r="E215" s="217" t="s">
        <v>19</v>
      </c>
      <c r="F215" s="218" t="s">
        <v>148</v>
      </c>
      <c r="G215" s="216"/>
      <c r="H215" s="219">
        <v>33.130000000000003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145</v>
      </c>
      <c r="AU215" s="225" t="s">
        <v>85</v>
      </c>
      <c r="AV215" s="14" t="s">
        <v>143</v>
      </c>
      <c r="AW215" s="14" t="s">
        <v>36</v>
      </c>
      <c r="AX215" s="14" t="s">
        <v>83</v>
      </c>
      <c r="AY215" s="225" t="s">
        <v>136</v>
      </c>
    </row>
    <row r="216" spans="1:65" s="2" customFormat="1" ht="21.75" customHeight="1">
      <c r="A216" s="36"/>
      <c r="B216" s="37"/>
      <c r="C216" s="190" t="s">
        <v>377</v>
      </c>
      <c r="D216" s="190" t="s">
        <v>138</v>
      </c>
      <c r="E216" s="191" t="s">
        <v>546</v>
      </c>
      <c r="F216" s="192" t="s">
        <v>547</v>
      </c>
      <c r="G216" s="193" t="s">
        <v>214</v>
      </c>
      <c r="H216" s="194">
        <v>54.9</v>
      </c>
      <c r="I216" s="195"/>
      <c r="J216" s="196">
        <f>ROUND(I216*H216,2)</f>
        <v>0</v>
      </c>
      <c r="K216" s="192" t="s">
        <v>142</v>
      </c>
      <c r="L216" s="41"/>
      <c r="M216" s="197" t="s">
        <v>19</v>
      </c>
      <c r="N216" s="198" t="s">
        <v>46</v>
      </c>
      <c r="O216" s="66"/>
      <c r="P216" s="199">
        <f>O216*H216</f>
        <v>0</v>
      </c>
      <c r="Q216" s="199">
        <v>9.5E-4</v>
      </c>
      <c r="R216" s="199">
        <f>Q216*H216</f>
        <v>5.2155E-2</v>
      </c>
      <c r="S216" s="199">
        <v>0</v>
      </c>
      <c r="T216" s="20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1" t="s">
        <v>245</v>
      </c>
      <c r="AT216" s="201" t="s">
        <v>138</v>
      </c>
      <c r="AU216" s="201" t="s">
        <v>85</v>
      </c>
      <c r="AY216" s="19" t="s">
        <v>136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9" t="s">
        <v>83</v>
      </c>
      <c r="BK216" s="202">
        <f>ROUND(I216*H216,2)</f>
        <v>0</v>
      </c>
      <c r="BL216" s="19" t="s">
        <v>245</v>
      </c>
      <c r="BM216" s="201" t="s">
        <v>548</v>
      </c>
    </row>
    <row r="217" spans="1:65" s="13" customFormat="1">
      <c r="B217" s="203"/>
      <c r="C217" s="204"/>
      <c r="D217" s="205" t="s">
        <v>145</v>
      </c>
      <c r="E217" s="206" t="s">
        <v>19</v>
      </c>
      <c r="F217" s="207" t="s">
        <v>538</v>
      </c>
      <c r="G217" s="204"/>
      <c r="H217" s="208">
        <v>3.6</v>
      </c>
      <c r="I217" s="209"/>
      <c r="J217" s="204"/>
      <c r="K217" s="204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145</v>
      </c>
      <c r="AU217" s="214" t="s">
        <v>85</v>
      </c>
      <c r="AV217" s="13" t="s">
        <v>85</v>
      </c>
      <c r="AW217" s="13" t="s">
        <v>36</v>
      </c>
      <c r="AX217" s="13" t="s">
        <v>75</v>
      </c>
      <c r="AY217" s="214" t="s">
        <v>136</v>
      </c>
    </row>
    <row r="218" spans="1:65" s="13" customFormat="1">
      <c r="B218" s="203"/>
      <c r="C218" s="204"/>
      <c r="D218" s="205" t="s">
        <v>145</v>
      </c>
      <c r="E218" s="206" t="s">
        <v>19</v>
      </c>
      <c r="F218" s="207" t="s">
        <v>549</v>
      </c>
      <c r="G218" s="204"/>
      <c r="H218" s="208">
        <v>4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145</v>
      </c>
      <c r="AU218" s="214" t="s">
        <v>85</v>
      </c>
      <c r="AV218" s="13" t="s">
        <v>85</v>
      </c>
      <c r="AW218" s="13" t="s">
        <v>36</v>
      </c>
      <c r="AX218" s="13" t="s">
        <v>75</v>
      </c>
      <c r="AY218" s="214" t="s">
        <v>136</v>
      </c>
    </row>
    <row r="219" spans="1:65" s="13" customFormat="1">
      <c r="B219" s="203"/>
      <c r="C219" s="204"/>
      <c r="D219" s="205" t="s">
        <v>145</v>
      </c>
      <c r="E219" s="206" t="s">
        <v>19</v>
      </c>
      <c r="F219" s="207" t="s">
        <v>550</v>
      </c>
      <c r="G219" s="204"/>
      <c r="H219" s="208">
        <v>10.8</v>
      </c>
      <c r="I219" s="209"/>
      <c r="J219" s="204"/>
      <c r="K219" s="204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145</v>
      </c>
      <c r="AU219" s="214" t="s">
        <v>85</v>
      </c>
      <c r="AV219" s="13" t="s">
        <v>85</v>
      </c>
      <c r="AW219" s="13" t="s">
        <v>36</v>
      </c>
      <c r="AX219" s="13" t="s">
        <v>75</v>
      </c>
      <c r="AY219" s="214" t="s">
        <v>136</v>
      </c>
    </row>
    <row r="220" spans="1:65" s="13" customFormat="1">
      <c r="B220" s="203"/>
      <c r="C220" s="204"/>
      <c r="D220" s="205" t="s">
        <v>145</v>
      </c>
      <c r="E220" s="206" t="s">
        <v>19</v>
      </c>
      <c r="F220" s="207" t="s">
        <v>551</v>
      </c>
      <c r="G220" s="204"/>
      <c r="H220" s="208">
        <v>6.4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145</v>
      </c>
      <c r="AU220" s="214" t="s">
        <v>85</v>
      </c>
      <c r="AV220" s="13" t="s">
        <v>85</v>
      </c>
      <c r="AW220" s="13" t="s">
        <v>36</v>
      </c>
      <c r="AX220" s="13" t="s">
        <v>75</v>
      </c>
      <c r="AY220" s="214" t="s">
        <v>136</v>
      </c>
    </row>
    <row r="221" spans="1:65" s="13" customFormat="1">
      <c r="B221" s="203"/>
      <c r="C221" s="204"/>
      <c r="D221" s="205" t="s">
        <v>145</v>
      </c>
      <c r="E221" s="206" t="s">
        <v>19</v>
      </c>
      <c r="F221" s="207" t="s">
        <v>552</v>
      </c>
      <c r="G221" s="204"/>
      <c r="H221" s="208">
        <v>5.6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145</v>
      </c>
      <c r="AU221" s="214" t="s">
        <v>85</v>
      </c>
      <c r="AV221" s="13" t="s">
        <v>85</v>
      </c>
      <c r="AW221" s="13" t="s">
        <v>36</v>
      </c>
      <c r="AX221" s="13" t="s">
        <v>75</v>
      </c>
      <c r="AY221" s="214" t="s">
        <v>136</v>
      </c>
    </row>
    <row r="222" spans="1:65" s="13" customFormat="1">
      <c r="B222" s="203"/>
      <c r="C222" s="204"/>
      <c r="D222" s="205" t="s">
        <v>145</v>
      </c>
      <c r="E222" s="206" t="s">
        <v>19</v>
      </c>
      <c r="F222" s="207" t="s">
        <v>553</v>
      </c>
      <c r="G222" s="204"/>
      <c r="H222" s="208">
        <v>4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145</v>
      </c>
      <c r="AU222" s="214" t="s">
        <v>85</v>
      </c>
      <c r="AV222" s="13" t="s">
        <v>85</v>
      </c>
      <c r="AW222" s="13" t="s">
        <v>36</v>
      </c>
      <c r="AX222" s="13" t="s">
        <v>75</v>
      </c>
      <c r="AY222" s="214" t="s">
        <v>136</v>
      </c>
    </row>
    <row r="223" spans="1:65" s="13" customFormat="1">
      <c r="B223" s="203"/>
      <c r="C223" s="204"/>
      <c r="D223" s="205" t="s">
        <v>145</v>
      </c>
      <c r="E223" s="206" t="s">
        <v>19</v>
      </c>
      <c r="F223" s="207" t="s">
        <v>554</v>
      </c>
      <c r="G223" s="204"/>
      <c r="H223" s="208">
        <v>3.8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145</v>
      </c>
      <c r="AU223" s="214" t="s">
        <v>85</v>
      </c>
      <c r="AV223" s="13" t="s">
        <v>85</v>
      </c>
      <c r="AW223" s="13" t="s">
        <v>36</v>
      </c>
      <c r="AX223" s="13" t="s">
        <v>75</v>
      </c>
      <c r="AY223" s="214" t="s">
        <v>136</v>
      </c>
    </row>
    <row r="224" spans="1:65" s="13" customFormat="1">
      <c r="B224" s="203"/>
      <c r="C224" s="204"/>
      <c r="D224" s="205" t="s">
        <v>145</v>
      </c>
      <c r="E224" s="206" t="s">
        <v>19</v>
      </c>
      <c r="F224" s="207" t="s">
        <v>555</v>
      </c>
      <c r="G224" s="204"/>
      <c r="H224" s="208">
        <v>8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145</v>
      </c>
      <c r="AU224" s="214" t="s">
        <v>85</v>
      </c>
      <c r="AV224" s="13" t="s">
        <v>85</v>
      </c>
      <c r="AW224" s="13" t="s">
        <v>36</v>
      </c>
      <c r="AX224" s="13" t="s">
        <v>75</v>
      </c>
      <c r="AY224" s="214" t="s">
        <v>136</v>
      </c>
    </row>
    <row r="225" spans="1:65" s="13" customFormat="1">
      <c r="B225" s="203"/>
      <c r="C225" s="204"/>
      <c r="D225" s="205" t="s">
        <v>145</v>
      </c>
      <c r="E225" s="206" t="s">
        <v>19</v>
      </c>
      <c r="F225" s="207" t="s">
        <v>556</v>
      </c>
      <c r="G225" s="204"/>
      <c r="H225" s="208">
        <v>3.2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145</v>
      </c>
      <c r="AU225" s="214" t="s">
        <v>85</v>
      </c>
      <c r="AV225" s="13" t="s">
        <v>85</v>
      </c>
      <c r="AW225" s="13" t="s">
        <v>36</v>
      </c>
      <c r="AX225" s="13" t="s">
        <v>75</v>
      </c>
      <c r="AY225" s="214" t="s">
        <v>136</v>
      </c>
    </row>
    <row r="226" spans="1:65" s="13" customFormat="1">
      <c r="B226" s="203"/>
      <c r="C226" s="204"/>
      <c r="D226" s="205" t="s">
        <v>145</v>
      </c>
      <c r="E226" s="206" t="s">
        <v>19</v>
      </c>
      <c r="F226" s="207" t="s">
        <v>557</v>
      </c>
      <c r="G226" s="204"/>
      <c r="H226" s="208">
        <v>5.5</v>
      </c>
      <c r="I226" s="209"/>
      <c r="J226" s="204"/>
      <c r="K226" s="204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145</v>
      </c>
      <c r="AU226" s="214" t="s">
        <v>85</v>
      </c>
      <c r="AV226" s="13" t="s">
        <v>85</v>
      </c>
      <c r="AW226" s="13" t="s">
        <v>36</v>
      </c>
      <c r="AX226" s="13" t="s">
        <v>75</v>
      </c>
      <c r="AY226" s="214" t="s">
        <v>136</v>
      </c>
    </row>
    <row r="227" spans="1:65" s="14" customFormat="1">
      <c r="B227" s="215"/>
      <c r="C227" s="216"/>
      <c r="D227" s="205" t="s">
        <v>145</v>
      </c>
      <c r="E227" s="217" t="s">
        <v>19</v>
      </c>
      <c r="F227" s="218" t="s">
        <v>148</v>
      </c>
      <c r="G227" s="216"/>
      <c r="H227" s="219">
        <v>54.9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145</v>
      </c>
      <c r="AU227" s="225" t="s">
        <v>85</v>
      </c>
      <c r="AV227" s="14" t="s">
        <v>143</v>
      </c>
      <c r="AW227" s="14" t="s">
        <v>36</v>
      </c>
      <c r="AX227" s="14" t="s">
        <v>83</v>
      </c>
      <c r="AY227" s="225" t="s">
        <v>136</v>
      </c>
    </row>
    <row r="228" spans="1:65" s="2" customFormat="1" ht="16.5" customHeight="1">
      <c r="A228" s="36"/>
      <c r="B228" s="37"/>
      <c r="C228" s="247" t="s">
        <v>381</v>
      </c>
      <c r="D228" s="247" t="s">
        <v>341</v>
      </c>
      <c r="E228" s="248" t="s">
        <v>489</v>
      </c>
      <c r="F228" s="249" t="s">
        <v>490</v>
      </c>
      <c r="G228" s="250" t="s">
        <v>141</v>
      </c>
      <c r="H228" s="251">
        <v>5.9619999999999997</v>
      </c>
      <c r="I228" s="252"/>
      <c r="J228" s="253">
        <f>ROUND(I228*H228,2)</f>
        <v>0</v>
      </c>
      <c r="K228" s="249" t="s">
        <v>19</v>
      </c>
      <c r="L228" s="254"/>
      <c r="M228" s="255" t="s">
        <v>19</v>
      </c>
      <c r="N228" s="256" t="s">
        <v>46</v>
      </c>
      <c r="O228" s="66"/>
      <c r="P228" s="199">
        <f>O228*H228</f>
        <v>0</v>
      </c>
      <c r="Q228" s="199">
        <v>1.26E-2</v>
      </c>
      <c r="R228" s="199">
        <f>Q228*H228</f>
        <v>7.5121199999999999E-2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344</v>
      </c>
      <c r="AT228" s="201" t="s">
        <v>341</v>
      </c>
      <c r="AU228" s="201" t="s">
        <v>85</v>
      </c>
      <c r="AY228" s="19" t="s">
        <v>136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9" t="s">
        <v>83</v>
      </c>
      <c r="BK228" s="202">
        <f>ROUND(I228*H228,2)</f>
        <v>0</v>
      </c>
      <c r="BL228" s="19" t="s">
        <v>245</v>
      </c>
      <c r="BM228" s="201" t="s">
        <v>558</v>
      </c>
    </row>
    <row r="229" spans="1:65" s="13" customFormat="1">
      <c r="B229" s="203"/>
      <c r="C229" s="204"/>
      <c r="D229" s="205" t="s">
        <v>145</v>
      </c>
      <c r="E229" s="206" t="s">
        <v>19</v>
      </c>
      <c r="F229" s="207" t="s">
        <v>559</v>
      </c>
      <c r="G229" s="204"/>
      <c r="H229" s="208">
        <v>5.42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145</v>
      </c>
      <c r="AU229" s="214" t="s">
        <v>85</v>
      </c>
      <c r="AV229" s="13" t="s">
        <v>85</v>
      </c>
      <c r="AW229" s="13" t="s">
        <v>36</v>
      </c>
      <c r="AX229" s="13" t="s">
        <v>75</v>
      </c>
      <c r="AY229" s="214" t="s">
        <v>136</v>
      </c>
    </row>
    <row r="230" spans="1:65" s="14" customFormat="1">
      <c r="B230" s="215"/>
      <c r="C230" s="216"/>
      <c r="D230" s="205" t="s">
        <v>145</v>
      </c>
      <c r="E230" s="217" t="s">
        <v>19</v>
      </c>
      <c r="F230" s="218" t="s">
        <v>148</v>
      </c>
      <c r="G230" s="216"/>
      <c r="H230" s="219">
        <v>5.42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145</v>
      </c>
      <c r="AU230" s="225" t="s">
        <v>85</v>
      </c>
      <c r="AV230" s="14" t="s">
        <v>143</v>
      </c>
      <c r="AW230" s="14" t="s">
        <v>36</v>
      </c>
      <c r="AX230" s="14" t="s">
        <v>83</v>
      </c>
      <c r="AY230" s="225" t="s">
        <v>136</v>
      </c>
    </row>
    <row r="231" spans="1:65" s="13" customFormat="1">
      <c r="B231" s="203"/>
      <c r="C231" s="204"/>
      <c r="D231" s="205" t="s">
        <v>145</v>
      </c>
      <c r="E231" s="204"/>
      <c r="F231" s="207" t="s">
        <v>560</v>
      </c>
      <c r="G231" s="204"/>
      <c r="H231" s="208">
        <v>5.9619999999999997</v>
      </c>
      <c r="I231" s="209"/>
      <c r="J231" s="204"/>
      <c r="K231" s="204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145</v>
      </c>
      <c r="AU231" s="214" t="s">
        <v>85</v>
      </c>
      <c r="AV231" s="13" t="s">
        <v>85</v>
      </c>
      <c r="AW231" s="13" t="s">
        <v>4</v>
      </c>
      <c r="AX231" s="13" t="s">
        <v>83</v>
      </c>
      <c r="AY231" s="214" t="s">
        <v>136</v>
      </c>
    </row>
    <row r="232" spans="1:65" s="2" customFormat="1" ht="33" customHeight="1">
      <c r="A232" s="36"/>
      <c r="B232" s="37"/>
      <c r="C232" s="190" t="s">
        <v>387</v>
      </c>
      <c r="D232" s="190" t="s">
        <v>138</v>
      </c>
      <c r="E232" s="191" t="s">
        <v>561</v>
      </c>
      <c r="F232" s="192" t="s">
        <v>562</v>
      </c>
      <c r="G232" s="193" t="s">
        <v>164</v>
      </c>
      <c r="H232" s="194">
        <v>2.476</v>
      </c>
      <c r="I232" s="195"/>
      <c r="J232" s="196">
        <f>ROUND(I232*H232,2)</f>
        <v>0</v>
      </c>
      <c r="K232" s="192" t="s">
        <v>142</v>
      </c>
      <c r="L232" s="41"/>
      <c r="M232" s="197" t="s">
        <v>19</v>
      </c>
      <c r="N232" s="198" t="s">
        <v>46</v>
      </c>
      <c r="O232" s="66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1" t="s">
        <v>245</v>
      </c>
      <c r="AT232" s="201" t="s">
        <v>138</v>
      </c>
      <c r="AU232" s="201" t="s">
        <v>85</v>
      </c>
      <c r="AY232" s="19" t="s">
        <v>136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9" t="s">
        <v>83</v>
      </c>
      <c r="BK232" s="202">
        <f>ROUND(I232*H232,2)</f>
        <v>0</v>
      </c>
      <c r="BL232" s="19" t="s">
        <v>245</v>
      </c>
      <c r="BM232" s="201" t="s">
        <v>563</v>
      </c>
    </row>
    <row r="233" spans="1:65" s="12" customFormat="1" ht="22.9" customHeight="1">
      <c r="B233" s="174"/>
      <c r="C233" s="175"/>
      <c r="D233" s="176" t="s">
        <v>74</v>
      </c>
      <c r="E233" s="188" t="s">
        <v>564</v>
      </c>
      <c r="F233" s="188" t="s">
        <v>565</v>
      </c>
      <c r="G233" s="175"/>
      <c r="H233" s="175"/>
      <c r="I233" s="178"/>
      <c r="J233" s="189">
        <f>BK233</f>
        <v>0</v>
      </c>
      <c r="K233" s="175"/>
      <c r="L233" s="180"/>
      <c r="M233" s="181"/>
      <c r="N233" s="182"/>
      <c r="O233" s="182"/>
      <c r="P233" s="183">
        <f>SUM(P234:P241)</f>
        <v>0</v>
      </c>
      <c r="Q233" s="182"/>
      <c r="R233" s="183">
        <f>SUM(R234:R241)</f>
        <v>1.38E-2</v>
      </c>
      <c r="S233" s="182"/>
      <c r="T233" s="184">
        <f>SUM(T234:T241)</f>
        <v>0</v>
      </c>
      <c r="AR233" s="185" t="s">
        <v>85</v>
      </c>
      <c r="AT233" s="186" t="s">
        <v>74</v>
      </c>
      <c r="AU233" s="186" t="s">
        <v>83</v>
      </c>
      <c r="AY233" s="185" t="s">
        <v>136</v>
      </c>
      <c r="BK233" s="187">
        <f>SUM(BK234:BK241)</f>
        <v>0</v>
      </c>
    </row>
    <row r="234" spans="1:65" s="2" customFormat="1" ht="21.75" customHeight="1">
      <c r="A234" s="36"/>
      <c r="B234" s="37"/>
      <c r="C234" s="190" t="s">
        <v>292</v>
      </c>
      <c r="D234" s="190" t="s">
        <v>138</v>
      </c>
      <c r="E234" s="191" t="s">
        <v>566</v>
      </c>
      <c r="F234" s="192" t="s">
        <v>567</v>
      </c>
      <c r="G234" s="193" t="s">
        <v>141</v>
      </c>
      <c r="H234" s="194">
        <v>30</v>
      </c>
      <c r="I234" s="195"/>
      <c r="J234" s="196">
        <f>ROUND(I234*H234,2)</f>
        <v>0</v>
      </c>
      <c r="K234" s="192" t="s">
        <v>142</v>
      </c>
      <c r="L234" s="41"/>
      <c r="M234" s="197" t="s">
        <v>19</v>
      </c>
      <c r="N234" s="198" t="s">
        <v>46</v>
      </c>
      <c r="O234" s="66"/>
      <c r="P234" s="199">
        <f>O234*H234</f>
        <v>0</v>
      </c>
      <c r="Q234" s="199">
        <v>2.0000000000000001E-4</v>
      </c>
      <c r="R234" s="199">
        <f>Q234*H234</f>
        <v>6.0000000000000001E-3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245</v>
      </c>
      <c r="AT234" s="201" t="s">
        <v>138</v>
      </c>
      <c r="AU234" s="201" t="s">
        <v>85</v>
      </c>
      <c r="AY234" s="19" t="s">
        <v>136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9" t="s">
        <v>83</v>
      </c>
      <c r="BK234" s="202">
        <f>ROUND(I234*H234,2)</f>
        <v>0</v>
      </c>
      <c r="BL234" s="19" t="s">
        <v>245</v>
      </c>
      <c r="BM234" s="201" t="s">
        <v>568</v>
      </c>
    </row>
    <row r="235" spans="1:65" s="15" customFormat="1">
      <c r="B235" s="226"/>
      <c r="C235" s="227"/>
      <c r="D235" s="205" t="s">
        <v>145</v>
      </c>
      <c r="E235" s="228" t="s">
        <v>19</v>
      </c>
      <c r="F235" s="229" t="s">
        <v>569</v>
      </c>
      <c r="G235" s="227"/>
      <c r="H235" s="228" t="s">
        <v>19</v>
      </c>
      <c r="I235" s="230"/>
      <c r="J235" s="227"/>
      <c r="K235" s="227"/>
      <c r="L235" s="231"/>
      <c r="M235" s="232"/>
      <c r="N235" s="233"/>
      <c r="O235" s="233"/>
      <c r="P235" s="233"/>
      <c r="Q235" s="233"/>
      <c r="R235" s="233"/>
      <c r="S235" s="233"/>
      <c r="T235" s="234"/>
      <c r="AT235" s="235" t="s">
        <v>145</v>
      </c>
      <c r="AU235" s="235" t="s">
        <v>85</v>
      </c>
      <c r="AV235" s="15" t="s">
        <v>83</v>
      </c>
      <c r="AW235" s="15" t="s">
        <v>36</v>
      </c>
      <c r="AX235" s="15" t="s">
        <v>75</v>
      </c>
      <c r="AY235" s="235" t="s">
        <v>136</v>
      </c>
    </row>
    <row r="236" spans="1:65" s="15" customFormat="1">
      <c r="B236" s="226"/>
      <c r="C236" s="227"/>
      <c r="D236" s="205" t="s">
        <v>145</v>
      </c>
      <c r="E236" s="228" t="s">
        <v>19</v>
      </c>
      <c r="F236" s="229" t="s">
        <v>570</v>
      </c>
      <c r="G236" s="227"/>
      <c r="H236" s="228" t="s">
        <v>19</v>
      </c>
      <c r="I236" s="230"/>
      <c r="J236" s="227"/>
      <c r="K236" s="227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145</v>
      </c>
      <c r="AU236" s="235" t="s">
        <v>85</v>
      </c>
      <c r="AV236" s="15" t="s">
        <v>83</v>
      </c>
      <c r="AW236" s="15" t="s">
        <v>36</v>
      </c>
      <c r="AX236" s="15" t="s">
        <v>75</v>
      </c>
      <c r="AY236" s="235" t="s">
        <v>136</v>
      </c>
    </row>
    <row r="237" spans="1:65" s="13" customFormat="1">
      <c r="B237" s="203"/>
      <c r="C237" s="204"/>
      <c r="D237" s="205" t="s">
        <v>145</v>
      </c>
      <c r="E237" s="206" t="s">
        <v>19</v>
      </c>
      <c r="F237" s="207" t="s">
        <v>571</v>
      </c>
      <c r="G237" s="204"/>
      <c r="H237" s="208">
        <v>30</v>
      </c>
      <c r="I237" s="209"/>
      <c r="J237" s="204"/>
      <c r="K237" s="204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145</v>
      </c>
      <c r="AU237" s="214" t="s">
        <v>85</v>
      </c>
      <c r="AV237" s="13" t="s">
        <v>85</v>
      </c>
      <c r="AW237" s="13" t="s">
        <v>36</v>
      </c>
      <c r="AX237" s="13" t="s">
        <v>83</v>
      </c>
      <c r="AY237" s="214" t="s">
        <v>136</v>
      </c>
    </row>
    <row r="238" spans="1:65" s="2" customFormat="1" ht="33" customHeight="1">
      <c r="A238" s="36"/>
      <c r="B238" s="37"/>
      <c r="C238" s="190" t="s">
        <v>572</v>
      </c>
      <c r="D238" s="190" t="s">
        <v>138</v>
      </c>
      <c r="E238" s="191" t="s">
        <v>573</v>
      </c>
      <c r="F238" s="192" t="s">
        <v>574</v>
      </c>
      <c r="G238" s="193" t="s">
        <v>141</v>
      </c>
      <c r="H238" s="194">
        <v>30</v>
      </c>
      <c r="I238" s="195"/>
      <c r="J238" s="196">
        <f>ROUND(I238*H238,2)</f>
        <v>0</v>
      </c>
      <c r="K238" s="192" t="s">
        <v>142</v>
      </c>
      <c r="L238" s="41"/>
      <c r="M238" s="197" t="s">
        <v>19</v>
      </c>
      <c r="N238" s="198" t="s">
        <v>46</v>
      </c>
      <c r="O238" s="66"/>
      <c r="P238" s="199">
        <f>O238*H238</f>
        <v>0</v>
      </c>
      <c r="Q238" s="199">
        <v>2.5999999999999998E-4</v>
      </c>
      <c r="R238" s="199">
        <f>Q238*H238</f>
        <v>7.7999999999999996E-3</v>
      </c>
      <c r="S238" s="199">
        <v>0</v>
      </c>
      <c r="T238" s="20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1" t="s">
        <v>245</v>
      </c>
      <c r="AT238" s="201" t="s">
        <v>138</v>
      </c>
      <c r="AU238" s="201" t="s">
        <v>85</v>
      </c>
      <c r="AY238" s="19" t="s">
        <v>136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9" t="s">
        <v>83</v>
      </c>
      <c r="BK238" s="202">
        <f>ROUND(I238*H238,2)</f>
        <v>0</v>
      </c>
      <c r="BL238" s="19" t="s">
        <v>245</v>
      </c>
      <c r="BM238" s="201" t="s">
        <v>575</v>
      </c>
    </row>
    <row r="239" spans="1:65" s="15" customFormat="1">
      <c r="B239" s="226"/>
      <c r="C239" s="227"/>
      <c r="D239" s="205" t="s">
        <v>145</v>
      </c>
      <c r="E239" s="228" t="s">
        <v>19</v>
      </c>
      <c r="F239" s="229" t="s">
        <v>569</v>
      </c>
      <c r="G239" s="227"/>
      <c r="H239" s="228" t="s">
        <v>19</v>
      </c>
      <c r="I239" s="230"/>
      <c r="J239" s="227"/>
      <c r="K239" s="227"/>
      <c r="L239" s="231"/>
      <c r="M239" s="232"/>
      <c r="N239" s="233"/>
      <c r="O239" s="233"/>
      <c r="P239" s="233"/>
      <c r="Q239" s="233"/>
      <c r="R239" s="233"/>
      <c r="S239" s="233"/>
      <c r="T239" s="234"/>
      <c r="AT239" s="235" t="s">
        <v>145</v>
      </c>
      <c r="AU239" s="235" t="s">
        <v>85</v>
      </c>
      <c r="AV239" s="15" t="s">
        <v>83</v>
      </c>
      <c r="AW239" s="15" t="s">
        <v>36</v>
      </c>
      <c r="AX239" s="15" t="s">
        <v>75</v>
      </c>
      <c r="AY239" s="235" t="s">
        <v>136</v>
      </c>
    </row>
    <row r="240" spans="1:65" s="15" customFormat="1">
      <c r="B240" s="226"/>
      <c r="C240" s="227"/>
      <c r="D240" s="205" t="s">
        <v>145</v>
      </c>
      <c r="E240" s="228" t="s">
        <v>19</v>
      </c>
      <c r="F240" s="229" t="s">
        <v>570</v>
      </c>
      <c r="G240" s="227"/>
      <c r="H240" s="228" t="s">
        <v>19</v>
      </c>
      <c r="I240" s="230"/>
      <c r="J240" s="227"/>
      <c r="K240" s="227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145</v>
      </c>
      <c r="AU240" s="235" t="s">
        <v>85</v>
      </c>
      <c r="AV240" s="15" t="s">
        <v>83</v>
      </c>
      <c r="AW240" s="15" t="s">
        <v>36</v>
      </c>
      <c r="AX240" s="15" t="s">
        <v>75</v>
      </c>
      <c r="AY240" s="235" t="s">
        <v>136</v>
      </c>
    </row>
    <row r="241" spans="1:65" s="13" customFormat="1">
      <c r="B241" s="203"/>
      <c r="C241" s="204"/>
      <c r="D241" s="205" t="s">
        <v>145</v>
      </c>
      <c r="E241" s="206" t="s">
        <v>19</v>
      </c>
      <c r="F241" s="207" t="s">
        <v>571</v>
      </c>
      <c r="G241" s="204"/>
      <c r="H241" s="208">
        <v>30</v>
      </c>
      <c r="I241" s="209"/>
      <c r="J241" s="204"/>
      <c r="K241" s="204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145</v>
      </c>
      <c r="AU241" s="214" t="s">
        <v>85</v>
      </c>
      <c r="AV241" s="13" t="s">
        <v>85</v>
      </c>
      <c r="AW241" s="13" t="s">
        <v>36</v>
      </c>
      <c r="AX241" s="13" t="s">
        <v>83</v>
      </c>
      <c r="AY241" s="214" t="s">
        <v>136</v>
      </c>
    </row>
    <row r="242" spans="1:65" s="12" customFormat="1" ht="25.9" customHeight="1">
      <c r="B242" s="174"/>
      <c r="C242" s="175"/>
      <c r="D242" s="176" t="s">
        <v>74</v>
      </c>
      <c r="E242" s="177" t="s">
        <v>576</v>
      </c>
      <c r="F242" s="177" t="s">
        <v>577</v>
      </c>
      <c r="G242" s="175"/>
      <c r="H242" s="175"/>
      <c r="I242" s="178"/>
      <c r="J242" s="179">
        <f>BK242</f>
        <v>0</v>
      </c>
      <c r="K242" s="175"/>
      <c r="L242" s="180"/>
      <c r="M242" s="181"/>
      <c r="N242" s="182"/>
      <c r="O242" s="182"/>
      <c r="P242" s="183">
        <f>SUM(P243:P248)</f>
        <v>0</v>
      </c>
      <c r="Q242" s="182"/>
      <c r="R242" s="183">
        <f>SUM(R243:R248)</f>
        <v>0</v>
      </c>
      <c r="S242" s="182"/>
      <c r="T242" s="184">
        <f>SUM(T243:T248)</f>
        <v>0</v>
      </c>
      <c r="AR242" s="185" t="s">
        <v>143</v>
      </c>
      <c r="AT242" s="186" t="s">
        <v>74</v>
      </c>
      <c r="AU242" s="186" t="s">
        <v>75</v>
      </c>
      <c r="AY242" s="185" t="s">
        <v>136</v>
      </c>
      <c r="BK242" s="187">
        <f>SUM(BK243:BK248)</f>
        <v>0</v>
      </c>
    </row>
    <row r="243" spans="1:65" s="2" customFormat="1" ht="16.5" customHeight="1">
      <c r="A243" s="36"/>
      <c r="B243" s="37"/>
      <c r="C243" s="190" t="s">
        <v>578</v>
      </c>
      <c r="D243" s="190" t="s">
        <v>138</v>
      </c>
      <c r="E243" s="191" t="s">
        <v>579</v>
      </c>
      <c r="F243" s="192" t="s">
        <v>580</v>
      </c>
      <c r="G243" s="193" t="s">
        <v>520</v>
      </c>
      <c r="H243" s="194">
        <v>1</v>
      </c>
      <c r="I243" s="195"/>
      <c r="J243" s="196">
        <f>ROUND(I243*H243,2)</f>
        <v>0</v>
      </c>
      <c r="K243" s="192" t="s">
        <v>19</v>
      </c>
      <c r="L243" s="41"/>
      <c r="M243" s="197" t="s">
        <v>19</v>
      </c>
      <c r="N243" s="198" t="s">
        <v>46</v>
      </c>
      <c r="O243" s="66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581</v>
      </c>
      <c r="AT243" s="201" t="s">
        <v>138</v>
      </c>
      <c r="AU243" s="201" t="s">
        <v>83</v>
      </c>
      <c r="AY243" s="19" t="s">
        <v>136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9" t="s">
        <v>83</v>
      </c>
      <c r="BK243" s="202">
        <f>ROUND(I243*H243,2)</f>
        <v>0</v>
      </c>
      <c r="BL243" s="19" t="s">
        <v>581</v>
      </c>
      <c r="BM243" s="201" t="s">
        <v>582</v>
      </c>
    </row>
    <row r="244" spans="1:65" s="13" customFormat="1">
      <c r="B244" s="203"/>
      <c r="C244" s="204"/>
      <c r="D244" s="205" t="s">
        <v>145</v>
      </c>
      <c r="E244" s="206" t="s">
        <v>19</v>
      </c>
      <c r="F244" s="207" t="s">
        <v>83</v>
      </c>
      <c r="G244" s="204"/>
      <c r="H244" s="208">
        <v>1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145</v>
      </c>
      <c r="AU244" s="214" t="s">
        <v>83</v>
      </c>
      <c r="AV244" s="13" t="s">
        <v>85</v>
      </c>
      <c r="AW244" s="13" t="s">
        <v>36</v>
      </c>
      <c r="AX244" s="13" t="s">
        <v>83</v>
      </c>
      <c r="AY244" s="214" t="s">
        <v>136</v>
      </c>
    </row>
    <row r="245" spans="1:65" s="2" customFormat="1" ht="16.5" customHeight="1">
      <c r="A245" s="36"/>
      <c r="B245" s="37"/>
      <c r="C245" s="190" t="s">
        <v>583</v>
      </c>
      <c r="D245" s="190" t="s">
        <v>138</v>
      </c>
      <c r="E245" s="191" t="s">
        <v>584</v>
      </c>
      <c r="F245" s="192" t="s">
        <v>585</v>
      </c>
      <c r="G245" s="193" t="s">
        <v>520</v>
      </c>
      <c r="H245" s="194">
        <v>2</v>
      </c>
      <c r="I245" s="195"/>
      <c r="J245" s="196">
        <f>ROUND(I245*H245,2)</f>
        <v>0</v>
      </c>
      <c r="K245" s="192" t="s">
        <v>19</v>
      </c>
      <c r="L245" s="41"/>
      <c r="M245" s="197" t="s">
        <v>19</v>
      </c>
      <c r="N245" s="198" t="s">
        <v>46</v>
      </c>
      <c r="O245" s="66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581</v>
      </c>
      <c r="AT245" s="201" t="s">
        <v>138</v>
      </c>
      <c r="AU245" s="201" t="s">
        <v>83</v>
      </c>
      <c r="AY245" s="19" t="s">
        <v>136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9" t="s">
        <v>83</v>
      </c>
      <c r="BK245" s="202">
        <f>ROUND(I245*H245,2)</f>
        <v>0</v>
      </c>
      <c r="BL245" s="19" t="s">
        <v>581</v>
      </c>
      <c r="BM245" s="201" t="s">
        <v>586</v>
      </c>
    </row>
    <row r="246" spans="1:65" s="2" customFormat="1" ht="16.5" customHeight="1">
      <c r="A246" s="36"/>
      <c r="B246" s="37"/>
      <c r="C246" s="190" t="s">
        <v>587</v>
      </c>
      <c r="D246" s="190" t="s">
        <v>138</v>
      </c>
      <c r="E246" s="191" t="s">
        <v>588</v>
      </c>
      <c r="F246" s="192" t="s">
        <v>589</v>
      </c>
      <c r="G246" s="193" t="s">
        <v>520</v>
      </c>
      <c r="H246" s="194">
        <v>1</v>
      </c>
      <c r="I246" s="195"/>
      <c r="J246" s="196">
        <f>ROUND(I246*H246,2)</f>
        <v>0</v>
      </c>
      <c r="K246" s="192" t="s">
        <v>19</v>
      </c>
      <c r="L246" s="41"/>
      <c r="M246" s="197" t="s">
        <v>19</v>
      </c>
      <c r="N246" s="198" t="s">
        <v>46</v>
      </c>
      <c r="O246" s="66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581</v>
      </c>
      <c r="AT246" s="201" t="s">
        <v>138</v>
      </c>
      <c r="AU246" s="201" t="s">
        <v>83</v>
      </c>
      <c r="AY246" s="19" t="s">
        <v>136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9" t="s">
        <v>83</v>
      </c>
      <c r="BK246" s="202">
        <f>ROUND(I246*H246,2)</f>
        <v>0</v>
      </c>
      <c r="BL246" s="19" t="s">
        <v>581</v>
      </c>
      <c r="BM246" s="201" t="s">
        <v>590</v>
      </c>
    </row>
    <row r="247" spans="1:65" s="2" customFormat="1" ht="16.5" customHeight="1">
      <c r="A247" s="36"/>
      <c r="B247" s="37"/>
      <c r="C247" s="190" t="s">
        <v>591</v>
      </c>
      <c r="D247" s="190" t="s">
        <v>138</v>
      </c>
      <c r="E247" s="191" t="s">
        <v>592</v>
      </c>
      <c r="F247" s="192" t="s">
        <v>593</v>
      </c>
      <c r="G247" s="193" t="s">
        <v>520</v>
      </c>
      <c r="H247" s="194">
        <v>10</v>
      </c>
      <c r="I247" s="195"/>
      <c r="J247" s="196">
        <f>ROUND(I247*H247,2)</f>
        <v>0</v>
      </c>
      <c r="K247" s="192" t="s">
        <v>19</v>
      </c>
      <c r="L247" s="41"/>
      <c r="M247" s="197" t="s">
        <v>19</v>
      </c>
      <c r="N247" s="198" t="s">
        <v>46</v>
      </c>
      <c r="O247" s="66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1" t="s">
        <v>581</v>
      </c>
      <c r="AT247" s="201" t="s">
        <v>138</v>
      </c>
      <c r="AU247" s="201" t="s">
        <v>83</v>
      </c>
      <c r="AY247" s="19" t="s">
        <v>136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9" t="s">
        <v>83</v>
      </c>
      <c r="BK247" s="202">
        <f>ROUND(I247*H247,2)</f>
        <v>0</v>
      </c>
      <c r="BL247" s="19" t="s">
        <v>581</v>
      </c>
      <c r="BM247" s="201" t="s">
        <v>594</v>
      </c>
    </row>
    <row r="248" spans="1:65" s="2" customFormat="1" ht="16.5" customHeight="1">
      <c r="A248" s="36"/>
      <c r="B248" s="37"/>
      <c r="C248" s="190" t="s">
        <v>595</v>
      </c>
      <c r="D248" s="190" t="s">
        <v>138</v>
      </c>
      <c r="E248" s="191" t="s">
        <v>596</v>
      </c>
      <c r="F248" s="192" t="s">
        <v>597</v>
      </c>
      <c r="G248" s="193" t="s">
        <v>520</v>
      </c>
      <c r="H248" s="194">
        <v>2</v>
      </c>
      <c r="I248" s="195"/>
      <c r="J248" s="196">
        <f>ROUND(I248*H248,2)</f>
        <v>0</v>
      </c>
      <c r="K248" s="192" t="s">
        <v>19</v>
      </c>
      <c r="L248" s="41"/>
      <c r="M248" s="260" t="s">
        <v>19</v>
      </c>
      <c r="N248" s="261" t="s">
        <v>46</v>
      </c>
      <c r="O248" s="262"/>
      <c r="P248" s="263">
        <f>O248*H248</f>
        <v>0</v>
      </c>
      <c r="Q248" s="263">
        <v>0</v>
      </c>
      <c r="R248" s="263">
        <f>Q248*H248</f>
        <v>0</v>
      </c>
      <c r="S248" s="263">
        <v>0</v>
      </c>
      <c r="T248" s="26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1" t="s">
        <v>581</v>
      </c>
      <c r="AT248" s="201" t="s">
        <v>138</v>
      </c>
      <c r="AU248" s="201" t="s">
        <v>83</v>
      </c>
      <c r="AY248" s="19" t="s">
        <v>136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9" t="s">
        <v>83</v>
      </c>
      <c r="BK248" s="202">
        <f>ROUND(I248*H248,2)</f>
        <v>0</v>
      </c>
      <c r="BL248" s="19" t="s">
        <v>581</v>
      </c>
      <c r="BM248" s="201" t="s">
        <v>598</v>
      </c>
    </row>
    <row r="249" spans="1:65" s="2" customFormat="1" ht="6.95" customHeight="1">
      <c r="A249" s="36"/>
      <c r="B249" s="49"/>
      <c r="C249" s="50"/>
      <c r="D249" s="50"/>
      <c r="E249" s="50"/>
      <c r="F249" s="50"/>
      <c r="G249" s="50"/>
      <c r="H249" s="50"/>
      <c r="I249" s="139"/>
      <c r="J249" s="50"/>
      <c r="K249" s="50"/>
      <c r="L249" s="41"/>
      <c r="M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</row>
  </sheetData>
  <sheetProtection algorithmName="SHA-512" hashValue="5cJItCooxm/kZDSPr1xiU00RRT+DUWZlolVu1U4IwPzDnl9u7tpR0xyasTm5JoeQcQULWkf7p/Of8CUfrjAAWA==" saltValue="SQOOCEg46MykobYSZVewkZSfJHuHPIzu5+6NXgVtileCOYlX6y+R9PSWU2wwspnw1TzwlORzgDsasPt1iCNfMQ==" spinCount="100000" sheet="1" objects="1" scenarios="1" formatColumns="0" formatRows="0" autoFilter="0"/>
  <autoFilter ref="C84:K248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3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9" t="s">
        <v>91</v>
      </c>
      <c r="AZ2" s="104" t="s">
        <v>599</v>
      </c>
      <c r="BA2" s="104" t="s">
        <v>600</v>
      </c>
      <c r="BB2" s="104" t="s">
        <v>141</v>
      </c>
      <c r="BC2" s="104" t="s">
        <v>601</v>
      </c>
      <c r="BD2" s="104" t="s">
        <v>85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85</v>
      </c>
    </row>
    <row r="4" spans="1:56" s="1" customFormat="1" ht="24.95" customHeight="1">
      <c r="B4" s="22"/>
      <c r="D4" s="108" t="s">
        <v>100</v>
      </c>
      <c r="I4" s="103"/>
      <c r="L4" s="22"/>
      <c r="M4" s="109" t="s">
        <v>10</v>
      </c>
      <c r="AT4" s="19" t="s">
        <v>4</v>
      </c>
    </row>
    <row r="5" spans="1:56" s="1" customFormat="1" ht="6.95" customHeight="1">
      <c r="B5" s="22"/>
      <c r="I5" s="103"/>
      <c r="L5" s="22"/>
    </row>
    <row r="6" spans="1:56" s="1" customFormat="1" ht="12" customHeight="1">
      <c r="B6" s="22"/>
      <c r="D6" s="110" t="s">
        <v>16</v>
      </c>
      <c r="I6" s="103"/>
      <c r="L6" s="22"/>
    </row>
    <row r="7" spans="1:56" s="1" customFormat="1" ht="16.5" customHeight="1">
      <c r="B7" s="22"/>
      <c r="E7" s="400" t="str">
        <f>'Rekapitulace stavby'!K6</f>
        <v>SPRCHY - MUŽI</v>
      </c>
      <c r="F7" s="401"/>
      <c r="G7" s="401"/>
      <c r="H7" s="401"/>
      <c r="I7" s="103"/>
      <c r="L7" s="22"/>
    </row>
    <row r="8" spans="1:56" s="2" customFormat="1" ht="12" customHeight="1">
      <c r="A8" s="36"/>
      <c r="B8" s="41"/>
      <c r="C8" s="36"/>
      <c r="D8" s="110" t="s">
        <v>101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402" t="s">
        <v>602</v>
      </c>
      <c r="F9" s="403"/>
      <c r="G9" s="403"/>
      <c r="H9" s="40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10" t="s">
        <v>21</v>
      </c>
      <c r="E12" s="36"/>
      <c r="F12" s="113" t="s">
        <v>103</v>
      </c>
      <c r="G12" s="36"/>
      <c r="H12" s="36"/>
      <c r="I12" s="114" t="s">
        <v>23</v>
      </c>
      <c r="J12" s="115" t="str">
        <f>'Rekapitulace stavby'!AN8</f>
        <v>19. 4. 2020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tr">
        <f>IF('Rekapitulace stavby'!AN10="","",'Rekapitulace stavby'!AN10)</f>
        <v>00298212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tr">
        <f>IF('Rekapitulace stavby'!E11="","",'Rekapitulace stavby'!E11)</f>
        <v xml:space="preserve">Město Nový Jičín </v>
      </c>
      <c r="F15" s="36"/>
      <c r="G15" s="36"/>
      <c r="H15" s="36"/>
      <c r="I15" s="114" t="s">
        <v>29</v>
      </c>
      <c r="J15" s="113" t="str">
        <f>IF('Rekapitulace stavby'!AN11="","",'Rekapitulace stavby'!AN11)</f>
        <v/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4" t="str">
        <f>'Rekapitulace stavby'!E14</f>
        <v>Vyplň údaj</v>
      </c>
      <c r="F18" s="405"/>
      <c r="G18" s="405"/>
      <c r="H18" s="405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tr">
        <f>IF('Rekapitulace stavby'!AN16="","",'Rekapitulace stavby'!AN16)</f>
        <v>27852067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tr">
        <f>IF('Rekapitulace stavby'!E17="","",'Rekapitulace stavby'!E17)</f>
        <v>GaP inženýring s.r.o.</v>
      </c>
      <c r="F21" s="36"/>
      <c r="G21" s="36"/>
      <c r="H21" s="36"/>
      <c r="I21" s="114" t="s">
        <v>29</v>
      </c>
      <c r="J21" s="113" t="str">
        <f>IF('Rekapitulace stavby'!AN17="","",'Rekapitulace stavby'!AN17)</f>
        <v>CZ27852067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37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>PETŘKOVSKÝ R.</v>
      </c>
      <c r="F24" s="36"/>
      <c r="G24" s="36"/>
      <c r="H24" s="36"/>
      <c r="I24" s="114" t="s">
        <v>29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39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406" t="s">
        <v>19</v>
      </c>
      <c r="F27" s="406"/>
      <c r="G27" s="406"/>
      <c r="H27" s="40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41</v>
      </c>
      <c r="E30" s="36"/>
      <c r="F30" s="36"/>
      <c r="G30" s="36"/>
      <c r="H30" s="36"/>
      <c r="I30" s="111"/>
      <c r="J30" s="123">
        <f>ROUND(J89,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43</v>
      </c>
      <c r="G32" s="36"/>
      <c r="H32" s="36"/>
      <c r="I32" s="125" t="s">
        <v>42</v>
      </c>
      <c r="J32" s="124" t="s">
        <v>44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45</v>
      </c>
      <c r="E33" s="110" t="s">
        <v>46</v>
      </c>
      <c r="F33" s="127">
        <f>ROUND((SUM(BE89:BE218)),  2)</f>
        <v>0</v>
      </c>
      <c r="G33" s="36"/>
      <c r="H33" s="36"/>
      <c r="I33" s="128">
        <v>0.21</v>
      </c>
      <c r="J33" s="127">
        <f>ROUND(((SUM(BE89:BE218))*I33),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47</v>
      </c>
      <c r="F34" s="127">
        <f>ROUND((SUM(BF89:BF218)),  2)</f>
        <v>0</v>
      </c>
      <c r="G34" s="36"/>
      <c r="H34" s="36"/>
      <c r="I34" s="128">
        <v>0.15</v>
      </c>
      <c r="J34" s="127">
        <f>ROUND(((SUM(BF89:BF218))*I34),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48</v>
      </c>
      <c r="F35" s="127">
        <f>ROUND((SUM(BG89:BG218)),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49</v>
      </c>
      <c r="F36" s="127">
        <f>ROUND((SUM(BH89:BH218)),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50</v>
      </c>
      <c r="F37" s="127">
        <f>ROUND((SUM(BI89:BI218)),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SPRCHY - MUŽI</v>
      </c>
      <c r="F48" s="399"/>
      <c r="G48" s="399"/>
      <c r="H48" s="399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6" t="str">
        <f>E9</f>
        <v>20-19- M3 - PARNÍ KABINA</v>
      </c>
      <c r="F50" s="397"/>
      <c r="G50" s="397"/>
      <c r="H50" s="397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4" t="s">
        <v>23</v>
      </c>
      <c r="J52" s="61" t="str">
        <f>IF(J12="","",J12)</f>
        <v>19. 4. 2020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 xml:space="preserve">Město Nový Jičín </v>
      </c>
      <c r="G54" s="38"/>
      <c r="H54" s="38"/>
      <c r="I54" s="114" t="s">
        <v>32</v>
      </c>
      <c r="J54" s="34" t="str">
        <f>E21</f>
        <v>GaP inženýring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37</v>
      </c>
      <c r="J55" s="34" t="str">
        <f>E24</f>
        <v>PETŘKOVSKÝ R.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105</v>
      </c>
      <c r="D57" s="144"/>
      <c r="E57" s="144"/>
      <c r="F57" s="144"/>
      <c r="G57" s="144"/>
      <c r="H57" s="144"/>
      <c r="I57" s="145"/>
      <c r="J57" s="146" t="s">
        <v>106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73</v>
      </c>
      <c r="D59" s="38"/>
      <c r="E59" s="38"/>
      <c r="F59" s="38"/>
      <c r="G59" s="38"/>
      <c r="H59" s="38"/>
      <c r="I59" s="111"/>
      <c r="J59" s="79">
        <f>J89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8"/>
      <c r="C60" s="149"/>
      <c r="D60" s="150" t="s">
        <v>108</v>
      </c>
      <c r="E60" s="151"/>
      <c r="F60" s="151"/>
      <c r="G60" s="151"/>
      <c r="H60" s="151"/>
      <c r="I60" s="152"/>
      <c r="J60" s="153">
        <f>J90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110</v>
      </c>
      <c r="E61" s="158"/>
      <c r="F61" s="158"/>
      <c r="G61" s="158"/>
      <c r="H61" s="158"/>
      <c r="I61" s="159"/>
      <c r="J61" s="160">
        <f>J91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112</v>
      </c>
      <c r="E62" s="158"/>
      <c r="F62" s="158"/>
      <c r="G62" s="158"/>
      <c r="H62" s="158"/>
      <c r="I62" s="159"/>
      <c r="J62" s="160">
        <f>J99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113</v>
      </c>
      <c r="E63" s="158"/>
      <c r="F63" s="158"/>
      <c r="G63" s="158"/>
      <c r="H63" s="158"/>
      <c r="I63" s="159"/>
      <c r="J63" s="160">
        <f>J107</f>
        <v>0</v>
      </c>
      <c r="K63" s="156"/>
      <c r="L63" s="161"/>
    </row>
    <row r="64" spans="1:47" s="9" customFormat="1" ht="24.95" customHeight="1">
      <c r="B64" s="148"/>
      <c r="C64" s="149"/>
      <c r="D64" s="150" t="s">
        <v>114</v>
      </c>
      <c r="E64" s="151"/>
      <c r="F64" s="151"/>
      <c r="G64" s="151"/>
      <c r="H64" s="151"/>
      <c r="I64" s="152"/>
      <c r="J64" s="153">
        <f>J109</f>
        <v>0</v>
      </c>
      <c r="K64" s="149"/>
      <c r="L64" s="154"/>
    </row>
    <row r="65" spans="1:31" s="10" customFormat="1" ht="19.899999999999999" customHeight="1">
      <c r="B65" s="155"/>
      <c r="C65" s="156"/>
      <c r="D65" s="157" t="s">
        <v>603</v>
      </c>
      <c r="E65" s="158"/>
      <c r="F65" s="158"/>
      <c r="G65" s="158"/>
      <c r="H65" s="158"/>
      <c r="I65" s="159"/>
      <c r="J65" s="160">
        <f>J110</f>
        <v>0</v>
      </c>
      <c r="K65" s="156"/>
      <c r="L65" s="161"/>
    </row>
    <row r="66" spans="1:31" s="10" customFormat="1" ht="19.899999999999999" customHeight="1">
      <c r="B66" s="155"/>
      <c r="C66" s="156"/>
      <c r="D66" s="157" t="s">
        <v>115</v>
      </c>
      <c r="E66" s="158"/>
      <c r="F66" s="158"/>
      <c r="G66" s="158"/>
      <c r="H66" s="158"/>
      <c r="I66" s="159"/>
      <c r="J66" s="160">
        <f>J122</f>
        <v>0</v>
      </c>
      <c r="K66" s="156"/>
      <c r="L66" s="161"/>
    </row>
    <row r="67" spans="1:31" s="10" customFormat="1" ht="19.899999999999999" customHeight="1">
      <c r="B67" s="155"/>
      <c r="C67" s="156"/>
      <c r="D67" s="157" t="s">
        <v>118</v>
      </c>
      <c r="E67" s="158"/>
      <c r="F67" s="158"/>
      <c r="G67" s="158"/>
      <c r="H67" s="158"/>
      <c r="I67" s="159"/>
      <c r="J67" s="160">
        <f>J130</f>
        <v>0</v>
      </c>
      <c r="K67" s="156"/>
      <c r="L67" s="161"/>
    </row>
    <row r="68" spans="1:31" s="10" customFormat="1" ht="19.899999999999999" customHeight="1">
      <c r="B68" s="155"/>
      <c r="C68" s="156"/>
      <c r="D68" s="157" t="s">
        <v>120</v>
      </c>
      <c r="E68" s="158"/>
      <c r="F68" s="158"/>
      <c r="G68" s="158"/>
      <c r="H68" s="158"/>
      <c r="I68" s="159"/>
      <c r="J68" s="160">
        <f>J165</f>
        <v>0</v>
      </c>
      <c r="K68" s="156"/>
      <c r="L68" s="161"/>
    </row>
    <row r="69" spans="1:31" s="9" customFormat="1" ht="24.95" customHeight="1">
      <c r="B69" s="148"/>
      <c r="C69" s="149"/>
      <c r="D69" s="150" t="s">
        <v>394</v>
      </c>
      <c r="E69" s="151"/>
      <c r="F69" s="151"/>
      <c r="G69" s="151"/>
      <c r="H69" s="151"/>
      <c r="I69" s="152"/>
      <c r="J69" s="153">
        <f>J216</f>
        <v>0</v>
      </c>
      <c r="K69" s="149"/>
      <c r="L69" s="154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111"/>
      <c r="J70" s="38"/>
      <c r="K70" s="38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139"/>
      <c r="J71" s="50"/>
      <c r="K71" s="50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142"/>
      <c r="J75" s="52"/>
      <c r="K75" s="52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121</v>
      </c>
      <c r="D76" s="38"/>
      <c r="E76" s="38"/>
      <c r="F76" s="38"/>
      <c r="G76" s="38"/>
      <c r="H76" s="38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8" t="str">
        <f>E7</f>
        <v>SPRCHY - MUŽI</v>
      </c>
      <c r="F79" s="399"/>
      <c r="G79" s="399"/>
      <c r="H79" s="399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101</v>
      </c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86" t="str">
        <f>E9</f>
        <v>20-19- M3 - PARNÍ KABINA</v>
      </c>
      <c r="F81" s="397"/>
      <c r="G81" s="397"/>
      <c r="H81" s="397"/>
      <c r="I81" s="111"/>
      <c r="J81" s="38"/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1"/>
      <c r="J82" s="38"/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F12</f>
        <v xml:space="preserve"> </v>
      </c>
      <c r="G83" s="38"/>
      <c r="H83" s="38"/>
      <c r="I83" s="114" t="s">
        <v>23</v>
      </c>
      <c r="J83" s="61" t="str">
        <f>IF(J12="","",J12)</f>
        <v>19. 4. 2020</v>
      </c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111"/>
      <c r="J84" s="38"/>
      <c r="K84" s="38"/>
      <c r="L84" s="11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1" t="s">
        <v>25</v>
      </c>
      <c r="D85" s="38"/>
      <c r="E85" s="38"/>
      <c r="F85" s="29" t="str">
        <f>E15</f>
        <v xml:space="preserve">Město Nový Jičín </v>
      </c>
      <c r="G85" s="38"/>
      <c r="H85" s="38"/>
      <c r="I85" s="114" t="s">
        <v>32</v>
      </c>
      <c r="J85" s="34" t="str">
        <f>E21</f>
        <v>GaP inženýring s.r.o.</v>
      </c>
      <c r="K85" s="38"/>
      <c r="L85" s="11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30</v>
      </c>
      <c r="D86" s="38"/>
      <c r="E86" s="38"/>
      <c r="F86" s="29" t="str">
        <f>IF(E18="","",E18)</f>
        <v>Vyplň údaj</v>
      </c>
      <c r="G86" s="38"/>
      <c r="H86" s="38"/>
      <c r="I86" s="114" t="s">
        <v>37</v>
      </c>
      <c r="J86" s="34" t="str">
        <f>E24</f>
        <v>PETŘKOVSKÝ R.</v>
      </c>
      <c r="K86" s="38"/>
      <c r="L86" s="11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111"/>
      <c r="J87" s="38"/>
      <c r="K87" s="38"/>
      <c r="L87" s="11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62"/>
      <c r="B88" s="163"/>
      <c r="C88" s="164" t="s">
        <v>122</v>
      </c>
      <c r="D88" s="165" t="s">
        <v>60</v>
      </c>
      <c r="E88" s="165" t="s">
        <v>56</v>
      </c>
      <c r="F88" s="165" t="s">
        <v>57</v>
      </c>
      <c r="G88" s="165" t="s">
        <v>123</v>
      </c>
      <c r="H88" s="165" t="s">
        <v>124</v>
      </c>
      <c r="I88" s="166" t="s">
        <v>125</v>
      </c>
      <c r="J88" s="165" t="s">
        <v>106</v>
      </c>
      <c r="K88" s="167" t="s">
        <v>126</v>
      </c>
      <c r="L88" s="168"/>
      <c r="M88" s="70" t="s">
        <v>19</v>
      </c>
      <c r="N88" s="71" t="s">
        <v>45</v>
      </c>
      <c r="O88" s="71" t="s">
        <v>127</v>
      </c>
      <c r="P88" s="71" t="s">
        <v>128</v>
      </c>
      <c r="Q88" s="71" t="s">
        <v>129</v>
      </c>
      <c r="R88" s="71" t="s">
        <v>130</v>
      </c>
      <c r="S88" s="71" t="s">
        <v>131</v>
      </c>
      <c r="T88" s="72" t="s">
        <v>132</v>
      </c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65" s="2" customFormat="1" ht="22.9" customHeight="1">
      <c r="A89" s="36"/>
      <c r="B89" s="37"/>
      <c r="C89" s="77" t="s">
        <v>133</v>
      </c>
      <c r="D89" s="38"/>
      <c r="E89" s="38"/>
      <c r="F89" s="38"/>
      <c r="G89" s="38"/>
      <c r="H89" s="38"/>
      <c r="I89" s="111"/>
      <c r="J89" s="169">
        <f>BK89</f>
        <v>0</v>
      </c>
      <c r="K89" s="38"/>
      <c r="L89" s="41"/>
      <c r="M89" s="73"/>
      <c r="N89" s="170"/>
      <c r="O89" s="74"/>
      <c r="P89" s="171">
        <f>P90+P109+P216</f>
        <v>0</v>
      </c>
      <c r="Q89" s="74"/>
      <c r="R89" s="171">
        <f>R90+R109+R216</f>
        <v>1.50595386</v>
      </c>
      <c r="S89" s="74"/>
      <c r="T89" s="172">
        <f>T90+T109+T216</f>
        <v>2.4370213999999999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74</v>
      </c>
      <c r="AU89" s="19" t="s">
        <v>107</v>
      </c>
      <c r="BK89" s="173">
        <f>BK90+BK109+BK216</f>
        <v>0</v>
      </c>
    </row>
    <row r="90" spans="1:65" s="12" customFormat="1" ht="25.9" customHeight="1">
      <c r="B90" s="174"/>
      <c r="C90" s="175"/>
      <c r="D90" s="176" t="s">
        <v>74</v>
      </c>
      <c r="E90" s="177" t="s">
        <v>134</v>
      </c>
      <c r="F90" s="177" t="s">
        <v>135</v>
      </c>
      <c r="G90" s="175"/>
      <c r="H90" s="175"/>
      <c r="I90" s="178"/>
      <c r="J90" s="179">
        <f>BK90</f>
        <v>0</v>
      </c>
      <c r="K90" s="175"/>
      <c r="L90" s="180"/>
      <c r="M90" s="181"/>
      <c r="N90" s="182"/>
      <c r="O90" s="182"/>
      <c r="P90" s="183">
        <f>P91+P99+P107</f>
        <v>0</v>
      </c>
      <c r="Q90" s="182"/>
      <c r="R90" s="183">
        <f>R91+R99+R107</f>
        <v>0.181843</v>
      </c>
      <c r="S90" s="182"/>
      <c r="T90" s="184">
        <f>T91+T99+T107</f>
        <v>0</v>
      </c>
      <c r="AR90" s="185" t="s">
        <v>83</v>
      </c>
      <c r="AT90" s="186" t="s">
        <v>74</v>
      </c>
      <c r="AU90" s="186" t="s">
        <v>75</v>
      </c>
      <c r="AY90" s="185" t="s">
        <v>136</v>
      </c>
      <c r="BK90" s="187">
        <f>BK91+BK99+BK107</f>
        <v>0</v>
      </c>
    </row>
    <row r="91" spans="1:65" s="12" customFormat="1" ht="22.9" customHeight="1">
      <c r="B91" s="174"/>
      <c r="C91" s="175"/>
      <c r="D91" s="176" t="s">
        <v>74</v>
      </c>
      <c r="E91" s="188" t="s">
        <v>174</v>
      </c>
      <c r="F91" s="188" t="s">
        <v>221</v>
      </c>
      <c r="G91" s="175"/>
      <c r="H91" s="175"/>
      <c r="I91" s="178"/>
      <c r="J91" s="189">
        <f>BK91</f>
        <v>0</v>
      </c>
      <c r="K91" s="175"/>
      <c r="L91" s="180"/>
      <c r="M91" s="181"/>
      <c r="N91" s="182"/>
      <c r="O91" s="182"/>
      <c r="P91" s="183">
        <f>SUM(P92:P98)</f>
        <v>0</v>
      </c>
      <c r="Q91" s="182"/>
      <c r="R91" s="183">
        <f>SUM(R92:R98)</f>
        <v>0.181843</v>
      </c>
      <c r="S91" s="182"/>
      <c r="T91" s="184">
        <f>SUM(T92:T98)</f>
        <v>0</v>
      </c>
      <c r="AR91" s="185" t="s">
        <v>83</v>
      </c>
      <c r="AT91" s="186" t="s">
        <v>74</v>
      </c>
      <c r="AU91" s="186" t="s">
        <v>83</v>
      </c>
      <c r="AY91" s="185" t="s">
        <v>136</v>
      </c>
      <c r="BK91" s="187">
        <f>SUM(BK92:BK98)</f>
        <v>0</v>
      </c>
    </row>
    <row r="92" spans="1:65" s="2" customFormat="1" ht="21.75" customHeight="1">
      <c r="A92" s="36"/>
      <c r="B92" s="37"/>
      <c r="C92" s="190" t="s">
        <v>83</v>
      </c>
      <c r="D92" s="190" t="s">
        <v>138</v>
      </c>
      <c r="E92" s="191" t="s">
        <v>604</v>
      </c>
      <c r="F92" s="192" t="s">
        <v>605</v>
      </c>
      <c r="G92" s="193" t="s">
        <v>141</v>
      </c>
      <c r="H92" s="194">
        <v>20.16</v>
      </c>
      <c r="I92" s="195"/>
      <c r="J92" s="196">
        <f>ROUND(I92*H92,2)</f>
        <v>0</v>
      </c>
      <c r="K92" s="192" t="s">
        <v>142</v>
      </c>
      <c r="L92" s="41"/>
      <c r="M92" s="197" t="s">
        <v>19</v>
      </c>
      <c r="N92" s="198" t="s">
        <v>46</v>
      </c>
      <c r="O92" s="66"/>
      <c r="P92" s="199">
        <f>O92*H92</f>
        <v>0</v>
      </c>
      <c r="Q92" s="199">
        <v>8.0000000000000002E-3</v>
      </c>
      <c r="R92" s="199">
        <f>Q92*H92</f>
        <v>0.16128000000000001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143</v>
      </c>
      <c r="AT92" s="201" t="s">
        <v>138</v>
      </c>
      <c r="AU92" s="201" t="s">
        <v>85</v>
      </c>
      <c r="AY92" s="19" t="s">
        <v>136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9" t="s">
        <v>83</v>
      </c>
      <c r="BK92" s="202">
        <f>ROUND(I92*H92,2)</f>
        <v>0</v>
      </c>
      <c r="BL92" s="19" t="s">
        <v>143</v>
      </c>
      <c r="BM92" s="201" t="s">
        <v>606</v>
      </c>
    </row>
    <row r="93" spans="1:65" s="13" customFormat="1">
      <c r="B93" s="203"/>
      <c r="C93" s="204"/>
      <c r="D93" s="205" t="s">
        <v>145</v>
      </c>
      <c r="E93" s="206" t="s">
        <v>19</v>
      </c>
      <c r="F93" s="207" t="s">
        <v>607</v>
      </c>
      <c r="G93" s="204"/>
      <c r="H93" s="208">
        <v>7.4</v>
      </c>
      <c r="I93" s="209"/>
      <c r="J93" s="204"/>
      <c r="K93" s="204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145</v>
      </c>
      <c r="AU93" s="214" t="s">
        <v>85</v>
      </c>
      <c r="AV93" s="13" t="s">
        <v>85</v>
      </c>
      <c r="AW93" s="13" t="s">
        <v>36</v>
      </c>
      <c r="AX93" s="13" t="s">
        <v>75</v>
      </c>
      <c r="AY93" s="214" t="s">
        <v>136</v>
      </c>
    </row>
    <row r="94" spans="1:65" s="13" customFormat="1">
      <c r="B94" s="203"/>
      <c r="C94" s="204"/>
      <c r="D94" s="205" t="s">
        <v>145</v>
      </c>
      <c r="E94" s="206" t="s">
        <v>19</v>
      </c>
      <c r="F94" s="207" t="s">
        <v>608</v>
      </c>
      <c r="G94" s="204"/>
      <c r="H94" s="208">
        <v>3.66</v>
      </c>
      <c r="I94" s="209"/>
      <c r="J94" s="204"/>
      <c r="K94" s="204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145</v>
      </c>
      <c r="AU94" s="214" t="s">
        <v>85</v>
      </c>
      <c r="AV94" s="13" t="s">
        <v>85</v>
      </c>
      <c r="AW94" s="13" t="s">
        <v>36</v>
      </c>
      <c r="AX94" s="13" t="s">
        <v>75</v>
      </c>
      <c r="AY94" s="214" t="s">
        <v>136</v>
      </c>
    </row>
    <row r="95" spans="1:65" s="13" customFormat="1">
      <c r="B95" s="203"/>
      <c r="C95" s="204"/>
      <c r="D95" s="205" t="s">
        <v>145</v>
      </c>
      <c r="E95" s="206" t="s">
        <v>19</v>
      </c>
      <c r="F95" s="207" t="s">
        <v>609</v>
      </c>
      <c r="G95" s="204"/>
      <c r="H95" s="208">
        <v>9.1</v>
      </c>
      <c r="I95" s="209"/>
      <c r="J95" s="204"/>
      <c r="K95" s="204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145</v>
      </c>
      <c r="AU95" s="214" t="s">
        <v>85</v>
      </c>
      <c r="AV95" s="13" t="s">
        <v>85</v>
      </c>
      <c r="AW95" s="13" t="s">
        <v>36</v>
      </c>
      <c r="AX95" s="13" t="s">
        <v>75</v>
      </c>
      <c r="AY95" s="214" t="s">
        <v>136</v>
      </c>
    </row>
    <row r="96" spans="1:65" s="14" customFormat="1">
      <c r="B96" s="215"/>
      <c r="C96" s="216"/>
      <c r="D96" s="205" t="s">
        <v>145</v>
      </c>
      <c r="E96" s="217" t="s">
        <v>19</v>
      </c>
      <c r="F96" s="218" t="s">
        <v>148</v>
      </c>
      <c r="G96" s="216"/>
      <c r="H96" s="219">
        <v>20.16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145</v>
      </c>
      <c r="AU96" s="225" t="s">
        <v>85</v>
      </c>
      <c r="AV96" s="14" t="s">
        <v>143</v>
      </c>
      <c r="AW96" s="14" t="s">
        <v>36</v>
      </c>
      <c r="AX96" s="14" t="s">
        <v>83</v>
      </c>
      <c r="AY96" s="225" t="s">
        <v>136</v>
      </c>
    </row>
    <row r="97" spans="1:65" s="2" customFormat="1" ht="21.75" customHeight="1">
      <c r="A97" s="36"/>
      <c r="B97" s="37"/>
      <c r="C97" s="247" t="s">
        <v>85</v>
      </c>
      <c r="D97" s="247" t="s">
        <v>341</v>
      </c>
      <c r="E97" s="248" t="s">
        <v>610</v>
      </c>
      <c r="F97" s="249" t="s">
        <v>611</v>
      </c>
      <c r="G97" s="250" t="s">
        <v>141</v>
      </c>
      <c r="H97" s="251">
        <v>20.562999999999999</v>
      </c>
      <c r="I97" s="252"/>
      <c r="J97" s="253">
        <f>ROUND(I97*H97,2)</f>
        <v>0</v>
      </c>
      <c r="K97" s="249" t="s">
        <v>19</v>
      </c>
      <c r="L97" s="254"/>
      <c r="M97" s="255" t="s">
        <v>19</v>
      </c>
      <c r="N97" s="256" t="s">
        <v>46</v>
      </c>
      <c r="O97" s="66"/>
      <c r="P97" s="199">
        <f>O97*H97</f>
        <v>0</v>
      </c>
      <c r="Q97" s="199">
        <v>1E-3</v>
      </c>
      <c r="R97" s="199">
        <f>Q97*H97</f>
        <v>2.0562999999999998E-2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189</v>
      </c>
      <c r="AT97" s="201" t="s">
        <v>341</v>
      </c>
      <c r="AU97" s="201" t="s">
        <v>85</v>
      </c>
      <c r="AY97" s="19" t="s">
        <v>136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9" t="s">
        <v>83</v>
      </c>
      <c r="BK97" s="202">
        <f>ROUND(I97*H97,2)</f>
        <v>0</v>
      </c>
      <c r="BL97" s="19" t="s">
        <v>143</v>
      </c>
      <c r="BM97" s="201" t="s">
        <v>612</v>
      </c>
    </row>
    <row r="98" spans="1:65" s="13" customFormat="1">
      <c r="B98" s="203"/>
      <c r="C98" s="204"/>
      <c r="D98" s="205" t="s">
        <v>145</v>
      </c>
      <c r="E98" s="204"/>
      <c r="F98" s="207" t="s">
        <v>613</v>
      </c>
      <c r="G98" s="204"/>
      <c r="H98" s="208">
        <v>20.562999999999999</v>
      </c>
      <c r="I98" s="209"/>
      <c r="J98" s="204"/>
      <c r="K98" s="204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145</v>
      </c>
      <c r="AU98" s="214" t="s">
        <v>85</v>
      </c>
      <c r="AV98" s="13" t="s">
        <v>85</v>
      </c>
      <c r="AW98" s="13" t="s">
        <v>4</v>
      </c>
      <c r="AX98" s="13" t="s">
        <v>83</v>
      </c>
      <c r="AY98" s="214" t="s">
        <v>136</v>
      </c>
    </row>
    <row r="99" spans="1:65" s="12" customFormat="1" ht="22.9" customHeight="1">
      <c r="B99" s="174"/>
      <c r="C99" s="175"/>
      <c r="D99" s="176" t="s">
        <v>74</v>
      </c>
      <c r="E99" s="188" t="s">
        <v>299</v>
      </c>
      <c r="F99" s="188" t="s">
        <v>300</v>
      </c>
      <c r="G99" s="175"/>
      <c r="H99" s="175"/>
      <c r="I99" s="178"/>
      <c r="J99" s="189">
        <f>BK99</f>
        <v>0</v>
      </c>
      <c r="K99" s="175"/>
      <c r="L99" s="180"/>
      <c r="M99" s="181"/>
      <c r="N99" s="182"/>
      <c r="O99" s="182"/>
      <c r="P99" s="183">
        <f>SUM(P100:P106)</f>
        <v>0</v>
      </c>
      <c r="Q99" s="182"/>
      <c r="R99" s="183">
        <f>SUM(R100:R106)</f>
        <v>0</v>
      </c>
      <c r="S99" s="182"/>
      <c r="T99" s="184">
        <f>SUM(T100:T106)</f>
        <v>0</v>
      </c>
      <c r="AR99" s="185" t="s">
        <v>83</v>
      </c>
      <c r="AT99" s="186" t="s">
        <v>74</v>
      </c>
      <c r="AU99" s="186" t="s">
        <v>83</v>
      </c>
      <c r="AY99" s="185" t="s">
        <v>136</v>
      </c>
      <c r="BK99" s="187">
        <f>SUM(BK100:BK106)</f>
        <v>0</v>
      </c>
    </row>
    <row r="100" spans="1:65" s="2" customFormat="1" ht="33" customHeight="1">
      <c r="A100" s="36"/>
      <c r="B100" s="37"/>
      <c r="C100" s="190" t="s">
        <v>99</v>
      </c>
      <c r="D100" s="190" t="s">
        <v>138</v>
      </c>
      <c r="E100" s="191" t="s">
        <v>302</v>
      </c>
      <c r="F100" s="192" t="s">
        <v>303</v>
      </c>
      <c r="G100" s="193" t="s">
        <v>164</v>
      </c>
      <c r="H100" s="194">
        <v>2.4369999999999998</v>
      </c>
      <c r="I100" s="195"/>
      <c r="J100" s="196">
        <f>ROUND(I100*H100,2)</f>
        <v>0</v>
      </c>
      <c r="K100" s="192" t="s">
        <v>142</v>
      </c>
      <c r="L100" s="41"/>
      <c r="M100" s="197" t="s">
        <v>19</v>
      </c>
      <c r="N100" s="198" t="s">
        <v>46</v>
      </c>
      <c r="O100" s="66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143</v>
      </c>
      <c r="AT100" s="201" t="s">
        <v>138</v>
      </c>
      <c r="AU100" s="201" t="s">
        <v>85</v>
      </c>
      <c r="AY100" s="19" t="s">
        <v>136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9" t="s">
        <v>83</v>
      </c>
      <c r="BK100" s="202">
        <f>ROUND(I100*H100,2)</f>
        <v>0</v>
      </c>
      <c r="BL100" s="19" t="s">
        <v>143</v>
      </c>
      <c r="BM100" s="201" t="s">
        <v>614</v>
      </c>
    </row>
    <row r="101" spans="1:65" s="2" customFormat="1" ht="21.75" customHeight="1">
      <c r="A101" s="36"/>
      <c r="B101" s="37"/>
      <c r="C101" s="190" t="s">
        <v>143</v>
      </c>
      <c r="D101" s="190" t="s">
        <v>138</v>
      </c>
      <c r="E101" s="191" t="s">
        <v>306</v>
      </c>
      <c r="F101" s="192" t="s">
        <v>307</v>
      </c>
      <c r="G101" s="193" t="s">
        <v>164</v>
      </c>
      <c r="H101" s="194">
        <v>2.4369999999999998</v>
      </c>
      <c r="I101" s="195"/>
      <c r="J101" s="196">
        <f>ROUND(I101*H101,2)</f>
        <v>0</v>
      </c>
      <c r="K101" s="192" t="s">
        <v>142</v>
      </c>
      <c r="L101" s="41"/>
      <c r="M101" s="197" t="s">
        <v>19</v>
      </c>
      <c r="N101" s="198" t="s">
        <v>46</v>
      </c>
      <c r="O101" s="66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143</v>
      </c>
      <c r="AT101" s="201" t="s">
        <v>138</v>
      </c>
      <c r="AU101" s="201" t="s">
        <v>85</v>
      </c>
      <c r="AY101" s="19" t="s">
        <v>136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9" t="s">
        <v>83</v>
      </c>
      <c r="BK101" s="202">
        <f>ROUND(I101*H101,2)</f>
        <v>0</v>
      </c>
      <c r="BL101" s="19" t="s">
        <v>143</v>
      </c>
      <c r="BM101" s="201" t="s">
        <v>615</v>
      </c>
    </row>
    <row r="102" spans="1:65" s="2" customFormat="1" ht="33" customHeight="1">
      <c r="A102" s="36"/>
      <c r="B102" s="37"/>
      <c r="C102" s="190" t="s">
        <v>168</v>
      </c>
      <c r="D102" s="190" t="s">
        <v>138</v>
      </c>
      <c r="E102" s="191" t="s">
        <v>310</v>
      </c>
      <c r="F102" s="192" t="s">
        <v>311</v>
      </c>
      <c r="G102" s="193" t="s">
        <v>164</v>
      </c>
      <c r="H102" s="194">
        <v>34.118000000000002</v>
      </c>
      <c r="I102" s="195"/>
      <c r="J102" s="196">
        <f>ROUND(I102*H102,2)</f>
        <v>0</v>
      </c>
      <c r="K102" s="192" t="s">
        <v>142</v>
      </c>
      <c r="L102" s="41"/>
      <c r="M102" s="197" t="s">
        <v>19</v>
      </c>
      <c r="N102" s="198" t="s">
        <v>46</v>
      </c>
      <c r="O102" s="66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143</v>
      </c>
      <c r="AT102" s="201" t="s">
        <v>138</v>
      </c>
      <c r="AU102" s="201" t="s">
        <v>85</v>
      </c>
      <c r="AY102" s="19" t="s">
        <v>136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9" t="s">
        <v>83</v>
      </c>
      <c r="BK102" s="202">
        <f>ROUND(I102*H102,2)</f>
        <v>0</v>
      </c>
      <c r="BL102" s="19" t="s">
        <v>143</v>
      </c>
      <c r="BM102" s="201" t="s">
        <v>616</v>
      </c>
    </row>
    <row r="103" spans="1:65" s="13" customFormat="1">
      <c r="B103" s="203"/>
      <c r="C103" s="204"/>
      <c r="D103" s="205" t="s">
        <v>145</v>
      </c>
      <c r="E103" s="204"/>
      <c r="F103" s="207" t="s">
        <v>617</v>
      </c>
      <c r="G103" s="204"/>
      <c r="H103" s="208">
        <v>34.118000000000002</v>
      </c>
      <c r="I103" s="209"/>
      <c r="J103" s="204"/>
      <c r="K103" s="204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145</v>
      </c>
      <c r="AU103" s="214" t="s">
        <v>85</v>
      </c>
      <c r="AV103" s="13" t="s">
        <v>85</v>
      </c>
      <c r="AW103" s="13" t="s">
        <v>4</v>
      </c>
      <c r="AX103" s="13" t="s">
        <v>83</v>
      </c>
      <c r="AY103" s="214" t="s">
        <v>136</v>
      </c>
    </row>
    <row r="104" spans="1:65" s="2" customFormat="1" ht="33" customHeight="1">
      <c r="A104" s="36"/>
      <c r="B104" s="37"/>
      <c r="C104" s="190" t="s">
        <v>174</v>
      </c>
      <c r="D104" s="190" t="s">
        <v>138</v>
      </c>
      <c r="E104" s="191" t="s">
        <v>315</v>
      </c>
      <c r="F104" s="192" t="s">
        <v>316</v>
      </c>
      <c r="G104" s="193" t="s">
        <v>164</v>
      </c>
      <c r="H104" s="194">
        <v>2.4369999999999998</v>
      </c>
      <c r="I104" s="195"/>
      <c r="J104" s="196">
        <f>ROUND(I104*H104,2)</f>
        <v>0</v>
      </c>
      <c r="K104" s="192" t="s">
        <v>142</v>
      </c>
      <c r="L104" s="41"/>
      <c r="M104" s="197" t="s">
        <v>19</v>
      </c>
      <c r="N104" s="198" t="s">
        <v>46</v>
      </c>
      <c r="O104" s="66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143</v>
      </c>
      <c r="AT104" s="201" t="s">
        <v>138</v>
      </c>
      <c r="AU104" s="201" t="s">
        <v>85</v>
      </c>
      <c r="AY104" s="19" t="s">
        <v>136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9" t="s">
        <v>83</v>
      </c>
      <c r="BK104" s="202">
        <f>ROUND(I104*H104,2)</f>
        <v>0</v>
      </c>
      <c r="BL104" s="19" t="s">
        <v>143</v>
      </c>
      <c r="BM104" s="201" t="s">
        <v>618</v>
      </c>
    </row>
    <row r="105" spans="1:65" s="13" customFormat="1">
      <c r="B105" s="203"/>
      <c r="C105" s="204"/>
      <c r="D105" s="205" t="s">
        <v>145</v>
      </c>
      <c r="E105" s="206" t="s">
        <v>19</v>
      </c>
      <c r="F105" s="207" t="s">
        <v>619</v>
      </c>
      <c r="G105" s="204"/>
      <c r="H105" s="208">
        <v>2.4369999999999998</v>
      </c>
      <c r="I105" s="209"/>
      <c r="J105" s="204"/>
      <c r="K105" s="204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145</v>
      </c>
      <c r="AU105" s="214" t="s">
        <v>85</v>
      </c>
      <c r="AV105" s="13" t="s">
        <v>85</v>
      </c>
      <c r="AW105" s="13" t="s">
        <v>36</v>
      </c>
      <c r="AX105" s="13" t="s">
        <v>75</v>
      </c>
      <c r="AY105" s="214" t="s">
        <v>136</v>
      </c>
    </row>
    <row r="106" spans="1:65" s="14" customFormat="1">
      <c r="B106" s="215"/>
      <c r="C106" s="216"/>
      <c r="D106" s="205" t="s">
        <v>145</v>
      </c>
      <c r="E106" s="217" t="s">
        <v>19</v>
      </c>
      <c r="F106" s="218" t="s">
        <v>148</v>
      </c>
      <c r="G106" s="216"/>
      <c r="H106" s="219">
        <v>2.4369999999999998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145</v>
      </c>
      <c r="AU106" s="225" t="s">
        <v>85</v>
      </c>
      <c r="AV106" s="14" t="s">
        <v>143</v>
      </c>
      <c r="AW106" s="14" t="s">
        <v>36</v>
      </c>
      <c r="AX106" s="14" t="s">
        <v>83</v>
      </c>
      <c r="AY106" s="225" t="s">
        <v>136</v>
      </c>
    </row>
    <row r="107" spans="1:65" s="12" customFormat="1" ht="22.9" customHeight="1">
      <c r="B107" s="174"/>
      <c r="C107" s="175"/>
      <c r="D107" s="176" t="s">
        <v>74</v>
      </c>
      <c r="E107" s="188" t="s">
        <v>319</v>
      </c>
      <c r="F107" s="188" t="s">
        <v>320</v>
      </c>
      <c r="G107" s="175"/>
      <c r="H107" s="175"/>
      <c r="I107" s="178"/>
      <c r="J107" s="189">
        <f>BK107</f>
        <v>0</v>
      </c>
      <c r="K107" s="175"/>
      <c r="L107" s="180"/>
      <c r="M107" s="181"/>
      <c r="N107" s="182"/>
      <c r="O107" s="182"/>
      <c r="P107" s="183">
        <f>P108</f>
        <v>0</v>
      </c>
      <c r="Q107" s="182"/>
      <c r="R107" s="183">
        <f>R108</f>
        <v>0</v>
      </c>
      <c r="S107" s="182"/>
      <c r="T107" s="184">
        <f>T108</f>
        <v>0</v>
      </c>
      <c r="AR107" s="185" t="s">
        <v>83</v>
      </c>
      <c r="AT107" s="186" t="s">
        <v>74</v>
      </c>
      <c r="AU107" s="186" t="s">
        <v>83</v>
      </c>
      <c r="AY107" s="185" t="s">
        <v>136</v>
      </c>
      <c r="BK107" s="187">
        <f>BK108</f>
        <v>0</v>
      </c>
    </row>
    <row r="108" spans="1:65" s="2" customFormat="1" ht="44.25" customHeight="1">
      <c r="A108" s="36"/>
      <c r="B108" s="37"/>
      <c r="C108" s="190" t="s">
        <v>181</v>
      </c>
      <c r="D108" s="190" t="s">
        <v>138</v>
      </c>
      <c r="E108" s="191" t="s">
        <v>322</v>
      </c>
      <c r="F108" s="192" t="s">
        <v>323</v>
      </c>
      <c r="G108" s="193" t="s">
        <v>164</v>
      </c>
      <c r="H108" s="194">
        <v>0.182</v>
      </c>
      <c r="I108" s="195"/>
      <c r="J108" s="196">
        <f>ROUND(I108*H108,2)</f>
        <v>0</v>
      </c>
      <c r="K108" s="192" t="s">
        <v>142</v>
      </c>
      <c r="L108" s="41"/>
      <c r="M108" s="197" t="s">
        <v>19</v>
      </c>
      <c r="N108" s="198" t="s">
        <v>46</v>
      </c>
      <c r="O108" s="66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143</v>
      </c>
      <c r="AT108" s="201" t="s">
        <v>138</v>
      </c>
      <c r="AU108" s="201" t="s">
        <v>85</v>
      </c>
      <c r="AY108" s="19" t="s">
        <v>136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9" t="s">
        <v>83</v>
      </c>
      <c r="BK108" s="202">
        <f>ROUND(I108*H108,2)</f>
        <v>0</v>
      </c>
      <c r="BL108" s="19" t="s">
        <v>143</v>
      </c>
      <c r="BM108" s="201" t="s">
        <v>620</v>
      </c>
    </row>
    <row r="109" spans="1:65" s="12" customFormat="1" ht="25.9" customHeight="1">
      <c r="B109" s="174"/>
      <c r="C109" s="175"/>
      <c r="D109" s="176" t="s">
        <v>74</v>
      </c>
      <c r="E109" s="177" t="s">
        <v>325</v>
      </c>
      <c r="F109" s="177" t="s">
        <v>326</v>
      </c>
      <c r="G109" s="175"/>
      <c r="H109" s="175"/>
      <c r="I109" s="178"/>
      <c r="J109" s="179">
        <f>BK109</f>
        <v>0</v>
      </c>
      <c r="K109" s="175"/>
      <c r="L109" s="180"/>
      <c r="M109" s="181"/>
      <c r="N109" s="182"/>
      <c r="O109" s="182"/>
      <c r="P109" s="183">
        <f>P110+P122+P130+P165</f>
        <v>0</v>
      </c>
      <c r="Q109" s="182"/>
      <c r="R109" s="183">
        <f>R110+R122+R130+R165</f>
        <v>1.32411086</v>
      </c>
      <c r="S109" s="182"/>
      <c r="T109" s="184">
        <f>T110+T122+T130+T165</f>
        <v>2.4370213999999999</v>
      </c>
      <c r="AR109" s="185" t="s">
        <v>85</v>
      </c>
      <c r="AT109" s="186" t="s">
        <v>74</v>
      </c>
      <c r="AU109" s="186" t="s">
        <v>75</v>
      </c>
      <c r="AY109" s="185" t="s">
        <v>136</v>
      </c>
      <c r="BK109" s="187">
        <f>BK110+BK122+BK130+BK165</f>
        <v>0</v>
      </c>
    </row>
    <row r="110" spans="1:65" s="12" customFormat="1" ht="22.9" customHeight="1">
      <c r="B110" s="174"/>
      <c r="C110" s="175"/>
      <c r="D110" s="176" t="s">
        <v>74</v>
      </c>
      <c r="E110" s="188" t="s">
        <v>621</v>
      </c>
      <c r="F110" s="188" t="s">
        <v>622</v>
      </c>
      <c r="G110" s="175"/>
      <c r="H110" s="175"/>
      <c r="I110" s="178"/>
      <c r="J110" s="189">
        <f>BK110</f>
        <v>0</v>
      </c>
      <c r="K110" s="175"/>
      <c r="L110" s="180"/>
      <c r="M110" s="181"/>
      <c r="N110" s="182"/>
      <c r="O110" s="182"/>
      <c r="P110" s="183">
        <f>SUM(P111:P121)</f>
        <v>0</v>
      </c>
      <c r="Q110" s="182"/>
      <c r="R110" s="183">
        <f>SUM(R111:R121)</f>
        <v>0.14064186000000001</v>
      </c>
      <c r="S110" s="182"/>
      <c r="T110" s="184">
        <f>SUM(T111:T121)</f>
        <v>0</v>
      </c>
      <c r="AR110" s="185" t="s">
        <v>85</v>
      </c>
      <c r="AT110" s="186" t="s">
        <v>74</v>
      </c>
      <c r="AU110" s="186" t="s">
        <v>83</v>
      </c>
      <c r="AY110" s="185" t="s">
        <v>136</v>
      </c>
      <c r="BK110" s="187">
        <f>SUM(BK111:BK121)</f>
        <v>0</v>
      </c>
    </row>
    <row r="111" spans="1:65" s="2" customFormat="1" ht="33" customHeight="1">
      <c r="A111" s="36"/>
      <c r="B111" s="37"/>
      <c r="C111" s="190" t="s">
        <v>189</v>
      </c>
      <c r="D111" s="190" t="s">
        <v>138</v>
      </c>
      <c r="E111" s="191" t="s">
        <v>623</v>
      </c>
      <c r="F111" s="192" t="s">
        <v>624</v>
      </c>
      <c r="G111" s="193" t="s">
        <v>141</v>
      </c>
      <c r="H111" s="194">
        <v>7.6950000000000003</v>
      </c>
      <c r="I111" s="195"/>
      <c r="J111" s="196">
        <f>ROUND(I111*H111,2)</f>
        <v>0</v>
      </c>
      <c r="K111" s="192" t="s">
        <v>142</v>
      </c>
      <c r="L111" s="41"/>
      <c r="M111" s="197" t="s">
        <v>19</v>
      </c>
      <c r="N111" s="198" t="s">
        <v>46</v>
      </c>
      <c r="O111" s="66"/>
      <c r="P111" s="199">
        <f>O111*H111</f>
        <v>0</v>
      </c>
      <c r="Q111" s="199">
        <v>6.0600000000000003E-3</v>
      </c>
      <c r="R111" s="199">
        <f>Q111*H111</f>
        <v>4.6631700000000005E-2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245</v>
      </c>
      <c r="AT111" s="201" t="s">
        <v>138</v>
      </c>
      <c r="AU111" s="201" t="s">
        <v>85</v>
      </c>
      <c r="AY111" s="19" t="s">
        <v>136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9" t="s">
        <v>83</v>
      </c>
      <c r="BK111" s="202">
        <f>ROUND(I111*H111,2)</f>
        <v>0</v>
      </c>
      <c r="BL111" s="19" t="s">
        <v>245</v>
      </c>
      <c r="BM111" s="201" t="s">
        <v>625</v>
      </c>
    </row>
    <row r="112" spans="1:65" s="13" customFormat="1">
      <c r="B112" s="203"/>
      <c r="C112" s="204"/>
      <c r="D112" s="205" t="s">
        <v>145</v>
      </c>
      <c r="E112" s="206" t="s">
        <v>19</v>
      </c>
      <c r="F112" s="207" t="s">
        <v>626</v>
      </c>
      <c r="G112" s="204"/>
      <c r="H112" s="208">
        <v>7.6950000000000003</v>
      </c>
      <c r="I112" s="209"/>
      <c r="J112" s="204"/>
      <c r="K112" s="204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145</v>
      </c>
      <c r="AU112" s="214" t="s">
        <v>85</v>
      </c>
      <c r="AV112" s="13" t="s">
        <v>85</v>
      </c>
      <c r="AW112" s="13" t="s">
        <v>36</v>
      </c>
      <c r="AX112" s="13" t="s">
        <v>75</v>
      </c>
      <c r="AY112" s="214" t="s">
        <v>136</v>
      </c>
    </row>
    <row r="113" spans="1:65" s="14" customFormat="1">
      <c r="B113" s="215"/>
      <c r="C113" s="216"/>
      <c r="D113" s="205" t="s">
        <v>145</v>
      </c>
      <c r="E113" s="217" t="s">
        <v>19</v>
      </c>
      <c r="F113" s="218" t="s">
        <v>148</v>
      </c>
      <c r="G113" s="216"/>
      <c r="H113" s="219">
        <v>7.6950000000000003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145</v>
      </c>
      <c r="AU113" s="225" t="s">
        <v>85</v>
      </c>
      <c r="AV113" s="14" t="s">
        <v>143</v>
      </c>
      <c r="AW113" s="14" t="s">
        <v>36</v>
      </c>
      <c r="AX113" s="14" t="s">
        <v>83</v>
      </c>
      <c r="AY113" s="225" t="s">
        <v>136</v>
      </c>
    </row>
    <row r="114" spans="1:65" s="2" customFormat="1" ht="21.75" customHeight="1">
      <c r="A114" s="36"/>
      <c r="B114" s="37"/>
      <c r="C114" s="247" t="s">
        <v>192</v>
      </c>
      <c r="D114" s="247" t="s">
        <v>341</v>
      </c>
      <c r="E114" s="248" t="s">
        <v>627</v>
      </c>
      <c r="F114" s="249" t="s">
        <v>628</v>
      </c>
      <c r="G114" s="250" t="s">
        <v>141</v>
      </c>
      <c r="H114" s="251">
        <v>8.08</v>
      </c>
      <c r="I114" s="252"/>
      <c r="J114" s="253">
        <f>ROUND(I114*H114,2)</f>
        <v>0</v>
      </c>
      <c r="K114" s="249" t="s">
        <v>142</v>
      </c>
      <c r="L114" s="254"/>
      <c r="M114" s="255" t="s">
        <v>19</v>
      </c>
      <c r="N114" s="256" t="s">
        <v>46</v>
      </c>
      <c r="O114" s="66"/>
      <c r="P114" s="199">
        <f>O114*H114</f>
        <v>0</v>
      </c>
      <c r="Q114" s="199">
        <v>1.1999999999999999E-3</v>
      </c>
      <c r="R114" s="199">
        <f>Q114*H114</f>
        <v>9.6959999999999998E-3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344</v>
      </c>
      <c r="AT114" s="201" t="s">
        <v>341</v>
      </c>
      <c r="AU114" s="201" t="s">
        <v>85</v>
      </c>
      <c r="AY114" s="19" t="s">
        <v>136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9" t="s">
        <v>83</v>
      </c>
      <c r="BK114" s="202">
        <f>ROUND(I114*H114,2)</f>
        <v>0</v>
      </c>
      <c r="BL114" s="19" t="s">
        <v>245</v>
      </c>
      <c r="BM114" s="201" t="s">
        <v>629</v>
      </c>
    </row>
    <row r="115" spans="1:65" s="13" customFormat="1">
      <c r="B115" s="203"/>
      <c r="C115" s="204"/>
      <c r="D115" s="205" t="s">
        <v>145</v>
      </c>
      <c r="E115" s="204"/>
      <c r="F115" s="207" t="s">
        <v>630</v>
      </c>
      <c r="G115" s="204"/>
      <c r="H115" s="208">
        <v>8.08</v>
      </c>
      <c r="I115" s="209"/>
      <c r="J115" s="204"/>
      <c r="K115" s="204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145</v>
      </c>
      <c r="AU115" s="214" t="s">
        <v>85</v>
      </c>
      <c r="AV115" s="13" t="s">
        <v>85</v>
      </c>
      <c r="AW115" s="13" t="s">
        <v>4</v>
      </c>
      <c r="AX115" s="13" t="s">
        <v>83</v>
      </c>
      <c r="AY115" s="214" t="s">
        <v>136</v>
      </c>
    </row>
    <row r="116" spans="1:65" s="2" customFormat="1" ht="21.75" customHeight="1">
      <c r="A116" s="36"/>
      <c r="B116" s="37"/>
      <c r="C116" s="190" t="s">
        <v>199</v>
      </c>
      <c r="D116" s="190" t="s">
        <v>138</v>
      </c>
      <c r="E116" s="191" t="s">
        <v>631</v>
      </c>
      <c r="F116" s="192" t="s">
        <v>632</v>
      </c>
      <c r="G116" s="193" t="s">
        <v>141</v>
      </c>
      <c r="H116" s="194">
        <v>6.8440000000000003</v>
      </c>
      <c r="I116" s="195"/>
      <c r="J116" s="196">
        <f>ROUND(I116*H116,2)</f>
        <v>0</v>
      </c>
      <c r="K116" s="192" t="s">
        <v>19</v>
      </c>
      <c r="L116" s="41"/>
      <c r="M116" s="197" t="s">
        <v>19</v>
      </c>
      <c r="N116" s="198" t="s">
        <v>46</v>
      </c>
      <c r="O116" s="66"/>
      <c r="P116" s="199">
        <f>O116*H116</f>
        <v>0</v>
      </c>
      <c r="Q116" s="199">
        <v>1.5399999999999999E-3</v>
      </c>
      <c r="R116" s="199">
        <f>Q116*H116</f>
        <v>1.053976E-2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245</v>
      </c>
      <c r="AT116" s="201" t="s">
        <v>138</v>
      </c>
      <c r="AU116" s="201" t="s">
        <v>85</v>
      </c>
      <c r="AY116" s="19" t="s">
        <v>136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9" t="s">
        <v>83</v>
      </c>
      <c r="BK116" s="202">
        <f>ROUND(I116*H116,2)</f>
        <v>0</v>
      </c>
      <c r="BL116" s="19" t="s">
        <v>245</v>
      </c>
      <c r="BM116" s="201" t="s">
        <v>633</v>
      </c>
    </row>
    <row r="117" spans="1:65" s="13" customFormat="1">
      <c r="B117" s="203"/>
      <c r="C117" s="204"/>
      <c r="D117" s="205" t="s">
        <v>145</v>
      </c>
      <c r="E117" s="206" t="s">
        <v>19</v>
      </c>
      <c r="F117" s="207" t="s">
        <v>634</v>
      </c>
      <c r="G117" s="204"/>
      <c r="H117" s="208">
        <v>6.8440000000000003</v>
      </c>
      <c r="I117" s="209"/>
      <c r="J117" s="204"/>
      <c r="K117" s="204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145</v>
      </c>
      <c r="AU117" s="214" t="s">
        <v>85</v>
      </c>
      <c r="AV117" s="13" t="s">
        <v>85</v>
      </c>
      <c r="AW117" s="13" t="s">
        <v>36</v>
      </c>
      <c r="AX117" s="13" t="s">
        <v>75</v>
      </c>
      <c r="AY117" s="214" t="s">
        <v>136</v>
      </c>
    </row>
    <row r="118" spans="1:65" s="14" customFormat="1">
      <c r="B118" s="215"/>
      <c r="C118" s="216"/>
      <c r="D118" s="205" t="s">
        <v>145</v>
      </c>
      <c r="E118" s="217" t="s">
        <v>19</v>
      </c>
      <c r="F118" s="218" t="s">
        <v>148</v>
      </c>
      <c r="G118" s="216"/>
      <c r="H118" s="219">
        <v>6.8440000000000003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145</v>
      </c>
      <c r="AU118" s="225" t="s">
        <v>85</v>
      </c>
      <c r="AV118" s="14" t="s">
        <v>143</v>
      </c>
      <c r="AW118" s="14" t="s">
        <v>36</v>
      </c>
      <c r="AX118" s="14" t="s">
        <v>83</v>
      </c>
      <c r="AY118" s="225" t="s">
        <v>136</v>
      </c>
    </row>
    <row r="119" spans="1:65" s="2" customFormat="1" ht="21.75" customHeight="1">
      <c r="A119" s="36"/>
      <c r="B119" s="37"/>
      <c r="C119" s="247" t="s">
        <v>211</v>
      </c>
      <c r="D119" s="247" t="s">
        <v>341</v>
      </c>
      <c r="E119" s="248" t="s">
        <v>635</v>
      </c>
      <c r="F119" s="249" t="s">
        <v>636</v>
      </c>
      <c r="G119" s="250" t="s">
        <v>141</v>
      </c>
      <c r="H119" s="251">
        <v>7.5279999999999996</v>
      </c>
      <c r="I119" s="252"/>
      <c r="J119" s="253">
        <f>ROUND(I119*H119,2)</f>
        <v>0</v>
      </c>
      <c r="K119" s="249" t="s">
        <v>19</v>
      </c>
      <c r="L119" s="254"/>
      <c r="M119" s="255" t="s">
        <v>19</v>
      </c>
      <c r="N119" s="256" t="s">
        <v>46</v>
      </c>
      <c r="O119" s="66"/>
      <c r="P119" s="199">
        <f>O119*H119</f>
        <v>0</v>
      </c>
      <c r="Q119" s="199">
        <v>9.7999999999999997E-3</v>
      </c>
      <c r="R119" s="199">
        <f>Q119*H119</f>
        <v>7.377439999999999E-2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344</v>
      </c>
      <c r="AT119" s="201" t="s">
        <v>341</v>
      </c>
      <c r="AU119" s="201" t="s">
        <v>85</v>
      </c>
      <c r="AY119" s="19" t="s">
        <v>136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9" t="s">
        <v>83</v>
      </c>
      <c r="BK119" s="202">
        <f>ROUND(I119*H119,2)</f>
        <v>0</v>
      </c>
      <c r="BL119" s="19" t="s">
        <v>245</v>
      </c>
      <c r="BM119" s="201" t="s">
        <v>637</v>
      </c>
    </row>
    <row r="120" spans="1:65" s="13" customFormat="1">
      <c r="B120" s="203"/>
      <c r="C120" s="204"/>
      <c r="D120" s="205" t="s">
        <v>145</v>
      </c>
      <c r="E120" s="204"/>
      <c r="F120" s="207" t="s">
        <v>638</v>
      </c>
      <c r="G120" s="204"/>
      <c r="H120" s="208">
        <v>7.5279999999999996</v>
      </c>
      <c r="I120" s="209"/>
      <c r="J120" s="204"/>
      <c r="K120" s="204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145</v>
      </c>
      <c r="AU120" s="214" t="s">
        <v>85</v>
      </c>
      <c r="AV120" s="13" t="s">
        <v>85</v>
      </c>
      <c r="AW120" s="13" t="s">
        <v>4</v>
      </c>
      <c r="AX120" s="13" t="s">
        <v>83</v>
      </c>
      <c r="AY120" s="214" t="s">
        <v>136</v>
      </c>
    </row>
    <row r="121" spans="1:65" s="2" customFormat="1" ht="33" customHeight="1">
      <c r="A121" s="36"/>
      <c r="B121" s="37"/>
      <c r="C121" s="190" t="s">
        <v>222</v>
      </c>
      <c r="D121" s="190" t="s">
        <v>138</v>
      </c>
      <c r="E121" s="191" t="s">
        <v>639</v>
      </c>
      <c r="F121" s="192" t="s">
        <v>640</v>
      </c>
      <c r="G121" s="193" t="s">
        <v>164</v>
      </c>
      <c r="H121" s="194">
        <v>0.14099999999999999</v>
      </c>
      <c r="I121" s="195"/>
      <c r="J121" s="196">
        <f>ROUND(I121*H121,2)</f>
        <v>0</v>
      </c>
      <c r="K121" s="192" t="s">
        <v>142</v>
      </c>
      <c r="L121" s="41"/>
      <c r="M121" s="197" t="s">
        <v>19</v>
      </c>
      <c r="N121" s="198" t="s">
        <v>46</v>
      </c>
      <c r="O121" s="66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245</v>
      </c>
      <c r="AT121" s="201" t="s">
        <v>138</v>
      </c>
      <c r="AU121" s="201" t="s">
        <v>85</v>
      </c>
      <c r="AY121" s="19" t="s">
        <v>136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9" t="s">
        <v>83</v>
      </c>
      <c r="BK121" s="202">
        <f>ROUND(I121*H121,2)</f>
        <v>0</v>
      </c>
      <c r="BL121" s="19" t="s">
        <v>245</v>
      </c>
      <c r="BM121" s="201" t="s">
        <v>641</v>
      </c>
    </row>
    <row r="122" spans="1:65" s="12" customFormat="1" ht="22.9" customHeight="1">
      <c r="B122" s="174"/>
      <c r="C122" s="175"/>
      <c r="D122" s="176" t="s">
        <v>74</v>
      </c>
      <c r="E122" s="188" t="s">
        <v>327</v>
      </c>
      <c r="F122" s="188" t="s">
        <v>328</v>
      </c>
      <c r="G122" s="175"/>
      <c r="H122" s="175"/>
      <c r="I122" s="178"/>
      <c r="J122" s="189">
        <f>BK122</f>
        <v>0</v>
      </c>
      <c r="K122" s="175"/>
      <c r="L122" s="180"/>
      <c r="M122" s="181"/>
      <c r="N122" s="182"/>
      <c r="O122" s="182"/>
      <c r="P122" s="183">
        <f>SUM(P123:P129)</f>
        <v>0</v>
      </c>
      <c r="Q122" s="182"/>
      <c r="R122" s="183">
        <f>SUM(R123:R129)</f>
        <v>6.1294500000000009E-2</v>
      </c>
      <c r="S122" s="182"/>
      <c r="T122" s="184">
        <f>SUM(T123:T129)</f>
        <v>0</v>
      </c>
      <c r="AR122" s="185" t="s">
        <v>85</v>
      </c>
      <c r="AT122" s="186" t="s">
        <v>74</v>
      </c>
      <c r="AU122" s="186" t="s">
        <v>83</v>
      </c>
      <c r="AY122" s="185" t="s">
        <v>136</v>
      </c>
      <c r="BK122" s="187">
        <f>SUM(BK123:BK129)</f>
        <v>0</v>
      </c>
    </row>
    <row r="123" spans="1:65" s="2" customFormat="1" ht="33" customHeight="1">
      <c r="A123" s="36"/>
      <c r="B123" s="37"/>
      <c r="C123" s="190" t="s">
        <v>226</v>
      </c>
      <c r="D123" s="190" t="s">
        <v>138</v>
      </c>
      <c r="E123" s="191" t="s">
        <v>642</v>
      </c>
      <c r="F123" s="192" t="s">
        <v>643</v>
      </c>
      <c r="G123" s="193" t="s">
        <v>141</v>
      </c>
      <c r="H123" s="194">
        <v>4.45</v>
      </c>
      <c r="I123" s="195"/>
      <c r="J123" s="196">
        <f>ROUND(I123*H123,2)</f>
        <v>0</v>
      </c>
      <c r="K123" s="192" t="s">
        <v>142</v>
      </c>
      <c r="L123" s="41"/>
      <c r="M123" s="197" t="s">
        <v>19</v>
      </c>
      <c r="N123" s="198" t="s">
        <v>46</v>
      </c>
      <c r="O123" s="66"/>
      <c r="P123" s="199">
        <f>O123*H123</f>
        <v>0</v>
      </c>
      <c r="Q123" s="199">
        <v>3.6999999999999999E-4</v>
      </c>
      <c r="R123" s="199">
        <f>Q123*H123</f>
        <v>1.6465E-3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245</v>
      </c>
      <c r="AT123" s="201" t="s">
        <v>138</v>
      </c>
      <c r="AU123" s="201" t="s">
        <v>85</v>
      </c>
      <c r="AY123" s="19" t="s">
        <v>136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9" t="s">
        <v>83</v>
      </c>
      <c r="BK123" s="202">
        <f>ROUND(I123*H123,2)</f>
        <v>0</v>
      </c>
      <c r="BL123" s="19" t="s">
        <v>245</v>
      </c>
      <c r="BM123" s="201" t="s">
        <v>644</v>
      </c>
    </row>
    <row r="124" spans="1:65" s="13" customFormat="1">
      <c r="B124" s="203"/>
      <c r="C124" s="204"/>
      <c r="D124" s="205" t="s">
        <v>145</v>
      </c>
      <c r="E124" s="206" t="s">
        <v>19</v>
      </c>
      <c r="F124" s="207" t="s">
        <v>645</v>
      </c>
      <c r="G124" s="204"/>
      <c r="H124" s="208">
        <v>4.45</v>
      </c>
      <c r="I124" s="209"/>
      <c r="J124" s="204"/>
      <c r="K124" s="204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145</v>
      </c>
      <c r="AU124" s="214" t="s">
        <v>85</v>
      </c>
      <c r="AV124" s="13" t="s">
        <v>85</v>
      </c>
      <c r="AW124" s="13" t="s">
        <v>36</v>
      </c>
      <c r="AX124" s="13" t="s">
        <v>75</v>
      </c>
      <c r="AY124" s="214" t="s">
        <v>136</v>
      </c>
    </row>
    <row r="125" spans="1:65" s="14" customFormat="1">
      <c r="B125" s="215"/>
      <c r="C125" s="216"/>
      <c r="D125" s="205" t="s">
        <v>145</v>
      </c>
      <c r="E125" s="217" t="s">
        <v>19</v>
      </c>
      <c r="F125" s="218" t="s">
        <v>148</v>
      </c>
      <c r="G125" s="216"/>
      <c r="H125" s="219">
        <v>4.45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145</v>
      </c>
      <c r="AU125" s="225" t="s">
        <v>85</v>
      </c>
      <c r="AV125" s="14" t="s">
        <v>143</v>
      </c>
      <c r="AW125" s="14" t="s">
        <v>36</v>
      </c>
      <c r="AX125" s="14" t="s">
        <v>83</v>
      </c>
      <c r="AY125" s="225" t="s">
        <v>136</v>
      </c>
    </row>
    <row r="126" spans="1:65" s="2" customFormat="1" ht="22.5" customHeight="1">
      <c r="A126" s="36"/>
      <c r="B126" s="37"/>
      <c r="C126" s="247" t="s">
        <v>230</v>
      </c>
      <c r="D126" s="247" t="s">
        <v>341</v>
      </c>
      <c r="E126" s="248" t="s">
        <v>646</v>
      </c>
      <c r="F126" s="249" t="s">
        <v>647</v>
      </c>
      <c r="G126" s="250" t="s">
        <v>214</v>
      </c>
      <c r="H126" s="251">
        <v>23.3</v>
      </c>
      <c r="I126" s="252"/>
      <c r="J126" s="253">
        <f>ROUND(I126*H126,2)</f>
        <v>0</v>
      </c>
      <c r="K126" s="249" t="s">
        <v>19</v>
      </c>
      <c r="L126" s="254"/>
      <c r="M126" s="255" t="s">
        <v>19</v>
      </c>
      <c r="N126" s="256" t="s">
        <v>46</v>
      </c>
      <c r="O126" s="66"/>
      <c r="P126" s="199">
        <f>O126*H126</f>
        <v>0</v>
      </c>
      <c r="Q126" s="199">
        <v>2.5600000000000002E-3</v>
      </c>
      <c r="R126" s="199">
        <f>Q126*H126</f>
        <v>5.9648000000000007E-2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344</v>
      </c>
      <c r="AT126" s="201" t="s">
        <v>341</v>
      </c>
      <c r="AU126" s="201" t="s">
        <v>85</v>
      </c>
      <c r="AY126" s="19" t="s">
        <v>136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9" t="s">
        <v>83</v>
      </c>
      <c r="BK126" s="202">
        <f>ROUND(I126*H126,2)</f>
        <v>0</v>
      </c>
      <c r="BL126" s="19" t="s">
        <v>245</v>
      </c>
      <c r="BM126" s="201" t="s">
        <v>648</v>
      </c>
    </row>
    <row r="127" spans="1:65" s="13" customFormat="1">
      <c r="B127" s="203"/>
      <c r="C127" s="204"/>
      <c r="D127" s="205" t="s">
        <v>145</v>
      </c>
      <c r="E127" s="206" t="s">
        <v>19</v>
      </c>
      <c r="F127" s="207" t="s">
        <v>649</v>
      </c>
      <c r="G127" s="204"/>
      <c r="H127" s="208">
        <v>23.3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145</v>
      </c>
      <c r="AU127" s="214" t="s">
        <v>85</v>
      </c>
      <c r="AV127" s="13" t="s">
        <v>85</v>
      </c>
      <c r="AW127" s="13" t="s">
        <v>36</v>
      </c>
      <c r="AX127" s="13" t="s">
        <v>75</v>
      </c>
      <c r="AY127" s="214" t="s">
        <v>136</v>
      </c>
    </row>
    <row r="128" spans="1:65" s="14" customFormat="1">
      <c r="B128" s="215"/>
      <c r="C128" s="216"/>
      <c r="D128" s="205" t="s">
        <v>145</v>
      </c>
      <c r="E128" s="217" t="s">
        <v>19</v>
      </c>
      <c r="F128" s="218" t="s">
        <v>148</v>
      </c>
      <c r="G128" s="216"/>
      <c r="H128" s="219">
        <v>23.3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145</v>
      </c>
      <c r="AU128" s="225" t="s">
        <v>85</v>
      </c>
      <c r="AV128" s="14" t="s">
        <v>143</v>
      </c>
      <c r="AW128" s="14" t="s">
        <v>36</v>
      </c>
      <c r="AX128" s="14" t="s">
        <v>83</v>
      </c>
      <c r="AY128" s="225" t="s">
        <v>136</v>
      </c>
    </row>
    <row r="129" spans="1:65" s="2" customFormat="1" ht="55.5" customHeight="1">
      <c r="A129" s="36"/>
      <c r="B129" s="37"/>
      <c r="C129" s="190" t="s">
        <v>8</v>
      </c>
      <c r="D129" s="190" t="s">
        <v>138</v>
      </c>
      <c r="E129" s="191" t="s">
        <v>650</v>
      </c>
      <c r="F129" s="192" t="s">
        <v>651</v>
      </c>
      <c r="G129" s="193" t="s">
        <v>164</v>
      </c>
      <c r="H129" s="194">
        <v>6.0999999999999999E-2</v>
      </c>
      <c r="I129" s="195"/>
      <c r="J129" s="196">
        <f>ROUND(I129*H129,2)</f>
        <v>0</v>
      </c>
      <c r="K129" s="192" t="s">
        <v>142</v>
      </c>
      <c r="L129" s="41"/>
      <c r="M129" s="197" t="s">
        <v>19</v>
      </c>
      <c r="N129" s="198" t="s">
        <v>46</v>
      </c>
      <c r="O129" s="66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245</v>
      </c>
      <c r="AT129" s="201" t="s">
        <v>138</v>
      </c>
      <c r="AU129" s="201" t="s">
        <v>85</v>
      </c>
      <c r="AY129" s="19" t="s">
        <v>136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9" t="s">
        <v>83</v>
      </c>
      <c r="BK129" s="202">
        <f>ROUND(I129*H129,2)</f>
        <v>0</v>
      </c>
      <c r="BL129" s="19" t="s">
        <v>245</v>
      </c>
      <c r="BM129" s="201" t="s">
        <v>652</v>
      </c>
    </row>
    <row r="130" spans="1:65" s="12" customFormat="1" ht="22.9" customHeight="1">
      <c r="B130" s="174"/>
      <c r="C130" s="175"/>
      <c r="D130" s="176" t="s">
        <v>74</v>
      </c>
      <c r="E130" s="188" t="s">
        <v>363</v>
      </c>
      <c r="F130" s="188" t="s">
        <v>364</v>
      </c>
      <c r="G130" s="175"/>
      <c r="H130" s="175"/>
      <c r="I130" s="178"/>
      <c r="J130" s="189">
        <f>BK130</f>
        <v>0</v>
      </c>
      <c r="K130" s="175"/>
      <c r="L130" s="180"/>
      <c r="M130" s="181"/>
      <c r="N130" s="182"/>
      <c r="O130" s="182"/>
      <c r="P130" s="183">
        <f>SUM(P131:P164)</f>
        <v>0</v>
      </c>
      <c r="Q130" s="182"/>
      <c r="R130" s="183">
        <f>SUM(R131:R164)</f>
        <v>6.4627900000000002E-2</v>
      </c>
      <c r="S130" s="182"/>
      <c r="T130" s="184">
        <f>SUM(T131:T164)</f>
        <v>0.20127139999999999</v>
      </c>
      <c r="AR130" s="185" t="s">
        <v>85</v>
      </c>
      <c r="AT130" s="186" t="s">
        <v>74</v>
      </c>
      <c r="AU130" s="186" t="s">
        <v>83</v>
      </c>
      <c r="AY130" s="185" t="s">
        <v>136</v>
      </c>
      <c r="BK130" s="187">
        <f>SUM(BK131:BK164)</f>
        <v>0</v>
      </c>
    </row>
    <row r="131" spans="1:65" s="2" customFormat="1" ht="21.75" customHeight="1">
      <c r="A131" s="36"/>
      <c r="B131" s="37"/>
      <c r="C131" s="190" t="s">
        <v>245</v>
      </c>
      <c r="D131" s="190" t="s">
        <v>138</v>
      </c>
      <c r="E131" s="191" t="s">
        <v>401</v>
      </c>
      <c r="F131" s="192" t="s">
        <v>402</v>
      </c>
      <c r="G131" s="193" t="s">
        <v>141</v>
      </c>
      <c r="H131" s="194">
        <v>2.42</v>
      </c>
      <c r="I131" s="195"/>
      <c r="J131" s="196">
        <f>ROUND(I131*H131,2)</f>
        <v>0</v>
      </c>
      <c r="K131" s="192" t="s">
        <v>142</v>
      </c>
      <c r="L131" s="41"/>
      <c r="M131" s="197" t="s">
        <v>19</v>
      </c>
      <c r="N131" s="198" t="s">
        <v>46</v>
      </c>
      <c r="O131" s="66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143</v>
      </c>
      <c r="AT131" s="201" t="s">
        <v>138</v>
      </c>
      <c r="AU131" s="201" t="s">
        <v>85</v>
      </c>
      <c r="AY131" s="19" t="s">
        <v>136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9" t="s">
        <v>83</v>
      </c>
      <c r="BK131" s="202">
        <f>ROUND(I131*H131,2)</f>
        <v>0</v>
      </c>
      <c r="BL131" s="19" t="s">
        <v>143</v>
      </c>
      <c r="BM131" s="201" t="s">
        <v>653</v>
      </c>
    </row>
    <row r="132" spans="1:65" s="13" customFormat="1">
      <c r="B132" s="203"/>
      <c r="C132" s="204"/>
      <c r="D132" s="205" t="s">
        <v>145</v>
      </c>
      <c r="E132" s="206" t="s">
        <v>19</v>
      </c>
      <c r="F132" s="207" t="s">
        <v>269</v>
      </c>
      <c r="G132" s="204"/>
      <c r="H132" s="208">
        <v>2.42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145</v>
      </c>
      <c r="AU132" s="214" t="s">
        <v>85</v>
      </c>
      <c r="AV132" s="13" t="s">
        <v>85</v>
      </c>
      <c r="AW132" s="13" t="s">
        <v>36</v>
      </c>
      <c r="AX132" s="13" t="s">
        <v>75</v>
      </c>
      <c r="AY132" s="214" t="s">
        <v>136</v>
      </c>
    </row>
    <row r="133" spans="1:65" s="14" customFormat="1">
      <c r="B133" s="215"/>
      <c r="C133" s="216"/>
      <c r="D133" s="205" t="s">
        <v>145</v>
      </c>
      <c r="E133" s="217" t="s">
        <v>19</v>
      </c>
      <c r="F133" s="218" t="s">
        <v>148</v>
      </c>
      <c r="G133" s="216"/>
      <c r="H133" s="219">
        <v>2.42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145</v>
      </c>
      <c r="AU133" s="225" t="s">
        <v>85</v>
      </c>
      <c r="AV133" s="14" t="s">
        <v>143</v>
      </c>
      <c r="AW133" s="14" t="s">
        <v>36</v>
      </c>
      <c r="AX133" s="14" t="s">
        <v>83</v>
      </c>
      <c r="AY133" s="225" t="s">
        <v>136</v>
      </c>
    </row>
    <row r="134" spans="1:65" s="2" customFormat="1" ht="21.75" customHeight="1">
      <c r="A134" s="36"/>
      <c r="B134" s="37"/>
      <c r="C134" s="190" t="s">
        <v>252</v>
      </c>
      <c r="D134" s="190" t="s">
        <v>138</v>
      </c>
      <c r="E134" s="191" t="s">
        <v>405</v>
      </c>
      <c r="F134" s="192" t="s">
        <v>406</v>
      </c>
      <c r="G134" s="193" t="s">
        <v>141</v>
      </c>
      <c r="H134" s="194">
        <v>2.42</v>
      </c>
      <c r="I134" s="195"/>
      <c r="J134" s="196">
        <f>ROUND(I134*H134,2)</f>
        <v>0</v>
      </c>
      <c r="K134" s="192" t="s">
        <v>142</v>
      </c>
      <c r="L134" s="41"/>
      <c r="M134" s="197" t="s">
        <v>19</v>
      </c>
      <c r="N134" s="198" t="s">
        <v>46</v>
      </c>
      <c r="O134" s="66"/>
      <c r="P134" s="199">
        <f>O134*H134</f>
        <v>0</v>
      </c>
      <c r="Q134" s="199">
        <v>2.9999999999999997E-4</v>
      </c>
      <c r="R134" s="199">
        <f>Q134*H134</f>
        <v>7.2599999999999987E-4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245</v>
      </c>
      <c r="AT134" s="201" t="s">
        <v>138</v>
      </c>
      <c r="AU134" s="201" t="s">
        <v>85</v>
      </c>
      <c r="AY134" s="19" t="s">
        <v>136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9" t="s">
        <v>83</v>
      </c>
      <c r="BK134" s="202">
        <f>ROUND(I134*H134,2)</f>
        <v>0</v>
      </c>
      <c r="BL134" s="19" t="s">
        <v>245</v>
      </c>
      <c r="BM134" s="201" t="s">
        <v>654</v>
      </c>
    </row>
    <row r="135" spans="1:65" s="13" customFormat="1">
      <c r="B135" s="203"/>
      <c r="C135" s="204"/>
      <c r="D135" s="205" t="s">
        <v>145</v>
      </c>
      <c r="E135" s="206" t="s">
        <v>19</v>
      </c>
      <c r="F135" s="207" t="s">
        <v>269</v>
      </c>
      <c r="G135" s="204"/>
      <c r="H135" s="208">
        <v>2.42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145</v>
      </c>
      <c r="AU135" s="214" t="s">
        <v>85</v>
      </c>
      <c r="AV135" s="13" t="s">
        <v>85</v>
      </c>
      <c r="AW135" s="13" t="s">
        <v>36</v>
      </c>
      <c r="AX135" s="13" t="s">
        <v>75</v>
      </c>
      <c r="AY135" s="214" t="s">
        <v>136</v>
      </c>
    </row>
    <row r="136" spans="1:65" s="14" customFormat="1">
      <c r="B136" s="215"/>
      <c r="C136" s="216"/>
      <c r="D136" s="205" t="s">
        <v>145</v>
      </c>
      <c r="E136" s="217" t="s">
        <v>19</v>
      </c>
      <c r="F136" s="218" t="s">
        <v>148</v>
      </c>
      <c r="G136" s="216"/>
      <c r="H136" s="219">
        <v>2.42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145</v>
      </c>
      <c r="AU136" s="225" t="s">
        <v>85</v>
      </c>
      <c r="AV136" s="14" t="s">
        <v>143</v>
      </c>
      <c r="AW136" s="14" t="s">
        <v>36</v>
      </c>
      <c r="AX136" s="14" t="s">
        <v>83</v>
      </c>
      <c r="AY136" s="225" t="s">
        <v>136</v>
      </c>
    </row>
    <row r="137" spans="1:65" s="2" customFormat="1" ht="21.75" customHeight="1">
      <c r="A137" s="36"/>
      <c r="B137" s="37"/>
      <c r="C137" s="190" t="s">
        <v>257</v>
      </c>
      <c r="D137" s="190" t="s">
        <v>138</v>
      </c>
      <c r="E137" s="191" t="s">
        <v>366</v>
      </c>
      <c r="F137" s="192" t="s">
        <v>367</v>
      </c>
      <c r="G137" s="193" t="s">
        <v>141</v>
      </c>
      <c r="H137" s="194">
        <v>2.42</v>
      </c>
      <c r="I137" s="195"/>
      <c r="J137" s="196">
        <f>ROUND(I137*H137,2)</f>
        <v>0</v>
      </c>
      <c r="K137" s="192" t="s">
        <v>142</v>
      </c>
      <c r="L137" s="41"/>
      <c r="M137" s="197" t="s">
        <v>19</v>
      </c>
      <c r="N137" s="198" t="s">
        <v>46</v>
      </c>
      <c r="O137" s="66"/>
      <c r="P137" s="199">
        <f>O137*H137</f>
        <v>0</v>
      </c>
      <c r="Q137" s="199">
        <v>0</v>
      </c>
      <c r="R137" s="199">
        <f>Q137*H137</f>
        <v>0</v>
      </c>
      <c r="S137" s="199">
        <v>8.3169999999999994E-2</v>
      </c>
      <c r="T137" s="200">
        <f>S137*H137</f>
        <v>0.20127139999999999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245</v>
      </c>
      <c r="AT137" s="201" t="s">
        <v>138</v>
      </c>
      <c r="AU137" s="201" t="s">
        <v>85</v>
      </c>
      <c r="AY137" s="19" t="s">
        <v>136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9" t="s">
        <v>83</v>
      </c>
      <c r="BK137" s="202">
        <f>ROUND(I137*H137,2)</f>
        <v>0</v>
      </c>
      <c r="BL137" s="19" t="s">
        <v>245</v>
      </c>
      <c r="BM137" s="201" t="s">
        <v>655</v>
      </c>
    </row>
    <row r="138" spans="1:65" s="13" customFormat="1">
      <c r="B138" s="203"/>
      <c r="C138" s="204"/>
      <c r="D138" s="205" t="s">
        <v>145</v>
      </c>
      <c r="E138" s="206" t="s">
        <v>19</v>
      </c>
      <c r="F138" s="207" t="s">
        <v>269</v>
      </c>
      <c r="G138" s="204"/>
      <c r="H138" s="208">
        <v>2.42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145</v>
      </c>
      <c r="AU138" s="214" t="s">
        <v>85</v>
      </c>
      <c r="AV138" s="13" t="s">
        <v>85</v>
      </c>
      <c r="AW138" s="13" t="s">
        <v>36</v>
      </c>
      <c r="AX138" s="13" t="s">
        <v>75</v>
      </c>
      <c r="AY138" s="214" t="s">
        <v>136</v>
      </c>
    </row>
    <row r="139" spans="1:65" s="14" customFormat="1">
      <c r="B139" s="215"/>
      <c r="C139" s="216"/>
      <c r="D139" s="205" t="s">
        <v>145</v>
      </c>
      <c r="E139" s="217" t="s">
        <v>19</v>
      </c>
      <c r="F139" s="218" t="s">
        <v>148</v>
      </c>
      <c r="G139" s="216"/>
      <c r="H139" s="219">
        <v>2.42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145</v>
      </c>
      <c r="AU139" s="225" t="s">
        <v>85</v>
      </c>
      <c r="AV139" s="14" t="s">
        <v>143</v>
      </c>
      <c r="AW139" s="14" t="s">
        <v>36</v>
      </c>
      <c r="AX139" s="14" t="s">
        <v>83</v>
      </c>
      <c r="AY139" s="225" t="s">
        <v>136</v>
      </c>
    </row>
    <row r="140" spans="1:65" s="2" customFormat="1" ht="33" customHeight="1">
      <c r="A140" s="36"/>
      <c r="B140" s="37"/>
      <c r="C140" s="190" t="s">
        <v>262</v>
      </c>
      <c r="D140" s="190" t="s">
        <v>138</v>
      </c>
      <c r="E140" s="191" t="s">
        <v>409</v>
      </c>
      <c r="F140" s="192" t="s">
        <v>410</v>
      </c>
      <c r="G140" s="193" t="s">
        <v>141</v>
      </c>
      <c r="H140" s="194">
        <v>2.42</v>
      </c>
      <c r="I140" s="195"/>
      <c r="J140" s="196">
        <f>ROUND(I140*H140,2)</f>
        <v>0</v>
      </c>
      <c r="K140" s="192" t="s">
        <v>142</v>
      </c>
      <c r="L140" s="41"/>
      <c r="M140" s="197" t="s">
        <v>19</v>
      </c>
      <c r="N140" s="198" t="s">
        <v>46</v>
      </c>
      <c r="O140" s="66"/>
      <c r="P140" s="199">
        <f>O140*H140</f>
        <v>0</v>
      </c>
      <c r="Q140" s="199">
        <v>5.45E-3</v>
      </c>
      <c r="R140" s="199">
        <f>Q140*H140</f>
        <v>1.3188999999999999E-2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245</v>
      </c>
      <c r="AT140" s="201" t="s">
        <v>138</v>
      </c>
      <c r="AU140" s="201" t="s">
        <v>85</v>
      </c>
      <c r="AY140" s="19" t="s">
        <v>136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9" t="s">
        <v>83</v>
      </c>
      <c r="BK140" s="202">
        <f>ROUND(I140*H140,2)</f>
        <v>0</v>
      </c>
      <c r="BL140" s="19" t="s">
        <v>245</v>
      </c>
      <c r="BM140" s="201" t="s">
        <v>656</v>
      </c>
    </row>
    <row r="141" spans="1:65" s="13" customFormat="1">
      <c r="B141" s="203"/>
      <c r="C141" s="204"/>
      <c r="D141" s="205" t="s">
        <v>145</v>
      </c>
      <c r="E141" s="206" t="s">
        <v>19</v>
      </c>
      <c r="F141" s="207" t="s">
        <v>269</v>
      </c>
      <c r="G141" s="204"/>
      <c r="H141" s="208">
        <v>2.42</v>
      </c>
      <c r="I141" s="209"/>
      <c r="J141" s="204"/>
      <c r="K141" s="204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145</v>
      </c>
      <c r="AU141" s="214" t="s">
        <v>85</v>
      </c>
      <c r="AV141" s="13" t="s">
        <v>85</v>
      </c>
      <c r="AW141" s="13" t="s">
        <v>36</v>
      </c>
      <c r="AX141" s="13" t="s">
        <v>75</v>
      </c>
      <c r="AY141" s="214" t="s">
        <v>136</v>
      </c>
    </row>
    <row r="142" spans="1:65" s="14" customFormat="1">
      <c r="B142" s="215"/>
      <c r="C142" s="216"/>
      <c r="D142" s="205" t="s">
        <v>145</v>
      </c>
      <c r="E142" s="217" t="s">
        <v>19</v>
      </c>
      <c r="F142" s="218" t="s">
        <v>148</v>
      </c>
      <c r="G142" s="216"/>
      <c r="H142" s="219">
        <v>2.42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145</v>
      </c>
      <c r="AU142" s="225" t="s">
        <v>85</v>
      </c>
      <c r="AV142" s="14" t="s">
        <v>143</v>
      </c>
      <c r="AW142" s="14" t="s">
        <v>36</v>
      </c>
      <c r="AX142" s="14" t="s">
        <v>83</v>
      </c>
      <c r="AY142" s="225" t="s">
        <v>136</v>
      </c>
    </row>
    <row r="143" spans="1:65" s="2" customFormat="1" ht="16.5" customHeight="1">
      <c r="A143" s="36"/>
      <c r="B143" s="37"/>
      <c r="C143" s="247" t="s">
        <v>270</v>
      </c>
      <c r="D143" s="247" t="s">
        <v>341</v>
      </c>
      <c r="E143" s="248" t="s">
        <v>413</v>
      </c>
      <c r="F143" s="249" t="s">
        <v>414</v>
      </c>
      <c r="G143" s="250" t="s">
        <v>141</v>
      </c>
      <c r="H143" s="251">
        <v>2.71</v>
      </c>
      <c r="I143" s="252"/>
      <c r="J143" s="253">
        <f>ROUND(I143*H143,2)</f>
        <v>0</v>
      </c>
      <c r="K143" s="249" t="s">
        <v>19</v>
      </c>
      <c r="L143" s="254"/>
      <c r="M143" s="255" t="s">
        <v>19</v>
      </c>
      <c r="N143" s="256" t="s">
        <v>46</v>
      </c>
      <c r="O143" s="66"/>
      <c r="P143" s="199">
        <f>O143*H143</f>
        <v>0</v>
      </c>
      <c r="Q143" s="199">
        <v>1.38E-2</v>
      </c>
      <c r="R143" s="199">
        <f>Q143*H143</f>
        <v>3.7398000000000001E-2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344</v>
      </c>
      <c r="AT143" s="201" t="s">
        <v>341</v>
      </c>
      <c r="AU143" s="201" t="s">
        <v>85</v>
      </c>
      <c r="AY143" s="19" t="s">
        <v>136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9" t="s">
        <v>83</v>
      </c>
      <c r="BK143" s="202">
        <f>ROUND(I143*H143,2)</f>
        <v>0</v>
      </c>
      <c r="BL143" s="19" t="s">
        <v>245</v>
      </c>
      <c r="BM143" s="201" t="s">
        <v>657</v>
      </c>
    </row>
    <row r="144" spans="1:65" s="13" customFormat="1">
      <c r="B144" s="203"/>
      <c r="C144" s="204"/>
      <c r="D144" s="205" t="s">
        <v>145</v>
      </c>
      <c r="E144" s="204"/>
      <c r="F144" s="207" t="s">
        <v>658</v>
      </c>
      <c r="G144" s="204"/>
      <c r="H144" s="208">
        <v>2.71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145</v>
      </c>
      <c r="AU144" s="214" t="s">
        <v>85</v>
      </c>
      <c r="AV144" s="13" t="s">
        <v>85</v>
      </c>
      <c r="AW144" s="13" t="s">
        <v>4</v>
      </c>
      <c r="AX144" s="13" t="s">
        <v>83</v>
      </c>
      <c r="AY144" s="214" t="s">
        <v>136</v>
      </c>
    </row>
    <row r="145" spans="1:65" s="2" customFormat="1" ht="33" customHeight="1">
      <c r="A145" s="36"/>
      <c r="B145" s="37"/>
      <c r="C145" s="190" t="s">
        <v>7</v>
      </c>
      <c r="D145" s="190" t="s">
        <v>138</v>
      </c>
      <c r="E145" s="191" t="s">
        <v>659</v>
      </c>
      <c r="F145" s="192" t="s">
        <v>660</v>
      </c>
      <c r="G145" s="193" t="s">
        <v>141</v>
      </c>
      <c r="H145" s="194">
        <v>2.42</v>
      </c>
      <c r="I145" s="195"/>
      <c r="J145" s="196">
        <f>ROUND(I145*H145,2)</f>
        <v>0</v>
      </c>
      <c r="K145" s="192" t="s">
        <v>142</v>
      </c>
      <c r="L145" s="41"/>
      <c r="M145" s="197" t="s">
        <v>19</v>
      </c>
      <c r="N145" s="198" t="s">
        <v>46</v>
      </c>
      <c r="O145" s="66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245</v>
      </c>
      <c r="AT145" s="201" t="s">
        <v>138</v>
      </c>
      <c r="AU145" s="201" t="s">
        <v>85</v>
      </c>
      <c r="AY145" s="19" t="s">
        <v>136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9" t="s">
        <v>83</v>
      </c>
      <c r="BK145" s="202">
        <f>ROUND(I145*H145,2)</f>
        <v>0</v>
      </c>
      <c r="BL145" s="19" t="s">
        <v>245</v>
      </c>
      <c r="BM145" s="201" t="s">
        <v>661</v>
      </c>
    </row>
    <row r="146" spans="1:65" s="13" customFormat="1">
      <c r="B146" s="203"/>
      <c r="C146" s="204"/>
      <c r="D146" s="205" t="s">
        <v>145</v>
      </c>
      <c r="E146" s="206" t="s">
        <v>19</v>
      </c>
      <c r="F146" s="207" t="s">
        <v>269</v>
      </c>
      <c r="G146" s="204"/>
      <c r="H146" s="208">
        <v>2.42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145</v>
      </c>
      <c r="AU146" s="214" t="s">
        <v>85</v>
      </c>
      <c r="AV146" s="13" t="s">
        <v>85</v>
      </c>
      <c r="AW146" s="13" t="s">
        <v>36</v>
      </c>
      <c r="AX146" s="13" t="s">
        <v>75</v>
      </c>
      <c r="AY146" s="214" t="s">
        <v>136</v>
      </c>
    </row>
    <row r="147" spans="1:65" s="14" customFormat="1">
      <c r="B147" s="215"/>
      <c r="C147" s="216"/>
      <c r="D147" s="205" t="s">
        <v>145</v>
      </c>
      <c r="E147" s="217" t="s">
        <v>19</v>
      </c>
      <c r="F147" s="218" t="s">
        <v>148</v>
      </c>
      <c r="G147" s="216"/>
      <c r="H147" s="219">
        <v>2.42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145</v>
      </c>
      <c r="AU147" s="225" t="s">
        <v>85</v>
      </c>
      <c r="AV147" s="14" t="s">
        <v>143</v>
      </c>
      <c r="AW147" s="14" t="s">
        <v>36</v>
      </c>
      <c r="AX147" s="14" t="s">
        <v>83</v>
      </c>
      <c r="AY147" s="225" t="s">
        <v>136</v>
      </c>
    </row>
    <row r="148" spans="1:65" s="2" customFormat="1" ht="22.5" customHeight="1">
      <c r="A148" s="36"/>
      <c r="B148" s="37"/>
      <c r="C148" s="190" t="s">
        <v>280</v>
      </c>
      <c r="D148" s="190" t="s">
        <v>138</v>
      </c>
      <c r="E148" s="191" t="s">
        <v>420</v>
      </c>
      <c r="F148" s="192" t="s">
        <v>662</v>
      </c>
      <c r="G148" s="193" t="s">
        <v>214</v>
      </c>
      <c r="H148" s="194">
        <v>7.73</v>
      </c>
      <c r="I148" s="195"/>
      <c r="J148" s="196">
        <f>ROUND(I148*H148,2)</f>
        <v>0</v>
      </c>
      <c r="K148" s="192" t="s">
        <v>19</v>
      </c>
      <c r="L148" s="41"/>
      <c r="M148" s="197" t="s">
        <v>19</v>
      </c>
      <c r="N148" s="198" t="s">
        <v>46</v>
      </c>
      <c r="O148" s="66"/>
      <c r="P148" s="199">
        <f>O148*H148</f>
        <v>0</v>
      </c>
      <c r="Q148" s="199">
        <v>1E-4</v>
      </c>
      <c r="R148" s="199">
        <f>Q148*H148</f>
        <v>7.7300000000000003E-4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245</v>
      </c>
      <c r="AT148" s="201" t="s">
        <v>138</v>
      </c>
      <c r="AU148" s="201" t="s">
        <v>85</v>
      </c>
      <c r="AY148" s="19" t="s">
        <v>136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9" t="s">
        <v>83</v>
      </c>
      <c r="BK148" s="202">
        <f>ROUND(I148*H148,2)</f>
        <v>0</v>
      </c>
      <c r="BL148" s="19" t="s">
        <v>245</v>
      </c>
      <c r="BM148" s="201" t="s">
        <v>663</v>
      </c>
    </row>
    <row r="149" spans="1:65" s="13" customFormat="1">
      <c r="B149" s="203"/>
      <c r="C149" s="204"/>
      <c r="D149" s="205" t="s">
        <v>145</v>
      </c>
      <c r="E149" s="206" t="s">
        <v>19</v>
      </c>
      <c r="F149" s="207" t="s">
        <v>664</v>
      </c>
      <c r="G149" s="204"/>
      <c r="H149" s="208">
        <v>7.73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145</v>
      </c>
      <c r="AU149" s="214" t="s">
        <v>85</v>
      </c>
      <c r="AV149" s="13" t="s">
        <v>85</v>
      </c>
      <c r="AW149" s="13" t="s">
        <v>36</v>
      </c>
      <c r="AX149" s="13" t="s">
        <v>75</v>
      </c>
      <c r="AY149" s="214" t="s">
        <v>136</v>
      </c>
    </row>
    <row r="150" spans="1:65" s="14" customFormat="1">
      <c r="B150" s="215"/>
      <c r="C150" s="216"/>
      <c r="D150" s="205" t="s">
        <v>145</v>
      </c>
      <c r="E150" s="217" t="s">
        <v>19</v>
      </c>
      <c r="F150" s="218" t="s">
        <v>148</v>
      </c>
      <c r="G150" s="216"/>
      <c r="H150" s="219">
        <v>7.73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145</v>
      </c>
      <c r="AU150" s="225" t="s">
        <v>85</v>
      </c>
      <c r="AV150" s="14" t="s">
        <v>143</v>
      </c>
      <c r="AW150" s="14" t="s">
        <v>36</v>
      </c>
      <c r="AX150" s="14" t="s">
        <v>83</v>
      </c>
      <c r="AY150" s="225" t="s">
        <v>136</v>
      </c>
    </row>
    <row r="151" spans="1:65" s="2" customFormat="1" ht="21.75" customHeight="1">
      <c r="A151" s="36"/>
      <c r="B151" s="37"/>
      <c r="C151" s="190" t="s">
        <v>284</v>
      </c>
      <c r="D151" s="190" t="s">
        <v>138</v>
      </c>
      <c r="E151" s="191" t="s">
        <v>424</v>
      </c>
      <c r="F151" s="192" t="s">
        <v>425</v>
      </c>
      <c r="G151" s="193" t="s">
        <v>214</v>
      </c>
      <c r="H151" s="194">
        <v>7.73</v>
      </c>
      <c r="I151" s="195"/>
      <c r="J151" s="196">
        <f>ROUND(I151*H151,2)</f>
        <v>0</v>
      </c>
      <c r="K151" s="192" t="s">
        <v>142</v>
      </c>
      <c r="L151" s="41"/>
      <c r="M151" s="197" t="s">
        <v>19</v>
      </c>
      <c r="N151" s="198" t="s">
        <v>46</v>
      </c>
      <c r="O151" s="66"/>
      <c r="P151" s="199">
        <f>O151*H151</f>
        <v>0</v>
      </c>
      <c r="Q151" s="199">
        <v>3.0000000000000001E-5</v>
      </c>
      <c r="R151" s="199">
        <f>Q151*H151</f>
        <v>2.3190000000000003E-4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245</v>
      </c>
      <c r="AT151" s="201" t="s">
        <v>138</v>
      </c>
      <c r="AU151" s="201" t="s">
        <v>85</v>
      </c>
      <c r="AY151" s="19" t="s">
        <v>136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9" t="s">
        <v>83</v>
      </c>
      <c r="BK151" s="202">
        <f>ROUND(I151*H151,2)</f>
        <v>0</v>
      </c>
      <c r="BL151" s="19" t="s">
        <v>245</v>
      </c>
      <c r="BM151" s="201" t="s">
        <v>665</v>
      </c>
    </row>
    <row r="152" spans="1:65" s="13" customFormat="1">
      <c r="B152" s="203"/>
      <c r="C152" s="204"/>
      <c r="D152" s="205" t="s">
        <v>145</v>
      </c>
      <c r="E152" s="206" t="s">
        <v>19</v>
      </c>
      <c r="F152" s="207" t="s">
        <v>664</v>
      </c>
      <c r="G152" s="204"/>
      <c r="H152" s="208">
        <v>7.73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145</v>
      </c>
      <c r="AU152" s="214" t="s">
        <v>85</v>
      </c>
      <c r="AV152" s="13" t="s">
        <v>85</v>
      </c>
      <c r="AW152" s="13" t="s">
        <v>36</v>
      </c>
      <c r="AX152" s="13" t="s">
        <v>75</v>
      </c>
      <c r="AY152" s="214" t="s">
        <v>136</v>
      </c>
    </row>
    <row r="153" spans="1:65" s="14" customFormat="1">
      <c r="B153" s="215"/>
      <c r="C153" s="216"/>
      <c r="D153" s="205" t="s">
        <v>145</v>
      </c>
      <c r="E153" s="217" t="s">
        <v>19</v>
      </c>
      <c r="F153" s="218" t="s">
        <v>148</v>
      </c>
      <c r="G153" s="216"/>
      <c r="H153" s="219">
        <v>7.73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145</v>
      </c>
      <c r="AU153" s="225" t="s">
        <v>85</v>
      </c>
      <c r="AV153" s="14" t="s">
        <v>143</v>
      </c>
      <c r="AW153" s="14" t="s">
        <v>36</v>
      </c>
      <c r="AX153" s="14" t="s">
        <v>83</v>
      </c>
      <c r="AY153" s="225" t="s">
        <v>136</v>
      </c>
    </row>
    <row r="154" spans="1:65" s="2" customFormat="1" ht="21.75" customHeight="1">
      <c r="A154" s="36"/>
      <c r="B154" s="37"/>
      <c r="C154" s="190" t="s">
        <v>301</v>
      </c>
      <c r="D154" s="190" t="s">
        <v>138</v>
      </c>
      <c r="E154" s="191" t="s">
        <v>428</v>
      </c>
      <c r="F154" s="192" t="s">
        <v>429</v>
      </c>
      <c r="G154" s="193" t="s">
        <v>141</v>
      </c>
      <c r="H154" s="194">
        <v>2.42</v>
      </c>
      <c r="I154" s="195"/>
      <c r="J154" s="196">
        <f>ROUND(I154*H154,2)</f>
        <v>0</v>
      </c>
      <c r="K154" s="192" t="s">
        <v>142</v>
      </c>
      <c r="L154" s="41"/>
      <c r="M154" s="197" t="s">
        <v>19</v>
      </c>
      <c r="N154" s="198" t="s">
        <v>46</v>
      </c>
      <c r="O154" s="66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245</v>
      </c>
      <c r="AT154" s="201" t="s">
        <v>138</v>
      </c>
      <c r="AU154" s="201" t="s">
        <v>85</v>
      </c>
      <c r="AY154" s="19" t="s">
        <v>136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9" t="s">
        <v>83</v>
      </c>
      <c r="BK154" s="202">
        <f>ROUND(I154*H154,2)</f>
        <v>0</v>
      </c>
      <c r="BL154" s="19" t="s">
        <v>245</v>
      </c>
      <c r="BM154" s="201" t="s">
        <v>666</v>
      </c>
    </row>
    <row r="155" spans="1:65" s="13" customFormat="1">
      <c r="B155" s="203"/>
      <c r="C155" s="204"/>
      <c r="D155" s="205" t="s">
        <v>145</v>
      </c>
      <c r="E155" s="206" t="s">
        <v>19</v>
      </c>
      <c r="F155" s="207" t="s">
        <v>269</v>
      </c>
      <c r="G155" s="204"/>
      <c r="H155" s="208">
        <v>2.42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145</v>
      </c>
      <c r="AU155" s="214" t="s">
        <v>85</v>
      </c>
      <c r="AV155" s="13" t="s">
        <v>85</v>
      </c>
      <c r="AW155" s="13" t="s">
        <v>36</v>
      </c>
      <c r="AX155" s="13" t="s">
        <v>75</v>
      </c>
      <c r="AY155" s="214" t="s">
        <v>136</v>
      </c>
    </row>
    <row r="156" spans="1:65" s="14" customFormat="1">
      <c r="B156" s="215"/>
      <c r="C156" s="216"/>
      <c r="D156" s="205" t="s">
        <v>145</v>
      </c>
      <c r="E156" s="217" t="s">
        <v>19</v>
      </c>
      <c r="F156" s="218" t="s">
        <v>148</v>
      </c>
      <c r="G156" s="216"/>
      <c r="H156" s="219">
        <v>2.42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145</v>
      </c>
      <c r="AU156" s="225" t="s">
        <v>85</v>
      </c>
      <c r="AV156" s="14" t="s">
        <v>143</v>
      </c>
      <c r="AW156" s="14" t="s">
        <v>36</v>
      </c>
      <c r="AX156" s="14" t="s">
        <v>83</v>
      </c>
      <c r="AY156" s="225" t="s">
        <v>136</v>
      </c>
    </row>
    <row r="157" spans="1:65" s="2" customFormat="1" ht="21.75" customHeight="1">
      <c r="A157" s="36"/>
      <c r="B157" s="37"/>
      <c r="C157" s="247" t="s">
        <v>305</v>
      </c>
      <c r="D157" s="247" t="s">
        <v>341</v>
      </c>
      <c r="E157" s="248" t="s">
        <v>432</v>
      </c>
      <c r="F157" s="249" t="s">
        <v>433</v>
      </c>
      <c r="G157" s="250" t="s">
        <v>434</v>
      </c>
      <c r="H157" s="251">
        <v>12.1</v>
      </c>
      <c r="I157" s="252"/>
      <c r="J157" s="253">
        <f>ROUND(I157*H157,2)</f>
        <v>0</v>
      </c>
      <c r="K157" s="249" t="s">
        <v>142</v>
      </c>
      <c r="L157" s="254"/>
      <c r="M157" s="255" t="s">
        <v>19</v>
      </c>
      <c r="N157" s="256" t="s">
        <v>46</v>
      </c>
      <c r="O157" s="66"/>
      <c r="P157" s="199">
        <f>O157*H157</f>
        <v>0</v>
      </c>
      <c r="Q157" s="199">
        <v>1E-3</v>
      </c>
      <c r="R157" s="199">
        <f>Q157*H157</f>
        <v>1.21E-2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344</v>
      </c>
      <c r="AT157" s="201" t="s">
        <v>341</v>
      </c>
      <c r="AU157" s="201" t="s">
        <v>85</v>
      </c>
      <c r="AY157" s="19" t="s">
        <v>136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9" t="s">
        <v>83</v>
      </c>
      <c r="BK157" s="202">
        <f>ROUND(I157*H157,2)</f>
        <v>0</v>
      </c>
      <c r="BL157" s="19" t="s">
        <v>245</v>
      </c>
      <c r="BM157" s="201" t="s">
        <v>667</v>
      </c>
    </row>
    <row r="158" spans="1:65" s="13" customFormat="1">
      <c r="B158" s="203"/>
      <c r="C158" s="204"/>
      <c r="D158" s="205" t="s">
        <v>145</v>
      </c>
      <c r="E158" s="204"/>
      <c r="F158" s="207" t="s">
        <v>668</v>
      </c>
      <c r="G158" s="204"/>
      <c r="H158" s="208">
        <v>12.1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145</v>
      </c>
      <c r="AU158" s="214" t="s">
        <v>85</v>
      </c>
      <c r="AV158" s="13" t="s">
        <v>85</v>
      </c>
      <c r="AW158" s="13" t="s">
        <v>4</v>
      </c>
      <c r="AX158" s="13" t="s">
        <v>83</v>
      </c>
      <c r="AY158" s="214" t="s">
        <v>136</v>
      </c>
    </row>
    <row r="159" spans="1:65" s="2" customFormat="1" ht="21.75" customHeight="1">
      <c r="A159" s="36"/>
      <c r="B159" s="37"/>
      <c r="C159" s="190" t="s">
        <v>309</v>
      </c>
      <c r="D159" s="190" t="s">
        <v>138</v>
      </c>
      <c r="E159" s="191" t="s">
        <v>437</v>
      </c>
      <c r="F159" s="192" t="s">
        <v>438</v>
      </c>
      <c r="G159" s="193" t="s">
        <v>171</v>
      </c>
      <c r="H159" s="194">
        <v>1</v>
      </c>
      <c r="I159" s="195"/>
      <c r="J159" s="196">
        <f>ROUND(I159*H159,2)</f>
        <v>0</v>
      </c>
      <c r="K159" s="192" t="s">
        <v>142</v>
      </c>
      <c r="L159" s="41"/>
      <c r="M159" s="197" t="s">
        <v>19</v>
      </c>
      <c r="N159" s="198" t="s">
        <v>46</v>
      </c>
      <c r="O159" s="66"/>
      <c r="P159" s="199">
        <f>O159*H159</f>
        <v>0</v>
      </c>
      <c r="Q159" s="199">
        <v>1.7000000000000001E-4</v>
      </c>
      <c r="R159" s="199">
        <f>Q159*H159</f>
        <v>1.7000000000000001E-4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245</v>
      </c>
      <c r="AT159" s="201" t="s">
        <v>138</v>
      </c>
      <c r="AU159" s="201" t="s">
        <v>85</v>
      </c>
      <c r="AY159" s="19" t="s">
        <v>136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9" t="s">
        <v>83</v>
      </c>
      <c r="BK159" s="202">
        <f>ROUND(I159*H159,2)</f>
        <v>0</v>
      </c>
      <c r="BL159" s="19" t="s">
        <v>245</v>
      </c>
      <c r="BM159" s="201" t="s">
        <v>669</v>
      </c>
    </row>
    <row r="160" spans="1:65" s="15" customFormat="1">
      <c r="B160" s="226"/>
      <c r="C160" s="227"/>
      <c r="D160" s="205" t="s">
        <v>145</v>
      </c>
      <c r="E160" s="228" t="s">
        <v>19</v>
      </c>
      <c r="F160" s="229" t="s">
        <v>670</v>
      </c>
      <c r="G160" s="227"/>
      <c r="H160" s="228" t="s">
        <v>19</v>
      </c>
      <c r="I160" s="230"/>
      <c r="J160" s="227"/>
      <c r="K160" s="227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145</v>
      </c>
      <c r="AU160" s="235" t="s">
        <v>85</v>
      </c>
      <c r="AV160" s="15" t="s">
        <v>83</v>
      </c>
      <c r="AW160" s="15" t="s">
        <v>36</v>
      </c>
      <c r="AX160" s="15" t="s">
        <v>75</v>
      </c>
      <c r="AY160" s="235" t="s">
        <v>136</v>
      </c>
    </row>
    <row r="161" spans="1:65" s="13" customFormat="1">
      <c r="B161" s="203"/>
      <c r="C161" s="204"/>
      <c r="D161" s="205" t="s">
        <v>145</v>
      </c>
      <c r="E161" s="206" t="s">
        <v>19</v>
      </c>
      <c r="F161" s="207" t="s">
        <v>83</v>
      </c>
      <c r="G161" s="204"/>
      <c r="H161" s="208">
        <v>1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145</v>
      </c>
      <c r="AU161" s="214" t="s">
        <v>85</v>
      </c>
      <c r="AV161" s="13" t="s">
        <v>85</v>
      </c>
      <c r="AW161" s="13" t="s">
        <v>36</v>
      </c>
      <c r="AX161" s="13" t="s">
        <v>75</v>
      </c>
      <c r="AY161" s="214" t="s">
        <v>136</v>
      </c>
    </row>
    <row r="162" spans="1:65" s="14" customFormat="1">
      <c r="B162" s="215"/>
      <c r="C162" s="216"/>
      <c r="D162" s="205" t="s">
        <v>145</v>
      </c>
      <c r="E162" s="217" t="s">
        <v>19</v>
      </c>
      <c r="F162" s="218" t="s">
        <v>148</v>
      </c>
      <c r="G162" s="216"/>
      <c r="H162" s="219">
        <v>1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145</v>
      </c>
      <c r="AU162" s="225" t="s">
        <v>85</v>
      </c>
      <c r="AV162" s="14" t="s">
        <v>143</v>
      </c>
      <c r="AW162" s="14" t="s">
        <v>36</v>
      </c>
      <c r="AX162" s="14" t="s">
        <v>83</v>
      </c>
      <c r="AY162" s="225" t="s">
        <v>136</v>
      </c>
    </row>
    <row r="163" spans="1:65" s="2" customFormat="1" ht="16.5" customHeight="1">
      <c r="A163" s="36"/>
      <c r="B163" s="37"/>
      <c r="C163" s="247" t="s">
        <v>314</v>
      </c>
      <c r="D163" s="247" t="s">
        <v>341</v>
      </c>
      <c r="E163" s="248" t="s">
        <v>441</v>
      </c>
      <c r="F163" s="249" t="s">
        <v>442</v>
      </c>
      <c r="G163" s="250" t="s">
        <v>171</v>
      </c>
      <c r="H163" s="251">
        <v>1</v>
      </c>
      <c r="I163" s="252"/>
      <c r="J163" s="253">
        <f>ROUND(I163*H163,2)</f>
        <v>0</v>
      </c>
      <c r="K163" s="249" t="s">
        <v>142</v>
      </c>
      <c r="L163" s="254"/>
      <c r="M163" s="255" t="s">
        <v>19</v>
      </c>
      <c r="N163" s="256" t="s">
        <v>46</v>
      </c>
      <c r="O163" s="66"/>
      <c r="P163" s="199">
        <f>O163*H163</f>
        <v>0</v>
      </c>
      <c r="Q163" s="199">
        <v>4.0000000000000003E-5</v>
      </c>
      <c r="R163" s="199">
        <f>Q163*H163</f>
        <v>4.0000000000000003E-5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344</v>
      </c>
      <c r="AT163" s="201" t="s">
        <v>341</v>
      </c>
      <c r="AU163" s="201" t="s">
        <v>85</v>
      </c>
      <c r="AY163" s="19" t="s">
        <v>136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9" t="s">
        <v>83</v>
      </c>
      <c r="BK163" s="202">
        <f>ROUND(I163*H163,2)</f>
        <v>0</v>
      </c>
      <c r="BL163" s="19" t="s">
        <v>245</v>
      </c>
      <c r="BM163" s="201" t="s">
        <v>671</v>
      </c>
    </row>
    <row r="164" spans="1:65" s="2" customFormat="1" ht="33" customHeight="1">
      <c r="A164" s="36"/>
      <c r="B164" s="37"/>
      <c r="C164" s="190" t="s">
        <v>321</v>
      </c>
      <c r="D164" s="190" t="s">
        <v>138</v>
      </c>
      <c r="E164" s="191" t="s">
        <v>444</v>
      </c>
      <c r="F164" s="192" t="s">
        <v>445</v>
      </c>
      <c r="G164" s="193" t="s">
        <v>164</v>
      </c>
      <c r="H164" s="194">
        <v>6.5000000000000002E-2</v>
      </c>
      <c r="I164" s="195"/>
      <c r="J164" s="196">
        <f>ROUND(I164*H164,2)</f>
        <v>0</v>
      </c>
      <c r="K164" s="192" t="s">
        <v>142</v>
      </c>
      <c r="L164" s="41"/>
      <c r="M164" s="197" t="s">
        <v>19</v>
      </c>
      <c r="N164" s="198" t="s">
        <v>46</v>
      </c>
      <c r="O164" s="66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245</v>
      </c>
      <c r="AT164" s="201" t="s">
        <v>138</v>
      </c>
      <c r="AU164" s="201" t="s">
        <v>85</v>
      </c>
      <c r="AY164" s="19" t="s">
        <v>136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9" t="s">
        <v>83</v>
      </c>
      <c r="BK164" s="202">
        <f>ROUND(I164*H164,2)</f>
        <v>0</v>
      </c>
      <c r="BL164" s="19" t="s">
        <v>245</v>
      </c>
      <c r="BM164" s="201" t="s">
        <v>672</v>
      </c>
    </row>
    <row r="165" spans="1:65" s="12" customFormat="1" ht="22.9" customHeight="1">
      <c r="B165" s="174"/>
      <c r="C165" s="175"/>
      <c r="D165" s="176" t="s">
        <v>74</v>
      </c>
      <c r="E165" s="188" t="s">
        <v>385</v>
      </c>
      <c r="F165" s="188" t="s">
        <v>386</v>
      </c>
      <c r="G165" s="175"/>
      <c r="H165" s="175"/>
      <c r="I165" s="178"/>
      <c r="J165" s="189">
        <f>BK165</f>
        <v>0</v>
      </c>
      <c r="K165" s="175"/>
      <c r="L165" s="180"/>
      <c r="M165" s="181"/>
      <c r="N165" s="182"/>
      <c r="O165" s="182"/>
      <c r="P165" s="183">
        <f>SUM(P166:P215)</f>
        <v>0</v>
      </c>
      <c r="Q165" s="182"/>
      <c r="R165" s="183">
        <f>SUM(R166:R215)</f>
        <v>1.0575466</v>
      </c>
      <c r="S165" s="182"/>
      <c r="T165" s="184">
        <f>SUM(T166:T215)</f>
        <v>2.2357499999999999</v>
      </c>
      <c r="AR165" s="185" t="s">
        <v>85</v>
      </c>
      <c r="AT165" s="186" t="s">
        <v>74</v>
      </c>
      <c r="AU165" s="186" t="s">
        <v>83</v>
      </c>
      <c r="AY165" s="185" t="s">
        <v>136</v>
      </c>
      <c r="BK165" s="187">
        <f>SUM(BK166:BK215)</f>
        <v>0</v>
      </c>
    </row>
    <row r="166" spans="1:65" s="2" customFormat="1" ht="21.75" customHeight="1">
      <c r="A166" s="36"/>
      <c r="B166" s="37"/>
      <c r="C166" s="190" t="s">
        <v>329</v>
      </c>
      <c r="D166" s="190" t="s">
        <v>138</v>
      </c>
      <c r="E166" s="191" t="s">
        <v>454</v>
      </c>
      <c r="F166" s="192" t="s">
        <v>455</v>
      </c>
      <c r="G166" s="193" t="s">
        <v>141</v>
      </c>
      <c r="H166" s="194">
        <v>27.855</v>
      </c>
      <c r="I166" s="195"/>
      <c r="J166" s="196">
        <f>ROUND(I166*H166,2)</f>
        <v>0</v>
      </c>
      <c r="K166" s="192" t="s">
        <v>142</v>
      </c>
      <c r="L166" s="41"/>
      <c r="M166" s="197" t="s">
        <v>19</v>
      </c>
      <c r="N166" s="198" t="s">
        <v>46</v>
      </c>
      <c r="O166" s="66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245</v>
      </c>
      <c r="AT166" s="201" t="s">
        <v>138</v>
      </c>
      <c r="AU166" s="201" t="s">
        <v>85</v>
      </c>
      <c r="AY166" s="19" t="s">
        <v>136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9" t="s">
        <v>83</v>
      </c>
      <c r="BK166" s="202">
        <f>ROUND(I166*H166,2)</f>
        <v>0</v>
      </c>
      <c r="BL166" s="19" t="s">
        <v>245</v>
      </c>
      <c r="BM166" s="201" t="s">
        <v>673</v>
      </c>
    </row>
    <row r="167" spans="1:65" s="13" customFormat="1">
      <c r="B167" s="203"/>
      <c r="C167" s="204"/>
      <c r="D167" s="205" t="s">
        <v>145</v>
      </c>
      <c r="E167" s="206" t="s">
        <v>19</v>
      </c>
      <c r="F167" s="207" t="s">
        <v>674</v>
      </c>
      <c r="G167" s="204"/>
      <c r="H167" s="208">
        <v>20.16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145</v>
      </c>
      <c r="AU167" s="214" t="s">
        <v>85</v>
      </c>
      <c r="AV167" s="13" t="s">
        <v>85</v>
      </c>
      <c r="AW167" s="13" t="s">
        <v>36</v>
      </c>
      <c r="AX167" s="13" t="s">
        <v>75</v>
      </c>
      <c r="AY167" s="214" t="s">
        <v>136</v>
      </c>
    </row>
    <row r="168" spans="1:65" s="13" customFormat="1">
      <c r="B168" s="203"/>
      <c r="C168" s="204"/>
      <c r="D168" s="205" t="s">
        <v>145</v>
      </c>
      <c r="E168" s="206" t="s">
        <v>19</v>
      </c>
      <c r="F168" s="207" t="s">
        <v>675</v>
      </c>
      <c r="G168" s="204"/>
      <c r="H168" s="208">
        <v>7.6950000000000003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145</v>
      </c>
      <c r="AU168" s="214" t="s">
        <v>85</v>
      </c>
      <c r="AV168" s="13" t="s">
        <v>85</v>
      </c>
      <c r="AW168" s="13" t="s">
        <v>36</v>
      </c>
      <c r="AX168" s="13" t="s">
        <v>75</v>
      </c>
      <c r="AY168" s="214" t="s">
        <v>136</v>
      </c>
    </row>
    <row r="169" spans="1:65" s="14" customFormat="1">
      <c r="B169" s="215"/>
      <c r="C169" s="216"/>
      <c r="D169" s="205" t="s">
        <v>145</v>
      </c>
      <c r="E169" s="217" t="s">
        <v>599</v>
      </c>
      <c r="F169" s="218" t="s">
        <v>148</v>
      </c>
      <c r="G169" s="216"/>
      <c r="H169" s="219">
        <v>27.855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145</v>
      </c>
      <c r="AU169" s="225" t="s">
        <v>85</v>
      </c>
      <c r="AV169" s="14" t="s">
        <v>143</v>
      </c>
      <c r="AW169" s="14" t="s">
        <v>36</v>
      </c>
      <c r="AX169" s="14" t="s">
        <v>83</v>
      </c>
      <c r="AY169" s="225" t="s">
        <v>136</v>
      </c>
    </row>
    <row r="170" spans="1:65" s="2" customFormat="1" ht="21.75" customHeight="1">
      <c r="A170" s="36"/>
      <c r="B170" s="37"/>
      <c r="C170" s="190" t="s">
        <v>334</v>
      </c>
      <c r="D170" s="190" t="s">
        <v>138</v>
      </c>
      <c r="E170" s="191" t="s">
        <v>447</v>
      </c>
      <c r="F170" s="192" t="s">
        <v>448</v>
      </c>
      <c r="G170" s="193" t="s">
        <v>141</v>
      </c>
      <c r="H170" s="194">
        <v>27.855</v>
      </c>
      <c r="I170" s="195"/>
      <c r="J170" s="196">
        <f>ROUND(I170*H170,2)</f>
        <v>0</v>
      </c>
      <c r="K170" s="192" t="s">
        <v>142</v>
      </c>
      <c r="L170" s="41"/>
      <c r="M170" s="197" t="s">
        <v>19</v>
      </c>
      <c r="N170" s="198" t="s">
        <v>46</v>
      </c>
      <c r="O170" s="66"/>
      <c r="P170" s="199">
        <f>O170*H170</f>
        <v>0</v>
      </c>
      <c r="Q170" s="199">
        <v>2.9999999999999997E-4</v>
      </c>
      <c r="R170" s="199">
        <f>Q170*H170</f>
        <v>8.3564999999999993E-3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245</v>
      </c>
      <c r="AT170" s="201" t="s">
        <v>138</v>
      </c>
      <c r="AU170" s="201" t="s">
        <v>85</v>
      </c>
      <c r="AY170" s="19" t="s">
        <v>136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9" t="s">
        <v>83</v>
      </c>
      <c r="BK170" s="202">
        <f>ROUND(I170*H170,2)</f>
        <v>0</v>
      </c>
      <c r="BL170" s="19" t="s">
        <v>245</v>
      </c>
      <c r="BM170" s="201" t="s">
        <v>676</v>
      </c>
    </row>
    <row r="171" spans="1:65" s="13" customFormat="1">
      <c r="B171" s="203"/>
      <c r="C171" s="204"/>
      <c r="D171" s="205" t="s">
        <v>145</v>
      </c>
      <c r="E171" s="206" t="s">
        <v>19</v>
      </c>
      <c r="F171" s="207" t="s">
        <v>599</v>
      </c>
      <c r="G171" s="204"/>
      <c r="H171" s="208">
        <v>27.855</v>
      </c>
      <c r="I171" s="209"/>
      <c r="J171" s="204"/>
      <c r="K171" s="204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145</v>
      </c>
      <c r="AU171" s="214" t="s">
        <v>85</v>
      </c>
      <c r="AV171" s="13" t="s">
        <v>85</v>
      </c>
      <c r="AW171" s="13" t="s">
        <v>36</v>
      </c>
      <c r="AX171" s="13" t="s">
        <v>75</v>
      </c>
      <c r="AY171" s="214" t="s">
        <v>136</v>
      </c>
    </row>
    <row r="172" spans="1:65" s="14" customFormat="1">
      <c r="B172" s="215"/>
      <c r="C172" s="216"/>
      <c r="D172" s="205" t="s">
        <v>145</v>
      </c>
      <c r="E172" s="217" t="s">
        <v>19</v>
      </c>
      <c r="F172" s="218" t="s">
        <v>148</v>
      </c>
      <c r="G172" s="216"/>
      <c r="H172" s="219">
        <v>27.855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145</v>
      </c>
      <c r="AU172" s="225" t="s">
        <v>85</v>
      </c>
      <c r="AV172" s="14" t="s">
        <v>143</v>
      </c>
      <c r="AW172" s="14" t="s">
        <v>36</v>
      </c>
      <c r="AX172" s="14" t="s">
        <v>83</v>
      </c>
      <c r="AY172" s="225" t="s">
        <v>136</v>
      </c>
    </row>
    <row r="173" spans="1:65" s="2" customFormat="1" ht="21.75" customHeight="1">
      <c r="A173" s="36"/>
      <c r="B173" s="37"/>
      <c r="C173" s="190" t="s">
        <v>340</v>
      </c>
      <c r="D173" s="190" t="s">
        <v>138</v>
      </c>
      <c r="E173" s="191" t="s">
        <v>677</v>
      </c>
      <c r="F173" s="192" t="s">
        <v>678</v>
      </c>
      <c r="G173" s="193" t="s">
        <v>141</v>
      </c>
      <c r="H173" s="194">
        <v>0.154</v>
      </c>
      <c r="I173" s="195"/>
      <c r="J173" s="196">
        <f>ROUND(I173*H173,2)</f>
        <v>0</v>
      </c>
      <c r="K173" s="192" t="s">
        <v>142</v>
      </c>
      <c r="L173" s="41"/>
      <c r="M173" s="197" t="s">
        <v>19</v>
      </c>
      <c r="N173" s="198" t="s">
        <v>46</v>
      </c>
      <c r="O173" s="66"/>
      <c r="P173" s="199">
        <f>O173*H173</f>
        <v>0</v>
      </c>
      <c r="Q173" s="199">
        <v>1.5E-3</v>
      </c>
      <c r="R173" s="199">
        <f>Q173*H173</f>
        <v>2.31E-4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245</v>
      </c>
      <c r="AT173" s="201" t="s">
        <v>138</v>
      </c>
      <c r="AU173" s="201" t="s">
        <v>85</v>
      </c>
      <c r="AY173" s="19" t="s">
        <v>136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9" t="s">
        <v>83</v>
      </c>
      <c r="BK173" s="202">
        <f>ROUND(I173*H173,2)</f>
        <v>0</v>
      </c>
      <c r="BL173" s="19" t="s">
        <v>245</v>
      </c>
      <c r="BM173" s="201" t="s">
        <v>679</v>
      </c>
    </row>
    <row r="174" spans="1:65" s="2" customFormat="1" ht="21.75" customHeight="1">
      <c r="A174" s="36"/>
      <c r="B174" s="37"/>
      <c r="C174" s="190" t="s">
        <v>344</v>
      </c>
      <c r="D174" s="190" t="s">
        <v>138</v>
      </c>
      <c r="E174" s="191" t="s">
        <v>680</v>
      </c>
      <c r="F174" s="192" t="s">
        <v>681</v>
      </c>
      <c r="G174" s="193" t="s">
        <v>141</v>
      </c>
      <c r="H174" s="194">
        <v>6.8</v>
      </c>
      <c r="I174" s="195"/>
      <c r="J174" s="196">
        <f>ROUND(I174*H174,2)</f>
        <v>0</v>
      </c>
      <c r="K174" s="192" t="s">
        <v>19</v>
      </c>
      <c r="L174" s="41"/>
      <c r="M174" s="197" t="s">
        <v>19</v>
      </c>
      <c r="N174" s="198" t="s">
        <v>46</v>
      </c>
      <c r="O174" s="66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245</v>
      </c>
      <c r="AT174" s="201" t="s">
        <v>138</v>
      </c>
      <c r="AU174" s="201" t="s">
        <v>85</v>
      </c>
      <c r="AY174" s="19" t="s">
        <v>136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9" t="s">
        <v>83</v>
      </c>
      <c r="BK174" s="202">
        <f>ROUND(I174*H174,2)</f>
        <v>0</v>
      </c>
      <c r="BL174" s="19" t="s">
        <v>245</v>
      </c>
      <c r="BM174" s="201" t="s">
        <v>682</v>
      </c>
    </row>
    <row r="175" spans="1:65" s="13" customFormat="1">
      <c r="B175" s="203"/>
      <c r="C175" s="204"/>
      <c r="D175" s="205" t="s">
        <v>145</v>
      </c>
      <c r="E175" s="206" t="s">
        <v>19</v>
      </c>
      <c r="F175" s="207" t="s">
        <v>683</v>
      </c>
      <c r="G175" s="204"/>
      <c r="H175" s="208">
        <v>6.8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145</v>
      </c>
      <c r="AU175" s="214" t="s">
        <v>85</v>
      </c>
      <c r="AV175" s="13" t="s">
        <v>85</v>
      </c>
      <c r="AW175" s="13" t="s">
        <v>36</v>
      </c>
      <c r="AX175" s="13" t="s">
        <v>75</v>
      </c>
      <c r="AY175" s="214" t="s">
        <v>136</v>
      </c>
    </row>
    <row r="176" spans="1:65" s="14" customFormat="1">
      <c r="B176" s="215"/>
      <c r="C176" s="216"/>
      <c r="D176" s="205" t="s">
        <v>145</v>
      </c>
      <c r="E176" s="217" t="s">
        <v>19</v>
      </c>
      <c r="F176" s="218" t="s">
        <v>148</v>
      </c>
      <c r="G176" s="216"/>
      <c r="H176" s="219">
        <v>6.8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145</v>
      </c>
      <c r="AU176" s="225" t="s">
        <v>85</v>
      </c>
      <c r="AV176" s="14" t="s">
        <v>143</v>
      </c>
      <c r="AW176" s="14" t="s">
        <v>36</v>
      </c>
      <c r="AX176" s="14" t="s">
        <v>83</v>
      </c>
      <c r="AY176" s="225" t="s">
        <v>136</v>
      </c>
    </row>
    <row r="177" spans="1:65" s="2" customFormat="1" ht="33" customHeight="1">
      <c r="A177" s="36"/>
      <c r="B177" s="37"/>
      <c r="C177" s="247" t="s">
        <v>352</v>
      </c>
      <c r="D177" s="247" t="s">
        <v>341</v>
      </c>
      <c r="E177" s="248" t="s">
        <v>684</v>
      </c>
      <c r="F177" s="249" t="s">
        <v>685</v>
      </c>
      <c r="G177" s="250" t="s">
        <v>434</v>
      </c>
      <c r="H177" s="251">
        <v>17</v>
      </c>
      <c r="I177" s="252"/>
      <c r="J177" s="253">
        <f>ROUND(I177*H177,2)</f>
        <v>0</v>
      </c>
      <c r="K177" s="249" t="s">
        <v>19</v>
      </c>
      <c r="L177" s="254"/>
      <c r="M177" s="255" t="s">
        <v>19</v>
      </c>
      <c r="N177" s="256" t="s">
        <v>46</v>
      </c>
      <c r="O177" s="66"/>
      <c r="P177" s="199">
        <f>O177*H177</f>
        <v>0</v>
      </c>
      <c r="Q177" s="199">
        <v>1E-3</v>
      </c>
      <c r="R177" s="199">
        <f>Q177*H177</f>
        <v>1.7000000000000001E-2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344</v>
      </c>
      <c r="AT177" s="201" t="s">
        <v>341</v>
      </c>
      <c r="AU177" s="201" t="s">
        <v>85</v>
      </c>
      <c r="AY177" s="19" t="s">
        <v>136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9" t="s">
        <v>83</v>
      </c>
      <c r="BK177" s="202">
        <f>ROUND(I177*H177,2)</f>
        <v>0</v>
      </c>
      <c r="BL177" s="19" t="s">
        <v>245</v>
      </c>
      <c r="BM177" s="201" t="s">
        <v>686</v>
      </c>
    </row>
    <row r="178" spans="1:65" s="13" customFormat="1">
      <c r="B178" s="203"/>
      <c r="C178" s="204"/>
      <c r="D178" s="205" t="s">
        <v>145</v>
      </c>
      <c r="E178" s="204"/>
      <c r="F178" s="207" t="s">
        <v>687</v>
      </c>
      <c r="G178" s="204"/>
      <c r="H178" s="208">
        <v>17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145</v>
      </c>
      <c r="AU178" s="214" t="s">
        <v>85</v>
      </c>
      <c r="AV178" s="13" t="s">
        <v>85</v>
      </c>
      <c r="AW178" s="13" t="s">
        <v>4</v>
      </c>
      <c r="AX178" s="13" t="s">
        <v>83</v>
      </c>
      <c r="AY178" s="214" t="s">
        <v>136</v>
      </c>
    </row>
    <row r="179" spans="1:65" s="2" customFormat="1" ht="33" customHeight="1">
      <c r="A179" s="36"/>
      <c r="B179" s="37"/>
      <c r="C179" s="190" t="s">
        <v>359</v>
      </c>
      <c r="D179" s="190" t="s">
        <v>138</v>
      </c>
      <c r="E179" s="191" t="s">
        <v>688</v>
      </c>
      <c r="F179" s="192" t="s">
        <v>689</v>
      </c>
      <c r="G179" s="193" t="s">
        <v>141</v>
      </c>
      <c r="H179" s="194">
        <v>6.8</v>
      </c>
      <c r="I179" s="195"/>
      <c r="J179" s="196">
        <f>ROUND(I179*H179,2)</f>
        <v>0</v>
      </c>
      <c r="K179" s="192" t="s">
        <v>19</v>
      </c>
      <c r="L179" s="41"/>
      <c r="M179" s="197" t="s">
        <v>19</v>
      </c>
      <c r="N179" s="198" t="s">
        <v>46</v>
      </c>
      <c r="O179" s="66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245</v>
      </c>
      <c r="AT179" s="201" t="s">
        <v>138</v>
      </c>
      <c r="AU179" s="201" t="s">
        <v>85</v>
      </c>
      <c r="AY179" s="19" t="s">
        <v>136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9" t="s">
        <v>83</v>
      </c>
      <c r="BK179" s="202">
        <f>ROUND(I179*H179,2)</f>
        <v>0</v>
      </c>
      <c r="BL179" s="19" t="s">
        <v>245</v>
      </c>
      <c r="BM179" s="201" t="s">
        <v>690</v>
      </c>
    </row>
    <row r="180" spans="1:65" s="13" customFormat="1">
      <c r="B180" s="203"/>
      <c r="C180" s="204"/>
      <c r="D180" s="205" t="s">
        <v>145</v>
      </c>
      <c r="E180" s="206" t="s">
        <v>19</v>
      </c>
      <c r="F180" s="207" t="s">
        <v>683</v>
      </c>
      <c r="G180" s="204"/>
      <c r="H180" s="208">
        <v>6.8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145</v>
      </c>
      <c r="AU180" s="214" t="s">
        <v>85</v>
      </c>
      <c r="AV180" s="13" t="s">
        <v>85</v>
      </c>
      <c r="AW180" s="13" t="s">
        <v>36</v>
      </c>
      <c r="AX180" s="13" t="s">
        <v>75</v>
      </c>
      <c r="AY180" s="214" t="s">
        <v>136</v>
      </c>
    </row>
    <row r="181" spans="1:65" s="14" customFormat="1">
      <c r="B181" s="215"/>
      <c r="C181" s="216"/>
      <c r="D181" s="205" t="s">
        <v>145</v>
      </c>
      <c r="E181" s="217" t="s">
        <v>19</v>
      </c>
      <c r="F181" s="218" t="s">
        <v>148</v>
      </c>
      <c r="G181" s="216"/>
      <c r="H181" s="219">
        <v>6.8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145</v>
      </c>
      <c r="AU181" s="225" t="s">
        <v>85</v>
      </c>
      <c r="AV181" s="14" t="s">
        <v>143</v>
      </c>
      <c r="AW181" s="14" t="s">
        <v>36</v>
      </c>
      <c r="AX181" s="14" t="s">
        <v>83</v>
      </c>
      <c r="AY181" s="225" t="s">
        <v>136</v>
      </c>
    </row>
    <row r="182" spans="1:65" s="2" customFormat="1" ht="33.75" customHeight="1">
      <c r="A182" s="36"/>
      <c r="B182" s="37"/>
      <c r="C182" s="247" t="s">
        <v>365</v>
      </c>
      <c r="D182" s="247" t="s">
        <v>341</v>
      </c>
      <c r="E182" s="248" t="s">
        <v>691</v>
      </c>
      <c r="F182" s="249" t="s">
        <v>692</v>
      </c>
      <c r="G182" s="250" t="s">
        <v>434</v>
      </c>
      <c r="H182" s="251">
        <v>15.64</v>
      </c>
      <c r="I182" s="252"/>
      <c r="J182" s="253">
        <f>ROUND(I182*H182,2)</f>
        <v>0</v>
      </c>
      <c r="K182" s="249" t="s">
        <v>19</v>
      </c>
      <c r="L182" s="254"/>
      <c r="M182" s="255" t="s">
        <v>19</v>
      </c>
      <c r="N182" s="256" t="s">
        <v>46</v>
      </c>
      <c r="O182" s="66"/>
      <c r="P182" s="199">
        <f>O182*H182</f>
        <v>0</v>
      </c>
      <c r="Q182" s="199">
        <v>1.1000000000000001E-3</v>
      </c>
      <c r="R182" s="199">
        <f>Q182*H182</f>
        <v>1.7204000000000001E-2</v>
      </c>
      <c r="S182" s="199">
        <v>0</v>
      </c>
      <c r="T182" s="20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1" t="s">
        <v>344</v>
      </c>
      <c r="AT182" s="201" t="s">
        <v>341</v>
      </c>
      <c r="AU182" s="201" t="s">
        <v>85</v>
      </c>
      <c r="AY182" s="19" t="s">
        <v>136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9" t="s">
        <v>83</v>
      </c>
      <c r="BK182" s="202">
        <f>ROUND(I182*H182,2)</f>
        <v>0</v>
      </c>
      <c r="BL182" s="19" t="s">
        <v>245</v>
      </c>
      <c r="BM182" s="201" t="s">
        <v>693</v>
      </c>
    </row>
    <row r="183" spans="1:65" s="13" customFormat="1">
      <c r="B183" s="203"/>
      <c r="C183" s="204"/>
      <c r="D183" s="205" t="s">
        <v>145</v>
      </c>
      <c r="E183" s="204"/>
      <c r="F183" s="207" t="s">
        <v>694</v>
      </c>
      <c r="G183" s="204"/>
      <c r="H183" s="208">
        <v>15.64</v>
      </c>
      <c r="I183" s="209"/>
      <c r="J183" s="204"/>
      <c r="K183" s="204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145</v>
      </c>
      <c r="AU183" s="214" t="s">
        <v>85</v>
      </c>
      <c r="AV183" s="13" t="s">
        <v>85</v>
      </c>
      <c r="AW183" s="13" t="s">
        <v>4</v>
      </c>
      <c r="AX183" s="13" t="s">
        <v>83</v>
      </c>
      <c r="AY183" s="214" t="s">
        <v>136</v>
      </c>
    </row>
    <row r="184" spans="1:65" s="2" customFormat="1" ht="21.75" customHeight="1">
      <c r="A184" s="36"/>
      <c r="B184" s="37"/>
      <c r="C184" s="190" t="s">
        <v>372</v>
      </c>
      <c r="D184" s="190" t="s">
        <v>138</v>
      </c>
      <c r="E184" s="191" t="s">
        <v>695</v>
      </c>
      <c r="F184" s="192" t="s">
        <v>696</v>
      </c>
      <c r="G184" s="193" t="s">
        <v>141</v>
      </c>
      <c r="H184" s="194">
        <v>27.855</v>
      </c>
      <c r="I184" s="195"/>
      <c r="J184" s="196">
        <f>ROUND(I184*H184,2)</f>
        <v>0</v>
      </c>
      <c r="K184" s="192" t="s">
        <v>142</v>
      </c>
      <c r="L184" s="41"/>
      <c r="M184" s="197" t="s">
        <v>19</v>
      </c>
      <c r="N184" s="198" t="s">
        <v>46</v>
      </c>
      <c r="O184" s="66"/>
      <c r="P184" s="199">
        <f>O184*H184</f>
        <v>0</v>
      </c>
      <c r="Q184" s="199">
        <v>4.3099999999999996E-3</v>
      </c>
      <c r="R184" s="199">
        <f>Q184*H184</f>
        <v>0.12005505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245</v>
      </c>
      <c r="AT184" s="201" t="s">
        <v>138</v>
      </c>
      <c r="AU184" s="201" t="s">
        <v>85</v>
      </c>
      <c r="AY184" s="19" t="s">
        <v>136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9" t="s">
        <v>83</v>
      </c>
      <c r="BK184" s="202">
        <f>ROUND(I184*H184,2)</f>
        <v>0</v>
      </c>
      <c r="BL184" s="19" t="s">
        <v>245</v>
      </c>
      <c r="BM184" s="201" t="s">
        <v>697</v>
      </c>
    </row>
    <row r="185" spans="1:65" s="13" customFormat="1">
      <c r="B185" s="203"/>
      <c r="C185" s="204"/>
      <c r="D185" s="205" t="s">
        <v>145</v>
      </c>
      <c r="E185" s="206" t="s">
        <v>19</v>
      </c>
      <c r="F185" s="207" t="s">
        <v>599</v>
      </c>
      <c r="G185" s="204"/>
      <c r="H185" s="208">
        <v>27.855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145</v>
      </c>
      <c r="AU185" s="214" t="s">
        <v>85</v>
      </c>
      <c r="AV185" s="13" t="s">
        <v>85</v>
      </c>
      <c r="AW185" s="13" t="s">
        <v>36</v>
      </c>
      <c r="AX185" s="13" t="s">
        <v>75</v>
      </c>
      <c r="AY185" s="214" t="s">
        <v>136</v>
      </c>
    </row>
    <row r="186" spans="1:65" s="14" customFormat="1">
      <c r="B186" s="215"/>
      <c r="C186" s="216"/>
      <c r="D186" s="205" t="s">
        <v>145</v>
      </c>
      <c r="E186" s="217" t="s">
        <v>19</v>
      </c>
      <c r="F186" s="218" t="s">
        <v>148</v>
      </c>
      <c r="G186" s="216"/>
      <c r="H186" s="219">
        <v>27.855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145</v>
      </c>
      <c r="AU186" s="225" t="s">
        <v>85</v>
      </c>
      <c r="AV186" s="14" t="s">
        <v>143</v>
      </c>
      <c r="AW186" s="14" t="s">
        <v>36</v>
      </c>
      <c r="AX186" s="14" t="s">
        <v>83</v>
      </c>
      <c r="AY186" s="225" t="s">
        <v>136</v>
      </c>
    </row>
    <row r="187" spans="1:65" s="2" customFormat="1" ht="21.75" customHeight="1">
      <c r="A187" s="36"/>
      <c r="B187" s="37"/>
      <c r="C187" s="190" t="s">
        <v>377</v>
      </c>
      <c r="D187" s="190" t="s">
        <v>138</v>
      </c>
      <c r="E187" s="191" t="s">
        <v>464</v>
      </c>
      <c r="F187" s="192" t="s">
        <v>465</v>
      </c>
      <c r="G187" s="193" t="s">
        <v>214</v>
      </c>
      <c r="H187" s="194">
        <v>33.43</v>
      </c>
      <c r="I187" s="195"/>
      <c r="J187" s="196">
        <f>ROUND(I187*H187,2)</f>
        <v>0</v>
      </c>
      <c r="K187" s="192" t="s">
        <v>142</v>
      </c>
      <c r="L187" s="41"/>
      <c r="M187" s="197" t="s">
        <v>19</v>
      </c>
      <c r="N187" s="198" t="s">
        <v>46</v>
      </c>
      <c r="O187" s="66"/>
      <c r="P187" s="199">
        <f>O187*H187</f>
        <v>0</v>
      </c>
      <c r="Q187" s="199">
        <v>1.7000000000000001E-4</v>
      </c>
      <c r="R187" s="199">
        <f>Q187*H187</f>
        <v>5.6831E-3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245</v>
      </c>
      <c r="AT187" s="201" t="s">
        <v>138</v>
      </c>
      <c r="AU187" s="201" t="s">
        <v>85</v>
      </c>
      <c r="AY187" s="19" t="s">
        <v>136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9" t="s">
        <v>83</v>
      </c>
      <c r="BK187" s="202">
        <f>ROUND(I187*H187,2)</f>
        <v>0</v>
      </c>
      <c r="BL187" s="19" t="s">
        <v>245</v>
      </c>
      <c r="BM187" s="201" t="s">
        <v>698</v>
      </c>
    </row>
    <row r="188" spans="1:65" s="13" customFormat="1">
      <c r="B188" s="203"/>
      <c r="C188" s="204"/>
      <c r="D188" s="205" t="s">
        <v>145</v>
      </c>
      <c r="E188" s="206" t="s">
        <v>19</v>
      </c>
      <c r="F188" s="207" t="s">
        <v>699</v>
      </c>
      <c r="G188" s="204"/>
      <c r="H188" s="208">
        <v>33.43</v>
      </c>
      <c r="I188" s="209"/>
      <c r="J188" s="204"/>
      <c r="K188" s="204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145</v>
      </c>
      <c r="AU188" s="214" t="s">
        <v>85</v>
      </c>
      <c r="AV188" s="13" t="s">
        <v>85</v>
      </c>
      <c r="AW188" s="13" t="s">
        <v>36</v>
      </c>
      <c r="AX188" s="13" t="s">
        <v>75</v>
      </c>
      <c r="AY188" s="214" t="s">
        <v>136</v>
      </c>
    </row>
    <row r="189" spans="1:65" s="14" customFormat="1">
      <c r="B189" s="215"/>
      <c r="C189" s="216"/>
      <c r="D189" s="205" t="s">
        <v>145</v>
      </c>
      <c r="E189" s="217" t="s">
        <v>19</v>
      </c>
      <c r="F189" s="218" t="s">
        <v>148</v>
      </c>
      <c r="G189" s="216"/>
      <c r="H189" s="219">
        <v>33.43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145</v>
      </c>
      <c r="AU189" s="225" t="s">
        <v>85</v>
      </c>
      <c r="AV189" s="14" t="s">
        <v>143</v>
      </c>
      <c r="AW189" s="14" t="s">
        <v>36</v>
      </c>
      <c r="AX189" s="14" t="s">
        <v>83</v>
      </c>
      <c r="AY189" s="225" t="s">
        <v>136</v>
      </c>
    </row>
    <row r="190" spans="1:65" s="2" customFormat="1" ht="16.5" customHeight="1">
      <c r="A190" s="36"/>
      <c r="B190" s="37"/>
      <c r="C190" s="247" t="s">
        <v>381</v>
      </c>
      <c r="D190" s="247" t="s">
        <v>341</v>
      </c>
      <c r="E190" s="248" t="s">
        <v>700</v>
      </c>
      <c r="F190" s="249" t="s">
        <v>701</v>
      </c>
      <c r="G190" s="250" t="s">
        <v>214</v>
      </c>
      <c r="H190" s="251">
        <v>35.101999999999997</v>
      </c>
      <c r="I190" s="252"/>
      <c r="J190" s="253">
        <f>ROUND(I190*H190,2)</f>
        <v>0</v>
      </c>
      <c r="K190" s="249" t="s">
        <v>142</v>
      </c>
      <c r="L190" s="254"/>
      <c r="M190" s="255" t="s">
        <v>19</v>
      </c>
      <c r="N190" s="256" t="s">
        <v>46</v>
      </c>
      <c r="O190" s="66"/>
      <c r="P190" s="199">
        <f>O190*H190</f>
        <v>0</v>
      </c>
      <c r="Q190" s="199">
        <v>8.0000000000000007E-5</v>
      </c>
      <c r="R190" s="199">
        <f>Q190*H190</f>
        <v>2.8081600000000001E-3</v>
      </c>
      <c r="S190" s="199">
        <v>0</v>
      </c>
      <c r="T190" s="20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1" t="s">
        <v>344</v>
      </c>
      <c r="AT190" s="201" t="s">
        <v>341</v>
      </c>
      <c r="AU190" s="201" t="s">
        <v>85</v>
      </c>
      <c r="AY190" s="19" t="s">
        <v>136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9" t="s">
        <v>83</v>
      </c>
      <c r="BK190" s="202">
        <f>ROUND(I190*H190,2)</f>
        <v>0</v>
      </c>
      <c r="BL190" s="19" t="s">
        <v>245</v>
      </c>
      <c r="BM190" s="201" t="s">
        <v>702</v>
      </c>
    </row>
    <row r="191" spans="1:65" s="13" customFormat="1">
      <c r="B191" s="203"/>
      <c r="C191" s="204"/>
      <c r="D191" s="205" t="s">
        <v>145</v>
      </c>
      <c r="E191" s="204"/>
      <c r="F191" s="207" t="s">
        <v>703</v>
      </c>
      <c r="G191" s="204"/>
      <c r="H191" s="208">
        <v>35.101999999999997</v>
      </c>
      <c r="I191" s="209"/>
      <c r="J191" s="204"/>
      <c r="K191" s="204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145</v>
      </c>
      <c r="AU191" s="214" t="s">
        <v>85</v>
      </c>
      <c r="AV191" s="13" t="s">
        <v>85</v>
      </c>
      <c r="AW191" s="13" t="s">
        <v>4</v>
      </c>
      <c r="AX191" s="13" t="s">
        <v>83</v>
      </c>
      <c r="AY191" s="214" t="s">
        <v>136</v>
      </c>
    </row>
    <row r="192" spans="1:65" s="2" customFormat="1" ht="21.75" customHeight="1">
      <c r="A192" s="36"/>
      <c r="B192" s="37"/>
      <c r="C192" s="190" t="s">
        <v>387</v>
      </c>
      <c r="D192" s="190" t="s">
        <v>138</v>
      </c>
      <c r="E192" s="191" t="s">
        <v>704</v>
      </c>
      <c r="F192" s="192" t="s">
        <v>705</v>
      </c>
      <c r="G192" s="193" t="s">
        <v>141</v>
      </c>
      <c r="H192" s="194">
        <v>27.855</v>
      </c>
      <c r="I192" s="195"/>
      <c r="J192" s="196">
        <f>ROUND(I192*H192,2)</f>
        <v>0</v>
      </c>
      <c r="K192" s="192" t="s">
        <v>142</v>
      </c>
      <c r="L192" s="41"/>
      <c r="M192" s="197" t="s">
        <v>19</v>
      </c>
      <c r="N192" s="198" t="s">
        <v>46</v>
      </c>
      <c r="O192" s="66"/>
      <c r="P192" s="199">
        <f>O192*H192</f>
        <v>0</v>
      </c>
      <c r="Q192" s="199">
        <v>4.4999999999999997E-3</v>
      </c>
      <c r="R192" s="199">
        <f>Q192*H192</f>
        <v>0.1253475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245</v>
      </c>
      <c r="AT192" s="201" t="s">
        <v>138</v>
      </c>
      <c r="AU192" s="201" t="s">
        <v>85</v>
      </c>
      <c r="AY192" s="19" t="s">
        <v>136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9" t="s">
        <v>83</v>
      </c>
      <c r="BK192" s="202">
        <f>ROUND(I192*H192,2)</f>
        <v>0</v>
      </c>
      <c r="BL192" s="19" t="s">
        <v>245</v>
      </c>
      <c r="BM192" s="201" t="s">
        <v>706</v>
      </c>
    </row>
    <row r="193" spans="1:65" s="13" customFormat="1">
      <c r="B193" s="203"/>
      <c r="C193" s="204"/>
      <c r="D193" s="205" t="s">
        <v>145</v>
      </c>
      <c r="E193" s="206" t="s">
        <v>19</v>
      </c>
      <c r="F193" s="207" t="s">
        <v>599</v>
      </c>
      <c r="G193" s="204"/>
      <c r="H193" s="208">
        <v>27.855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145</v>
      </c>
      <c r="AU193" s="214" t="s">
        <v>85</v>
      </c>
      <c r="AV193" s="13" t="s">
        <v>85</v>
      </c>
      <c r="AW193" s="13" t="s">
        <v>36</v>
      </c>
      <c r="AX193" s="13" t="s">
        <v>75</v>
      </c>
      <c r="AY193" s="214" t="s">
        <v>136</v>
      </c>
    </row>
    <row r="194" spans="1:65" s="14" customFormat="1">
      <c r="B194" s="215"/>
      <c r="C194" s="216"/>
      <c r="D194" s="205" t="s">
        <v>145</v>
      </c>
      <c r="E194" s="217" t="s">
        <v>19</v>
      </c>
      <c r="F194" s="218" t="s">
        <v>148</v>
      </c>
      <c r="G194" s="216"/>
      <c r="H194" s="219">
        <v>27.855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145</v>
      </c>
      <c r="AU194" s="225" t="s">
        <v>85</v>
      </c>
      <c r="AV194" s="14" t="s">
        <v>143</v>
      </c>
      <c r="AW194" s="14" t="s">
        <v>36</v>
      </c>
      <c r="AX194" s="14" t="s">
        <v>83</v>
      </c>
      <c r="AY194" s="225" t="s">
        <v>136</v>
      </c>
    </row>
    <row r="195" spans="1:65" s="2" customFormat="1" ht="33" customHeight="1">
      <c r="A195" s="36"/>
      <c r="B195" s="37"/>
      <c r="C195" s="190" t="s">
        <v>292</v>
      </c>
      <c r="D195" s="190" t="s">
        <v>138</v>
      </c>
      <c r="E195" s="191" t="s">
        <v>707</v>
      </c>
      <c r="F195" s="192" t="s">
        <v>708</v>
      </c>
      <c r="G195" s="193" t="s">
        <v>141</v>
      </c>
      <c r="H195" s="194">
        <v>27.855</v>
      </c>
      <c r="I195" s="195"/>
      <c r="J195" s="196">
        <f>ROUND(I195*H195,2)</f>
        <v>0</v>
      </c>
      <c r="K195" s="192" t="s">
        <v>142</v>
      </c>
      <c r="L195" s="41"/>
      <c r="M195" s="197" t="s">
        <v>19</v>
      </c>
      <c r="N195" s="198" t="s">
        <v>46</v>
      </c>
      <c r="O195" s="66"/>
      <c r="P195" s="199">
        <f>O195*H195</f>
        <v>0</v>
      </c>
      <c r="Q195" s="199">
        <v>1.4499999999999999E-3</v>
      </c>
      <c r="R195" s="199">
        <f>Q195*H195</f>
        <v>4.0389749999999995E-2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245</v>
      </c>
      <c r="AT195" s="201" t="s">
        <v>138</v>
      </c>
      <c r="AU195" s="201" t="s">
        <v>85</v>
      </c>
      <c r="AY195" s="19" t="s">
        <v>136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9" t="s">
        <v>83</v>
      </c>
      <c r="BK195" s="202">
        <f>ROUND(I195*H195,2)</f>
        <v>0</v>
      </c>
      <c r="BL195" s="19" t="s">
        <v>245</v>
      </c>
      <c r="BM195" s="201" t="s">
        <v>709</v>
      </c>
    </row>
    <row r="196" spans="1:65" s="13" customFormat="1">
      <c r="B196" s="203"/>
      <c r="C196" s="204"/>
      <c r="D196" s="205" t="s">
        <v>145</v>
      </c>
      <c r="E196" s="206" t="s">
        <v>19</v>
      </c>
      <c r="F196" s="207" t="s">
        <v>599</v>
      </c>
      <c r="G196" s="204"/>
      <c r="H196" s="208">
        <v>27.855</v>
      </c>
      <c r="I196" s="209"/>
      <c r="J196" s="204"/>
      <c r="K196" s="204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145</v>
      </c>
      <c r="AU196" s="214" t="s">
        <v>85</v>
      </c>
      <c r="AV196" s="13" t="s">
        <v>85</v>
      </c>
      <c r="AW196" s="13" t="s">
        <v>36</v>
      </c>
      <c r="AX196" s="13" t="s">
        <v>75</v>
      </c>
      <c r="AY196" s="214" t="s">
        <v>136</v>
      </c>
    </row>
    <row r="197" spans="1:65" s="14" customFormat="1">
      <c r="B197" s="215"/>
      <c r="C197" s="216"/>
      <c r="D197" s="205" t="s">
        <v>145</v>
      </c>
      <c r="E197" s="217" t="s">
        <v>19</v>
      </c>
      <c r="F197" s="218" t="s">
        <v>148</v>
      </c>
      <c r="G197" s="216"/>
      <c r="H197" s="219">
        <v>27.855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145</v>
      </c>
      <c r="AU197" s="225" t="s">
        <v>85</v>
      </c>
      <c r="AV197" s="14" t="s">
        <v>143</v>
      </c>
      <c r="AW197" s="14" t="s">
        <v>36</v>
      </c>
      <c r="AX197" s="14" t="s">
        <v>83</v>
      </c>
      <c r="AY197" s="225" t="s">
        <v>136</v>
      </c>
    </row>
    <row r="198" spans="1:65" s="2" customFormat="1" ht="44.25" customHeight="1">
      <c r="A198" s="36"/>
      <c r="B198" s="37"/>
      <c r="C198" s="190" t="s">
        <v>572</v>
      </c>
      <c r="D198" s="190" t="s">
        <v>138</v>
      </c>
      <c r="E198" s="191" t="s">
        <v>493</v>
      </c>
      <c r="F198" s="192" t="s">
        <v>710</v>
      </c>
      <c r="G198" s="193" t="s">
        <v>141</v>
      </c>
      <c r="H198" s="194">
        <v>27.855</v>
      </c>
      <c r="I198" s="195"/>
      <c r="J198" s="196">
        <f>ROUND(I198*H198,2)</f>
        <v>0</v>
      </c>
      <c r="K198" s="192" t="s">
        <v>19</v>
      </c>
      <c r="L198" s="41"/>
      <c r="M198" s="197" t="s">
        <v>19</v>
      </c>
      <c r="N198" s="198" t="s">
        <v>46</v>
      </c>
      <c r="O198" s="66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1" t="s">
        <v>245</v>
      </c>
      <c r="AT198" s="201" t="s">
        <v>138</v>
      </c>
      <c r="AU198" s="201" t="s">
        <v>85</v>
      </c>
      <c r="AY198" s="19" t="s">
        <v>136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9" t="s">
        <v>83</v>
      </c>
      <c r="BK198" s="202">
        <f>ROUND(I198*H198,2)</f>
        <v>0</v>
      </c>
      <c r="BL198" s="19" t="s">
        <v>245</v>
      </c>
      <c r="BM198" s="201" t="s">
        <v>711</v>
      </c>
    </row>
    <row r="199" spans="1:65" s="13" customFormat="1">
      <c r="B199" s="203"/>
      <c r="C199" s="204"/>
      <c r="D199" s="205" t="s">
        <v>145</v>
      </c>
      <c r="E199" s="206" t="s">
        <v>19</v>
      </c>
      <c r="F199" s="207" t="s">
        <v>599</v>
      </c>
      <c r="G199" s="204"/>
      <c r="H199" s="208">
        <v>27.855</v>
      </c>
      <c r="I199" s="209"/>
      <c r="J199" s="204"/>
      <c r="K199" s="204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145</v>
      </c>
      <c r="AU199" s="214" t="s">
        <v>85</v>
      </c>
      <c r="AV199" s="13" t="s">
        <v>85</v>
      </c>
      <c r="AW199" s="13" t="s">
        <v>36</v>
      </c>
      <c r="AX199" s="13" t="s">
        <v>75</v>
      </c>
      <c r="AY199" s="214" t="s">
        <v>136</v>
      </c>
    </row>
    <row r="200" spans="1:65" s="14" customFormat="1">
      <c r="B200" s="215"/>
      <c r="C200" s="216"/>
      <c r="D200" s="205" t="s">
        <v>145</v>
      </c>
      <c r="E200" s="217" t="s">
        <v>19</v>
      </c>
      <c r="F200" s="218" t="s">
        <v>148</v>
      </c>
      <c r="G200" s="216"/>
      <c r="H200" s="219">
        <v>27.855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145</v>
      </c>
      <c r="AU200" s="225" t="s">
        <v>85</v>
      </c>
      <c r="AV200" s="14" t="s">
        <v>143</v>
      </c>
      <c r="AW200" s="14" t="s">
        <v>36</v>
      </c>
      <c r="AX200" s="14" t="s">
        <v>83</v>
      </c>
      <c r="AY200" s="225" t="s">
        <v>136</v>
      </c>
    </row>
    <row r="201" spans="1:65" s="2" customFormat="1" ht="21.75" customHeight="1">
      <c r="A201" s="36"/>
      <c r="B201" s="37"/>
      <c r="C201" s="190" t="s">
        <v>578</v>
      </c>
      <c r="D201" s="190" t="s">
        <v>138</v>
      </c>
      <c r="E201" s="191" t="s">
        <v>712</v>
      </c>
      <c r="F201" s="192" t="s">
        <v>713</v>
      </c>
      <c r="G201" s="193" t="s">
        <v>141</v>
      </c>
      <c r="H201" s="194">
        <v>34.375</v>
      </c>
      <c r="I201" s="195"/>
      <c r="J201" s="196">
        <f>ROUND(I201*H201,2)</f>
        <v>0</v>
      </c>
      <c r="K201" s="192" t="s">
        <v>142</v>
      </c>
      <c r="L201" s="41"/>
      <c r="M201" s="197" t="s">
        <v>19</v>
      </c>
      <c r="N201" s="198" t="s">
        <v>46</v>
      </c>
      <c r="O201" s="66"/>
      <c r="P201" s="199">
        <f>O201*H201</f>
        <v>0</v>
      </c>
      <c r="Q201" s="199">
        <v>0</v>
      </c>
      <c r="R201" s="199">
        <f>Q201*H201</f>
        <v>0</v>
      </c>
      <c r="S201" s="199">
        <v>6.5040000000000001E-2</v>
      </c>
      <c r="T201" s="200">
        <f>S201*H201</f>
        <v>2.2357499999999999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245</v>
      </c>
      <c r="AT201" s="201" t="s">
        <v>138</v>
      </c>
      <c r="AU201" s="201" t="s">
        <v>85</v>
      </c>
      <c r="AY201" s="19" t="s">
        <v>136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9" t="s">
        <v>83</v>
      </c>
      <c r="BK201" s="202">
        <f>ROUND(I201*H201,2)</f>
        <v>0</v>
      </c>
      <c r="BL201" s="19" t="s">
        <v>245</v>
      </c>
      <c r="BM201" s="201" t="s">
        <v>714</v>
      </c>
    </row>
    <row r="202" spans="1:65" s="13" customFormat="1">
      <c r="B202" s="203"/>
      <c r="C202" s="204"/>
      <c r="D202" s="205" t="s">
        <v>145</v>
      </c>
      <c r="E202" s="206" t="s">
        <v>19</v>
      </c>
      <c r="F202" s="207" t="s">
        <v>599</v>
      </c>
      <c r="G202" s="204"/>
      <c r="H202" s="208">
        <v>27.855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145</v>
      </c>
      <c r="AU202" s="214" t="s">
        <v>85</v>
      </c>
      <c r="AV202" s="13" t="s">
        <v>85</v>
      </c>
      <c r="AW202" s="13" t="s">
        <v>36</v>
      </c>
      <c r="AX202" s="13" t="s">
        <v>75</v>
      </c>
      <c r="AY202" s="214" t="s">
        <v>136</v>
      </c>
    </row>
    <row r="203" spans="1:65" s="13" customFormat="1">
      <c r="B203" s="203"/>
      <c r="C203" s="204"/>
      <c r="D203" s="205" t="s">
        <v>145</v>
      </c>
      <c r="E203" s="206" t="s">
        <v>19</v>
      </c>
      <c r="F203" s="207" t="s">
        <v>715</v>
      </c>
      <c r="G203" s="204"/>
      <c r="H203" s="208">
        <v>6.52</v>
      </c>
      <c r="I203" s="209"/>
      <c r="J203" s="204"/>
      <c r="K203" s="204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145</v>
      </c>
      <c r="AU203" s="214" t="s">
        <v>85</v>
      </c>
      <c r="AV203" s="13" t="s">
        <v>85</v>
      </c>
      <c r="AW203" s="13" t="s">
        <v>36</v>
      </c>
      <c r="AX203" s="13" t="s">
        <v>75</v>
      </c>
      <c r="AY203" s="214" t="s">
        <v>136</v>
      </c>
    </row>
    <row r="204" spans="1:65" s="14" customFormat="1">
      <c r="B204" s="215"/>
      <c r="C204" s="216"/>
      <c r="D204" s="205" t="s">
        <v>145</v>
      </c>
      <c r="E204" s="217" t="s">
        <v>19</v>
      </c>
      <c r="F204" s="218" t="s">
        <v>148</v>
      </c>
      <c r="G204" s="216"/>
      <c r="H204" s="219">
        <v>34.375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145</v>
      </c>
      <c r="AU204" s="225" t="s">
        <v>85</v>
      </c>
      <c r="AV204" s="14" t="s">
        <v>143</v>
      </c>
      <c r="AW204" s="14" t="s">
        <v>36</v>
      </c>
      <c r="AX204" s="14" t="s">
        <v>83</v>
      </c>
      <c r="AY204" s="225" t="s">
        <v>136</v>
      </c>
    </row>
    <row r="205" spans="1:65" s="2" customFormat="1" ht="33" customHeight="1">
      <c r="A205" s="36"/>
      <c r="B205" s="37"/>
      <c r="C205" s="190" t="s">
        <v>583</v>
      </c>
      <c r="D205" s="190" t="s">
        <v>138</v>
      </c>
      <c r="E205" s="191" t="s">
        <v>716</v>
      </c>
      <c r="F205" s="192" t="s">
        <v>498</v>
      </c>
      <c r="G205" s="193" t="s">
        <v>141</v>
      </c>
      <c r="H205" s="194">
        <v>27.855</v>
      </c>
      <c r="I205" s="195"/>
      <c r="J205" s="196">
        <f>ROUND(I205*H205,2)</f>
        <v>0</v>
      </c>
      <c r="K205" s="192" t="s">
        <v>19</v>
      </c>
      <c r="L205" s="41"/>
      <c r="M205" s="197" t="s">
        <v>19</v>
      </c>
      <c r="N205" s="198" t="s">
        <v>46</v>
      </c>
      <c r="O205" s="66"/>
      <c r="P205" s="199">
        <f>O205*H205</f>
        <v>0</v>
      </c>
      <c r="Q205" s="199">
        <v>2.8E-3</v>
      </c>
      <c r="R205" s="199">
        <f>Q205*H205</f>
        <v>7.7993999999999994E-2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245</v>
      </c>
      <c r="AT205" s="201" t="s">
        <v>138</v>
      </c>
      <c r="AU205" s="201" t="s">
        <v>85</v>
      </c>
      <c r="AY205" s="19" t="s">
        <v>136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9" t="s">
        <v>83</v>
      </c>
      <c r="BK205" s="202">
        <f>ROUND(I205*H205,2)</f>
        <v>0</v>
      </c>
      <c r="BL205" s="19" t="s">
        <v>245</v>
      </c>
      <c r="BM205" s="201" t="s">
        <v>717</v>
      </c>
    </row>
    <row r="206" spans="1:65" s="2" customFormat="1" ht="33" customHeight="1">
      <c r="A206" s="36"/>
      <c r="B206" s="37"/>
      <c r="C206" s="247" t="s">
        <v>587</v>
      </c>
      <c r="D206" s="247" t="s">
        <v>341</v>
      </c>
      <c r="E206" s="248" t="s">
        <v>718</v>
      </c>
      <c r="F206" s="249" t="s">
        <v>719</v>
      </c>
      <c r="G206" s="250" t="s">
        <v>171</v>
      </c>
      <c r="H206" s="251">
        <v>340.41699999999997</v>
      </c>
      <c r="I206" s="252"/>
      <c r="J206" s="253">
        <f>ROUND(I206*H206,2)</f>
        <v>0</v>
      </c>
      <c r="K206" s="249" t="s">
        <v>142</v>
      </c>
      <c r="L206" s="254"/>
      <c r="M206" s="255" t="s">
        <v>19</v>
      </c>
      <c r="N206" s="256" t="s">
        <v>46</v>
      </c>
      <c r="O206" s="66"/>
      <c r="P206" s="199">
        <f>O206*H206</f>
        <v>0</v>
      </c>
      <c r="Q206" s="199">
        <v>1.8699999999999999E-3</v>
      </c>
      <c r="R206" s="199">
        <f>Q206*H206</f>
        <v>0.63657978999999987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344</v>
      </c>
      <c r="AT206" s="201" t="s">
        <v>341</v>
      </c>
      <c r="AU206" s="201" t="s">
        <v>85</v>
      </c>
      <c r="AY206" s="19" t="s">
        <v>136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9" t="s">
        <v>83</v>
      </c>
      <c r="BK206" s="202">
        <f>ROUND(I206*H206,2)</f>
        <v>0</v>
      </c>
      <c r="BL206" s="19" t="s">
        <v>245</v>
      </c>
      <c r="BM206" s="201" t="s">
        <v>720</v>
      </c>
    </row>
    <row r="207" spans="1:65" s="13" customFormat="1">
      <c r="B207" s="203"/>
      <c r="C207" s="204"/>
      <c r="D207" s="205" t="s">
        <v>145</v>
      </c>
      <c r="E207" s="204"/>
      <c r="F207" s="207" t="s">
        <v>721</v>
      </c>
      <c r="G207" s="204"/>
      <c r="H207" s="208">
        <v>340.41699999999997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145</v>
      </c>
      <c r="AU207" s="214" t="s">
        <v>85</v>
      </c>
      <c r="AV207" s="13" t="s">
        <v>85</v>
      </c>
      <c r="AW207" s="13" t="s">
        <v>4</v>
      </c>
      <c r="AX207" s="13" t="s">
        <v>83</v>
      </c>
      <c r="AY207" s="214" t="s">
        <v>136</v>
      </c>
    </row>
    <row r="208" spans="1:65" s="2" customFormat="1" ht="21.75" customHeight="1">
      <c r="A208" s="36"/>
      <c r="B208" s="37"/>
      <c r="C208" s="190" t="s">
        <v>591</v>
      </c>
      <c r="D208" s="190" t="s">
        <v>138</v>
      </c>
      <c r="E208" s="191" t="s">
        <v>509</v>
      </c>
      <c r="F208" s="192" t="s">
        <v>510</v>
      </c>
      <c r="G208" s="193" t="s">
        <v>214</v>
      </c>
      <c r="H208" s="194">
        <v>8.1</v>
      </c>
      <c r="I208" s="195"/>
      <c r="J208" s="196">
        <f>ROUND(I208*H208,2)</f>
        <v>0</v>
      </c>
      <c r="K208" s="192" t="s">
        <v>19</v>
      </c>
      <c r="L208" s="41"/>
      <c r="M208" s="197" t="s">
        <v>19</v>
      </c>
      <c r="N208" s="198" t="s">
        <v>46</v>
      </c>
      <c r="O208" s="66"/>
      <c r="P208" s="199">
        <f>O208*H208</f>
        <v>0</v>
      </c>
      <c r="Q208" s="199">
        <v>5.5000000000000003E-4</v>
      </c>
      <c r="R208" s="199">
        <f>Q208*H208</f>
        <v>4.4549999999999998E-3</v>
      </c>
      <c r="S208" s="199">
        <v>0</v>
      </c>
      <c r="T208" s="20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1" t="s">
        <v>245</v>
      </c>
      <c r="AT208" s="201" t="s">
        <v>138</v>
      </c>
      <c r="AU208" s="201" t="s">
        <v>85</v>
      </c>
      <c r="AY208" s="19" t="s">
        <v>136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9" t="s">
        <v>83</v>
      </c>
      <c r="BK208" s="202">
        <f>ROUND(I208*H208,2)</f>
        <v>0</v>
      </c>
      <c r="BL208" s="19" t="s">
        <v>245</v>
      </c>
      <c r="BM208" s="201" t="s">
        <v>722</v>
      </c>
    </row>
    <row r="209" spans="1:65" s="13" customFormat="1">
      <c r="B209" s="203"/>
      <c r="C209" s="204"/>
      <c r="D209" s="205" t="s">
        <v>145</v>
      </c>
      <c r="E209" s="206" t="s">
        <v>19</v>
      </c>
      <c r="F209" s="207" t="s">
        <v>723</v>
      </c>
      <c r="G209" s="204"/>
      <c r="H209" s="208">
        <v>8.1</v>
      </c>
      <c r="I209" s="209"/>
      <c r="J209" s="204"/>
      <c r="K209" s="204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145</v>
      </c>
      <c r="AU209" s="214" t="s">
        <v>85</v>
      </c>
      <c r="AV209" s="13" t="s">
        <v>85</v>
      </c>
      <c r="AW209" s="13" t="s">
        <v>36</v>
      </c>
      <c r="AX209" s="13" t="s">
        <v>75</v>
      </c>
      <c r="AY209" s="214" t="s">
        <v>136</v>
      </c>
    </row>
    <row r="210" spans="1:65" s="14" customFormat="1">
      <c r="B210" s="215"/>
      <c r="C210" s="216"/>
      <c r="D210" s="205" t="s">
        <v>145</v>
      </c>
      <c r="E210" s="217" t="s">
        <v>19</v>
      </c>
      <c r="F210" s="218" t="s">
        <v>148</v>
      </c>
      <c r="G210" s="216"/>
      <c r="H210" s="219">
        <v>8.1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145</v>
      </c>
      <c r="AU210" s="225" t="s">
        <v>85</v>
      </c>
      <c r="AV210" s="14" t="s">
        <v>143</v>
      </c>
      <c r="AW210" s="14" t="s">
        <v>36</v>
      </c>
      <c r="AX210" s="14" t="s">
        <v>83</v>
      </c>
      <c r="AY210" s="225" t="s">
        <v>136</v>
      </c>
    </row>
    <row r="211" spans="1:65" s="2" customFormat="1" ht="16.5" customHeight="1">
      <c r="A211" s="36"/>
      <c r="B211" s="37"/>
      <c r="C211" s="247" t="s">
        <v>595</v>
      </c>
      <c r="D211" s="247" t="s">
        <v>341</v>
      </c>
      <c r="E211" s="248" t="s">
        <v>518</v>
      </c>
      <c r="F211" s="249" t="s">
        <v>519</v>
      </c>
      <c r="G211" s="250" t="s">
        <v>520</v>
      </c>
      <c r="H211" s="251">
        <v>40.5</v>
      </c>
      <c r="I211" s="252"/>
      <c r="J211" s="253">
        <f>ROUND(I211*H211,2)</f>
        <v>0</v>
      </c>
      <c r="K211" s="249" t="s">
        <v>19</v>
      </c>
      <c r="L211" s="254"/>
      <c r="M211" s="255" t="s">
        <v>19</v>
      </c>
      <c r="N211" s="256" t="s">
        <v>46</v>
      </c>
      <c r="O211" s="66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344</v>
      </c>
      <c r="AT211" s="201" t="s">
        <v>341</v>
      </c>
      <c r="AU211" s="201" t="s">
        <v>85</v>
      </c>
      <c r="AY211" s="19" t="s">
        <v>136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9" t="s">
        <v>83</v>
      </c>
      <c r="BK211" s="202">
        <f>ROUND(I211*H211,2)</f>
        <v>0</v>
      </c>
      <c r="BL211" s="19" t="s">
        <v>245</v>
      </c>
      <c r="BM211" s="201" t="s">
        <v>724</v>
      </c>
    </row>
    <row r="212" spans="1:65" s="2" customFormat="1" ht="21.75" customHeight="1">
      <c r="A212" s="36"/>
      <c r="B212" s="37"/>
      <c r="C212" s="190" t="s">
        <v>725</v>
      </c>
      <c r="D212" s="190" t="s">
        <v>138</v>
      </c>
      <c r="E212" s="191" t="s">
        <v>542</v>
      </c>
      <c r="F212" s="192" t="s">
        <v>543</v>
      </c>
      <c r="G212" s="193" t="s">
        <v>141</v>
      </c>
      <c r="H212" s="194">
        <v>28.855</v>
      </c>
      <c r="I212" s="195"/>
      <c r="J212" s="196">
        <f>ROUND(I212*H212,2)</f>
        <v>0</v>
      </c>
      <c r="K212" s="192" t="s">
        <v>142</v>
      </c>
      <c r="L212" s="41"/>
      <c r="M212" s="197" t="s">
        <v>19</v>
      </c>
      <c r="N212" s="198" t="s">
        <v>46</v>
      </c>
      <c r="O212" s="66"/>
      <c r="P212" s="199">
        <f>O212*H212</f>
        <v>0</v>
      </c>
      <c r="Q212" s="199">
        <v>5.0000000000000002E-5</v>
      </c>
      <c r="R212" s="199">
        <f>Q212*H212</f>
        <v>1.44275E-3</v>
      </c>
      <c r="S212" s="199">
        <v>0</v>
      </c>
      <c r="T212" s="20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1" t="s">
        <v>245</v>
      </c>
      <c r="AT212" s="201" t="s">
        <v>138</v>
      </c>
      <c r="AU212" s="201" t="s">
        <v>85</v>
      </c>
      <c r="AY212" s="19" t="s">
        <v>136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9" t="s">
        <v>83</v>
      </c>
      <c r="BK212" s="202">
        <f>ROUND(I212*H212,2)</f>
        <v>0</v>
      </c>
      <c r="BL212" s="19" t="s">
        <v>245</v>
      </c>
      <c r="BM212" s="201" t="s">
        <v>726</v>
      </c>
    </row>
    <row r="213" spans="1:65" s="13" customFormat="1">
      <c r="B213" s="203"/>
      <c r="C213" s="204"/>
      <c r="D213" s="205" t="s">
        <v>145</v>
      </c>
      <c r="E213" s="206" t="s">
        <v>19</v>
      </c>
      <c r="F213" s="207" t="s">
        <v>727</v>
      </c>
      <c r="G213" s="204"/>
      <c r="H213" s="208">
        <v>28.855</v>
      </c>
      <c r="I213" s="209"/>
      <c r="J213" s="204"/>
      <c r="K213" s="204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145</v>
      </c>
      <c r="AU213" s="214" t="s">
        <v>85</v>
      </c>
      <c r="AV213" s="13" t="s">
        <v>85</v>
      </c>
      <c r="AW213" s="13" t="s">
        <v>36</v>
      </c>
      <c r="AX213" s="13" t="s">
        <v>75</v>
      </c>
      <c r="AY213" s="214" t="s">
        <v>136</v>
      </c>
    </row>
    <row r="214" spans="1:65" s="14" customFormat="1">
      <c r="B214" s="215"/>
      <c r="C214" s="216"/>
      <c r="D214" s="205" t="s">
        <v>145</v>
      </c>
      <c r="E214" s="217" t="s">
        <v>19</v>
      </c>
      <c r="F214" s="218" t="s">
        <v>148</v>
      </c>
      <c r="G214" s="216"/>
      <c r="H214" s="219">
        <v>28.855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145</v>
      </c>
      <c r="AU214" s="225" t="s">
        <v>85</v>
      </c>
      <c r="AV214" s="14" t="s">
        <v>143</v>
      </c>
      <c r="AW214" s="14" t="s">
        <v>36</v>
      </c>
      <c r="AX214" s="14" t="s">
        <v>83</v>
      </c>
      <c r="AY214" s="225" t="s">
        <v>136</v>
      </c>
    </row>
    <row r="215" spans="1:65" s="2" customFormat="1" ht="33" customHeight="1">
      <c r="A215" s="36"/>
      <c r="B215" s="37"/>
      <c r="C215" s="190" t="s">
        <v>728</v>
      </c>
      <c r="D215" s="190" t="s">
        <v>138</v>
      </c>
      <c r="E215" s="191" t="s">
        <v>561</v>
      </c>
      <c r="F215" s="192" t="s">
        <v>562</v>
      </c>
      <c r="G215" s="193" t="s">
        <v>164</v>
      </c>
      <c r="H215" s="194">
        <v>1.0580000000000001</v>
      </c>
      <c r="I215" s="195"/>
      <c r="J215" s="196">
        <f>ROUND(I215*H215,2)</f>
        <v>0</v>
      </c>
      <c r="K215" s="192" t="s">
        <v>142</v>
      </c>
      <c r="L215" s="41"/>
      <c r="M215" s="197" t="s">
        <v>19</v>
      </c>
      <c r="N215" s="198" t="s">
        <v>46</v>
      </c>
      <c r="O215" s="66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1" t="s">
        <v>245</v>
      </c>
      <c r="AT215" s="201" t="s">
        <v>138</v>
      </c>
      <c r="AU215" s="201" t="s">
        <v>85</v>
      </c>
      <c r="AY215" s="19" t="s">
        <v>136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9" t="s">
        <v>83</v>
      </c>
      <c r="BK215" s="202">
        <f>ROUND(I215*H215,2)</f>
        <v>0</v>
      </c>
      <c r="BL215" s="19" t="s">
        <v>245</v>
      </c>
      <c r="BM215" s="201" t="s">
        <v>729</v>
      </c>
    </row>
    <row r="216" spans="1:65" s="12" customFormat="1" ht="25.9" customHeight="1">
      <c r="B216" s="174"/>
      <c r="C216" s="175"/>
      <c r="D216" s="176" t="s">
        <v>74</v>
      </c>
      <c r="E216" s="177" t="s">
        <v>576</v>
      </c>
      <c r="F216" s="177" t="s">
        <v>577</v>
      </c>
      <c r="G216" s="175"/>
      <c r="H216" s="175"/>
      <c r="I216" s="178"/>
      <c r="J216" s="179">
        <f>BK216</f>
        <v>0</v>
      </c>
      <c r="K216" s="175"/>
      <c r="L216" s="180"/>
      <c r="M216" s="181"/>
      <c r="N216" s="182"/>
      <c r="O216" s="182"/>
      <c r="P216" s="183">
        <f>SUM(P217:P218)</f>
        <v>0</v>
      </c>
      <c r="Q216" s="182"/>
      <c r="R216" s="183">
        <f>SUM(R217:R218)</f>
        <v>0</v>
      </c>
      <c r="S216" s="182"/>
      <c r="T216" s="184">
        <f>SUM(T217:T218)</f>
        <v>0</v>
      </c>
      <c r="AR216" s="185" t="s">
        <v>143</v>
      </c>
      <c r="AT216" s="186" t="s">
        <v>74</v>
      </c>
      <c r="AU216" s="186" t="s">
        <v>75</v>
      </c>
      <c r="AY216" s="185" t="s">
        <v>136</v>
      </c>
      <c r="BK216" s="187">
        <f>SUM(BK217:BK218)</f>
        <v>0</v>
      </c>
    </row>
    <row r="217" spans="1:65" s="2" customFormat="1" ht="16.5" customHeight="1">
      <c r="A217" s="36"/>
      <c r="B217" s="37"/>
      <c r="C217" s="190" t="s">
        <v>730</v>
      </c>
      <c r="D217" s="190" t="s">
        <v>138</v>
      </c>
      <c r="E217" s="191" t="s">
        <v>731</v>
      </c>
      <c r="F217" s="192" t="s">
        <v>732</v>
      </c>
      <c r="G217" s="193" t="s">
        <v>97</v>
      </c>
      <c r="H217" s="194">
        <v>0.5</v>
      </c>
      <c r="I217" s="195"/>
      <c r="J217" s="196">
        <f>ROUND(I217*H217,2)</f>
        <v>0</v>
      </c>
      <c r="K217" s="192" t="s">
        <v>19</v>
      </c>
      <c r="L217" s="41"/>
      <c r="M217" s="197" t="s">
        <v>19</v>
      </c>
      <c r="N217" s="198" t="s">
        <v>46</v>
      </c>
      <c r="O217" s="66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581</v>
      </c>
      <c r="AT217" s="201" t="s">
        <v>138</v>
      </c>
      <c r="AU217" s="201" t="s">
        <v>83</v>
      </c>
      <c r="AY217" s="19" t="s">
        <v>136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9" t="s">
        <v>83</v>
      </c>
      <c r="BK217" s="202">
        <f>ROUND(I217*H217,2)</f>
        <v>0</v>
      </c>
      <c r="BL217" s="19" t="s">
        <v>581</v>
      </c>
      <c r="BM217" s="201" t="s">
        <v>733</v>
      </c>
    </row>
    <row r="218" spans="1:65" s="2" customFormat="1" ht="16.5" customHeight="1">
      <c r="A218" s="36"/>
      <c r="B218" s="37"/>
      <c r="C218" s="190" t="s">
        <v>734</v>
      </c>
      <c r="D218" s="190" t="s">
        <v>138</v>
      </c>
      <c r="E218" s="191" t="s">
        <v>735</v>
      </c>
      <c r="F218" s="192" t="s">
        <v>736</v>
      </c>
      <c r="G218" s="193" t="s">
        <v>737</v>
      </c>
      <c r="H218" s="194">
        <v>1</v>
      </c>
      <c r="I218" s="195"/>
      <c r="J218" s="196">
        <f>ROUND(I218*H218,2)</f>
        <v>0</v>
      </c>
      <c r="K218" s="192" t="s">
        <v>19</v>
      </c>
      <c r="L218" s="41"/>
      <c r="M218" s="260" t="s">
        <v>19</v>
      </c>
      <c r="N218" s="261" t="s">
        <v>46</v>
      </c>
      <c r="O218" s="262"/>
      <c r="P218" s="263">
        <f>O218*H218</f>
        <v>0</v>
      </c>
      <c r="Q218" s="263">
        <v>0</v>
      </c>
      <c r="R218" s="263">
        <f>Q218*H218</f>
        <v>0</v>
      </c>
      <c r="S218" s="263">
        <v>0</v>
      </c>
      <c r="T218" s="26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581</v>
      </c>
      <c r="AT218" s="201" t="s">
        <v>138</v>
      </c>
      <c r="AU218" s="201" t="s">
        <v>83</v>
      </c>
      <c r="AY218" s="19" t="s">
        <v>136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9" t="s">
        <v>83</v>
      </c>
      <c r="BK218" s="202">
        <f>ROUND(I218*H218,2)</f>
        <v>0</v>
      </c>
      <c r="BL218" s="19" t="s">
        <v>581</v>
      </c>
      <c r="BM218" s="201" t="s">
        <v>738</v>
      </c>
    </row>
    <row r="219" spans="1:65" s="2" customFormat="1" ht="6.95" customHeight="1">
      <c r="A219" s="36"/>
      <c r="B219" s="49"/>
      <c r="C219" s="50"/>
      <c r="D219" s="50"/>
      <c r="E219" s="50"/>
      <c r="F219" s="50"/>
      <c r="G219" s="50"/>
      <c r="H219" s="50"/>
      <c r="I219" s="139"/>
      <c r="J219" s="50"/>
      <c r="K219" s="50"/>
      <c r="L219" s="41"/>
      <c r="M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</row>
  </sheetData>
  <sheetProtection algorithmName="SHA-512" hashValue="RmnTEcQkNLb06GrJ4oUzL/TPy0tF++wXwybggu4b+mPTb35G/TTSBs5JzEjxeaBEpyqUXSOAFpNa422fyXPKkg==" saltValue="5AKI9Vo9AsTYe8w25D1ZIwI6hlRhEHt24IqmoxemarIpRPjxW4wlCo4pJjji6KcShFKjS9yy8MjI4kOdbJeYOA==" spinCount="100000" sheet="1" objects="1" scenarios="1" formatColumns="0" formatRows="0" autoFilter="0"/>
  <autoFilter ref="C88:K218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9" t="s">
        <v>94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85</v>
      </c>
    </row>
    <row r="4" spans="1:46" s="1" customFormat="1" ht="24.95" customHeight="1">
      <c r="B4" s="22"/>
      <c r="D4" s="108" t="s">
        <v>100</v>
      </c>
      <c r="I4" s="103"/>
      <c r="L4" s="22"/>
      <c r="M4" s="109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10" t="s">
        <v>16</v>
      </c>
      <c r="I6" s="103"/>
      <c r="L6" s="22"/>
    </row>
    <row r="7" spans="1:46" s="1" customFormat="1" ht="16.5" customHeight="1">
      <c r="B7" s="22"/>
      <c r="E7" s="400" t="str">
        <f>'Rekapitulace stavby'!K6</f>
        <v>SPRCHY - MUŽI</v>
      </c>
      <c r="F7" s="401"/>
      <c r="G7" s="401"/>
      <c r="H7" s="401"/>
      <c r="I7" s="103"/>
      <c r="L7" s="22"/>
    </row>
    <row r="8" spans="1:46" s="2" customFormat="1" ht="12" customHeight="1">
      <c r="A8" s="36"/>
      <c r="B8" s="41"/>
      <c r="C8" s="36"/>
      <c r="D8" s="110" t="s">
        <v>101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402" t="s">
        <v>739</v>
      </c>
      <c r="F9" s="403"/>
      <c r="G9" s="403"/>
      <c r="H9" s="40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21</v>
      </c>
      <c r="E12" s="36"/>
      <c r="F12" s="113" t="s">
        <v>103</v>
      </c>
      <c r="G12" s="36"/>
      <c r="H12" s="36"/>
      <c r="I12" s="114" t="s">
        <v>23</v>
      </c>
      <c r="J12" s="115" t="str">
        <f>'Rekapitulace stavby'!AN8</f>
        <v>19. 4. 2020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tr">
        <f>IF('Rekapitulace stavby'!AN10="","",'Rekapitulace stavby'!AN10)</f>
        <v>00298212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tr">
        <f>IF('Rekapitulace stavby'!E11="","",'Rekapitulace stavby'!E11)</f>
        <v xml:space="preserve">Město Nový Jičín </v>
      </c>
      <c r="F15" s="36"/>
      <c r="G15" s="36"/>
      <c r="H15" s="36"/>
      <c r="I15" s="114" t="s">
        <v>29</v>
      </c>
      <c r="J15" s="113" t="str">
        <f>IF('Rekapitulace stavby'!AN11="","",'Rekapitulace stavby'!AN11)</f>
        <v/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4" t="str">
        <f>'Rekapitulace stavby'!E14</f>
        <v>Vyplň údaj</v>
      </c>
      <c r="F18" s="405"/>
      <c r="G18" s="405"/>
      <c r="H18" s="405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tr">
        <f>IF('Rekapitulace stavby'!AN16="","",'Rekapitulace stavby'!AN16)</f>
        <v>27852067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tr">
        <f>IF('Rekapitulace stavby'!E17="","",'Rekapitulace stavby'!E17)</f>
        <v>GaP inženýring s.r.o.</v>
      </c>
      <c r="F21" s="36"/>
      <c r="G21" s="36"/>
      <c r="H21" s="36"/>
      <c r="I21" s="114" t="s">
        <v>29</v>
      </c>
      <c r="J21" s="113" t="str">
        <f>IF('Rekapitulace stavby'!AN17="","",'Rekapitulace stavby'!AN17)</f>
        <v>CZ27852067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37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>PETŘKOVSKÝ R.</v>
      </c>
      <c r="F24" s="36"/>
      <c r="G24" s="36"/>
      <c r="H24" s="36"/>
      <c r="I24" s="114" t="s">
        <v>29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39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406" t="s">
        <v>19</v>
      </c>
      <c r="F27" s="406"/>
      <c r="G27" s="406"/>
      <c r="H27" s="40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41</v>
      </c>
      <c r="E30" s="36"/>
      <c r="F30" s="36"/>
      <c r="G30" s="36"/>
      <c r="H30" s="36"/>
      <c r="I30" s="111"/>
      <c r="J30" s="123">
        <f>ROUND(J83,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43</v>
      </c>
      <c r="G32" s="36"/>
      <c r="H32" s="36"/>
      <c r="I32" s="125" t="s">
        <v>42</v>
      </c>
      <c r="J32" s="124" t="s">
        <v>44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45</v>
      </c>
      <c r="E33" s="110" t="s">
        <v>46</v>
      </c>
      <c r="F33" s="127">
        <f>ROUND((SUM(BE83:BE116)),  2)</f>
        <v>0</v>
      </c>
      <c r="G33" s="36"/>
      <c r="H33" s="36"/>
      <c r="I33" s="128">
        <v>0.21</v>
      </c>
      <c r="J33" s="127">
        <f>ROUND(((SUM(BE83:BE116))*I33),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47</v>
      </c>
      <c r="F34" s="127">
        <f>ROUND((SUM(BF83:BF116)),  2)</f>
        <v>0</v>
      </c>
      <c r="G34" s="36"/>
      <c r="H34" s="36"/>
      <c r="I34" s="128">
        <v>0.15</v>
      </c>
      <c r="J34" s="127">
        <f>ROUND(((SUM(BF83:BF116))*I34),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48</v>
      </c>
      <c r="F35" s="127">
        <f>ROUND((SUM(BG83:BG116)),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49</v>
      </c>
      <c r="F36" s="127">
        <f>ROUND((SUM(BH83:BH116)),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50</v>
      </c>
      <c r="F37" s="127">
        <f>ROUND((SUM(BI83:BI116)),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SPRCHY - MUŽI</v>
      </c>
      <c r="F48" s="399"/>
      <c r="G48" s="399"/>
      <c r="H48" s="399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6" t="str">
        <f>E9</f>
        <v>20-19- M4 - STROP SPRCHY</v>
      </c>
      <c r="F50" s="397"/>
      <c r="G50" s="397"/>
      <c r="H50" s="397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4" t="s">
        <v>23</v>
      </c>
      <c r="J52" s="61" t="str">
        <f>IF(J12="","",J12)</f>
        <v>19. 4. 2020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 xml:space="preserve">Město Nový Jičín </v>
      </c>
      <c r="G54" s="38"/>
      <c r="H54" s="38"/>
      <c r="I54" s="114" t="s">
        <v>32</v>
      </c>
      <c r="J54" s="34" t="str">
        <f>E21</f>
        <v>GaP inženýring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37</v>
      </c>
      <c r="J55" s="34" t="str">
        <f>E24</f>
        <v>PETŘKOVSKÝ R.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105</v>
      </c>
      <c r="D57" s="144"/>
      <c r="E57" s="144"/>
      <c r="F57" s="144"/>
      <c r="G57" s="144"/>
      <c r="H57" s="144"/>
      <c r="I57" s="145"/>
      <c r="J57" s="146" t="s">
        <v>106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73</v>
      </c>
      <c r="D59" s="38"/>
      <c r="E59" s="38"/>
      <c r="F59" s="38"/>
      <c r="G59" s="38"/>
      <c r="H59" s="38"/>
      <c r="I59" s="111"/>
      <c r="J59" s="79">
        <f>J83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8"/>
      <c r="C60" s="149"/>
      <c r="D60" s="150" t="s">
        <v>114</v>
      </c>
      <c r="E60" s="151"/>
      <c r="F60" s="151"/>
      <c r="G60" s="151"/>
      <c r="H60" s="151"/>
      <c r="I60" s="152"/>
      <c r="J60" s="153">
        <f>J84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115</v>
      </c>
      <c r="E61" s="158"/>
      <c r="F61" s="158"/>
      <c r="G61" s="158"/>
      <c r="H61" s="158"/>
      <c r="I61" s="159"/>
      <c r="J61" s="160">
        <f>J85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117</v>
      </c>
      <c r="E62" s="158"/>
      <c r="F62" s="158"/>
      <c r="G62" s="158"/>
      <c r="H62" s="158"/>
      <c r="I62" s="159"/>
      <c r="J62" s="160">
        <f>J100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740</v>
      </c>
      <c r="E63" s="158"/>
      <c r="F63" s="158"/>
      <c r="G63" s="158"/>
      <c r="H63" s="158"/>
      <c r="I63" s="159"/>
      <c r="J63" s="160">
        <f>J104</f>
        <v>0</v>
      </c>
      <c r="K63" s="156"/>
      <c r="L63" s="161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111"/>
      <c r="J64" s="38"/>
      <c r="K64" s="38"/>
      <c r="L64" s="11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139"/>
      <c r="J65" s="50"/>
      <c r="K65" s="50"/>
      <c r="L65" s="11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>
      <c r="A69" s="36"/>
      <c r="B69" s="51"/>
      <c r="C69" s="52"/>
      <c r="D69" s="52"/>
      <c r="E69" s="52"/>
      <c r="F69" s="52"/>
      <c r="G69" s="52"/>
      <c r="H69" s="52"/>
      <c r="I69" s="142"/>
      <c r="J69" s="52"/>
      <c r="K69" s="52"/>
      <c r="L69" s="11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>
      <c r="A70" s="36"/>
      <c r="B70" s="37"/>
      <c r="C70" s="25" t="s">
        <v>121</v>
      </c>
      <c r="D70" s="38"/>
      <c r="E70" s="38"/>
      <c r="F70" s="38"/>
      <c r="G70" s="38"/>
      <c r="H70" s="38"/>
      <c r="I70" s="111"/>
      <c r="J70" s="38"/>
      <c r="K70" s="38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37"/>
      <c r="C71" s="38"/>
      <c r="D71" s="38"/>
      <c r="E71" s="38"/>
      <c r="F71" s="38"/>
      <c r="G71" s="38"/>
      <c r="H71" s="38"/>
      <c r="I71" s="111"/>
      <c r="J71" s="38"/>
      <c r="K71" s="38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98" t="str">
        <f>E7</f>
        <v>SPRCHY - MUŽI</v>
      </c>
      <c r="F73" s="399"/>
      <c r="G73" s="399"/>
      <c r="H73" s="399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101</v>
      </c>
      <c r="D74" s="38"/>
      <c r="E74" s="38"/>
      <c r="F74" s="38"/>
      <c r="G74" s="38"/>
      <c r="H74" s="38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86" t="str">
        <f>E9</f>
        <v>20-19- M4 - STROP SPRCHY</v>
      </c>
      <c r="F75" s="397"/>
      <c r="G75" s="397"/>
      <c r="H75" s="397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21</v>
      </c>
      <c r="D77" s="38"/>
      <c r="E77" s="38"/>
      <c r="F77" s="29" t="str">
        <f>F12</f>
        <v xml:space="preserve"> </v>
      </c>
      <c r="G77" s="38"/>
      <c r="H77" s="38"/>
      <c r="I77" s="114" t="s">
        <v>23</v>
      </c>
      <c r="J77" s="61" t="str">
        <f>IF(J12="","",J12)</f>
        <v>19. 4. 2020</v>
      </c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7" customHeight="1">
      <c r="A79" s="36"/>
      <c r="B79" s="37"/>
      <c r="C79" s="31" t="s">
        <v>25</v>
      </c>
      <c r="D79" s="38"/>
      <c r="E79" s="38"/>
      <c r="F79" s="29" t="str">
        <f>E15</f>
        <v xml:space="preserve">Město Nový Jičín </v>
      </c>
      <c r="G79" s="38"/>
      <c r="H79" s="38"/>
      <c r="I79" s="114" t="s">
        <v>32</v>
      </c>
      <c r="J79" s="34" t="str">
        <f>E21</f>
        <v>GaP inženýring s.r.o.</v>
      </c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30</v>
      </c>
      <c r="D80" s="38"/>
      <c r="E80" s="38"/>
      <c r="F80" s="29" t="str">
        <f>IF(E18="","",E18)</f>
        <v>Vyplň údaj</v>
      </c>
      <c r="G80" s="38"/>
      <c r="H80" s="38"/>
      <c r="I80" s="114" t="s">
        <v>37</v>
      </c>
      <c r="J80" s="34" t="str">
        <f>E24</f>
        <v>PETŘKOVSKÝ R.</v>
      </c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>
      <c r="A81" s="36"/>
      <c r="B81" s="37"/>
      <c r="C81" s="38"/>
      <c r="D81" s="38"/>
      <c r="E81" s="38"/>
      <c r="F81" s="38"/>
      <c r="G81" s="38"/>
      <c r="H81" s="38"/>
      <c r="I81" s="111"/>
      <c r="J81" s="38"/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62"/>
      <c r="B82" s="163"/>
      <c r="C82" s="164" t="s">
        <v>122</v>
      </c>
      <c r="D82" s="165" t="s">
        <v>60</v>
      </c>
      <c r="E82" s="165" t="s">
        <v>56</v>
      </c>
      <c r="F82" s="165" t="s">
        <v>57</v>
      </c>
      <c r="G82" s="165" t="s">
        <v>123</v>
      </c>
      <c r="H82" s="165" t="s">
        <v>124</v>
      </c>
      <c r="I82" s="166" t="s">
        <v>125</v>
      </c>
      <c r="J82" s="165" t="s">
        <v>106</v>
      </c>
      <c r="K82" s="167" t="s">
        <v>126</v>
      </c>
      <c r="L82" s="168"/>
      <c r="M82" s="70" t="s">
        <v>19</v>
      </c>
      <c r="N82" s="71" t="s">
        <v>45</v>
      </c>
      <c r="O82" s="71" t="s">
        <v>127</v>
      </c>
      <c r="P82" s="71" t="s">
        <v>128</v>
      </c>
      <c r="Q82" s="71" t="s">
        <v>129</v>
      </c>
      <c r="R82" s="71" t="s">
        <v>130</v>
      </c>
      <c r="S82" s="71" t="s">
        <v>131</v>
      </c>
      <c r="T82" s="72" t="s">
        <v>132</v>
      </c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65" s="2" customFormat="1" ht="22.9" customHeight="1">
      <c r="A83" s="36"/>
      <c r="B83" s="37"/>
      <c r="C83" s="77" t="s">
        <v>133</v>
      </c>
      <c r="D83" s="38"/>
      <c r="E83" s="38"/>
      <c r="F83" s="38"/>
      <c r="G83" s="38"/>
      <c r="H83" s="38"/>
      <c r="I83" s="111"/>
      <c r="J83" s="169">
        <f>BK83</f>
        <v>0</v>
      </c>
      <c r="K83" s="38"/>
      <c r="L83" s="41"/>
      <c r="M83" s="73"/>
      <c r="N83" s="170"/>
      <c r="O83" s="74"/>
      <c r="P83" s="171">
        <f>P84</f>
        <v>0</v>
      </c>
      <c r="Q83" s="74"/>
      <c r="R83" s="171">
        <f>R84</f>
        <v>0.59682675000000018</v>
      </c>
      <c r="S83" s="74"/>
      <c r="T83" s="172">
        <f>T84</f>
        <v>0.15395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74</v>
      </c>
      <c r="AU83" s="19" t="s">
        <v>107</v>
      </c>
      <c r="BK83" s="173">
        <f>BK84</f>
        <v>0</v>
      </c>
    </row>
    <row r="84" spans="1:65" s="12" customFormat="1" ht="25.9" customHeight="1">
      <c r="B84" s="174"/>
      <c r="C84" s="175"/>
      <c r="D84" s="176" t="s">
        <v>74</v>
      </c>
      <c r="E84" s="177" t="s">
        <v>325</v>
      </c>
      <c r="F84" s="177" t="s">
        <v>326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P85+P100+P104</f>
        <v>0</v>
      </c>
      <c r="Q84" s="182"/>
      <c r="R84" s="183">
        <f>R85+R100+R104</f>
        <v>0.59682675000000018</v>
      </c>
      <c r="S84" s="182"/>
      <c r="T84" s="184">
        <f>T85+T100+T104</f>
        <v>0.15395</v>
      </c>
      <c r="AR84" s="185" t="s">
        <v>85</v>
      </c>
      <c r="AT84" s="186" t="s">
        <v>74</v>
      </c>
      <c r="AU84" s="186" t="s">
        <v>75</v>
      </c>
      <c r="AY84" s="185" t="s">
        <v>136</v>
      </c>
      <c r="BK84" s="187">
        <f>BK85+BK100+BK104</f>
        <v>0</v>
      </c>
    </row>
    <row r="85" spans="1:65" s="12" customFormat="1" ht="22.9" customHeight="1">
      <c r="B85" s="174"/>
      <c r="C85" s="175"/>
      <c r="D85" s="176" t="s">
        <v>74</v>
      </c>
      <c r="E85" s="188" t="s">
        <v>327</v>
      </c>
      <c r="F85" s="188" t="s">
        <v>328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SUM(P86:P99)</f>
        <v>0</v>
      </c>
      <c r="Q85" s="182"/>
      <c r="R85" s="183">
        <f>SUM(R86:R99)</f>
        <v>0.56618325000000014</v>
      </c>
      <c r="S85" s="182"/>
      <c r="T85" s="184">
        <f>SUM(T86:T99)</f>
        <v>0</v>
      </c>
      <c r="AR85" s="185" t="s">
        <v>85</v>
      </c>
      <c r="AT85" s="186" t="s">
        <v>74</v>
      </c>
      <c r="AU85" s="186" t="s">
        <v>83</v>
      </c>
      <c r="AY85" s="185" t="s">
        <v>136</v>
      </c>
      <c r="BK85" s="187">
        <f>SUM(BK86:BK99)</f>
        <v>0</v>
      </c>
    </row>
    <row r="86" spans="1:65" s="2" customFormat="1" ht="33" customHeight="1">
      <c r="A86" s="36"/>
      <c r="B86" s="37"/>
      <c r="C86" s="190" t="s">
        <v>83</v>
      </c>
      <c r="D86" s="190" t="s">
        <v>138</v>
      </c>
      <c r="E86" s="191" t="s">
        <v>741</v>
      </c>
      <c r="F86" s="192" t="s">
        <v>742</v>
      </c>
      <c r="G86" s="193" t="s">
        <v>141</v>
      </c>
      <c r="H86" s="194">
        <v>32.950000000000003</v>
      </c>
      <c r="I86" s="195"/>
      <c r="J86" s="196">
        <f>ROUND(I86*H86,2)</f>
        <v>0</v>
      </c>
      <c r="K86" s="192" t="s">
        <v>142</v>
      </c>
      <c r="L86" s="41"/>
      <c r="M86" s="197" t="s">
        <v>19</v>
      </c>
      <c r="N86" s="198" t="s">
        <v>46</v>
      </c>
      <c r="O86" s="66"/>
      <c r="P86" s="199">
        <f>O86*H86</f>
        <v>0</v>
      </c>
      <c r="Q86" s="199">
        <v>1E-4</v>
      </c>
      <c r="R86" s="199">
        <f>Q86*H86</f>
        <v>3.2950000000000006E-3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245</v>
      </c>
      <c r="AT86" s="201" t="s">
        <v>138</v>
      </c>
      <c r="AU86" s="201" t="s">
        <v>85</v>
      </c>
      <c r="AY86" s="19" t="s">
        <v>136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9" t="s">
        <v>83</v>
      </c>
      <c r="BK86" s="202">
        <f>ROUND(I86*H86,2)</f>
        <v>0</v>
      </c>
      <c r="BL86" s="19" t="s">
        <v>245</v>
      </c>
      <c r="BM86" s="201" t="s">
        <v>743</v>
      </c>
    </row>
    <row r="87" spans="1:65" s="13" customFormat="1">
      <c r="B87" s="203"/>
      <c r="C87" s="204"/>
      <c r="D87" s="205" t="s">
        <v>145</v>
      </c>
      <c r="E87" s="206" t="s">
        <v>19</v>
      </c>
      <c r="F87" s="207" t="s">
        <v>744</v>
      </c>
      <c r="G87" s="204"/>
      <c r="H87" s="208">
        <v>31.09</v>
      </c>
      <c r="I87" s="209"/>
      <c r="J87" s="204"/>
      <c r="K87" s="204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145</v>
      </c>
      <c r="AU87" s="214" t="s">
        <v>85</v>
      </c>
      <c r="AV87" s="13" t="s">
        <v>85</v>
      </c>
      <c r="AW87" s="13" t="s">
        <v>36</v>
      </c>
      <c r="AX87" s="13" t="s">
        <v>75</v>
      </c>
      <c r="AY87" s="214" t="s">
        <v>136</v>
      </c>
    </row>
    <row r="88" spans="1:65" s="13" customFormat="1">
      <c r="B88" s="203"/>
      <c r="C88" s="204"/>
      <c r="D88" s="205" t="s">
        <v>145</v>
      </c>
      <c r="E88" s="206" t="s">
        <v>19</v>
      </c>
      <c r="F88" s="207" t="s">
        <v>745</v>
      </c>
      <c r="G88" s="204"/>
      <c r="H88" s="208">
        <v>1.86</v>
      </c>
      <c r="I88" s="209"/>
      <c r="J88" s="204"/>
      <c r="K88" s="204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145</v>
      </c>
      <c r="AU88" s="214" t="s">
        <v>85</v>
      </c>
      <c r="AV88" s="13" t="s">
        <v>85</v>
      </c>
      <c r="AW88" s="13" t="s">
        <v>36</v>
      </c>
      <c r="AX88" s="13" t="s">
        <v>75</v>
      </c>
      <c r="AY88" s="214" t="s">
        <v>136</v>
      </c>
    </row>
    <row r="89" spans="1:65" s="14" customFormat="1">
      <c r="B89" s="215"/>
      <c r="C89" s="216"/>
      <c r="D89" s="205" t="s">
        <v>145</v>
      </c>
      <c r="E89" s="217" t="s">
        <v>19</v>
      </c>
      <c r="F89" s="218" t="s">
        <v>148</v>
      </c>
      <c r="G89" s="216"/>
      <c r="H89" s="219">
        <v>32.950000000000003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145</v>
      </c>
      <c r="AU89" s="225" t="s">
        <v>85</v>
      </c>
      <c r="AV89" s="14" t="s">
        <v>143</v>
      </c>
      <c r="AW89" s="14" t="s">
        <v>36</v>
      </c>
      <c r="AX89" s="14" t="s">
        <v>83</v>
      </c>
      <c r="AY89" s="225" t="s">
        <v>136</v>
      </c>
    </row>
    <row r="90" spans="1:65" s="2" customFormat="1" ht="33" customHeight="1">
      <c r="A90" s="36"/>
      <c r="B90" s="37"/>
      <c r="C90" s="190" t="s">
        <v>85</v>
      </c>
      <c r="D90" s="190" t="s">
        <v>138</v>
      </c>
      <c r="E90" s="191" t="s">
        <v>746</v>
      </c>
      <c r="F90" s="192" t="s">
        <v>747</v>
      </c>
      <c r="G90" s="193" t="s">
        <v>214</v>
      </c>
      <c r="H90" s="194">
        <v>3.1</v>
      </c>
      <c r="I90" s="195"/>
      <c r="J90" s="196">
        <f>ROUND(I90*H90,2)</f>
        <v>0</v>
      </c>
      <c r="K90" s="192" t="s">
        <v>142</v>
      </c>
      <c r="L90" s="41"/>
      <c r="M90" s="197" t="s">
        <v>19</v>
      </c>
      <c r="N90" s="198" t="s">
        <v>46</v>
      </c>
      <c r="O90" s="66"/>
      <c r="P90" s="199">
        <f>O90*H90</f>
        <v>0</v>
      </c>
      <c r="Q90" s="199">
        <v>6.6299999999999996E-3</v>
      </c>
      <c r="R90" s="199">
        <f>Q90*H90</f>
        <v>2.0552999999999998E-2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245</v>
      </c>
      <c r="AT90" s="201" t="s">
        <v>138</v>
      </c>
      <c r="AU90" s="201" t="s">
        <v>85</v>
      </c>
      <c r="AY90" s="19" t="s">
        <v>136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9" t="s">
        <v>83</v>
      </c>
      <c r="BK90" s="202">
        <f>ROUND(I90*H90,2)</f>
        <v>0</v>
      </c>
      <c r="BL90" s="19" t="s">
        <v>245</v>
      </c>
      <c r="BM90" s="201" t="s">
        <v>748</v>
      </c>
    </row>
    <row r="91" spans="1:65" s="13" customFormat="1">
      <c r="B91" s="203"/>
      <c r="C91" s="204"/>
      <c r="D91" s="205" t="s">
        <v>145</v>
      </c>
      <c r="E91" s="206" t="s">
        <v>19</v>
      </c>
      <c r="F91" s="207" t="s">
        <v>749</v>
      </c>
      <c r="G91" s="204"/>
      <c r="H91" s="208">
        <v>3.1</v>
      </c>
      <c r="I91" s="209"/>
      <c r="J91" s="204"/>
      <c r="K91" s="204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145</v>
      </c>
      <c r="AU91" s="214" t="s">
        <v>85</v>
      </c>
      <c r="AV91" s="13" t="s">
        <v>85</v>
      </c>
      <c r="AW91" s="13" t="s">
        <v>36</v>
      </c>
      <c r="AX91" s="13" t="s">
        <v>75</v>
      </c>
      <c r="AY91" s="214" t="s">
        <v>136</v>
      </c>
    </row>
    <row r="92" spans="1:65" s="14" customFormat="1">
      <c r="B92" s="215"/>
      <c r="C92" s="216"/>
      <c r="D92" s="205" t="s">
        <v>145</v>
      </c>
      <c r="E92" s="217" t="s">
        <v>19</v>
      </c>
      <c r="F92" s="218" t="s">
        <v>148</v>
      </c>
      <c r="G92" s="216"/>
      <c r="H92" s="219">
        <v>3.1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145</v>
      </c>
      <c r="AU92" s="225" t="s">
        <v>85</v>
      </c>
      <c r="AV92" s="14" t="s">
        <v>143</v>
      </c>
      <c r="AW92" s="14" t="s">
        <v>36</v>
      </c>
      <c r="AX92" s="14" t="s">
        <v>83</v>
      </c>
      <c r="AY92" s="225" t="s">
        <v>136</v>
      </c>
    </row>
    <row r="93" spans="1:65" s="2" customFormat="1" ht="21.75" customHeight="1">
      <c r="A93" s="36"/>
      <c r="B93" s="37"/>
      <c r="C93" s="190" t="s">
        <v>99</v>
      </c>
      <c r="D93" s="190" t="s">
        <v>138</v>
      </c>
      <c r="E93" s="191" t="s">
        <v>750</v>
      </c>
      <c r="F93" s="192" t="s">
        <v>751</v>
      </c>
      <c r="G93" s="193" t="s">
        <v>141</v>
      </c>
      <c r="H93" s="194">
        <v>3.875</v>
      </c>
      <c r="I93" s="195"/>
      <c r="J93" s="196">
        <f>ROUND(I93*H93,2)</f>
        <v>0</v>
      </c>
      <c r="K93" s="192" t="s">
        <v>142</v>
      </c>
      <c r="L93" s="41"/>
      <c r="M93" s="197" t="s">
        <v>19</v>
      </c>
      <c r="N93" s="198" t="s">
        <v>46</v>
      </c>
      <c r="O93" s="66"/>
      <c r="P93" s="199">
        <f>O93*H93</f>
        <v>0</v>
      </c>
      <c r="Q93" s="199">
        <v>1.6100000000000001E-3</v>
      </c>
      <c r="R93" s="199">
        <f>Q93*H93</f>
        <v>6.2387500000000004E-3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245</v>
      </c>
      <c r="AT93" s="201" t="s">
        <v>138</v>
      </c>
      <c r="AU93" s="201" t="s">
        <v>85</v>
      </c>
      <c r="AY93" s="19" t="s">
        <v>136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9" t="s">
        <v>83</v>
      </c>
      <c r="BK93" s="202">
        <f>ROUND(I93*H93,2)</f>
        <v>0</v>
      </c>
      <c r="BL93" s="19" t="s">
        <v>245</v>
      </c>
      <c r="BM93" s="201" t="s">
        <v>752</v>
      </c>
    </row>
    <row r="94" spans="1:65" s="13" customFormat="1">
      <c r="B94" s="203"/>
      <c r="C94" s="204"/>
      <c r="D94" s="205" t="s">
        <v>145</v>
      </c>
      <c r="E94" s="206" t="s">
        <v>19</v>
      </c>
      <c r="F94" s="207" t="s">
        <v>753</v>
      </c>
      <c r="G94" s="204"/>
      <c r="H94" s="208">
        <v>3.875</v>
      </c>
      <c r="I94" s="209"/>
      <c r="J94" s="204"/>
      <c r="K94" s="204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145</v>
      </c>
      <c r="AU94" s="214" t="s">
        <v>85</v>
      </c>
      <c r="AV94" s="13" t="s">
        <v>85</v>
      </c>
      <c r="AW94" s="13" t="s">
        <v>36</v>
      </c>
      <c r="AX94" s="13" t="s">
        <v>83</v>
      </c>
      <c r="AY94" s="214" t="s">
        <v>136</v>
      </c>
    </row>
    <row r="95" spans="1:65" s="2" customFormat="1" ht="33" customHeight="1">
      <c r="A95" s="36"/>
      <c r="B95" s="37"/>
      <c r="C95" s="190" t="s">
        <v>143</v>
      </c>
      <c r="D95" s="190" t="s">
        <v>138</v>
      </c>
      <c r="E95" s="191" t="s">
        <v>754</v>
      </c>
      <c r="F95" s="192" t="s">
        <v>755</v>
      </c>
      <c r="G95" s="193" t="s">
        <v>141</v>
      </c>
      <c r="H95" s="194">
        <v>32.950000000000003</v>
      </c>
      <c r="I95" s="195"/>
      <c r="J95" s="196">
        <f>ROUND(I95*H95,2)</f>
        <v>0</v>
      </c>
      <c r="K95" s="192" t="s">
        <v>19</v>
      </c>
      <c r="L95" s="41"/>
      <c r="M95" s="197" t="s">
        <v>19</v>
      </c>
      <c r="N95" s="198" t="s">
        <v>46</v>
      </c>
      <c r="O95" s="66"/>
      <c r="P95" s="199">
        <f>O95*H95</f>
        <v>0</v>
      </c>
      <c r="Q95" s="199">
        <v>1.627E-2</v>
      </c>
      <c r="R95" s="199">
        <f>Q95*H95</f>
        <v>0.53609650000000009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245</v>
      </c>
      <c r="AT95" s="201" t="s">
        <v>138</v>
      </c>
      <c r="AU95" s="201" t="s">
        <v>85</v>
      </c>
      <c r="AY95" s="19" t="s">
        <v>136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9" t="s">
        <v>83</v>
      </c>
      <c r="BK95" s="202">
        <f>ROUND(I95*H95,2)</f>
        <v>0</v>
      </c>
      <c r="BL95" s="19" t="s">
        <v>245</v>
      </c>
      <c r="BM95" s="201" t="s">
        <v>756</v>
      </c>
    </row>
    <row r="96" spans="1:65" s="13" customFormat="1">
      <c r="B96" s="203"/>
      <c r="C96" s="204"/>
      <c r="D96" s="205" t="s">
        <v>145</v>
      </c>
      <c r="E96" s="206" t="s">
        <v>19</v>
      </c>
      <c r="F96" s="207" t="s">
        <v>744</v>
      </c>
      <c r="G96" s="204"/>
      <c r="H96" s="208">
        <v>31.09</v>
      </c>
      <c r="I96" s="209"/>
      <c r="J96" s="204"/>
      <c r="K96" s="204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145</v>
      </c>
      <c r="AU96" s="214" t="s">
        <v>85</v>
      </c>
      <c r="AV96" s="13" t="s">
        <v>85</v>
      </c>
      <c r="AW96" s="13" t="s">
        <v>36</v>
      </c>
      <c r="AX96" s="13" t="s">
        <v>75</v>
      </c>
      <c r="AY96" s="214" t="s">
        <v>136</v>
      </c>
    </row>
    <row r="97" spans="1:65" s="13" customFormat="1">
      <c r="B97" s="203"/>
      <c r="C97" s="204"/>
      <c r="D97" s="205" t="s">
        <v>145</v>
      </c>
      <c r="E97" s="206" t="s">
        <v>19</v>
      </c>
      <c r="F97" s="207" t="s">
        <v>745</v>
      </c>
      <c r="G97" s="204"/>
      <c r="H97" s="208">
        <v>1.86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145</v>
      </c>
      <c r="AU97" s="214" t="s">
        <v>85</v>
      </c>
      <c r="AV97" s="13" t="s">
        <v>85</v>
      </c>
      <c r="AW97" s="13" t="s">
        <v>36</v>
      </c>
      <c r="AX97" s="13" t="s">
        <v>75</v>
      </c>
      <c r="AY97" s="214" t="s">
        <v>136</v>
      </c>
    </row>
    <row r="98" spans="1:65" s="14" customFormat="1">
      <c r="B98" s="215"/>
      <c r="C98" s="216"/>
      <c r="D98" s="205" t="s">
        <v>145</v>
      </c>
      <c r="E98" s="217" t="s">
        <v>19</v>
      </c>
      <c r="F98" s="218" t="s">
        <v>148</v>
      </c>
      <c r="G98" s="216"/>
      <c r="H98" s="219">
        <v>32.950000000000003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145</v>
      </c>
      <c r="AU98" s="225" t="s">
        <v>85</v>
      </c>
      <c r="AV98" s="14" t="s">
        <v>143</v>
      </c>
      <c r="AW98" s="14" t="s">
        <v>36</v>
      </c>
      <c r="AX98" s="14" t="s">
        <v>83</v>
      </c>
      <c r="AY98" s="225" t="s">
        <v>136</v>
      </c>
    </row>
    <row r="99" spans="1:65" s="2" customFormat="1" ht="55.5" customHeight="1">
      <c r="A99" s="36"/>
      <c r="B99" s="37"/>
      <c r="C99" s="190" t="s">
        <v>168</v>
      </c>
      <c r="D99" s="190" t="s">
        <v>138</v>
      </c>
      <c r="E99" s="191" t="s">
        <v>650</v>
      </c>
      <c r="F99" s="192" t="s">
        <v>651</v>
      </c>
      <c r="G99" s="193" t="s">
        <v>164</v>
      </c>
      <c r="H99" s="194">
        <v>0.56599999999999995</v>
      </c>
      <c r="I99" s="195"/>
      <c r="J99" s="196">
        <f>ROUND(I99*H99,2)</f>
        <v>0</v>
      </c>
      <c r="K99" s="192" t="s">
        <v>142</v>
      </c>
      <c r="L99" s="41"/>
      <c r="M99" s="197" t="s">
        <v>19</v>
      </c>
      <c r="N99" s="198" t="s">
        <v>46</v>
      </c>
      <c r="O99" s="66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245</v>
      </c>
      <c r="AT99" s="201" t="s">
        <v>138</v>
      </c>
      <c r="AU99" s="201" t="s">
        <v>85</v>
      </c>
      <c r="AY99" s="19" t="s">
        <v>136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9" t="s">
        <v>83</v>
      </c>
      <c r="BK99" s="202">
        <f>ROUND(I99*H99,2)</f>
        <v>0</v>
      </c>
      <c r="BL99" s="19" t="s">
        <v>245</v>
      </c>
      <c r="BM99" s="201" t="s">
        <v>757</v>
      </c>
    </row>
    <row r="100" spans="1:65" s="12" customFormat="1" ht="22.9" customHeight="1">
      <c r="B100" s="174"/>
      <c r="C100" s="175"/>
      <c r="D100" s="176" t="s">
        <v>74</v>
      </c>
      <c r="E100" s="188" t="s">
        <v>357</v>
      </c>
      <c r="F100" s="188" t="s">
        <v>358</v>
      </c>
      <c r="G100" s="175"/>
      <c r="H100" s="175"/>
      <c r="I100" s="178"/>
      <c r="J100" s="189">
        <f>BK100</f>
        <v>0</v>
      </c>
      <c r="K100" s="175"/>
      <c r="L100" s="180"/>
      <c r="M100" s="181"/>
      <c r="N100" s="182"/>
      <c r="O100" s="182"/>
      <c r="P100" s="183">
        <f>SUM(P101:P103)</f>
        <v>0</v>
      </c>
      <c r="Q100" s="182"/>
      <c r="R100" s="183">
        <f>SUM(R101:R103)</f>
        <v>0</v>
      </c>
      <c r="S100" s="182"/>
      <c r="T100" s="184">
        <f>SUM(T101:T103)</f>
        <v>0.15395</v>
      </c>
      <c r="AR100" s="185" t="s">
        <v>85</v>
      </c>
      <c r="AT100" s="186" t="s">
        <v>74</v>
      </c>
      <c r="AU100" s="186" t="s">
        <v>83</v>
      </c>
      <c r="AY100" s="185" t="s">
        <v>136</v>
      </c>
      <c r="BK100" s="187">
        <f>SUM(BK101:BK103)</f>
        <v>0</v>
      </c>
    </row>
    <row r="101" spans="1:65" s="2" customFormat="1" ht="16.5" customHeight="1">
      <c r="A101" s="36"/>
      <c r="B101" s="37"/>
      <c r="C101" s="190" t="s">
        <v>174</v>
      </c>
      <c r="D101" s="190" t="s">
        <v>138</v>
      </c>
      <c r="E101" s="191" t="s">
        <v>758</v>
      </c>
      <c r="F101" s="192" t="s">
        <v>759</v>
      </c>
      <c r="G101" s="193" t="s">
        <v>141</v>
      </c>
      <c r="H101" s="194">
        <v>30.79</v>
      </c>
      <c r="I101" s="195"/>
      <c r="J101" s="196">
        <f>ROUND(I101*H101,2)</f>
        <v>0</v>
      </c>
      <c r="K101" s="192" t="s">
        <v>142</v>
      </c>
      <c r="L101" s="41"/>
      <c r="M101" s="197" t="s">
        <v>19</v>
      </c>
      <c r="N101" s="198" t="s">
        <v>46</v>
      </c>
      <c r="O101" s="66"/>
      <c r="P101" s="199">
        <f>O101*H101</f>
        <v>0</v>
      </c>
      <c r="Q101" s="199">
        <v>0</v>
      </c>
      <c r="R101" s="199">
        <f>Q101*H101</f>
        <v>0</v>
      </c>
      <c r="S101" s="199">
        <v>5.0000000000000001E-3</v>
      </c>
      <c r="T101" s="200">
        <f>S101*H101</f>
        <v>0.15395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245</v>
      </c>
      <c r="AT101" s="201" t="s">
        <v>138</v>
      </c>
      <c r="AU101" s="201" t="s">
        <v>85</v>
      </c>
      <c r="AY101" s="19" t="s">
        <v>136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9" t="s">
        <v>83</v>
      </c>
      <c r="BK101" s="202">
        <f>ROUND(I101*H101,2)</f>
        <v>0</v>
      </c>
      <c r="BL101" s="19" t="s">
        <v>245</v>
      </c>
      <c r="BM101" s="201" t="s">
        <v>760</v>
      </c>
    </row>
    <row r="102" spans="1:65" s="13" customFormat="1">
      <c r="B102" s="203"/>
      <c r="C102" s="204"/>
      <c r="D102" s="205" t="s">
        <v>145</v>
      </c>
      <c r="E102" s="206" t="s">
        <v>19</v>
      </c>
      <c r="F102" s="207" t="s">
        <v>761</v>
      </c>
      <c r="G102" s="204"/>
      <c r="H102" s="208">
        <v>30.79</v>
      </c>
      <c r="I102" s="209"/>
      <c r="J102" s="204"/>
      <c r="K102" s="204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145</v>
      </c>
      <c r="AU102" s="214" t="s">
        <v>85</v>
      </c>
      <c r="AV102" s="13" t="s">
        <v>85</v>
      </c>
      <c r="AW102" s="13" t="s">
        <v>36</v>
      </c>
      <c r="AX102" s="13" t="s">
        <v>75</v>
      </c>
      <c r="AY102" s="214" t="s">
        <v>136</v>
      </c>
    </row>
    <row r="103" spans="1:65" s="14" customFormat="1">
      <c r="B103" s="215"/>
      <c r="C103" s="216"/>
      <c r="D103" s="205" t="s">
        <v>145</v>
      </c>
      <c r="E103" s="217" t="s">
        <v>19</v>
      </c>
      <c r="F103" s="218" t="s">
        <v>148</v>
      </c>
      <c r="G103" s="216"/>
      <c r="H103" s="219">
        <v>30.79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145</v>
      </c>
      <c r="AU103" s="225" t="s">
        <v>85</v>
      </c>
      <c r="AV103" s="14" t="s">
        <v>143</v>
      </c>
      <c r="AW103" s="14" t="s">
        <v>36</v>
      </c>
      <c r="AX103" s="14" t="s">
        <v>83</v>
      </c>
      <c r="AY103" s="225" t="s">
        <v>136</v>
      </c>
    </row>
    <row r="104" spans="1:65" s="12" customFormat="1" ht="22.9" customHeight="1">
      <c r="B104" s="174"/>
      <c r="C104" s="175"/>
      <c r="D104" s="176" t="s">
        <v>74</v>
      </c>
      <c r="E104" s="188" t="s">
        <v>762</v>
      </c>
      <c r="F104" s="188" t="s">
        <v>763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SUM(P105:P116)</f>
        <v>0</v>
      </c>
      <c r="Q104" s="182"/>
      <c r="R104" s="183">
        <f>SUM(R105:R116)</f>
        <v>3.0643500000000004E-2</v>
      </c>
      <c r="S104" s="182"/>
      <c r="T104" s="184">
        <f>SUM(T105:T116)</f>
        <v>0</v>
      </c>
      <c r="AR104" s="185" t="s">
        <v>85</v>
      </c>
      <c r="AT104" s="186" t="s">
        <v>74</v>
      </c>
      <c r="AU104" s="186" t="s">
        <v>83</v>
      </c>
      <c r="AY104" s="185" t="s">
        <v>136</v>
      </c>
      <c r="BK104" s="187">
        <f>SUM(BK105:BK116)</f>
        <v>0</v>
      </c>
    </row>
    <row r="105" spans="1:65" s="2" customFormat="1" ht="33" customHeight="1">
      <c r="A105" s="36"/>
      <c r="B105" s="37"/>
      <c r="C105" s="190" t="s">
        <v>181</v>
      </c>
      <c r="D105" s="190" t="s">
        <v>138</v>
      </c>
      <c r="E105" s="191" t="s">
        <v>764</v>
      </c>
      <c r="F105" s="192" t="s">
        <v>765</v>
      </c>
      <c r="G105" s="193" t="s">
        <v>141</v>
      </c>
      <c r="H105" s="194">
        <v>32.950000000000003</v>
      </c>
      <c r="I105" s="195"/>
      <c r="J105" s="196">
        <f>ROUND(I105*H105,2)</f>
        <v>0</v>
      </c>
      <c r="K105" s="192" t="s">
        <v>142</v>
      </c>
      <c r="L105" s="41"/>
      <c r="M105" s="197" t="s">
        <v>19</v>
      </c>
      <c r="N105" s="198" t="s">
        <v>46</v>
      </c>
      <c r="O105" s="66"/>
      <c r="P105" s="199">
        <f>O105*H105</f>
        <v>0</v>
      </c>
      <c r="Q105" s="199">
        <v>1.2E-4</v>
      </c>
      <c r="R105" s="199">
        <f>Q105*H105</f>
        <v>3.954E-3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245</v>
      </c>
      <c r="AT105" s="201" t="s">
        <v>138</v>
      </c>
      <c r="AU105" s="201" t="s">
        <v>85</v>
      </c>
      <c r="AY105" s="19" t="s">
        <v>136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9" t="s">
        <v>83</v>
      </c>
      <c r="BK105" s="202">
        <f>ROUND(I105*H105,2)</f>
        <v>0</v>
      </c>
      <c r="BL105" s="19" t="s">
        <v>245</v>
      </c>
      <c r="BM105" s="201" t="s">
        <v>766</v>
      </c>
    </row>
    <row r="106" spans="1:65" s="13" customFormat="1">
      <c r="B106" s="203"/>
      <c r="C106" s="204"/>
      <c r="D106" s="205" t="s">
        <v>145</v>
      </c>
      <c r="E106" s="206" t="s">
        <v>19</v>
      </c>
      <c r="F106" s="207" t="s">
        <v>744</v>
      </c>
      <c r="G106" s="204"/>
      <c r="H106" s="208">
        <v>31.09</v>
      </c>
      <c r="I106" s="209"/>
      <c r="J106" s="204"/>
      <c r="K106" s="204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145</v>
      </c>
      <c r="AU106" s="214" t="s">
        <v>85</v>
      </c>
      <c r="AV106" s="13" t="s">
        <v>85</v>
      </c>
      <c r="AW106" s="13" t="s">
        <v>36</v>
      </c>
      <c r="AX106" s="13" t="s">
        <v>75</v>
      </c>
      <c r="AY106" s="214" t="s">
        <v>136</v>
      </c>
    </row>
    <row r="107" spans="1:65" s="13" customFormat="1">
      <c r="B107" s="203"/>
      <c r="C107" s="204"/>
      <c r="D107" s="205" t="s">
        <v>145</v>
      </c>
      <c r="E107" s="206" t="s">
        <v>19</v>
      </c>
      <c r="F107" s="207" t="s">
        <v>745</v>
      </c>
      <c r="G107" s="204"/>
      <c r="H107" s="208">
        <v>1.86</v>
      </c>
      <c r="I107" s="209"/>
      <c r="J107" s="204"/>
      <c r="K107" s="204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145</v>
      </c>
      <c r="AU107" s="214" t="s">
        <v>85</v>
      </c>
      <c r="AV107" s="13" t="s">
        <v>85</v>
      </c>
      <c r="AW107" s="13" t="s">
        <v>36</v>
      </c>
      <c r="AX107" s="13" t="s">
        <v>75</v>
      </c>
      <c r="AY107" s="214" t="s">
        <v>136</v>
      </c>
    </row>
    <row r="108" spans="1:65" s="14" customFormat="1">
      <c r="B108" s="215"/>
      <c r="C108" s="216"/>
      <c r="D108" s="205" t="s">
        <v>145</v>
      </c>
      <c r="E108" s="217" t="s">
        <v>19</v>
      </c>
      <c r="F108" s="218" t="s">
        <v>148</v>
      </c>
      <c r="G108" s="216"/>
      <c r="H108" s="219">
        <v>32.950000000000003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145</v>
      </c>
      <c r="AU108" s="225" t="s">
        <v>85</v>
      </c>
      <c r="AV108" s="14" t="s">
        <v>143</v>
      </c>
      <c r="AW108" s="14" t="s">
        <v>36</v>
      </c>
      <c r="AX108" s="14" t="s">
        <v>83</v>
      </c>
      <c r="AY108" s="225" t="s">
        <v>136</v>
      </c>
    </row>
    <row r="109" spans="1:65" s="2" customFormat="1" ht="33" customHeight="1">
      <c r="A109" s="36"/>
      <c r="B109" s="37"/>
      <c r="C109" s="190" t="s">
        <v>189</v>
      </c>
      <c r="D109" s="190" t="s">
        <v>138</v>
      </c>
      <c r="E109" s="191" t="s">
        <v>767</v>
      </c>
      <c r="F109" s="192" t="s">
        <v>768</v>
      </c>
      <c r="G109" s="193" t="s">
        <v>141</v>
      </c>
      <c r="H109" s="194">
        <v>32.950000000000003</v>
      </c>
      <c r="I109" s="195"/>
      <c r="J109" s="196">
        <f>ROUND(I109*H109,2)</f>
        <v>0</v>
      </c>
      <c r="K109" s="192" t="s">
        <v>142</v>
      </c>
      <c r="L109" s="41"/>
      <c r="M109" s="197" t="s">
        <v>19</v>
      </c>
      <c r="N109" s="198" t="s">
        <v>46</v>
      </c>
      <c r="O109" s="66"/>
      <c r="P109" s="199">
        <f>O109*H109</f>
        <v>0</v>
      </c>
      <c r="Q109" s="199">
        <v>2.7E-4</v>
      </c>
      <c r="R109" s="199">
        <f>Q109*H109</f>
        <v>8.8965000000000016E-3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245</v>
      </c>
      <c r="AT109" s="201" t="s">
        <v>138</v>
      </c>
      <c r="AU109" s="201" t="s">
        <v>85</v>
      </c>
      <c r="AY109" s="19" t="s">
        <v>136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9" t="s">
        <v>83</v>
      </c>
      <c r="BK109" s="202">
        <f>ROUND(I109*H109,2)</f>
        <v>0</v>
      </c>
      <c r="BL109" s="19" t="s">
        <v>245</v>
      </c>
      <c r="BM109" s="201" t="s">
        <v>769</v>
      </c>
    </row>
    <row r="110" spans="1:65" s="13" customFormat="1">
      <c r="B110" s="203"/>
      <c r="C110" s="204"/>
      <c r="D110" s="205" t="s">
        <v>145</v>
      </c>
      <c r="E110" s="206" t="s">
        <v>19</v>
      </c>
      <c r="F110" s="207" t="s">
        <v>744</v>
      </c>
      <c r="G110" s="204"/>
      <c r="H110" s="208">
        <v>31.09</v>
      </c>
      <c r="I110" s="209"/>
      <c r="J110" s="204"/>
      <c r="K110" s="204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145</v>
      </c>
      <c r="AU110" s="214" t="s">
        <v>85</v>
      </c>
      <c r="AV110" s="13" t="s">
        <v>85</v>
      </c>
      <c r="AW110" s="13" t="s">
        <v>36</v>
      </c>
      <c r="AX110" s="13" t="s">
        <v>75</v>
      </c>
      <c r="AY110" s="214" t="s">
        <v>136</v>
      </c>
    </row>
    <row r="111" spans="1:65" s="13" customFormat="1">
      <c r="B111" s="203"/>
      <c r="C111" s="204"/>
      <c r="D111" s="205" t="s">
        <v>145</v>
      </c>
      <c r="E111" s="206" t="s">
        <v>19</v>
      </c>
      <c r="F111" s="207" t="s">
        <v>745</v>
      </c>
      <c r="G111" s="204"/>
      <c r="H111" s="208">
        <v>1.86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145</v>
      </c>
      <c r="AU111" s="214" t="s">
        <v>85</v>
      </c>
      <c r="AV111" s="13" t="s">
        <v>85</v>
      </c>
      <c r="AW111" s="13" t="s">
        <v>36</v>
      </c>
      <c r="AX111" s="13" t="s">
        <v>75</v>
      </c>
      <c r="AY111" s="214" t="s">
        <v>136</v>
      </c>
    </row>
    <row r="112" spans="1:65" s="14" customFormat="1">
      <c r="B112" s="215"/>
      <c r="C112" s="216"/>
      <c r="D112" s="205" t="s">
        <v>145</v>
      </c>
      <c r="E112" s="217" t="s">
        <v>19</v>
      </c>
      <c r="F112" s="218" t="s">
        <v>148</v>
      </c>
      <c r="G112" s="216"/>
      <c r="H112" s="219">
        <v>32.950000000000003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145</v>
      </c>
      <c r="AU112" s="225" t="s">
        <v>85</v>
      </c>
      <c r="AV112" s="14" t="s">
        <v>143</v>
      </c>
      <c r="AW112" s="14" t="s">
        <v>36</v>
      </c>
      <c r="AX112" s="14" t="s">
        <v>83</v>
      </c>
      <c r="AY112" s="225" t="s">
        <v>136</v>
      </c>
    </row>
    <row r="113" spans="1:65" s="2" customFormat="1" ht="33" customHeight="1">
      <c r="A113" s="36"/>
      <c r="B113" s="37"/>
      <c r="C113" s="190" t="s">
        <v>192</v>
      </c>
      <c r="D113" s="190" t="s">
        <v>138</v>
      </c>
      <c r="E113" s="191" t="s">
        <v>770</v>
      </c>
      <c r="F113" s="192" t="s">
        <v>771</v>
      </c>
      <c r="G113" s="193" t="s">
        <v>141</v>
      </c>
      <c r="H113" s="194">
        <v>32.950000000000003</v>
      </c>
      <c r="I113" s="195"/>
      <c r="J113" s="196">
        <f>ROUND(I113*H113,2)</f>
        <v>0</v>
      </c>
      <c r="K113" s="192" t="s">
        <v>142</v>
      </c>
      <c r="L113" s="41"/>
      <c r="M113" s="197" t="s">
        <v>19</v>
      </c>
      <c r="N113" s="198" t="s">
        <v>46</v>
      </c>
      <c r="O113" s="66"/>
      <c r="P113" s="199">
        <f>O113*H113</f>
        <v>0</v>
      </c>
      <c r="Q113" s="199">
        <v>5.4000000000000001E-4</v>
      </c>
      <c r="R113" s="199">
        <f>Q113*H113</f>
        <v>1.7793000000000003E-2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245</v>
      </c>
      <c r="AT113" s="201" t="s">
        <v>138</v>
      </c>
      <c r="AU113" s="201" t="s">
        <v>85</v>
      </c>
      <c r="AY113" s="19" t="s">
        <v>136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9" t="s">
        <v>83</v>
      </c>
      <c r="BK113" s="202">
        <f>ROUND(I113*H113,2)</f>
        <v>0</v>
      </c>
      <c r="BL113" s="19" t="s">
        <v>245</v>
      </c>
      <c r="BM113" s="201" t="s">
        <v>772</v>
      </c>
    </row>
    <row r="114" spans="1:65" s="13" customFormat="1">
      <c r="B114" s="203"/>
      <c r="C114" s="204"/>
      <c r="D114" s="205" t="s">
        <v>145</v>
      </c>
      <c r="E114" s="206" t="s">
        <v>19</v>
      </c>
      <c r="F114" s="207" t="s">
        <v>744</v>
      </c>
      <c r="G114" s="204"/>
      <c r="H114" s="208">
        <v>31.09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145</v>
      </c>
      <c r="AU114" s="214" t="s">
        <v>85</v>
      </c>
      <c r="AV114" s="13" t="s">
        <v>85</v>
      </c>
      <c r="AW114" s="13" t="s">
        <v>36</v>
      </c>
      <c r="AX114" s="13" t="s">
        <v>75</v>
      </c>
      <c r="AY114" s="214" t="s">
        <v>136</v>
      </c>
    </row>
    <row r="115" spans="1:65" s="13" customFormat="1">
      <c r="B115" s="203"/>
      <c r="C115" s="204"/>
      <c r="D115" s="205" t="s">
        <v>145</v>
      </c>
      <c r="E115" s="206" t="s">
        <v>19</v>
      </c>
      <c r="F115" s="207" t="s">
        <v>745</v>
      </c>
      <c r="G115" s="204"/>
      <c r="H115" s="208">
        <v>1.86</v>
      </c>
      <c r="I115" s="209"/>
      <c r="J115" s="204"/>
      <c r="K115" s="204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145</v>
      </c>
      <c r="AU115" s="214" t="s">
        <v>85</v>
      </c>
      <c r="AV115" s="13" t="s">
        <v>85</v>
      </c>
      <c r="AW115" s="13" t="s">
        <v>36</v>
      </c>
      <c r="AX115" s="13" t="s">
        <v>75</v>
      </c>
      <c r="AY115" s="214" t="s">
        <v>136</v>
      </c>
    </row>
    <row r="116" spans="1:65" s="14" customFormat="1">
      <c r="B116" s="215"/>
      <c r="C116" s="216"/>
      <c r="D116" s="205" t="s">
        <v>145</v>
      </c>
      <c r="E116" s="217" t="s">
        <v>19</v>
      </c>
      <c r="F116" s="218" t="s">
        <v>148</v>
      </c>
      <c r="G116" s="216"/>
      <c r="H116" s="219">
        <v>32.950000000000003</v>
      </c>
      <c r="I116" s="220"/>
      <c r="J116" s="216"/>
      <c r="K116" s="216"/>
      <c r="L116" s="221"/>
      <c r="M116" s="257"/>
      <c r="N116" s="258"/>
      <c r="O116" s="258"/>
      <c r="P116" s="258"/>
      <c r="Q116" s="258"/>
      <c r="R116" s="258"/>
      <c r="S116" s="258"/>
      <c r="T116" s="259"/>
      <c r="AT116" s="225" t="s">
        <v>145</v>
      </c>
      <c r="AU116" s="225" t="s">
        <v>85</v>
      </c>
      <c r="AV116" s="14" t="s">
        <v>143</v>
      </c>
      <c r="AW116" s="14" t="s">
        <v>36</v>
      </c>
      <c r="AX116" s="14" t="s">
        <v>83</v>
      </c>
      <c r="AY116" s="225" t="s">
        <v>136</v>
      </c>
    </row>
    <row r="117" spans="1:65" s="2" customFormat="1" ht="6.95" customHeight="1">
      <c r="A117" s="36"/>
      <c r="B117" s="49"/>
      <c r="C117" s="50"/>
      <c r="D117" s="50"/>
      <c r="E117" s="50"/>
      <c r="F117" s="50"/>
      <c r="G117" s="50"/>
      <c r="H117" s="50"/>
      <c r="I117" s="139"/>
      <c r="J117" s="50"/>
      <c r="K117" s="50"/>
      <c r="L117" s="41"/>
      <c r="M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</sheetData>
  <sheetProtection algorithmName="SHA-512" hashValue="/ngiE+Qblwnm3/YLih1JE1LRch5hjtA07ppo0wKD3EibIUGHJiuLQORcuBawzl3Y/KkT3qnfztsHD/iv8/VT/g==" saltValue="FkLEBWGGEmhprsAgfI6ePEKeTfg+S2iol7aeRdIkgN08H8V5gP/5WgY9F7Ikaim8r0b0S7bY8OqjWihSzvhlSA==" spinCount="100000" sheet="1" objects="1" scenarios="1" formatColumns="0" formatRows="0" autoFilter="0"/>
  <autoFilter ref="C82:K11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5"/>
      <c r="C3" s="106"/>
      <c r="D3" s="106"/>
      <c r="E3" s="106"/>
      <c r="F3" s="106"/>
      <c r="G3" s="106"/>
      <c r="H3" s="22"/>
    </row>
    <row r="4" spans="1:8" s="1" customFormat="1" ht="24.95" customHeight="1">
      <c r="B4" s="22"/>
      <c r="C4" s="108" t="s">
        <v>773</v>
      </c>
      <c r="H4" s="22"/>
    </row>
    <row r="5" spans="1:8" s="1" customFormat="1" ht="12" customHeight="1">
      <c r="B5" s="22"/>
      <c r="C5" s="265" t="s">
        <v>13</v>
      </c>
      <c r="D5" s="406" t="s">
        <v>14</v>
      </c>
      <c r="E5" s="357"/>
      <c r="F5" s="357"/>
      <c r="H5" s="22"/>
    </row>
    <row r="6" spans="1:8" s="1" customFormat="1" ht="36.950000000000003" customHeight="1">
      <c r="B6" s="22"/>
      <c r="C6" s="266" t="s">
        <v>16</v>
      </c>
      <c r="D6" s="407" t="s">
        <v>17</v>
      </c>
      <c r="E6" s="357"/>
      <c r="F6" s="357"/>
      <c r="H6" s="22"/>
    </row>
    <row r="7" spans="1:8" s="1" customFormat="1" ht="16.5" customHeight="1">
      <c r="B7" s="22"/>
      <c r="C7" s="110" t="s">
        <v>23</v>
      </c>
      <c r="D7" s="115" t="str">
        <f>'Rekapitulace stavby'!AN8</f>
        <v>19. 4. 2020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62"/>
      <c r="B9" s="267"/>
      <c r="C9" s="268" t="s">
        <v>56</v>
      </c>
      <c r="D9" s="269" t="s">
        <v>57</v>
      </c>
      <c r="E9" s="269" t="s">
        <v>123</v>
      </c>
      <c r="F9" s="270" t="s">
        <v>774</v>
      </c>
      <c r="G9" s="162"/>
      <c r="H9" s="267"/>
    </row>
    <row r="10" spans="1:8" s="2" customFormat="1" ht="26.45" customHeight="1">
      <c r="A10" s="36"/>
      <c r="B10" s="41"/>
      <c r="C10" s="271" t="s">
        <v>775</v>
      </c>
      <c r="D10" s="271" t="s">
        <v>81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72" t="s">
        <v>95</v>
      </c>
      <c r="D11" s="273" t="s">
        <v>96</v>
      </c>
      <c r="E11" s="274" t="s">
        <v>97</v>
      </c>
      <c r="F11" s="275">
        <v>89.126000000000005</v>
      </c>
      <c r="G11" s="36"/>
      <c r="H11" s="41"/>
    </row>
    <row r="12" spans="1:8" s="2" customFormat="1" ht="16.899999999999999" customHeight="1">
      <c r="A12" s="36"/>
      <c r="B12" s="41"/>
      <c r="C12" s="276" t="s">
        <v>776</v>
      </c>
      <c r="D12" s="36"/>
      <c r="E12" s="36"/>
      <c r="F12" s="36"/>
      <c r="G12" s="36"/>
      <c r="H12" s="41"/>
    </row>
    <row r="13" spans="1:8" s="2" customFormat="1" ht="16.899999999999999" customHeight="1">
      <c r="A13" s="36"/>
      <c r="B13" s="41"/>
      <c r="C13" s="277" t="s">
        <v>388</v>
      </c>
      <c r="D13" s="277" t="s">
        <v>777</v>
      </c>
      <c r="E13" s="19" t="s">
        <v>141</v>
      </c>
      <c r="F13" s="278">
        <v>89.126000000000005</v>
      </c>
      <c r="G13" s="36"/>
      <c r="H13" s="41"/>
    </row>
    <row r="14" spans="1:8" s="2" customFormat="1" ht="26.45" customHeight="1">
      <c r="A14" s="36"/>
      <c r="B14" s="41"/>
      <c r="C14" s="271" t="s">
        <v>778</v>
      </c>
      <c r="D14" s="271" t="s">
        <v>87</v>
      </c>
      <c r="E14" s="36"/>
      <c r="F14" s="36"/>
      <c r="G14" s="36"/>
      <c r="H14" s="41"/>
    </row>
    <row r="15" spans="1:8" s="2" customFormat="1" ht="16.899999999999999" customHeight="1">
      <c r="A15" s="36"/>
      <c r="B15" s="41"/>
      <c r="C15" s="272" t="s">
        <v>779</v>
      </c>
      <c r="D15" s="273" t="s">
        <v>780</v>
      </c>
      <c r="E15" s="274" t="s">
        <v>341</v>
      </c>
      <c r="F15" s="275">
        <v>67.7</v>
      </c>
      <c r="G15" s="36"/>
      <c r="H15" s="41"/>
    </row>
    <row r="16" spans="1:8" s="2" customFormat="1" ht="16.899999999999999" customHeight="1">
      <c r="A16" s="36"/>
      <c r="B16" s="41"/>
      <c r="C16" s="277" t="s">
        <v>19</v>
      </c>
      <c r="D16" s="277" t="s">
        <v>781</v>
      </c>
      <c r="E16" s="19" t="s">
        <v>19</v>
      </c>
      <c r="F16" s="278">
        <v>9.8000000000000007</v>
      </c>
      <c r="G16" s="36"/>
      <c r="H16" s="41"/>
    </row>
    <row r="17" spans="1:8" s="2" customFormat="1" ht="16.899999999999999" customHeight="1">
      <c r="A17" s="36"/>
      <c r="B17" s="41"/>
      <c r="C17" s="277" t="s">
        <v>19</v>
      </c>
      <c r="D17" s="277" t="s">
        <v>782</v>
      </c>
      <c r="E17" s="19" t="s">
        <v>19</v>
      </c>
      <c r="F17" s="278">
        <v>5.5</v>
      </c>
      <c r="G17" s="36"/>
      <c r="H17" s="41"/>
    </row>
    <row r="18" spans="1:8" s="2" customFormat="1" ht="16.899999999999999" customHeight="1">
      <c r="A18" s="36"/>
      <c r="B18" s="41"/>
      <c r="C18" s="277" t="s">
        <v>19</v>
      </c>
      <c r="D18" s="277" t="s">
        <v>783</v>
      </c>
      <c r="E18" s="19" t="s">
        <v>19</v>
      </c>
      <c r="F18" s="278">
        <v>4.8</v>
      </c>
      <c r="G18" s="36"/>
      <c r="H18" s="41"/>
    </row>
    <row r="19" spans="1:8" s="2" customFormat="1" ht="16.899999999999999" customHeight="1">
      <c r="A19" s="36"/>
      <c r="B19" s="41"/>
      <c r="C19" s="277" t="s">
        <v>19</v>
      </c>
      <c r="D19" s="277" t="s">
        <v>784</v>
      </c>
      <c r="E19" s="19" t="s">
        <v>19</v>
      </c>
      <c r="F19" s="278">
        <v>4.4000000000000004</v>
      </c>
      <c r="G19" s="36"/>
      <c r="H19" s="41"/>
    </row>
    <row r="20" spans="1:8" s="2" customFormat="1" ht="16.899999999999999" customHeight="1">
      <c r="A20" s="36"/>
      <c r="B20" s="41"/>
      <c r="C20" s="277" t="s">
        <v>19</v>
      </c>
      <c r="D20" s="277" t="s">
        <v>556</v>
      </c>
      <c r="E20" s="19" t="s">
        <v>19</v>
      </c>
      <c r="F20" s="278">
        <v>3.2</v>
      </c>
      <c r="G20" s="36"/>
      <c r="H20" s="41"/>
    </row>
    <row r="21" spans="1:8" s="2" customFormat="1" ht="16.899999999999999" customHeight="1">
      <c r="A21" s="36"/>
      <c r="B21" s="41"/>
      <c r="C21" s="277" t="s">
        <v>19</v>
      </c>
      <c r="D21" s="277" t="s">
        <v>549</v>
      </c>
      <c r="E21" s="19" t="s">
        <v>19</v>
      </c>
      <c r="F21" s="278">
        <v>4</v>
      </c>
      <c r="G21" s="36"/>
      <c r="H21" s="41"/>
    </row>
    <row r="22" spans="1:8" s="2" customFormat="1" ht="16.899999999999999" customHeight="1">
      <c r="A22" s="36"/>
      <c r="B22" s="41"/>
      <c r="C22" s="277" t="s">
        <v>19</v>
      </c>
      <c r="D22" s="277" t="s">
        <v>785</v>
      </c>
      <c r="E22" s="19" t="s">
        <v>19</v>
      </c>
      <c r="F22" s="278">
        <v>10.8</v>
      </c>
      <c r="G22" s="36"/>
      <c r="H22" s="41"/>
    </row>
    <row r="23" spans="1:8" s="2" customFormat="1" ht="16.899999999999999" customHeight="1">
      <c r="A23" s="36"/>
      <c r="B23" s="41"/>
      <c r="C23" s="277" t="s">
        <v>19</v>
      </c>
      <c r="D23" s="277" t="s">
        <v>786</v>
      </c>
      <c r="E23" s="19" t="s">
        <v>19</v>
      </c>
      <c r="F23" s="278">
        <v>6.4</v>
      </c>
      <c r="G23" s="36"/>
      <c r="H23" s="41"/>
    </row>
    <row r="24" spans="1:8" s="2" customFormat="1" ht="16.899999999999999" customHeight="1">
      <c r="A24" s="36"/>
      <c r="B24" s="41"/>
      <c r="C24" s="277" t="s">
        <v>19</v>
      </c>
      <c r="D24" s="277" t="s">
        <v>787</v>
      </c>
      <c r="E24" s="19" t="s">
        <v>19</v>
      </c>
      <c r="F24" s="278">
        <v>5.2</v>
      </c>
      <c r="G24" s="36"/>
      <c r="H24" s="41"/>
    </row>
    <row r="25" spans="1:8" s="2" customFormat="1" ht="16.899999999999999" customHeight="1">
      <c r="A25" s="36"/>
      <c r="B25" s="41"/>
      <c r="C25" s="277" t="s">
        <v>19</v>
      </c>
      <c r="D25" s="277" t="s">
        <v>788</v>
      </c>
      <c r="E25" s="19" t="s">
        <v>19</v>
      </c>
      <c r="F25" s="278">
        <v>5.6</v>
      </c>
      <c r="G25" s="36"/>
      <c r="H25" s="41"/>
    </row>
    <row r="26" spans="1:8" s="2" customFormat="1" ht="16.899999999999999" customHeight="1">
      <c r="A26" s="36"/>
      <c r="B26" s="41"/>
      <c r="C26" s="277" t="s">
        <v>19</v>
      </c>
      <c r="D26" s="277" t="s">
        <v>789</v>
      </c>
      <c r="E26" s="19" t="s">
        <v>19</v>
      </c>
      <c r="F26" s="278">
        <v>8</v>
      </c>
      <c r="G26" s="36"/>
      <c r="H26" s="41"/>
    </row>
    <row r="27" spans="1:8" s="2" customFormat="1" ht="16.899999999999999" customHeight="1">
      <c r="A27" s="36"/>
      <c r="B27" s="41"/>
      <c r="C27" s="277" t="s">
        <v>779</v>
      </c>
      <c r="D27" s="277" t="s">
        <v>148</v>
      </c>
      <c r="E27" s="19" t="s">
        <v>19</v>
      </c>
      <c r="F27" s="278">
        <v>67.7</v>
      </c>
      <c r="G27" s="36"/>
      <c r="H27" s="41"/>
    </row>
    <row r="28" spans="1:8" s="2" customFormat="1" ht="16.899999999999999" customHeight="1">
      <c r="A28" s="36"/>
      <c r="B28" s="41"/>
      <c r="C28" s="276" t="s">
        <v>776</v>
      </c>
      <c r="D28" s="36"/>
      <c r="E28" s="36"/>
      <c r="F28" s="36"/>
      <c r="G28" s="36"/>
      <c r="H28" s="41"/>
    </row>
    <row r="29" spans="1:8" s="2" customFormat="1" ht="16.899999999999999" customHeight="1">
      <c r="A29" s="36"/>
      <c r="B29" s="41"/>
      <c r="C29" s="277" t="s">
        <v>523</v>
      </c>
      <c r="D29" s="277" t="s">
        <v>790</v>
      </c>
      <c r="E29" s="19" t="s">
        <v>214</v>
      </c>
      <c r="F29" s="278">
        <v>67.7</v>
      </c>
      <c r="G29" s="36"/>
      <c r="H29" s="41"/>
    </row>
    <row r="30" spans="1:8" s="2" customFormat="1" ht="16.899999999999999" customHeight="1">
      <c r="A30" s="36"/>
      <c r="B30" s="41"/>
      <c r="C30" s="277" t="s">
        <v>526</v>
      </c>
      <c r="D30" s="277" t="s">
        <v>527</v>
      </c>
      <c r="E30" s="19" t="s">
        <v>171</v>
      </c>
      <c r="F30" s="278">
        <v>27.1</v>
      </c>
      <c r="G30" s="36"/>
      <c r="H30" s="41"/>
    </row>
    <row r="31" spans="1:8" s="2" customFormat="1" ht="16.899999999999999" customHeight="1">
      <c r="A31" s="36"/>
      <c r="B31" s="41"/>
      <c r="C31" s="272" t="s">
        <v>95</v>
      </c>
      <c r="D31" s="273" t="s">
        <v>96</v>
      </c>
      <c r="E31" s="274" t="s">
        <v>97</v>
      </c>
      <c r="F31" s="275">
        <v>89.126000000000005</v>
      </c>
      <c r="G31" s="36"/>
      <c r="H31" s="41"/>
    </row>
    <row r="32" spans="1:8" s="2" customFormat="1" ht="16.899999999999999" customHeight="1">
      <c r="A32" s="36"/>
      <c r="B32" s="41"/>
      <c r="C32" s="277" t="s">
        <v>19</v>
      </c>
      <c r="D32" s="277" t="s">
        <v>450</v>
      </c>
      <c r="E32" s="19" t="s">
        <v>19</v>
      </c>
      <c r="F32" s="278">
        <v>41.624000000000002</v>
      </c>
      <c r="G32" s="36"/>
      <c r="H32" s="41"/>
    </row>
    <row r="33" spans="1:8" s="2" customFormat="1" ht="16.899999999999999" customHeight="1">
      <c r="A33" s="36"/>
      <c r="B33" s="41"/>
      <c r="C33" s="277" t="s">
        <v>19</v>
      </c>
      <c r="D33" s="277" t="s">
        <v>451</v>
      </c>
      <c r="E33" s="19" t="s">
        <v>19</v>
      </c>
      <c r="F33" s="278">
        <v>43.988</v>
      </c>
      <c r="G33" s="36"/>
      <c r="H33" s="41"/>
    </row>
    <row r="34" spans="1:8" s="2" customFormat="1" ht="16.899999999999999" customHeight="1">
      <c r="A34" s="36"/>
      <c r="B34" s="41"/>
      <c r="C34" s="277" t="s">
        <v>19</v>
      </c>
      <c r="D34" s="277" t="s">
        <v>452</v>
      </c>
      <c r="E34" s="19" t="s">
        <v>19</v>
      </c>
      <c r="F34" s="278">
        <v>10.864000000000001</v>
      </c>
      <c r="G34" s="36"/>
      <c r="H34" s="41"/>
    </row>
    <row r="35" spans="1:8" s="2" customFormat="1" ht="16.899999999999999" customHeight="1">
      <c r="A35" s="36"/>
      <c r="B35" s="41"/>
      <c r="C35" s="277" t="s">
        <v>19</v>
      </c>
      <c r="D35" s="277" t="s">
        <v>453</v>
      </c>
      <c r="E35" s="19" t="s">
        <v>19</v>
      </c>
      <c r="F35" s="278">
        <v>2.625</v>
      </c>
      <c r="G35" s="36"/>
      <c r="H35" s="41"/>
    </row>
    <row r="36" spans="1:8" s="2" customFormat="1" ht="16.899999999999999" customHeight="1">
      <c r="A36" s="36"/>
      <c r="B36" s="41"/>
      <c r="C36" s="277" t="s">
        <v>19</v>
      </c>
      <c r="D36" s="277" t="s">
        <v>240</v>
      </c>
      <c r="E36" s="19" t="s">
        <v>19</v>
      </c>
      <c r="F36" s="278">
        <v>-2.0499999999999998</v>
      </c>
      <c r="G36" s="36"/>
      <c r="H36" s="41"/>
    </row>
    <row r="37" spans="1:8" s="2" customFormat="1" ht="16.899999999999999" customHeight="1">
      <c r="A37" s="36"/>
      <c r="B37" s="41"/>
      <c r="C37" s="277" t="s">
        <v>19</v>
      </c>
      <c r="D37" s="277" t="s">
        <v>241</v>
      </c>
      <c r="E37" s="19" t="s">
        <v>19</v>
      </c>
      <c r="F37" s="278">
        <v>-3.0750000000000002</v>
      </c>
      <c r="G37" s="36"/>
      <c r="H37" s="41"/>
    </row>
    <row r="38" spans="1:8" s="2" customFormat="1" ht="16.899999999999999" customHeight="1">
      <c r="A38" s="36"/>
      <c r="B38" s="41"/>
      <c r="C38" s="277" t="s">
        <v>19</v>
      </c>
      <c r="D38" s="277" t="s">
        <v>242</v>
      </c>
      <c r="E38" s="19" t="s">
        <v>19</v>
      </c>
      <c r="F38" s="278">
        <v>-2.0499999999999998</v>
      </c>
      <c r="G38" s="36"/>
      <c r="H38" s="41"/>
    </row>
    <row r="39" spans="1:8" s="2" customFormat="1" ht="16.899999999999999" customHeight="1">
      <c r="A39" s="36"/>
      <c r="B39" s="41"/>
      <c r="C39" s="277" t="s">
        <v>19</v>
      </c>
      <c r="D39" s="277" t="s">
        <v>243</v>
      </c>
      <c r="E39" s="19" t="s">
        <v>19</v>
      </c>
      <c r="F39" s="278">
        <v>-1.6</v>
      </c>
      <c r="G39" s="36"/>
      <c r="H39" s="41"/>
    </row>
    <row r="40" spans="1:8" s="2" customFormat="1" ht="16.899999999999999" customHeight="1">
      <c r="A40" s="36"/>
      <c r="B40" s="41"/>
      <c r="C40" s="277" t="s">
        <v>19</v>
      </c>
      <c r="D40" s="277" t="s">
        <v>244</v>
      </c>
      <c r="E40" s="19" t="s">
        <v>19</v>
      </c>
      <c r="F40" s="278">
        <v>-1.2</v>
      </c>
      <c r="G40" s="36"/>
      <c r="H40" s="41"/>
    </row>
    <row r="41" spans="1:8" s="2" customFormat="1" ht="16.899999999999999" customHeight="1">
      <c r="A41" s="36"/>
      <c r="B41" s="41"/>
      <c r="C41" s="277" t="s">
        <v>95</v>
      </c>
      <c r="D41" s="277" t="s">
        <v>148</v>
      </c>
      <c r="E41" s="19" t="s">
        <v>19</v>
      </c>
      <c r="F41" s="278">
        <v>89.126000000000005</v>
      </c>
      <c r="G41" s="36"/>
      <c r="H41" s="41"/>
    </row>
    <row r="42" spans="1:8" s="2" customFormat="1" ht="16.899999999999999" customHeight="1">
      <c r="A42" s="36"/>
      <c r="B42" s="41"/>
      <c r="C42" s="276" t="s">
        <v>776</v>
      </c>
      <c r="D42" s="36"/>
      <c r="E42" s="36"/>
      <c r="F42" s="36"/>
      <c r="G42" s="36"/>
      <c r="H42" s="41"/>
    </row>
    <row r="43" spans="1:8" s="2" customFormat="1" ht="16.899999999999999" customHeight="1">
      <c r="A43" s="36"/>
      <c r="B43" s="41"/>
      <c r="C43" s="277" t="s">
        <v>447</v>
      </c>
      <c r="D43" s="277" t="s">
        <v>791</v>
      </c>
      <c r="E43" s="19" t="s">
        <v>141</v>
      </c>
      <c r="F43" s="278">
        <v>89.126000000000005</v>
      </c>
      <c r="G43" s="36"/>
      <c r="H43" s="41"/>
    </row>
    <row r="44" spans="1:8" s="2" customFormat="1" ht="16.899999999999999" customHeight="1">
      <c r="A44" s="36"/>
      <c r="B44" s="41"/>
      <c r="C44" s="277" t="s">
        <v>454</v>
      </c>
      <c r="D44" s="277" t="s">
        <v>792</v>
      </c>
      <c r="E44" s="19" t="s">
        <v>141</v>
      </c>
      <c r="F44" s="278">
        <v>89.126000000000005</v>
      </c>
      <c r="G44" s="36"/>
      <c r="H44" s="41"/>
    </row>
    <row r="45" spans="1:8" s="2" customFormat="1" ht="16.899999999999999" customHeight="1">
      <c r="A45" s="36"/>
      <c r="B45" s="41"/>
      <c r="C45" s="277" t="s">
        <v>457</v>
      </c>
      <c r="D45" s="277" t="s">
        <v>793</v>
      </c>
      <c r="E45" s="19" t="s">
        <v>141</v>
      </c>
      <c r="F45" s="278">
        <v>89.126000000000005</v>
      </c>
      <c r="G45" s="36"/>
      <c r="H45" s="41"/>
    </row>
    <row r="46" spans="1:8" s="2" customFormat="1" ht="16.899999999999999" customHeight="1">
      <c r="A46" s="36"/>
      <c r="B46" s="41"/>
      <c r="C46" s="277" t="s">
        <v>459</v>
      </c>
      <c r="D46" s="277" t="s">
        <v>794</v>
      </c>
      <c r="E46" s="19" t="s">
        <v>141</v>
      </c>
      <c r="F46" s="278">
        <v>89.126000000000005</v>
      </c>
      <c r="G46" s="36"/>
      <c r="H46" s="41"/>
    </row>
    <row r="47" spans="1:8" s="2" customFormat="1" ht="16.899999999999999" customHeight="1">
      <c r="A47" s="36"/>
      <c r="B47" s="41"/>
      <c r="C47" s="277" t="s">
        <v>486</v>
      </c>
      <c r="D47" s="277" t="s">
        <v>795</v>
      </c>
      <c r="E47" s="19" t="s">
        <v>141</v>
      </c>
      <c r="F47" s="278">
        <v>89.126000000000005</v>
      </c>
      <c r="G47" s="36"/>
      <c r="H47" s="41"/>
    </row>
    <row r="48" spans="1:8" s="2" customFormat="1" ht="22.5">
      <c r="A48" s="36"/>
      <c r="B48" s="41"/>
      <c r="C48" s="277" t="s">
        <v>493</v>
      </c>
      <c r="D48" s="277" t="s">
        <v>796</v>
      </c>
      <c r="E48" s="19" t="s">
        <v>141</v>
      </c>
      <c r="F48" s="278">
        <v>95.835999999999999</v>
      </c>
      <c r="G48" s="36"/>
      <c r="H48" s="41"/>
    </row>
    <row r="49" spans="1:8" s="2" customFormat="1" ht="16.899999999999999" customHeight="1">
      <c r="A49" s="36"/>
      <c r="B49" s="41"/>
      <c r="C49" s="277" t="s">
        <v>542</v>
      </c>
      <c r="D49" s="277" t="s">
        <v>797</v>
      </c>
      <c r="E49" s="19" t="s">
        <v>141</v>
      </c>
      <c r="F49" s="278">
        <v>89.126000000000005</v>
      </c>
      <c r="G49" s="36"/>
      <c r="H49" s="41"/>
    </row>
    <row r="50" spans="1:8" s="2" customFormat="1" ht="16.899999999999999" customHeight="1">
      <c r="A50" s="36"/>
      <c r="B50" s="41"/>
      <c r="C50" s="277" t="s">
        <v>432</v>
      </c>
      <c r="D50" s="277" t="s">
        <v>433</v>
      </c>
      <c r="E50" s="19" t="s">
        <v>434</v>
      </c>
      <c r="F50" s="278">
        <v>303.02800000000002</v>
      </c>
      <c r="G50" s="36"/>
      <c r="H50" s="41"/>
    </row>
    <row r="51" spans="1:8" s="2" customFormat="1" ht="16.899999999999999" customHeight="1">
      <c r="A51" s="36"/>
      <c r="B51" s="41"/>
      <c r="C51" s="272" t="s">
        <v>517</v>
      </c>
      <c r="D51" s="273" t="s">
        <v>798</v>
      </c>
      <c r="E51" s="274" t="s">
        <v>341</v>
      </c>
      <c r="F51" s="275">
        <v>41.5</v>
      </c>
      <c r="G51" s="36"/>
      <c r="H51" s="41"/>
    </row>
    <row r="52" spans="1:8" s="2" customFormat="1" ht="16.899999999999999" customHeight="1">
      <c r="A52" s="36"/>
      <c r="B52" s="41"/>
      <c r="C52" s="277" t="s">
        <v>19</v>
      </c>
      <c r="D52" s="277" t="s">
        <v>512</v>
      </c>
      <c r="E52" s="19" t="s">
        <v>19</v>
      </c>
      <c r="F52" s="278">
        <v>0</v>
      </c>
      <c r="G52" s="36"/>
      <c r="H52" s="41"/>
    </row>
    <row r="53" spans="1:8" s="2" customFormat="1" ht="16.899999999999999" customHeight="1">
      <c r="A53" s="36"/>
      <c r="B53" s="41"/>
      <c r="C53" s="277" t="s">
        <v>19</v>
      </c>
      <c r="D53" s="277" t="s">
        <v>513</v>
      </c>
      <c r="E53" s="19" t="s">
        <v>19</v>
      </c>
      <c r="F53" s="278">
        <v>15.4</v>
      </c>
      <c r="G53" s="36"/>
      <c r="H53" s="41"/>
    </row>
    <row r="54" spans="1:8" s="2" customFormat="1" ht="16.899999999999999" customHeight="1">
      <c r="A54" s="36"/>
      <c r="B54" s="41"/>
      <c r="C54" s="277" t="s">
        <v>19</v>
      </c>
      <c r="D54" s="277" t="s">
        <v>514</v>
      </c>
      <c r="E54" s="19" t="s">
        <v>19</v>
      </c>
      <c r="F54" s="278">
        <v>22.4</v>
      </c>
      <c r="G54" s="36"/>
      <c r="H54" s="41"/>
    </row>
    <row r="55" spans="1:8" s="2" customFormat="1" ht="16.899999999999999" customHeight="1">
      <c r="A55" s="36"/>
      <c r="B55" s="41"/>
      <c r="C55" s="277" t="s">
        <v>19</v>
      </c>
      <c r="D55" s="277" t="s">
        <v>515</v>
      </c>
      <c r="E55" s="19" t="s">
        <v>19</v>
      </c>
      <c r="F55" s="278">
        <v>0</v>
      </c>
      <c r="G55" s="36"/>
      <c r="H55" s="41"/>
    </row>
    <row r="56" spans="1:8" s="2" customFormat="1" ht="16.899999999999999" customHeight="1">
      <c r="A56" s="36"/>
      <c r="B56" s="41"/>
      <c r="C56" s="277" t="s">
        <v>19</v>
      </c>
      <c r="D56" s="277" t="s">
        <v>516</v>
      </c>
      <c r="E56" s="19" t="s">
        <v>19</v>
      </c>
      <c r="F56" s="278">
        <v>3.7</v>
      </c>
      <c r="G56" s="36"/>
      <c r="H56" s="41"/>
    </row>
    <row r="57" spans="1:8" s="2" customFormat="1" ht="16.899999999999999" customHeight="1">
      <c r="A57" s="36"/>
      <c r="B57" s="41"/>
      <c r="C57" s="277" t="s">
        <v>517</v>
      </c>
      <c r="D57" s="277" t="s">
        <v>148</v>
      </c>
      <c r="E57" s="19" t="s">
        <v>19</v>
      </c>
      <c r="F57" s="278">
        <v>41.5</v>
      </c>
      <c r="G57" s="36"/>
      <c r="H57" s="41"/>
    </row>
    <row r="58" spans="1:8" s="2" customFormat="1" ht="16.899999999999999" customHeight="1">
      <c r="A58" s="36"/>
      <c r="B58" s="41"/>
      <c r="C58" s="276" t="s">
        <v>776</v>
      </c>
      <c r="D58" s="36"/>
      <c r="E58" s="36"/>
      <c r="F58" s="36"/>
      <c r="G58" s="36"/>
      <c r="H58" s="41"/>
    </row>
    <row r="59" spans="1:8" s="2" customFormat="1" ht="16.899999999999999" customHeight="1">
      <c r="A59" s="36"/>
      <c r="B59" s="41"/>
      <c r="C59" s="277" t="s">
        <v>509</v>
      </c>
      <c r="D59" s="277" t="s">
        <v>799</v>
      </c>
      <c r="E59" s="19" t="s">
        <v>214</v>
      </c>
      <c r="F59" s="278">
        <v>41.5</v>
      </c>
      <c r="G59" s="36"/>
      <c r="H59" s="41"/>
    </row>
    <row r="60" spans="1:8" s="2" customFormat="1" ht="16.899999999999999" customHeight="1">
      <c r="A60" s="36"/>
      <c r="B60" s="41"/>
      <c r="C60" s="277" t="s">
        <v>518</v>
      </c>
      <c r="D60" s="277" t="s">
        <v>19</v>
      </c>
      <c r="E60" s="19" t="s">
        <v>520</v>
      </c>
      <c r="F60" s="278">
        <v>211.14</v>
      </c>
      <c r="G60" s="36"/>
      <c r="H60" s="41"/>
    </row>
    <row r="61" spans="1:8" s="2" customFormat="1" ht="26.45" customHeight="1">
      <c r="A61" s="36"/>
      <c r="B61" s="41"/>
      <c r="C61" s="271" t="s">
        <v>800</v>
      </c>
      <c r="D61" s="271" t="s">
        <v>90</v>
      </c>
      <c r="E61" s="36"/>
      <c r="F61" s="36"/>
      <c r="G61" s="36"/>
      <c r="H61" s="41"/>
    </row>
    <row r="62" spans="1:8" s="2" customFormat="1" ht="16.899999999999999" customHeight="1">
      <c r="A62" s="36"/>
      <c r="B62" s="41"/>
      <c r="C62" s="272" t="s">
        <v>599</v>
      </c>
      <c r="D62" s="273" t="s">
        <v>600</v>
      </c>
      <c r="E62" s="274" t="s">
        <v>141</v>
      </c>
      <c r="F62" s="275">
        <v>27.855</v>
      </c>
      <c r="G62" s="36"/>
      <c r="H62" s="41"/>
    </row>
    <row r="63" spans="1:8" s="2" customFormat="1" ht="16.899999999999999" customHeight="1">
      <c r="A63" s="36"/>
      <c r="B63" s="41"/>
      <c r="C63" s="277" t="s">
        <v>19</v>
      </c>
      <c r="D63" s="277" t="s">
        <v>674</v>
      </c>
      <c r="E63" s="19" t="s">
        <v>19</v>
      </c>
      <c r="F63" s="278">
        <v>20.16</v>
      </c>
      <c r="G63" s="36"/>
      <c r="H63" s="41"/>
    </row>
    <row r="64" spans="1:8" s="2" customFormat="1" ht="16.899999999999999" customHeight="1">
      <c r="A64" s="36"/>
      <c r="B64" s="41"/>
      <c r="C64" s="277" t="s">
        <v>19</v>
      </c>
      <c r="D64" s="277" t="s">
        <v>675</v>
      </c>
      <c r="E64" s="19" t="s">
        <v>19</v>
      </c>
      <c r="F64" s="278">
        <v>7.6950000000000003</v>
      </c>
      <c r="G64" s="36"/>
      <c r="H64" s="41"/>
    </row>
    <row r="65" spans="1:8" s="2" customFormat="1" ht="16.899999999999999" customHeight="1">
      <c r="A65" s="36"/>
      <c r="B65" s="41"/>
      <c r="C65" s="277" t="s">
        <v>599</v>
      </c>
      <c r="D65" s="277" t="s">
        <v>148</v>
      </c>
      <c r="E65" s="19" t="s">
        <v>19</v>
      </c>
      <c r="F65" s="278">
        <v>27.855</v>
      </c>
      <c r="G65" s="36"/>
      <c r="H65" s="41"/>
    </row>
    <row r="66" spans="1:8" s="2" customFormat="1" ht="16.899999999999999" customHeight="1">
      <c r="A66" s="36"/>
      <c r="B66" s="41"/>
      <c r="C66" s="276" t="s">
        <v>776</v>
      </c>
      <c r="D66" s="36"/>
      <c r="E66" s="36"/>
      <c r="F66" s="36"/>
      <c r="G66" s="36"/>
      <c r="H66" s="41"/>
    </row>
    <row r="67" spans="1:8" s="2" customFormat="1" ht="16.899999999999999" customHeight="1">
      <c r="A67" s="36"/>
      <c r="B67" s="41"/>
      <c r="C67" s="277" t="s">
        <v>454</v>
      </c>
      <c r="D67" s="277" t="s">
        <v>792</v>
      </c>
      <c r="E67" s="19" t="s">
        <v>141</v>
      </c>
      <c r="F67" s="278">
        <v>27.855</v>
      </c>
      <c r="G67" s="36"/>
      <c r="H67" s="41"/>
    </row>
    <row r="68" spans="1:8" s="2" customFormat="1" ht="16.899999999999999" customHeight="1">
      <c r="A68" s="36"/>
      <c r="B68" s="41"/>
      <c r="C68" s="277" t="s">
        <v>447</v>
      </c>
      <c r="D68" s="277" t="s">
        <v>791</v>
      </c>
      <c r="E68" s="19" t="s">
        <v>141</v>
      </c>
      <c r="F68" s="278">
        <v>27.855</v>
      </c>
      <c r="G68" s="36"/>
      <c r="H68" s="41"/>
    </row>
    <row r="69" spans="1:8" s="2" customFormat="1" ht="16.899999999999999" customHeight="1">
      <c r="A69" s="36"/>
      <c r="B69" s="41"/>
      <c r="C69" s="277" t="s">
        <v>695</v>
      </c>
      <c r="D69" s="277" t="s">
        <v>801</v>
      </c>
      <c r="E69" s="19" t="s">
        <v>141</v>
      </c>
      <c r="F69" s="278">
        <v>27.855</v>
      </c>
      <c r="G69" s="36"/>
      <c r="H69" s="41"/>
    </row>
    <row r="70" spans="1:8" s="2" customFormat="1" ht="16.899999999999999" customHeight="1">
      <c r="A70" s="36"/>
      <c r="B70" s="41"/>
      <c r="C70" s="277" t="s">
        <v>704</v>
      </c>
      <c r="D70" s="277" t="s">
        <v>802</v>
      </c>
      <c r="E70" s="19" t="s">
        <v>141</v>
      </c>
      <c r="F70" s="278">
        <v>27.855</v>
      </c>
      <c r="G70" s="36"/>
      <c r="H70" s="41"/>
    </row>
    <row r="71" spans="1:8" s="2" customFormat="1" ht="16.899999999999999" customHeight="1">
      <c r="A71" s="36"/>
      <c r="B71" s="41"/>
      <c r="C71" s="277" t="s">
        <v>707</v>
      </c>
      <c r="D71" s="277" t="s">
        <v>803</v>
      </c>
      <c r="E71" s="19" t="s">
        <v>141</v>
      </c>
      <c r="F71" s="278">
        <v>27.855</v>
      </c>
      <c r="G71" s="36"/>
      <c r="H71" s="41"/>
    </row>
    <row r="72" spans="1:8" s="2" customFormat="1" ht="22.5">
      <c r="A72" s="36"/>
      <c r="B72" s="41"/>
      <c r="C72" s="277" t="s">
        <v>493</v>
      </c>
      <c r="D72" s="277" t="s">
        <v>804</v>
      </c>
      <c r="E72" s="19" t="s">
        <v>141</v>
      </c>
      <c r="F72" s="278">
        <v>27.855</v>
      </c>
      <c r="G72" s="36"/>
      <c r="H72" s="41"/>
    </row>
    <row r="73" spans="1:8" s="2" customFormat="1" ht="16.899999999999999" customHeight="1">
      <c r="A73" s="36"/>
      <c r="B73" s="41"/>
      <c r="C73" s="277" t="s">
        <v>712</v>
      </c>
      <c r="D73" s="277" t="s">
        <v>805</v>
      </c>
      <c r="E73" s="19" t="s">
        <v>141</v>
      </c>
      <c r="F73" s="278">
        <v>34.375</v>
      </c>
      <c r="G73" s="36"/>
      <c r="H73" s="41"/>
    </row>
    <row r="74" spans="1:8" s="2" customFormat="1" ht="16.899999999999999" customHeight="1">
      <c r="A74" s="36"/>
      <c r="B74" s="41"/>
      <c r="C74" s="277" t="s">
        <v>716</v>
      </c>
      <c r="D74" s="277" t="s">
        <v>806</v>
      </c>
      <c r="E74" s="19" t="s">
        <v>141</v>
      </c>
      <c r="F74" s="278">
        <v>27.855</v>
      </c>
      <c r="G74" s="36"/>
      <c r="H74" s="41"/>
    </row>
    <row r="75" spans="1:8" s="2" customFormat="1" ht="16.899999999999999" customHeight="1">
      <c r="A75" s="36"/>
      <c r="B75" s="41"/>
      <c r="C75" s="277" t="s">
        <v>542</v>
      </c>
      <c r="D75" s="277" t="s">
        <v>797</v>
      </c>
      <c r="E75" s="19" t="s">
        <v>141</v>
      </c>
      <c r="F75" s="278">
        <v>28.855</v>
      </c>
      <c r="G75" s="36"/>
      <c r="H75" s="41"/>
    </row>
    <row r="76" spans="1:8" s="2" customFormat="1" ht="16.899999999999999" customHeight="1">
      <c r="A76" s="36"/>
      <c r="B76" s="41"/>
      <c r="C76" s="277" t="s">
        <v>718</v>
      </c>
      <c r="D76" s="277" t="s">
        <v>807</v>
      </c>
      <c r="E76" s="19" t="s">
        <v>171</v>
      </c>
      <c r="F76" s="278">
        <v>340.41699999999997</v>
      </c>
      <c r="G76" s="36"/>
      <c r="H76" s="41"/>
    </row>
    <row r="77" spans="1:8" s="2" customFormat="1" ht="7.35" customHeight="1">
      <c r="A77" s="36"/>
      <c r="B77" s="137"/>
      <c r="C77" s="138"/>
      <c r="D77" s="138"/>
      <c r="E77" s="138"/>
      <c r="F77" s="138"/>
      <c r="G77" s="138"/>
      <c r="H77" s="41"/>
    </row>
    <row r="78" spans="1:8" s="2" customFormat="1">
      <c r="A78" s="36"/>
      <c r="B78" s="36"/>
      <c r="C78" s="36"/>
      <c r="D78" s="36"/>
      <c r="E78" s="36"/>
      <c r="F78" s="36"/>
      <c r="G78" s="36"/>
      <c r="H78" s="36"/>
    </row>
  </sheetData>
  <sheetProtection algorithmName="SHA-512" hashValue="HGe+m5M4Y8ioPie1V7UoRYnVGCdikeQSfWND8NVRr+XOODIuhZojHqZ7W5DQxY2mxbL0oMQsKFCDvKbV0+BG4Q==" saltValue="17+uC27JKlLa9Vqy+jH+DRCIc4ahgevmaQUCjOYZUyW/TawdqMoZZyW9ea+Sjgtap2Hsb+udaBFJ6OXvU9xvs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79" customWidth="1"/>
    <col min="2" max="2" width="1.6640625" style="279" customWidth="1"/>
    <col min="3" max="4" width="5" style="279" customWidth="1"/>
    <col min="5" max="5" width="11.6640625" style="279" customWidth="1"/>
    <col min="6" max="6" width="9.1640625" style="279" customWidth="1"/>
    <col min="7" max="7" width="5" style="279" customWidth="1"/>
    <col min="8" max="8" width="77.83203125" style="279" customWidth="1"/>
    <col min="9" max="10" width="20" style="279" customWidth="1"/>
    <col min="11" max="11" width="1.6640625" style="279" customWidth="1"/>
  </cols>
  <sheetData>
    <row r="1" spans="2:11" s="1" customFormat="1" ht="37.5" customHeight="1"/>
    <row r="2" spans="2:11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pans="2:11" s="17" customFormat="1" ht="45" customHeight="1">
      <c r="B3" s="283"/>
      <c r="C3" s="409" t="s">
        <v>808</v>
      </c>
      <c r="D3" s="409"/>
      <c r="E3" s="409"/>
      <c r="F3" s="409"/>
      <c r="G3" s="409"/>
      <c r="H3" s="409"/>
      <c r="I3" s="409"/>
      <c r="J3" s="409"/>
      <c r="K3" s="284"/>
    </row>
    <row r="4" spans="2:11" s="1" customFormat="1" ht="25.5" customHeight="1">
      <c r="B4" s="285"/>
      <c r="C4" s="410" t="s">
        <v>809</v>
      </c>
      <c r="D4" s="410"/>
      <c r="E4" s="410"/>
      <c r="F4" s="410"/>
      <c r="G4" s="410"/>
      <c r="H4" s="410"/>
      <c r="I4" s="410"/>
      <c r="J4" s="410"/>
      <c r="K4" s="286"/>
    </row>
    <row r="5" spans="2:11" s="1" customFormat="1" ht="5.25" customHeight="1">
      <c r="B5" s="285"/>
      <c r="C5" s="287"/>
      <c r="D5" s="287"/>
      <c r="E5" s="287"/>
      <c r="F5" s="287"/>
      <c r="G5" s="287"/>
      <c r="H5" s="287"/>
      <c r="I5" s="287"/>
      <c r="J5" s="287"/>
      <c r="K5" s="286"/>
    </row>
    <row r="6" spans="2:11" s="1" customFormat="1" ht="15" customHeight="1">
      <c r="B6" s="285"/>
      <c r="C6" s="408" t="s">
        <v>810</v>
      </c>
      <c r="D6" s="408"/>
      <c r="E6" s="408"/>
      <c r="F6" s="408"/>
      <c r="G6" s="408"/>
      <c r="H6" s="408"/>
      <c r="I6" s="408"/>
      <c r="J6" s="408"/>
      <c r="K6" s="286"/>
    </row>
    <row r="7" spans="2:11" s="1" customFormat="1" ht="15" customHeight="1">
      <c r="B7" s="289"/>
      <c r="C7" s="408" t="s">
        <v>811</v>
      </c>
      <c r="D7" s="408"/>
      <c r="E7" s="408"/>
      <c r="F7" s="408"/>
      <c r="G7" s="408"/>
      <c r="H7" s="408"/>
      <c r="I7" s="408"/>
      <c r="J7" s="408"/>
      <c r="K7" s="286"/>
    </row>
    <row r="8" spans="2:11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pans="2:11" s="1" customFormat="1" ht="15" customHeight="1">
      <c r="B9" s="289"/>
      <c r="C9" s="408" t="s">
        <v>812</v>
      </c>
      <c r="D9" s="408"/>
      <c r="E9" s="408"/>
      <c r="F9" s="408"/>
      <c r="G9" s="408"/>
      <c r="H9" s="408"/>
      <c r="I9" s="408"/>
      <c r="J9" s="408"/>
      <c r="K9" s="286"/>
    </row>
    <row r="10" spans="2:11" s="1" customFormat="1" ht="15" customHeight="1">
      <c r="B10" s="289"/>
      <c r="C10" s="288"/>
      <c r="D10" s="408" t="s">
        <v>813</v>
      </c>
      <c r="E10" s="408"/>
      <c r="F10" s="408"/>
      <c r="G10" s="408"/>
      <c r="H10" s="408"/>
      <c r="I10" s="408"/>
      <c r="J10" s="408"/>
      <c r="K10" s="286"/>
    </row>
    <row r="11" spans="2:11" s="1" customFormat="1" ht="15" customHeight="1">
      <c r="B11" s="289"/>
      <c r="C11" s="290"/>
      <c r="D11" s="408" t="s">
        <v>814</v>
      </c>
      <c r="E11" s="408"/>
      <c r="F11" s="408"/>
      <c r="G11" s="408"/>
      <c r="H11" s="408"/>
      <c r="I11" s="408"/>
      <c r="J11" s="408"/>
      <c r="K11" s="286"/>
    </row>
    <row r="12" spans="2:11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pans="2:11" s="1" customFormat="1" ht="15" customHeight="1">
      <c r="B13" s="289"/>
      <c r="C13" s="290"/>
      <c r="D13" s="291" t="s">
        <v>815</v>
      </c>
      <c r="E13" s="288"/>
      <c r="F13" s="288"/>
      <c r="G13" s="288"/>
      <c r="H13" s="288"/>
      <c r="I13" s="288"/>
      <c r="J13" s="288"/>
      <c r="K13" s="286"/>
    </row>
    <row r="14" spans="2:11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pans="2:11" s="1" customFormat="1" ht="15" customHeight="1">
      <c r="B15" s="289"/>
      <c r="C15" s="290"/>
      <c r="D15" s="408" t="s">
        <v>816</v>
      </c>
      <c r="E15" s="408"/>
      <c r="F15" s="408"/>
      <c r="G15" s="408"/>
      <c r="H15" s="408"/>
      <c r="I15" s="408"/>
      <c r="J15" s="408"/>
      <c r="K15" s="286"/>
    </row>
    <row r="16" spans="2:11" s="1" customFormat="1" ht="15" customHeight="1">
      <c r="B16" s="289"/>
      <c r="C16" s="290"/>
      <c r="D16" s="408" t="s">
        <v>817</v>
      </c>
      <c r="E16" s="408"/>
      <c r="F16" s="408"/>
      <c r="G16" s="408"/>
      <c r="H16" s="408"/>
      <c r="I16" s="408"/>
      <c r="J16" s="408"/>
      <c r="K16" s="286"/>
    </row>
    <row r="17" spans="2:11" s="1" customFormat="1" ht="15" customHeight="1">
      <c r="B17" s="289"/>
      <c r="C17" s="290"/>
      <c r="D17" s="408" t="s">
        <v>818</v>
      </c>
      <c r="E17" s="408"/>
      <c r="F17" s="408"/>
      <c r="G17" s="408"/>
      <c r="H17" s="408"/>
      <c r="I17" s="408"/>
      <c r="J17" s="408"/>
      <c r="K17" s="286"/>
    </row>
    <row r="18" spans="2:11" s="1" customFormat="1" ht="15" customHeight="1">
      <c r="B18" s="289"/>
      <c r="C18" s="290"/>
      <c r="D18" s="290"/>
      <c r="E18" s="292" t="s">
        <v>82</v>
      </c>
      <c r="F18" s="408" t="s">
        <v>819</v>
      </c>
      <c r="G18" s="408"/>
      <c r="H18" s="408"/>
      <c r="I18" s="408"/>
      <c r="J18" s="408"/>
      <c r="K18" s="286"/>
    </row>
    <row r="19" spans="2:11" s="1" customFormat="1" ht="15" customHeight="1">
      <c r="B19" s="289"/>
      <c r="C19" s="290"/>
      <c r="D19" s="290"/>
      <c r="E19" s="292" t="s">
        <v>820</v>
      </c>
      <c r="F19" s="408" t="s">
        <v>821</v>
      </c>
      <c r="G19" s="408"/>
      <c r="H19" s="408"/>
      <c r="I19" s="408"/>
      <c r="J19" s="408"/>
      <c r="K19" s="286"/>
    </row>
    <row r="20" spans="2:11" s="1" customFormat="1" ht="15" customHeight="1">
      <c r="B20" s="289"/>
      <c r="C20" s="290"/>
      <c r="D20" s="290"/>
      <c r="E20" s="292" t="s">
        <v>822</v>
      </c>
      <c r="F20" s="408" t="s">
        <v>823</v>
      </c>
      <c r="G20" s="408"/>
      <c r="H20" s="408"/>
      <c r="I20" s="408"/>
      <c r="J20" s="408"/>
      <c r="K20" s="286"/>
    </row>
    <row r="21" spans="2:11" s="1" customFormat="1" ht="15" customHeight="1">
      <c r="B21" s="289"/>
      <c r="C21" s="290"/>
      <c r="D21" s="290"/>
      <c r="E21" s="292" t="s">
        <v>824</v>
      </c>
      <c r="F21" s="408" t="s">
        <v>825</v>
      </c>
      <c r="G21" s="408"/>
      <c r="H21" s="408"/>
      <c r="I21" s="408"/>
      <c r="J21" s="408"/>
      <c r="K21" s="286"/>
    </row>
    <row r="22" spans="2:11" s="1" customFormat="1" ht="15" customHeight="1">
      <c r="B22" s="289"/>
      <c r="C22" s="290"/>
      <c r="D22" s="290"/>
      <c r="E22" s="292" t="s">
        <v>576</v>
      </c>
      <c r="F22" s="408" t="s">
        <v>577</v>
      </c>
      <c r="G22" s="408"/>
      <c r="H22" s="408"/>
      <c r="I22" s="408"/>
      <c r="J22" s="408"/>
      <c r="K22" s="286"/>
    </row>
    <row r="23" spans="2:11" s="1" customFormat="1" ht="15" customHeight="1">
      <c r="B23" s="289"/>
      <c r="C23" s="290"/>
      <c r="D23" s="290"/>
      <c r="E23" s="292" t="s">
        <v>826</v>
      </c>
      <c r="F23" s="408" t="s">
        <v>827</v>
      </c>
      <c r="G23" s="408"/>
      <c r="H23" s="408"/>
      <c r="I23" s="408"/>
      <c r="J23" s="408"/>
      <c r="K23" s="286"/>
    </row>
    <row r="24" spans="2:11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pans="2:11" s="1" customFormat="1" ht="15" customHeight="1">
      <c r="B25" s="289"/>
      <c r="C25" s="408" t="s">
        <v>828</v>
      </c>
      <c r="D25" s="408"/>
      <c r="E25" s="408"/>
      <c r="F25" s="408"/>
      <c r="G25" s="408"/>
      <c r="H25" s="408"/>
      <c r="I25" s="408"/>
      <c r="J25" s="408"/>
      <c r="K25" s="286"/>
    </row>
    <row r="26" spans="2:11" s="1" customFormat="1" ht="15" customHeight="1">
      <c r="B26" s="289"/>
      <c r="C26" s="408" t="s">
        <v>829</v>
      </c>
      <c r="D26" s="408"/>
      <c r="E26" s="408"/>
      <c r="F26" s="408"/>
      <c r="G26" s="408"/>
      <c r="H26" s="408"/>
      <c r="I26" s="408"/>
      <c r="J26" s="408"/>
      <c r="K26" s="286"/>
    </row>
    <row r="27" spans="2:11" s="1" customFormat="1" ht="15" customHeight="1">
      <c r="B27" s="289"/>
      <c r="C27" s="288"/>
      <c r="D27" s="408" t="s">
        <v>830</v>
      </c>
      <c r="E27" s="408"/>
      <c r="F27" s="408"/>
      <c r="G27" s="408"/>
      <c r="H27" s="408"/>
      <c r="I27" s="408"/>
      <c r="J27" s="408"/>
      <c r="K27" s="286"/>
    </row>
    <row r="28" spans="2:11" s="1" customFormat="1" ht="15" customHeight="1">
      <c r="B28" s="289"/>
      <c r="C28" s="290"/>
      <c r="D28" s="408" t="s">
        <v>831</v>
      </c>
      <c r="E28" s="408"/>
      <c r="F28" s="408"/>
      <c r="G28" s="408"/>
      <c r="H28" s="408"/>
      <c r="I28" s="408"/>
      <c r="J28" s="408"/>
      <c r="K28" s="286"/>
    </row>
    <row r="29" spans="2:11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pans="2:11" s="1" customFormat="1" ht="15" customHeight="1">
      <c r="B30" s="289"/>
      <c r="C30" s="290"/>
      <c r="D30" s="408" t="s">
        <v>832</v>
      </c>
      <c r="E30" s="408"/>
      <c r="F30" s="408"/>
      <c r="G30" s="408"/>
      <c r="H30" s="408"/>
      <c r="I30" s="408"/>
      <c r="J30" s="408"/>
      <c r="K30" s="286"/>
    </row>
    <row r="31" spans="2:11" s="1" customFormat="1" ht="15" customHeight="1">
      <c r="B31" s="289"/>
      <c r="C31" s="290"/>
      <c r="D31" s="408" t="s">
        <v>833</v>
      </c>
      <c r="E31" s="408"/>
      <c r="F31" s="408"/>
      <c r="G31" s="408"/>
      <c r="H31" s="408"/>
      <c r="I31" s="408"/>
      <c r="J31" s="408"/>
      <c r="K31" s="286"/>
    </row>
    <row r="32" spans="2:11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pans="2:11" s="1" customFormat="1" ht="15" customHeight="1">
      <c r="B33" s="289"/>
      <c r="C33" s="290"/>
      <c r="D33" s="408" t="s">
        <v>834</v>
      </c>
      <c r="E33" s="408"/>
      <c r="F33" s="408"/>
      <c r="G33" s="408"/>
      <c r="H33" s="408"/>
      <c r="I33" s="408"/>
      <c r="J33" s="408"/>
      <c r="K33" s="286"/>
    </row>
    <row r="34" spans="2:11" s="1" customFormat="1" ht="15" customHeight="1">
      <c r="B34" s="289"/>
      <c r="C34" s="290"/>
      <c r="D34" s="408" t="s">
        <v>835</v>
      </c>
      <c r="E34" s="408"/>
      <c r="F34" s="408"/>
      <c r="G34" s="408"/>
      <c r="H34" s="408"/>
      <c r="I34" s="408"/>
      <c r="J34" s="408"/>
      <c r="K34" s="286"/>
    </row>
    <row r="35" spans="2:11" s="1" customFormat="1" ht="15" customHeight="1">
      <c r="B35" s="289"/>
      <c r="C35" s="290"/>
      <c r="D35" s="408" t="s">
        <v>836</v>
      </c>
      <c r="E35" s="408"/>
      <c r="F35" s="408"/>
      <c r="G35" s="408"/>
      <c r="H35" s="408"/>
      <c r="I35" s="408"/>
      <c r="J35" s="408"/>
      <c r="K35" s="286"/>
    </row>
    <row r="36" spans="2:11" s="1" customFormat="1" ht="15" customHeight="1">
      <c r="B36" s="289"/>
      <c r="C36" s="290"/>
      <c r="D36" s="288"/>
      <c r="E36" s="291" t="s">
        <v>122</v>
      </c>
      <c r="F36" s="288"/>
      <c r="G36" s="408" t="s">
        <v>837</v>
      </c>
      <c r="H36" s="408"/>
      <c r="I36" s="408"/>
      <c r="J36" s="408"/>
      <c r="K36" s="286"/>
    </row>
    <row r="37" spans="2:11" s="1" customFormat="1" ht="30.75" customHeight="1">
      <c r="B37" s="289"/>
      <c r="C37" s="290"/>
      <c r="D37" s="288"/>
      <c r="E37" s="291" t="s">
        <v>838</v>
      </c>
      <c r="F37" s="288"/>
      <c r="G37" s="408" t="s">
        <v>839</v>
      </c>
      <c r="H37" s="408"/>
      <c r="I37" s="408"/>
      <c r="J37" s="408"/>
      <c r="K37" s="286"/>
    </row>
    <row r="38" spans="2:11" s="1" customFormat="1" ht="15" customHeight="1">
      <c r="B38" s="289"/>
      <c r="C38" s="290"/>
      <c r="D38" s="288"/>
      <c r="E38" s="291" t="s">
        <v>56</v>
      </c>
      <c r="F38" s="288"/>
      <c r="G38" s="408" t="s">
        <v>840</v>
      </c>
      <c r="H38" s="408"/>
      <c r="I38" s="408"/>
      <c r="J38" s="408"/>
      <c r="K38" s="286"/>
    </row>
    <row r="39" spans="2:11" s="1" customFormat="1" ht="15" customHeight="1">
      <c r="B39" s="289"/>
      <c r="C39" s="290"/>
      <c r="D39" s="288"/>
      <c r="E39" s="291" t="s">
        <v>57</v>
      </c>
      <c r="F39" s="288"/>
      <c r="G39" s="408" t="s">
        <v>841</v>
      </c>
      <c r="H39" s="408"/>
      <c r="I39" s="408"/>
      <c r="J39" s="408"/>
      <c r="K39" s="286"/>
    </row>
    <row r="40" spans="2:11" s="1" customFormat="1" ht="15" customHeight="1">
      <c r="B40" s="289"/>
      <c r="C40" s="290"/>
      <c r="D40" s="288"/>
      <c r="E40" s="291" t="s">
        <v>123</v>
      </c>
      <c r="F40" s="288"/>
      <c r="G40" s="408" t="s">
        <v>842</v>
      </c>
      <c r="H40" s="408"/>
      <c r="I40" s="408"/>
      <c r="J40" s="408"/>
      <c r="K40" s="286"/>
    </row>
    <row r="41" spans="2:11" s="1" customFormat="1" ht="15" customHeight="1">
      <c r="B41" s="289"/>
      <c r="C41" s="290"/>
      <c r="D41" s="288"/>
      <c r="E41" s="291" t="s">
        <v>124</v>
      </c>
      <c r="F41" s="288"/>
      <c r="G41" s="408" t="s">
        <v>843</v>
      </c>
      <c r="H41" s="408"/>
      <c r="I41" s="408"/>
      <c r="J41" s="408"/>
      <c r="K41" s="286"/>
    </row>
    <row r="42" spans="2:11" s="1" customFormat="1" ht="15" customHeight="1">
      <c r="B42" s="289"/>
      <c r="C42" s="290"/>
      <c r="D42" s="288"/>
      <c r="E42" s="291" t="s">
        <v>844</v>
      </c>
      <c r="F42" s="288"/>
      <c r="G42" s="408" t="s">
        <v>845</v>
      </c>
      <c r="H42" s="408"/>
      <c r="I42" s="408"/>
      <c r="J42" s="408"/>
      <c r="K42" s="286"/>
    </row>
    <row r="43" spans="2:11" s="1" customFormat="1" ht="15" customHeight="1">
      <c r="B43" s="289"/>
      <c r="C43" s="290"/>
      <c r="D43" s="288"/>
      <c r="E43" s="291"/>
      <c r="F43" s="288"/>
      <c r="G43" s="408" t="s">
        <v>846</v>
      </c>
      <c r="H43" s="408"/>
      <c r="I43" s="408"/>
      <c r="J43" s="408"/>
      <c r="K43" s="286"/>
    </row>
    <row r="44" spans="2:11" s="1" customFormat="1" ht="15" customHeight="1">
      <c r="B44" s="289"/>
      <c r="C44" s="290"/>
      <c r="D44" s="288"/>
      <c r="E44" s="291" t="s">
        <v>847</v>
      </c>
      <c r="F44" s="288"/>
      <c r="G44" s="408" t="s">
        <v>848</v>
      </c>
      <c r="H44" s="408"/>
      <c r="I44" s="408"/>
      <c r="J44" s="408"/>
      <c r="K44" s="286"/>
    </row>
    <row r="45" spans="2:11" s="1" customFormat="1" ht="15" customHeight="1">
      <c r="B45" s="289"/>
      <c r="C45" s="290"/>
      <c r="D45" s="288"/>
      <c r="E45" s="291" t="s">
        <v>126</v>
      </c>
      <c r="F45" s="288"/>
      <c r="G45" s="408" t="s">
        <v>849</v>
      </c>
      <c r="H45" s="408"/>
      <c r="I45" s="408"/>
      <c r="J45" s="408"/>
      <c r="K45" s="286"/>
    </row>
    <row r="46" spans="2:11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pans="2:11" s="1" customFormat="1" ht="15" customHeight="1">
      <c r="B47" s="289"/>
      <c r="C47" s="290"/>
      <c r="D47" s="408" t="s">
        <v>850</v>
      </c>
      <c r="E47" s="408"/>
      <c r="F47" s="408"/>
      <c r="G47" s="408"/>
      <c r="H47" s="408"/>
      <c r="I47" s="408"/>
      <c r="J47" s="408"/>
      <c r="K47" s="286"/>
    </row>
    <row r="48" spans="2:11" s="1" customFormat="1" ht="15" customHeight="1">
      <c r="B48" s="289"/>
      <c r="C48" s="290"/>
      <c r="D48" s="290"/>
      <c r="E48" s="408" t="s">
        <v>851</v>
      </c>
      <c r="F48" s="408"/>
      <c r="G48" s="408"/>
      <c r="H48" s="408"/>
      <c r="I48" s="408"/>
      <c r="J48" s="408"/>
      <c r="K48" s="286"/>
    </row>
    <row r="49" spans="2:11" s="1" customFormat="1" ht="15" customHeight="1">
      <c r="B49" s="289"/>
      <c r="C49" s="290"/>
      <c r="D49" s="290"/>
      <c r="E49" s="408" t="s">
        <v>852</v>
      </c>
      <c r="F49" s="408"/>
      <c r="G49" s="408"/>
      <c r="H49" s="408"/>
      <c r="I49" s="408"/>
      <c r="J49" s="408"/>
      <c r="K49" s="286"/>
    </row>
    <row r="50" spans="2:11" s="1" customFormat="1" ht="15" customHeight="1">
      <c r="B50" s="289"/>
      <c r="C50" s="290"/>
      <c r="D50" s="290"/>
      <c r="E50" s="408" t="s">
        <v>853</v>
      </c>
      <c r="F50" s="408"/>
      <c r="G50" s="408"/>
      <c r="H50" s="408"/>
      <c r="I50" s="408"/>
      <c r="J50" s="408"/>
      <c r="K50" s="286"/>
    </row>
    <row r="51" spans="2:11" s="1" customFormat="1" ht="15" customHeight="1">
      <c r="B51" s="289"/>
      <c r="C51" s="290"/>
      <c r="D51" s="408" t="s">
        <v>854</v>
      </c>
      <c r="E51" s="408"/>
      <c r="F51" s="408"/>
      <c r="G51" s="408"/>
      <c r="H51" s="408"/>
      <c r="I51" s="408"/>
      <c r="J51" s="408"/>
      <c r="K51" s="286"/>
    </row>
    <row r="52" spans="2:11" s="1" customFormat="1" ht="25.5" customHeight="1">
      <c r="B52" s="285"/>
      <c r="C52" s="410" t="s">
        <v>855</v>
      </c>
      <c r="D52" s="410"/>
      <c r="E52" s="410"/>
      <c r="F52" s="410"/>
      <c r="G52" s="410"/>
      <c r="H52" s="410"/>
      <c r="I52" s="410"/>
      <c r="J52" s="410"/>
      <c r="K52" s="286"/>
    </row>
    <row r="53" spans="2:11" s="1" customFormat="1" ht="5.25" customHeight="1">
      <c r="B53" s="285"/>
      <c r="C53" s="287"/>
      <c r="D53" s="287"/>
      <c r="E53" s="287"/>
      <c r="F53" s="287"/>
      <c r="G53" s="287"/>
      <c r="H53" s="287"/>
      <c r="I53" s="287"/>
      <c r="J53" s="287"/>
      <c r="K53" s="286"/>
    </row>
    <row r="54" spans="2:11" s="1" customFormat="1" ht="15" customHeight="1">
      <c r="B54" s="285"/>
      <c r="C54" s="408" t="s">
        <v>856</v>
      </c>
      <c r="D54" s="408"/>
      <c r="E54" s="408"/>
      <c r="F54" s="408"/>
      <c r="G54" s="408"/>
      <c r="H54" s="408"/>
      <c r="I54" s="408"/>
      <c r="J54" s="408"/>
      <c r="K54" s="286"/>
    </row>
    <row r="55" spans="2:11" s="1" customFormat="1" ht="15" customHeight="1">
      <c r="B55" s="285"/>
      <c r="C55" s="408" t="s">
        <v>857</v>
      </c>
      <c r="D55" s="408"/>
      <c r="E55" s="408"/>
      <c r="F55" s="408"/>
      <c r="G55" s="408"/>
      <c r="H55" s="408"/>
      <c r="I55" s="408"/>
      <c r="J55" s="408"/>
      <c r="K55" s="286"/>
    </row>
    <row r="56" spans="2:11" s="1" customFormat="1" ht="12.75" customHeight="1">
      <c r="B56" s="285"/>
      <c r="C56" s="288"/>
      <c r="D56" s="288"/>
      <c r="E56" s="288"/>
      <c r="F56" s="288"/>
      <c r="G56" s="288"/>
      <c r="H56" s="288"/>
      <c r="I56" s="288"/>
      <c r="J56" s="288"/>
      <c r="K56" s="286"/>
    </row>
    <row r="57" spans="2:11" s="1" customFormat="1" ht="15" customHeight="1">
      <c r="B57" s="285"/>
      <c r="C57" s="408" t="s">
        <v>858</v>
      </c>
      <c r="D57" s="408"/>
      <c r="E57" s="408"/>
      <c r="F57" s="408"/>
      <c r="G57" s="408"/>
      <c r="H57" s="408"/>
      <c r="I57" s="408"/>
      <c r="J57" s="408"/>
      <c r="K57" s="286"/>
    </row>
    <row r="58" spans="2:11" s="1" customFormat="1" ht="15" customHeight="1">
      <c r="B58" s="285"/>
      <c r="C58" s="290"/>
      <c r="D58" s="408" t="s">
        <v>859</v>
      </c>
      <c r="E58" s="408"/>
      <c r="F58" s="408"/>
      <c r="G58" s="408"/>
      <c r="H58" s="408"/>
      <c r="I58" s="408"/>
      <c r="J58" s="408"/>
      <c r="K58" s="286"/>
    </row>
    <row r="59" spans="2:11" s="1" customFormat="1" ht="15" customHeight="1">
      <c r="B59" s="285"/>
      <c r="C59" s="290"/>
      <c r="D59" s="408" t="s">
        <v>860</v>
      </c>
      <c r="E59" s="408"/>
      <c r="F59" s="408"/>
      <c r="G59" s="408"/>
      <c r="H59" s="408"/>
      <c r="I59" s="408"/>
      <c r="J59" s="408"/>
      <c r="K59" s="286"/>
    </row>
    <row r="60" spans="2:11" s="1" customFormat="1" ht="15" customHeight="1">
      <c r="B60" s="285"/>
      <c r="C60" s="290"/>
      <c r="D60" s="408" t="s">
        <v>861</v>
      </c>
      <c r="E60" s="408"/>
      <c r="F60" s="408"/>
      <c r="G60" s="408"/>
      <c r="H60" s="408"/>
      <c r="I60" s="408"/>
      <c r="J60" s="408"/>
      <c r="K60" s="286"/>
    </row>
    <row r="61" spans="2:11" s="1" customFormat="1" ht="15" customHeight="1">
      <c r="B61" s="285"/>
      <c r="C61" s="290"/>
      <c r="D61" s="408" t="s">
        <v>862</v>
      </c>
      <c r="E61" s="408"/>
      <c r="F61" s="408"/>
      <c r="G61" s="408"/>
      <c r="H61" s="408"/>
      <c r="I61" s="408"/>
      <c r="J61" s="408"/>
      <c r="K61" s="286"/>
    </row>
    <row r="62" spans="2:11" s="1" customFormat="1" ht="15" customHeight="1">
      <c r="B62" s="285"/>
      <c r="C62" s="290"/>
      <c r="D62" s="412" t="s">
        <v>863</v>
      </c>
      <c r="E62" s="412"/>
      <c r="F62" s="412"/>
      <c r="G62" s="412"/>
      <c r="H62" s="412"/>
      <c r="I62" s="412"/>
      <c r="J62" s="412"/>
      <c r="K62" s="286"/>
    </row>
    <row r="63" spans="2:11" s="1" customFormat="1" ht="15" customHeight="1">
      <c r="B63" s="285"/>
      <c r="C63" s="290"/>
      <c r="D63" s="408" t="s">
        <v>864</v>
      </c>
      <c r="E63" s="408"/>
      <c r="F63" s="408"/>
      <c r="G63" s="408"/>
      <c r="H63" s="408"/>
      <c r="I63" s="408"/>
      <c r="J63" s="408"/>
      <c r="K63" s="286"/>
    </row>
    <row r="64" spans="2:11" s="1" customFormat="1" ht="12.75" customHeight="1">
      <c r="B64" s="285"/>
      <c r="C64" s="290"/>
      <c r="D64" s="290"/>
      <c r="E64" s="293"/>
      <c r="F64" s="290"/>
      <c r="G64" s="290"/>
      <c r="H64" s="290"/>
      <c r="I64" s="290"/>
      <c r="J64" s="290"/>
      <c r="K64" s="286"/>
    </row>
    <row r="65" spans="2:11" s="1" customFormat="1" ht="15" customHeight="1">
      <c r="B65" s="285"/>
      <c r="C65" s="290"/>
      <c r="D65" s="408" t="s">
        <v>865</v>
      </c>
      <c r="E65" s="408"/>
      <c r="F65" s="408"/>
      <c r="G65" s="408"/>
      <c r="H65" s="408"/>
      <c r="I65" s="408"/>
      <c r="J65" s="408"/>
      <c r="K65" s="286"/>
    </row>
    <row r="66" spans="2:11" s="1" customFormat="1" ht="15" customHeight="1">
      <c r="B66" s="285"/>
      <c r="C66" s="290"/>
      <c r="D66" s="412" t="s">
        <v>866</v>
      </c>
      <c r="E66" s="412"/>
      <c r="F66" s="412"/>
      <c r="G66" s="412"/>
      <c r="H66" s="412"/>
      <c r="I66" s="412"/>
      <c r="J66" s="412"/>
      <c r="K66" s="286"/>
    </row>
    <row r="67" spans="2:11" s="1" customFormat="1" ht="15" customHeight="1">
      <c r="B67" s="285"/>
      <c r="C67" s="290"/>
      <c r="D67" s="408" t="s">
        <v>867</v>
      </c>
      <c r="E67" s="408"/>
      <c r="F67" s="408"/>
      <c r="G67" s="408"/>
      <c r="H67" s="408"/>
      <c r="I67" s="408"/>
      <c r="J67" s="408"/>
      <c r="K67" s="286"/>
    </row>
    <row r="68" spans="2:11" s="1" customFormat="1" ht="15" customHeight="1">
      <c r="B68" s="285"/>
      <c r="C68" s="290"/>
      <c r="D68" s="408" t="s">
        <v>868</v>
      </c>
      <c r="E68" s="408"/>
      <c r="F68" s="408"/>
      <c r="G68" s="408"/>
      <c r="H68" s="408"/>
      <c r="I68" s="408"/>
      <c r="J68" s="408"/>
      <c r="K68" s="286"/>
    </row>
    <row r="69" spans="2:11" s="1" customFormat="1" ht="15" customHeight="1">
      <c r="B69" s="285"/>
      <c r="C69" s="290"/>
      <c r="D69" s="408" t="s">
        <v>869</v>
      </c>
      <c r="E69" s="408"/>
      <c r="F69" s="408"/>
      <c r="G69" s="408"/>
      <c r="H69" s="408"/>
      <c r="I69" s="408"/>
      <c r="J69" s="408"/>
      <c r="K69" s="286"/>
    </row>
    <row r="70" spans="2:11" s="1" customFormat="1" ht="15" customHeight="1">
      <c r="B70" s="285"/>
      <c r="C70" s="290"/>
      <c r="D70" s="408" t="s">
        <v>870</v>
      </c>
      <c r="E70" s="408"/>
      <c r="F70" s="408"/>
      <c r="G70" s="408"/>
      <c r="H70" s="408"/>
      <c r="I70" s="408"/>
      <c r="J70" s="408"/>
      <c r="K70" s="286"/>
    </row>
    <row r="71" spans="2:1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pans="2:11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pans="2:11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pans="2:11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pans="2:11" s="1" customFormat="1" ht="45" customHeight="1">
      <c r="B75" s="302"/>
      <c r="C75" s="411" t="s">
        <v>871</v>
      </c>
      <c r="D75" s="411"/>
      <c r="E75" s="411"/>
      <c r="F75" s="411"/>
      <c r="G75" s="411"/>
      <c r="H75" s="411"/>
      <c r="I75" s="411"/>
      <c r="J75" s="411"/>
      <c r="K75" s="303"/>
    </row>
    <row r="76" spans="2:11" s="1" customFormat="1" ht="17.25" customHeight="1">
      <c r="B76" s="302"/>
      <c r="C76" s="304" t="s">
        <v>872</v>
      </c>
      <c r="D76" s="304"/>
      <c r="E76" s="304"/>
      <c r="F76" s="304" t="s">
        <v>873</v>
      </c>
      <c r="G76" s="305"/>
      <c r="H76" s="304" t="s">
        <v>57</v>
      </c>
      <c r="I76" s="304" t="s">
        <v>60</v>
      </c>
      <c r="J76" s="304" t="s">
        <v>874</v>
      </c>
      <c r="K76" s="303"/>
    </row>
    <row r="77" spans="2:11" s="1" customFormat="1" ht="17.25" customHeight="1">
      <c r="B77" s="302"/>
      <c r="C77" s="306" t="s">
        <v>875</v>
      </c>
      <c r="D77" s="306"/>
      <c r="E77" s="306"/>
      <c r="F77" s="307" t="s">
        <v>876</v>
      </c>
      <c r="G77" s="308"/>
      <c r="H77" s="306"/>
      <c r="I77" s="306"/>
      <c r="J77" s="306" t="s">
        <v>877</v>
      </c>
      <c r="K77" s="303"/>
    </row>
    <row r="78" spans="2:11" s="1" customFormat="1" ht="5.25" customHeight="1">
      <c r="B78" s="302"/>
      <c r="C78" s="309"/>
      <c r="D78" s="309"/>
      <c r="E78" s="309"/>
      <c r="F78" s="309"/>
      <c r="G78" s="310"/>
      <c r="H78" s="309"/>
      <c r="I78" s="309"/>
      <c r="J78" s="309"/>
      <c r="K78" s="303"/>
    </row>
    <row r="79" spans="2:11" s="1" customFormat="1" ht="15" customHeight="1">
      <c r="B79" s="302"/>
      <c r="C79" s="291" t="s">
        <v>56</v>
      </c>
      <c r="D79" s="309"/>
      <c r="E79" s="309"/>
      <c r="F79" s="311" t="s">
        <v>878</v>
      </c>
      <c r="G79" s="310"/>
      <c r="H79" s="291" t="s">
        <v>879</v>
      </c>
      <c r="I79" s="291" t="s">
        <v>880</v>
      </c>
      <c r="J79" s="291">
        <v>20</v>
      </c>
      <c r="K79" s="303"/>
    </row>
    <row r="80" spans="2:11" s="1" customFormat="1" ht="15" customHeight="1">
      <c r="B80" s="302"/>
      <c r="C80" s="291" t="s">
        <v>881</v>
      </c>
      <c r="D80" s="291"/>
      <c r="E80" s="291"/>
      <c r="F80" s="311" t="s">
        <v>878</v>
      </c>
      <c r="G80" s="310"/>
      <c r="H80" s="291" t="s">
        <v>882</v>
      </c>
      <c r="I80" s="291" t="s">
        <v>880</v>
      </c>
      <c r="J80" s="291">
        <v>120</v>
      </c>
      <c r="K80" s="303"/>
    </row>
    <row r="81" spans="2:11" s="1" customFormat="1" ht="15" customHeight="1">
      <c r="B81" s="312"/>
      <c r="C81" s="291" t="s">
        <v>883</v>
      </c>
      <c r="D81" s="291"/>
      <c r="E81" s="291"/>
      <c r="F81" s="311" t="s">
        <v>884</v>
      </c>
      <c r="G81" s="310"/>
      <c r="H81" s="291" t="s">
        <v>885</v>
      </c>
      <c r="I81" s="291" t="s">
        <v>880</v>
      </c>
      <c r="J81" s="291">
        <v>50</v>
      </c>
      <c r="K81" s="303"/>
    </row>
    <row r="82" spans="2:11" s="1" customFormat="1" ht="15" customHeight="1">
      <c r="B82" s="312"/>
      <c r="C82" s="291" t="s">
        <v>886</v>
      </c>
      <c r="D82" s="291"/>
      <c r="E82" s="291"/>
      <c r="F82" s="311" t="s">
        <v>878</v>
      </c>
      <c r="G82" s="310"/>
      <c r="H82" s="291" t="s">
        <v>887</v>
      </c>
      <c r="I82" s="291" t="s">
        <v>888</v>
      </c>
      <c r="J82" s="291"/>
      <c r="K82" s="303"/>
    </row>
    <row r="83" spans="2:11" s="1" customFormat="1" ht="15" customHeight="1">
      <c r="B83" s="312"/>
      <c r="C83" s="313" t="s">
        <v>889</v>
      </c>
      <c r="D83" s="313"/>
      <c r="E83" s="313"/>
      <c r="F83" s="314" t="s">
        <v>884</v>
      </c>
      <c r="G83" s="313"/>
      <c r="H83" s="313" t="s">
        <v>890</v>
      </c>
      <c r="I83" s="313" t="s">
        <v>880</v>
      </c>
      <c r="J83" s="313">
        <v>15</v>
      </c>
      <c r="K83" s="303"/>
    </row>
    <row r="84" spans="2:11" s="1" customFormat="1" ht="15" customHeight="1">
      <c r="B84" s="312"/>
      <c r="C84" s="313" t="s">
        <v>891</v>
      </c>
      <c r="D84" s="313"/>
      <c r="E84" s="313"/>
      <c r="F84" s="314" t="s">
        <v>884</v>
      </c>
      <c r="G84" s="313"/>
      <c r="H84" s="313" t="s">
        <v>892</v>
      </c>
      <c r="I84" s="313" t="s">
        <v>880</v>
      </c>
      <c r="J84" s="313">
        <v>15</v>
      </c>
      <c r="K84" s="303"/>
    </row>
    <row r="85" spans="2:11" s="1" customFormat="1" ht="15" customHeight="1">
      <c r="B85" s="312"/>
      <c r="C85" s="313" t="s">
        <v>893</v>
      </c>
      <c r="D85" s="313"/>
      <c r="E85" s="313"/>
      <c r="F85" s="314" t="s">
        <v>884</v>
      </c>
      <c r="G85" s="313"/>
      <c r="H85" s="313" t="s">
        <v>894</v>
      </c>
      <c r="I85" s="313" t="s">
        <v>880</v>
      </c>
      <c r="J85" s="313">
        <v>20</v>
      </c>
      <c r="K85" s="303"/>
    </row>
    <row r="86" spans="2:11" s="1" customFormat="1" ht="15" customHeight="1">
      <c r="B86" s="312"/>
      <c r="C86" s="313" t="s">
        <v>895</v>
      </c>
      <c r="D86" s="313"/>
      <c r="E86" s="313"/>
      <c r="F86" s="314" t="s">
        <v>884</v>
      </c>
      <c r="G86" s="313"/>
      <c r="H86" s="313" t="s">
        <v>896</v>
      </c>
      <c r="I86" s="313" t="s">
        <v>880</v>
      </c>
      <c r="J86" s="313">
        <v>20</v>
      </c>
      <c r="K86" s="303"/>
    </row>
    <row r="87" spans="2:11" s="1" customFormat="1" ht="15" customHeight="1">
      <c r="B87" s="312"/>
      <c r="C87" s="291" t="s">
        <v>897</v>
      </c>
      <c r="D87" s="291"/>
      <c r="E87" s="291"/>
      <c r="F87" s="311" t="s">
        <v>884</v>
      </c>
      <c r="G87" s="310"/>
      <c r="H87" s="291" t="s">
        <v>898</v>
      </c>
      <c r="I87" s="291" t="s">
        <v>880</v>
      </c>
      <c r="J87" s="291">
        <v>50</v>
      </c>
      <c r="K87" s="303"/>
    </row>
    <row r="88" spans="2:11" s="1" customFormat="1" ht="15" customHeight="1">
      <c r="B88" s="312"/>
      <c r="C88" s="291" t="s">
        <v>899</v>
      </c>
      <c r="D88" s="291"/>
      <c r="E88" s="291"/>
      <c r="F88" s="311" t="s">
        <v>884</v>
      </c>
      <c r="G88" s="310"/>
      <c r="H88" s="291" t="s">
        <v>900</v>
      </c>
      <c r="I88" s="291" t="s">
        <v>880</v>
      </c>
      <c r="J88" s="291">
        <v>20</v>
      </c>
      <c r="K88" s="303"/>
    </row>
    <row r="89" spans="2:11" s="1" customFormat="1" ht="15" customHeight="1">
      <c r="B89" s="312"/>
      <c r="C89" s="291" t="s">
        <v>901</v>
      </c>
      <c r="D89" s="291"/>
      <c r="E89" s="291"/>
      <c r="F89" s="311" t="s">
        <v>884</v>
      </c>
      <c r="G89" s="310"/>
      <c r="H89" s="291" t="s">
        <v>902</v>
      </c>
      <c r="I89" s="291" t="s">
        <v>880</v>
      </c>
      <c r="J89" s="291">
        <v>20</v>
      </c>
      <c r="K89" s="303"/>
    </row>
    <row r="90" spans="2:11" s="1" customFormat="1" ht="15" customHeight="1">
      <c r="B90" s="312"/>
      <c r="C90" s="291" t="s">
        <v>903</v>
      </c>
      <c r="D90" s="291"/>
      <c r="E90" s="291"/>
      <c r="F90" s="311" t="s">
        <v>884</v>
      </c>
      <c r="G90" s="310"/>
      <c r="H90" s="291" t="s">
        <v>904</v>
      </c>
      <c r="I90" s="291" t="s">
        <v>880</v>
      </c>
      <c r="J90" s="291">
        <v>50</v>
      </c>
      <c r="K90" s="303"/>
    </row>
    <row r="91" spans="2:11" s="1" customFormat="1" ht="15" customHeight="1">
      <c r="B91" s="312"/>
      <c r="C91" s="291" t="s">
        <v>905</v>
      </c>
      <c r="D91" s="291"/>
      <c r="E91" s="291"/>
      <c r="F91" s="311" t="s">
        <v>884</v>
      </c>
      <c r="G91" s="310"/>
      <c r="H91" s="291" t="s">
        <v>905</v>
      </c>
      <c r="I91" s="291" t="s">
        <v>880</v>
      </c>
      <c r="J91" s="291">
        <v>50</v>
      </c>
      <c r="K91" s="303"/>
    </row>
    <row r="92" spans="2:11" s="1" customFormat="1" ht="15" customHeight="1">
      <c r="B92" s="312"/>
      <c r="C92" s="291" t="s">
        <v>906</v>
      </c>
      <c r="D92" s="291"/>
      <c r="E92" s="291"/>
      <c r="F92" s="311" t="s">
        <v>884</v>
      </c>
      <c r="G92" s="310"/>
      <c r="H92" s="291" t="s">
        <v>907</v>
      </c>
      <c r="I92" s="291" t="s">
        <v>880</v>
      </c>
      <c r="J92" s="291">
        <v>255</v>
      </c>
      <c r="K92" s="303"/>
    </row>
    <row r="93" spans="2:11" s="1" customFormat="1" ht="15" customHeight="1">
      <c r="B93" s="312"/>
      <c r="C93" s="291" t="s">
        <v>908</v>
      </c>
      <c r="D93" s="291"/>
      <c r="E93" s="291"/>
      <c r="F93" s="311" t="s">
        <v>878</v>
      </c>
      <c r="G93" s="310"/>
      <c r="H93" s="291" t="s">
        <v>909</v>
      </c>
      <c r="I93" s="291" t="s">
        <v>910</v>
      </c>
      <c r="J93" s="291"/>
      <c r="K93" s="303"/>
    </row>
    <row r="94" spans="2:11" s="1" customFormat="1" ht="15" customHeight="1">
      <c r="B94" s="312"/>
      <c r="C94" s="291" t="s">
        <v>911</v>
      </c>
      <c r="D94" s="291"/>
      <c r="E94" s="291"/>
      <c r="F94" s="311" t="s">
        <v>878</v>
      </c>
      <c r="G94" s="310"/>
      <c r="H94" s="291" t="s">
        <v>912</v>
      </c>
      <c r="I94" s="291" t="s">
        <v>913</v>
      </c>
      <c r="J94" s="291"/>
      <c r="K94" s="303"/>
    </row>
    <row r="95" spans="2:11" s="1" customFormat="1" ht="15" customHeight="1">
      <c r="B95" s="312"/>
      <c r="C95" s="291" t="s">
        <v>914</v>
      </c>
      <c r="D95" s="291"/>
      <c r="E95" s="291"/>
      <c r="F95" s="311" t="s">
        <v>878</v>
      </c>
      <c r="G95" s="310"/>
      <c r="H95" s="291" t="s">
        <v>914</v>
      </c>
      <c r="I95" s="291" t="s">
        <v>913</v>
      </c>
      <c r="J95" s="291"/>
      <c r="K95" s="303"/>
    </row>
    <row r="96" spans="2:11" s="1" customFormat="1" ht="15" customHeight="1">
      <c r="B96" s="312"/>
      <c r="C96" s="291" t="s">
        <v>41</v>
      </c>
      <c r="D96" s="291"/>
      <c r="E96" s="291"/>
      <c r="F96" s="311" t="s">
        <v>878</v>
      </c>
      <c r="G96" s="310"/>
      <c r="H96" s="291" t="s">
        <v>915</v>
      </c>
      <c r="I96" s="291" t="s">
        <v>913</v>
      </c>
      <c r="J96" s="291"/>
      <c r="K96" s="303"/>
    </row>
    <row r="97" spans="2:11" s="1" customFormat="1" ht="15" customHeight="1">
      <c r="B97" s="312"/>
      <c r="C97" s="291" t="s">
        <v>51</v>
      </c>
      <c r="D97" s="291"/>
      <c r="E97" s="291"/>
      <c r="F97" s="311" t="s">
        <v>878</v>
      </c>
      <c r="G97" s="310"/>
      <c r="H97" s="291" t="s">
        <v>916</v>
      </c>
      <c r="I97" s="291" t="s">
        <v>913</v>
      </c>
      <c r="J97" s="291"/>
      <c r="K97" s="303"/>
    </row>
    <row r="98" spans="2:11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pans="2:11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pans="2:11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pans="2:1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pans="2:11" s="1" customFormat="1" ht="45" customHeight="1">
      <c r="B102" s="302"/>
      <c r="C102" s="411" t="s">
        <v>917</v>
      </c>
      <c r="D102" s="411"/>
      <c r="E102" s="411"/>
      <c r="F102" s="411"/>
      <c r="G102" s="411"/>
      <c r="H102" s="411"/>
      <c r="I102" s="411"/>
      <c r="J102" s="411"/>
      <c r="K102" s="303"/>
    </row>
    <row r="103" spans="2:11" s="1" customFormat="1" ht="17.25" customHeight="1">
      <c r="B103" s="302"/>
      <c r="C103" s="304" t="s">
        <v>872</v>
      </c>
      <c r="D103" s="304"/>
      <c r="E103" s="304"/>
      <c r="F103" s="304" t="s">
        <v>873</v>
      </c>
      <c r="G103" s="305"/>
      <c r="H103" s="304" t="s">
        <v>57</v>
      </c>
      <c r="I103" s="304" t="s">
        <v>60</v>
      </c>
      <c r="J103" s="304" t="s">
        <v>874</v>
      </c>
      <c r="K103" s="303"/>
    </row>
    <row r="104" spans="2:11" s="1" customFormat="1" ht="17.25" customHeight="1">
      <c r="B104" s="302"/>
      <c r="C104" s="306" t="s">
        <v>875</v>
      </c>
      <c r="D104" s="306"/>
      <c r="E104" s="306"/>
      <c r="F104" s="307" t="s">
        <v>876</v>
      </c>
      <c r="G104" s="308"/>
      <c r="H104" s="306"/>
      <c r="I104" s="306"/>
      <c r="J104" s="306" t="s">
        <v>877</v>
      </c>
      <c r="K104" s="303"/>
    </row>
    <row r="105" spans="2:11" s="1" customFormat="1" ht="5.25" customHeight="1">
      <c r="B105" s="302"/>
      <c r="C105" s="304"/>
      <c r="D105" s="304"/>
      <c r="E105" s="304"/>
      <c r="F105" s="304"/>
      <c r="G105" s="320"/>
      <c r="H105" s="304"/>
      <c r="I105" s="304"/>
      <c r="J105" s="304"/>
      <c r="K105" s="303"/>
    </row>
    <row r="106" spans="2:11" s="1" customFormat="1" ht="15" customHeight="1">
      <c r="B106" s="302"/>
      <c r="C106" s="291" t="s">
        <v>56</v>
      </c>
      <c r="D106" s="309"/>
      <c r="E106" s="309"/>
      <c r="F106" s="311" t="s">
        <v>878</v>
      </c>
      <c r="G106" s="320"/>
      <c r="H106" s="291" t="s">
        <v>918</v>
      </c>
      <c r="I106" s="291" t="s">
        <v>880</v>
      </c>
      <c r="J106" s="291">
        <v>20</v>
      </c>
      <c r="K106" s="303"/>
    </row>
    <row r="107" spans="2:11" s="1" customFormat="1" ht="15" customHeight="1">
      <c r="B107" s="302"/>
      <c r="C107" s="291" t="s">
        <v>881</v>
      </c>
      <c r="D107" s="291"/>
      <c r="E107" s="291"/>
      <c r="F107" s="311" t="s">
        <v>878</v>
      </c>
      <c r="G107" s="291"/>
      <c r="H107" s="291" t="s">
        <v>918</v>
      </c>
      <c r="I107" s="291" t="s">
        <v>880</v>
      </c>
      <c r="J107" s="291">
        <v>120</v>
      </c>
      <c r="K107" s="303"/>
    </row>
    <row r="108" spans="2:11" s="1" customFormat="1" ht="15" customHeight="1">
      <c r="B108" s="312"/>
      <c r="C108" s="291" t="s">
        <v>883</v>
      </c>
      <c r="D108" s="291"/>
      <c r="E108" s="291"/>
      <c r="F108" s="311" t="s">
        <v>884</v>
      </c>
      <c r="G108" s="291"/>
      <c r="H108" s="291" t="s">
        <v>918</v>
      </c>
      <c r="I108" s="291" t="s">
        <v>880</v>
      </c>
      <c r="J108" s="291">
        <v>50</v>
      </c>
      <c r="K108" s="303"/>
    </row>
    <row r="109" spans="2:11" s="1" customFormat="1" ht="15" customHeight="1">
      <c r="B109" s="312"/>
      <c r="C109" s="291" t="s">
        <v>886</v>
      </c>
      <c r="D109" s="291"/>
      <c r="E109" s="291"/>
      <c r="F109" s="311" t="s">
        <v>878</v>
      </c>
      <c r="G109" s="291"/>
      <c r="H109" s="291" t="s">
        <v>918</v>
      </c>
      <c r="I109" s="291" t="s">
        <v>888</v>
      </c>
      <c r="J109" s="291"/>
      <c r="K109" s="303"/>
    </row>
    <row r="110" spans="2:11" s="1" customFormat="1" ht="15" customHeight="1">
      <c r="B110" s="312"/>
      <c r="C110" s="291" t="s">
        <v>897</v>
      </c>
      <c r="D110" s="291"/>
      <c r="E110" s="291"/>
      <c r="F110" s="311" t="s">
        <v>884</v>
      </c>
      <c r="G110" s="291"/>
      <c r="H110" s="291" t="s">
        <v>918</v>
      </c>
      <c r="I110" s="291" t="s">
        <v>880</v>
      </c>
      <c r="J110" s="291">
        <v>50</v>
      </c>
      <c r="K110" s="303"/>
    </row>
    <row r="111" spans="2:11" s="1" customFormat="1" ht="15" customHeight="1">
      <c r="B111" s="312"/>
      <c r="C111" s="291" t="s">
        <v>905</v>
      </c>
      <c r="D111" s="291"/>
      <c r="E111" s="291"/>
      <c r="F111" s="311" t="s">
        <v>884</v>
      </c>
      <c r="G111" s="291"/>
      <c r="H111" s="291" t="s">
        <v>918</v>
      </c>
      <c r="I111" s="291" t="s">
        <v>880</v>
      </c>
      <c r="J111" s="291">
        <v>50</v>
      </c>
      <c r="K111" s="303"/>
    </row>
    <row r="112" spans="2:11" s="1" customFormat="1" ht="15" customHeight="1">
      <c r="B112" s="312"/>
      <c r="C112" s="291" t="s">
        <v>903</v>
      </c>
      <c r="D112" s="291"/>
      <c r="E112" s="291"/>
      <c r="F112" s="311" t="s">
        <v>884</v>
      </c>
      <c r="G112" s="291"/>
      <c r="H112" s="291" t="s">
        <v>918</v>
      </c>
      <c r="I112" s="291" t="s">
        <v>880</v>
      </c>
      <c r="J112" s="291">
        <v>50</v>
      </c>
      <c r="K112" s="303"/>
    </row>
    <row r="113" spans="2:11" s="1" customFormat="1" ht="15" customHeight="1">
      <c r="B113" s="312"/>
      <c r="C113" s="291" t="s">
        <v>56</v>
      </c>
      <c r="D113" s="291"/>
      <c r="E113" s="291"/>
      <c r="F113" s="311" t="s">
        <v>878</v>
      </c>
      <c r="G113" s="291"/>
      <c r="H113" s="291" t="s">
        <v>919</v>
      </c>
      <c r="I113" s="291" t="s">
        <v>880</v>
      </c>
      <c r="J113" s="291">
        <v>20</v>
      </c>
      <c r="K113" s="303"/>
    </row>
    <row r="114" spans="2:11" s="1" customFormat="1" ht="15" customHeight="1">
      <c r="B114" s="312"/>
      <c r="C114" s="291" t="s">
        <v>920</v>
      </c>
      <c r="D114" s="291"/>
      <c r="E114" s="291"/>
      <c r="F114" s="311" t="s">
        <v>878</v>
      </c>
      <c r="G114" s="291"/>
      <c r="H114" s="291" t="s">
        <v>921</v>
      </c>
      <c r="I114" s="291" t="s">
        <v>880</v>
      </c>
      <c r="J114" s="291">
        <v>120</v>
      </c>
      <c r="K114" s="303"/>
    </row>
    <row r="115" spans="2:11" s="1" customFormat="1" ht="15" customHeight="1">
      <c r="B115" s="312"/>
      <c r="C115" s="291" t="s">
        <v>41</v>
      </c>
      <c r="D115" s="291"/>
      <c r="E115" s="291"/>
      <c r="F115" s="311" t="s">
        <v>878</v>
      </c>
      <c r="G115" s="291"/>
      <c r="H115" s="291" t="s">
        <v>922</v>
      </c>
      <c r="I115" s="291" t="s">
        <v>913</v>
      </c>
      <c r="J115" s="291"/>
      <c r="K115" s="303"/>
    </row>
    <row r="116" spans="2:11" s="1" customFormat="1" ht="15" customHeight="1">
      <c r="B116" s="312"/>
      <c r="C116" s="291" t="s">
        <v>51</v>
      </c>
      <c r="D116" s="291"/>
      <c r="E116" s="291"/>
      <c r="F116" s="311" t="s">
        <v>878</v>
      </c>
      <c r="G116" s="291"/>
      <c r="H116" s="291" t="s">
        <v>923</v>
      </c>
      <c r="I116" s="291" t="s">
        <v>913</v>
      </c>
      <c r="J116" s="291"/>
      <c r="K116" s="303"/>
    </row>
    <row r="117" spans="2:11" s="1" customFormat="1" ht="15" customHeight="1">
      <c r="B117" s="312"/>
      <c r="C117" s="291" t="s">
        <v>60</v>
      </c>
      <c r="D117" s="291"/>
      <c r="E117" s="291"/>
      <c r="F117" s="311" t="s">
        <v>878</v>
      </c>
      <c r="G117" s="291"/>
      <c r="H117" s="291" t="s">
        <v>924</v>
      </c>
      <c r="I117" s="291" t="s">
        <v>925</v>
      </c>
      <c r="J117" s="291"/>
      <c r="K117" s="303"/>
    </row>
    <row r="118" spans="2:11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pans="2:11" s="1" customFormat="1" ht="18.75" customHeight="1">
      <c r="B119" s="322"/>
      <c r="C119" s="288"/>
      <c r="D119" s="288"/>
      <c r="E119" s="288"/>
      <c r="F119" s="323"/>
      <c r="G119" s="288"/>
      <c r="H119" s="288"/>
      <c r="I119" s="288"/>
      <c r="J119" s="288"/>
      <c r="K119" s="322"/>
    </row>
    <row r="120" spans="2:11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pans="2:1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pans="2:11" s="1" customFormat="1" ht="45" customHeight="1">
      <c r="B122" s="327"/>
      <c r="C122" s="409" t="s">
        <v>926</v>
      </c>
      <c r="D122" s="409"/>
      <c r="E122" s="409"/>
      <c r="F122" s="409"/>
      <c r="G122" s="409"/>
      <c r="H122" s="409"/>
      <c r="I122" s="409"/>
      <c r="J122" s="409"/>
      <c r="K122" s="328"/>
    </row>
    <row r="123" spans="2:11" s="1" customFormat="1" ht="17.25" customHeight="1">
      <c r="B123" s="329"/>
      <c r="C123" s="304" t="s">
        <v>872</v>
      </c>
      <c r="D123" s="304"/>
      <c r="E123" s="304"/>
      <c r="F123" s="304" t="s">
        <v>873</v>
      </c>
      <c r="G123" s="305"/>
      <c r="H123" s="304" t="s">
        <v>57</v>
      </c>
      <c r="I123" s="304" t="s">
        <v>60</v>
      </c>
      <c r="J123" s="304" t="s">
        <v>874</v>
      </c>
      <c r="K123" s="330"/>
    </row>
    <row r="124" spans="2:11" s="1" customFormat="1" ht="17.25" customHeight="1">
      <c r="B124" s="329"/>
      <c r="C124" s="306" t="s">
        <v>875</v>
      </c>
      <c r="D124" s="306"/>
      <c r="E124" s="306"/>
      <c r="F124" s="307" t="s">
        <v>876</v>
      </c>
      <c r="G124" s="308"/>
      <c r="H124" s="306"/>
      <c r="I124" s="306"/>
      <c r="J124" s="306" t="s">
        <v>877</v>
      </c>
      <c r="K124" s="330"/>
    </row>
    <row r="125" spans="2:11" s="1" customFormat="1" ht="5.25" customHeight="1">
      <c r="B125" s="331"/>
      <c r="C125" s="309"/>
      <c r="D125" s="309"/>
      <c r="E125" s="309"/>
      <c r="F125" s="309"/>
      <c r="G125" s="291"/>
      <c r="H125" s="309"/>
      <c r="I125" s="309"/>
      <c r="J125" s="309"/>
      <c r="K125" s="332"/>
    </row>
    <row r="126" spans="2:11" s="1" customFormat="1" ht="15" customHeight="1">
      <c r="B126" s="331"/>
      <c r="C126" s="291" t="s">
        <v>881</v>
      </c>
      <c r="D126" s="309"/>
      <c r="E126" s="309"/>
      <c r="F126" s="311" t="s">
        <v>878</v>
      </c>
      <c r="G126" s="291"/>
      <c r="H126" s="291" t="s">
        <v>918</v>
      </c>
      <c r="I126" s="291" t="s">
        <v>880</v>
      </c>
      <c r="J126" s="291">
        <v>120</v>
      </c>
      <c r="K126" s="333"/>
    </row>
    <row r="127" spans="2:11" s="1" customFormat="1" ht="15" customHeight="1">
      <c r="B127" s="331"/>
      <c r="C127" s="291" t="s">
        <v>927</v>
      </c>
      <c r="D127" s="291"/>
      <c r="E127" s="291"/>
      <c r="F127" s="311" t="s">
        <v>878</v>
      </c>
      <c r="G127" s="291"/>
      <c r="H127" s="291" t="s">
        <v>928</v>
      </c>
      <c r="I127" s="291" t="s">
        <v>880</v>
      </c>
      <c r="J127" s="291" t="s">
        <v>929</v>
      </c>
      <c r="K127" s="333"/>
    </row>
    <row r="128" spans="2:11" s="1" customFormat="1" ht="15" customHeight="1">
      <c r="B128" s="331"/>
      <c r="C128" s="291" t="s">
        <v>826</v>
      </c>
      <c r="D128" s="291"/>
      <c r="E128" s="291"/>
      <c r="F128" s="311" t="s">
        <v>878</v>
      </c>
      <c r="G128" s="291"/>
      <c r="H128" s="291" t="s">
        <v>930</v>
      </c>
      <c r="I128" s="291" t="s">
        <v>880</v>
      </c>
      <c r="J128" s="291" t="s">
        <v>929</v>
      </c>
      <c r="K128" s="333"/>
    </row>
    <row r="129" spans="2:11" s="1" customFormat="1" ht="15" customHeight="1">
      <c r="B129" s="331"/>
      <c r="C129" s="291" t="s">
        <v>889</v>
      </c>
      <c r="D129" s="291"/>
      <c r="E129" s="291"/>
      <c r="F129" s="311" t="s">
        <v>884</v>
      </c>
      <c r="G129" s="291"/>
      <c r="H129" s="291" t="s">
        <v>890</v>
      </c>
      <c r="I129" s="291" t="s">
        <v>880</v>
      </c>
      <c r="J129" s="291">
        <v>15</v>
      </c>
      <c r="K129" s="333"/>
    </row>
    <row r="130" spans="2:11" s="1" customFormat="1" ht="15" customHeight="1">
      <c r="B130" s="331"/>
      <c r="C130" s="313" t="s">
        <v>891</v>
      </c>
      <c r="D130" s="313"/>
      <c r="E130" s="313"/>
      <c r="F130" s="314" t="s">
        <v>884</v>
      </c>
      <c r="G130" s="313"/>
      <c r="H130" s="313" t="s">
        <v>892</v>
      </c>
      <c r="I130" s="313" t="s">
        <v>880</v>
      </c>
      <c r="J130" s="313">
        <v>15</v>
      </c>
      <c r="K130" s="333"/>
    </row>
    <row r="131" spans="2:11" s="1" customFormat="1" ht="15" customHeight="1">
      <c r="B131" s="331"/>
      <c r="C131" s="313" t="s">
        <v>893</v>
      </c>
      <c r="D131" s="313"/>
      <c r="E131" s="313"/>
      <c r="F131" s="314" t="s">
        <v>884</v>
      </c>
      <c r="G131" s="313"/>
      <c r="H131" s="313" t="s">
        <v>894</v>
      </c>
      <c r="I131" s="313" t="s">
        <v>880</v>
      </c>
      <c r="J131" s="313">
        <v>20</v>
      </c>
      <c r="K131" s="333"/>
    </row>
    <row r="132" spans="2:11" s="1" customFormat="1" ht="15" customHeight="1">
      <c r="B132" s="331"/>
      <c r="C132" s="313" t="s">
        <v>895</v>
      </c>
      <c r="D132" s="313"/>
      <c r="E132" s="313"/>
      <c r="F132" s="314" t="s">
        <v>884</v>
      </c>
      <c r="G132" s="313"/>
      <c r="H132" s="313" t="s">
        <v>896</v>
      </c>
      <c r="I132" s="313" t="s">
        <v>880</v>
      </c>
      <c r="J132" s="313">
        <v>20</v>
      </c>
      <c r="K132" s="333"/>
    </row>
    <row r="133" spans="2:11" s="1" customFormat="1" ht="15" customHeight="1">
      <c r="B133" s="331"/>
      <c r="C133" s="291" t="s">
        <v>883</v>
      </c>
      <c r="D133" s="291"/>
      <c r="E133" s="291"/>
      <c r="F133" s="311" t="s">
        <v>884</v>
      </c>
      <c r="G133" s="291"/>
      <c r="H133" s="291" t="s">
        <v>918</v>
      </c>
      <c r="I133" s="291" t="s">
        <v>880</v>
      </c>
      <c r="J133" s="291">
        <v>50</v>
      </c>
      <c r="K133" s="333"/>
    </row>
    <row r="134" spans="2:11" s="1" customFormat="1" ht="15" customHeight="1">
      <c r="B134" s="331"/>
      <c r="C134" s="291" t="s">
        <v>897</v>
      </c>
      <c r="D134" s="291"/>
      <c r="E134" s="291"/>
      <c r="F134" s="311" t="s">
        <v>884</v>
      </c>
      <c r="G134" s="291"/>
      <c r="H134" s="291" t="s">
        <v>918</v>
      </c>
      <c r="I134" s="291" t="s">
        <v>880</v>
      </c>
      <c r="J134" s="291">
        <v>50</v>
      </c>
      <c r="K134" s="333"/>
    </row>
    <row r="135" spans="2:11" s="1" customFormat="1" ht="15" customHeight="1">
      <c r="B135" s="331"/>
      <c r="C135" s="291" t="s">
        <v>903</v>
      </c>
      <c r="D135" s="291"/>
      <c r="E135" s="291"/>
      <c r="F135" s="311" t="s">
        <v>884</v>
      </c>
      <c r="G135" s="291"/>
      <c r="H135" s="291" t="s">
        <v>918</v>
      </c>
      <c r="I135" s="291" t="s">
        <v>880</v>
      </c>
      <c r="J135" s="291">
        <v>50</v>
      </c>
      <c r="K135" s="333"/>
    </row>
    <row r="136" spans="2:11" s="1" customFormat="1" ht="15" customHeight="1">
      <c r="B136" s="331"/>
      <c r="C136" s="291" t="s">
        <v>905</v>
      </c>
      <c r="D136" s="291"/>
      <c r="E136" s="291"/>
      <c r="F136" s="311" t="s">
        <v>884</v>
      </c>
      <c r="G136" s="291"/>
      <c r="H136" s="291" t="s">
        <v>918</v>
      </c>
      <c r="I136" s="291" t="s">
        <v>880</v>
      </c>
      <c r="J136" s="291">
        <v>50</v>
      </c>
      <c r="K136" s="333"/>
    </row>
    <row r="137" spans="2:11" s="1" customFormat="1" ht="15" customHeight="1">
      <c r="B137" s="331"/>
      <c r="C137" s="291" t="s">
        <v>906</v>
      </c>
      <c r="D137" s="291"/>
      <c r="E137" s="291"/>
      <c r="F137" s="311" t="s">
        <v>884</v>
      </c>
      <c r="G137" s="291"/>
      <c r="H137" s="291" t="s">
        <v>931</v>
      </c>
      <c r="I137" s="291" t="s">
        <v>880</v>
      </c>
      <c r="J137" s="291">
        <v>255</v>
      </c>
      <c r="K137" s="333"/>
    </row>
    <row r="138" spans="2:11" s="1" customFormat="1" ht="15" customHeight="1">
      <c r="B138" s="331"/>
      <c r="C138" s="291" t="s">
        <v>908</v>
      </c>
      <c r="D138" s="291"/>
      <c r="E138" s="291"/>
      <c r="F138" s="311" t="s">
        <v>878</v>
      </c>
      <c r="G138" s="291"/>
      <c r="H138" s="291" t="s">
        <v>932</v>
      </c>
      <c r="I138" s="291" t="s">
        <v>910</v>
      </c>
      <c r="J138" s="291"/>
      <c r="K138" s="333"/>
    </row>
    <row r="139" spans="2:11" s="1" customFormat="1" ht="15" customHeight="1">
      <c r="B139" s="331"/>
      <c r="C139" s="291" t="s">
        <v>911</v>
      </c>
      <c r="D139" s="291"/>
      <c r="E139" s="291"/>
      <c r="F139" s="311" t="s">
        <v>878</v>
      </c>
      <c r="G139" s="291"/>
      <c r="H139" s="291" t="s">
        <v>933</v>
      </c>
      <c r="I139" s="291" t="s">
        <v>913</v>
      </c>
      <c r="J139" s="291"/>
      <c r="K139" s="333"/>
    </row>
    <row r="140" spans="2:11" s="1" customFormat="1" ht="15" customHeight="1">
      <c r="B140" s="331"/>
      <c r="C140" s="291" t="s">
        <v>914</v>
      </c>
      <c r="D140" s="291"/>
      <c r="E140" s="291"/>
      <c r="F140" s="311" t="s">
        <v>878</v>
      </c>
      <c r="G140" s="291"/>
      <c r="H140" s="291" t="s">
        <v>914</v>
      </c>
      <c r="I140" s="291" t="s">
        <v>913</v>
      </c>
      <c r="J140" s="291"/>
      <c r="K140" s="333"/>
    </row>
    <row r="141" spans="2:11" s="1" customFormat="1" ht="15" customHeight="1">
      <c r="B141" s="331"/>
      <c r="C141" s="291" t="s">
        <v>41</v>
      </c>
      <c r="D141" s="291"/>
      <c r="E141" s="291"/>
      <c r="F141" s="311" t="s">
        <v>878</v>
      </c>
      <c r="G141" s="291"/>
      <c r="H141" s="291" t="s">
        <v>934</v>
      </c>
      <c r="I141" s="291" t="s">
        <v>913</v>
      </c>
      <c r="J141" s="291"/>
      <c r="K141" s="333"/>
    </row>
    <row r="142" spans="2:11" s="1" customFormat="1" ht="15" customHeight="1">
      <c r="B142" s="331"/>
      <c r="C142" s="291" t="s">
        <v>935</v>
      </c>
      <c r="D142" s="291"/>
      <c r="E142" s="291"/>
      <c r="F142" s="311" t="s">
        <v>878</v>
      </c>
      <c r="G142" s="291"/>
      <c r="H142" s="291" t="s">
        <v>936</v>
      </c>
      <c r="I142" s="291" t="s">
        <v>913</v>
      </c>
      <c r="J142" s="291"/>
      <c r="K142" s="333"/>
    </row>
    <row r="143" spans="2:11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pans="2:11" s="1" customFormat="1" ht="18.75" customHeight="1">
      <c r="B144" s="288"/>
      <c r="C144" s="288"/>
      <c r="D144" s="288"/>
      <c r="E144" s="288"/>
      <c r="F144" s="323"/>
      <c r="G144" s="288"/>
      <c r="H144" s="288"/>
      <c r="I144" s="288"/>
      <c r="J144" s="288"/>
      <c r="K144" s="288"/>
    </row>
    <row r="145" spans="2:11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pans="2:11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pans="2:11" s="1" customFormat="1" ht="45" customHeight="1">
      <c r="B147" s="302"/>
      <c r="C147" s="411" t="s">
        <v>937</v>
      </c>
      <c r="D147" s="411"/>
      <c r="E147" s="411"/>
      <c r="F147" s="411"/>
      <c r="G147" s="411"/>
      <c r="H147" s="411"/>
      <c r="I147" s="411"/>
      <c r="J147" s="411"/>
      <c r="K147" s="303"/>
    </row>
    <row r="148" spans="2:11" s="1" customFormat="1" ht="17.25" customHeight="1">
      <c r="B148" s="302"/>
      <c r="C148" s="304" t="s">
        <v>872</v>
      </c>
      <c r="D148" s="304"/>
      <c r="E148" s="304"/>
      <c r="F148" s="304" t="s">
        <v>873</v>
      </c>
      <c r="G148" s="305"/>
      <c r="H148" s="304" t="s">
        <v>57</v>
      </c>
      <c r="I148" s="304" t="s">
        <v>60</v>
      </c>
      <c r="J148" s="304" t="s">
        <v>874</v>
      </c>
      <c r="K148" s="303"/>
    </row>
    <row r="149" spans="2:11" s="1" customFormat="1" ht="17.25" customHeight="1">
      <c r="B149" s="302"/>
      <c r="C149" s="306" t="s">
        <v>875</v>
      </c>
      <c r="D149" s="306"/>
      <c r="E149" s="306"/>
      <c r="F149" s="307" t="s">
        <v>876</v>
      </c>
      <c r="G149" s="308"/>
      <c r="H149" s="306"/>
      <c r="I149" s="306"/>
      <c r="J149" s="306" t="s">
        <v>877</v>
      </c>
      <c r="K149" s="303"/>
    </row>
    <row r="150" spans="2:11" s="1" customFormat="1" ht="5.25" customHeight="1">
      <c r="B150" s="312"/>
      <c r="C150" s="309"/>
      <c r="D150" s="309"/>
      <c r="E150" s="309"/>
      <c r="F150" s="309"/>
      <c r="G150" s="310"/>
      <c r="H150" s="309"/>
      <c r="I150" s="309"/>
      <c r="J150" s="309"/>
      <c r="K150" s="333"/>
    </row>
    <row r="151" spans="2:11" s="1" customFormat="1" ht="15" customHeight="1">
      <c r="B151" s="312"/>
      <c r="C151" s="337" t="s">
        <v>881</v>
      </c>
      <c r="D151" s="291"/>
      <c r="E151" s="291"/>
      <c r="F151" s="338" t="s">
        <v>878</v>
      </c>
      <c r="G151" s="291"/>
      <c r="H151" s="337" t="s">
        <v>918</v>
      </c>
      <c r="I151" s="337" t="s">
        <v>880</v>
      </c>
      <c r="J151" s="337">
        <v>120</v>
      </c>
      <c r="K151" s="333"/>
    </row>
    <row r="152" spans="2:11" s="1" customFormat="1" ht="15" customHeight="1">
      <c r="B152" s="312"/>
      <c r="C152" s="337" t="s">
        <v>927</v>
      </c>
      <c r="D152" s="291"/>
      <c r="E152" s="291"/>
      <c r="F152" s="338" t="s">
        <v>878</v>
      </c>
      <c r="G152" s="291"/>
      <c r="H152" s="337" t="s">
        <v>938</v>
      </c>
      <c r="I152" s="337" t="s">
        <v>880</v>
      </c>
      <c r="J152" s="337" t="s">
        <v>929</v>
      </c>
      <c r="K152" s="333"/>
    </row>
    <row r="153" spans="2:11" s="1" customFormat="1" ht="15" customHeight="1">
      <c r="B153" s="312"/>
      <c r="C153" s="337" t="s">
        <v>826</v>
      </c>
      <c r="D153" s="291"/>
      <c r="E153" s="291"/>
      <c r="F153" s="338" t="s">
        <v>878</v>
      </c>
      <c r="G153" s="291"/>
      <c r="H153" s="337" t="s">
        <v>939</v>
      </c>
      <c r="I153" s="337" t="s">
        <v>880</v>
      </c>
      <c r="J153" s="337" t="s">
        <v>929</v>
      </c>
      <c r="K153" s="333"/>
    </row>
    <row r="154" spans="2:11" s="1" customFormat="1" ht="15" customHeight="1">
      <c r="B154" s="312"/>
      <c r="C154" s="337" t="s">
        <v>883</v>
      </c>
      <c r="D154" s="291"/>
      <c r="E154" s="291"/>
      <c r="F154" s="338" t="s">
        <v>884</v>
      </c>
      <c r="G154" s="291"/>
      <c r="H154" s="337" t="s">
        <v>918</v>
      </c>
      <c r="I154" s="337" t="s">
        <v>880</v>
      </c>
      <c r="J154" s="337">
        <v>50</v>
      </c>
      <c r="K154" s="333"/>
    </row>
    <row r="155" spans="2:11" s="1" customFormat="1" ht="15" customHeight="1">
      <c r="B155" s="312"/>
      <c r="C155" s="337" t="s">
        <v>886</v>
      </c>
      <c r="D155" s="291"/>
      <c r="E155" s="291"/>
      <c r="F155" s="338" t="s">
        <v>878</v>
      </c>
      <c r="G155" s="291"/>
      <c r="H155" s="337" t="s">
        <v>918</v>
      </c>
      <c r="I155" s="337" t="s">
        <v>888</v>
      </c>
      <c r="J155" s="337"/>
      <c r="K155" s="333"/>
    </row>
    <row r="156" spans="2:11" s="1" customFormat="1" ht="15" customHeight="1">
      <c r="B156" s="312"/>
      <c r="C156" s="337" t="s">
        <v>897</v>
      </c>
      <c r="D156" s="291"/>
      <c r="E156" s="291"/>
      <c r="F156" s="338" t="s">
        <v>884</v>
      </c>
      <c r="G156" s="291"/>
      <c r="H156" s="337" t="s">
        <v>918</v>
      </c>
      <c r="I156" s="337" t="s">
        <v>880</v>
      </c>
      <c r="J156" s="337">
        <v>50</v>
      </c>
      <c r="K156" s="333"/>
    </row>
    <row r="157" spans="2:11" s="1" customFormat="1" ht="15" customHeight="1">
      <c r="B157" s="312"/>
      <c r="C157" s="337" t="s">
        <v>905</v>
      </c>
      <c r="D157" s="291"/>
      <c r="E157" s="291"/>
      <c r="F157" s="338" t="s">
        <v>884</v>
      </c>
      <c r="G157" s="291"/>
      <c r="H157" s="337" t="s">
        <v>918</v>
      </c>
      <c r="I157" s="337" t="s">
        <v>880</v>
      </c>
      <c r="J157" s="337">
        <v>50</v>
      </c>
      <c r="K157" s="333"/>
    </row>
    <row r="158" spans="2:11" s="1" customFormat="1" ht="15" customHeight="1">
      <c r="B158" s="312"/>
      <c r="C158" s="337" t="s">
        <v>903</v>
      </c>
      <c r="D158" s="291"/>
      <c r="E158" s="291"/>
      <c r="F158" s="338" t="s">
        <v>884</v>
      </c>
      <c r="G158" s="291"/>
      <c r="H158" s="337" t="s">
        <v>918</v>
      </c>
      <c r="I158" s="337" t="s">
        <v>880</v>
      </c>
      <c r="J158" s="337">
        <v>50</v>
      </c>
      <c r="K158" s="333"/>
    </row>
    <row r="159" spans="2:11" s="1" customFormat="1" ht="15" customHeight="1">
      <c r="B159" s="312"/>
      <c r="C159" s="337" t="s">
        <v>105</v>
      </c>
      <c r="D159" s="291"/>
      <c r="E159" s="291"/>
      <c r="F159" s="338" t="s">
        <v>878</v>
      </c>
      <c r="G159" s="291"/>
      <c r="H159" s="337" t="s">
        <v>940</v>
      </c>
      <c r="I159" s="337" t="s">
        <v>880</v>
      </c>
      <c r="J159" s="337" t="s">
        <v>941</v>
      </c>
      <c r="K159" s="333"/>
    </row>
    <row r="160" spans="2:11" s="1" customFormat="1" ht="15" customHeight="1">
      <c r="B160" s="312"/>
      <c r="C160" s="337" t="s">
        <v>942</v>
      </c>
      <c r="D160" s="291"/>
      <c r="E160" s="291"/>
      <c r="F160" s="338" t="s">
        <v>878</v>
      </c>
      <c r="G160" s="291"/>
      <c r="H160" s="337" t="s">
        <v>943</v>
      </c>
      <c r="I160" s="337" t="s">
        <v>913</v>
      </c>
      <c r="J160" s="337"/>
      <c r="K160" s="333"/>
    </row>
    <row r="161" spans="2:11" s="1" customFormat="1" ht="15" customHeight="1">
      <c r="B161" s="339"/>
      <c r="C161" s="321"/>
      <c r="D161" s="321"/>
      <c r="E161" s="321"/>
      <c r="F161" s="321"/>
      <c r="G161" s="321"/>
      <c r="H161" s="321"/>
      <c r="I161" s="321"/>
      <c r="J161" s="321"/>
      <c r="K161" s="340"/>
    </row>
    <row r="162" spans="2:11" s="1" customFormat="1" ht="18.75" customHeight="1">
      <c r="B162" s="288"/>
      <c r="C162" s="291"/>
      <c r="D162" s="291"/>
      <c r="E162" s="291"/>
      <c r="F162" s="311"/>
      <c r="G162" s="291"/>
      <c r="H162" s="291"/>
      <c r="I162" s="291"/>
      <c r="J162" s="291"/>
      <c r="K162" s="288"/>
    </row>
    <row r="163" spans="2:11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pans="2:11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pans="2:11" s="1" customFormat="1" ht="45" customHeight="1">
      <c r="B165" s="283"/>
      <c r="C165" s="409" t="s">
        <v>944</v>
      </c>
      <c r="D165" s="409"/>
      <c r="E165" s="409"/>
      <c r="F165" s="409"/>
      <c r="G165" s="409"/>
      <c r="H165" s="409"/>
      <c r="I165" s="409"/>
      <c r="J165" s="409"/>
      <c r="K165" s="284"/>
    </row>
    <row r="166" spans="2:11" s="1" customFormat="1" ht="17.25" customHeight="1">
      <c r="B166" s="283"/>
      <c r="C166" s="304" t="s">
        <v>872</v>
      </c>
      <c r="D166" s="304"/>
      <c r="E166" s="304"/>
      <c r="F166" s="304" t="s">
        <v>873</v>
      </c>
      <c r="G166" s="341"/>
      <c r="H166" s="342" t="s">
        <v>57</v>
      </c>
      <c r="I166" s="342" t="s">
        <v>60</v>
      </c>
      <c r="J166" s="304" t="s">
        <v>874</v>
      </c>
      <c r="K166" s="284"/>
    </row>
    <row r="167" spans="2:11" s="1" customFormat="1" ht="17.25" customHeight="1">
      <c r="B167" s="285"/>
      <c r="C167" s="306" t="s">
        <v>875</v>
      </c>
      <c r="D167" s="306"/>
      <c r="E167" s="306"/>
      <c r="F167" s="307" t="s">
        <v>876</v>
      </c>
      <c r="G167" s="343"/>
      <c r="H167" s="344"/>
      <c r="I167" s="344"/>
      <c r="J167" s="306" t="s">
        <v>877</v>
      </c>
      <c r="K167" s="286"/>
    </row>
    <row r="168" spans="2:11" s="1" customFormat="1" ht="5.25" customHeight="1">
      <c r="B168" s="312"/>
      <c r="C168" s="309"/>
      <c r="D168" s="309"/>
      <c r="E168" s="309"/>
      <c r="F168" s="309"/>
      <c r="G168" s="310"/>
      <c r="H168" s="309"/>
      <c r="I168" s="309"/>
      <c r="J168" s="309"/>
      <c r="K168" s="333"/>
    </row>
    <row r="169" spans="2:11" s="1" customFormat="1" ht="15" customHeight="1">
      <c r="B169" s="312"/>
      <c r="C169" s="291" t="s">
        <v>881</v>
      </c>
      <c r="D169" s="291"/>
      <c r="E169" s="291"/>
      <c r="F169" s="311" t="s">
        <v>878</v>
      </c>
      <c r="G169" s="291"/>
      <c r="H169" s="291" t="s">
        <v>918</v>
      </c>
      <c r="I169" s="291" t="s">
        <v>880</v>
      </c>
      <c r="J169" s="291">
        <v>120</v>
      </c>
      <c r="K169" s="333"/>
    </row>
    <row r="170" spans="2:11" s="1" customFormat="1" ht="15" customHeight="1">
      <c r="B170" s="312"/>
      <c r="C170" s="291" t="s">
        <v>927</v>
      </c>
      <c r="D170" s="291"/>
      <c r="E170" s="291"/>
      <c r="F170" s="311" t="s">
        <v>878</v>
      </c>
      <c r="G170" s="291"/>
      <c r="H170" s="291" t="s">
        <v>928</v>
      </c>
      <c r="I170" s="291" t="s">
        <v>880</v>
      </c>
      <c r="J170" s="291" t="s">
        <v>929</v>
      </c>
      <c r="K170" s="333"/>
    </row>
    <row r="171" spans="2:11" s="1" customFormat="1" ht="15" customHeight="1">
      <c r="B171" s="312"/>
      <c r="C171" s="291" t="s">
        <v>826</v>
      </c>
      <c r="D171" s="291"/>
      <c r="E171" s="291"/>
      <c r="F171" s="311" t="s">
        <v>878</v>
      </c>
      <c r="G171" s="291"/>
      <c r="H171" s="291" t="s">
        <v>945</v>
      </c>
      <c r="I171" s="291" t="s">
        <v>880</v>
      </c>
      <c r="J171" s="291" t="s">
        <v>929</v>
      </c>
      <c r="K171" s="333"/>
    </row>
    <row r="172" spans="2:11" s="1" customFormat="1" ht="15" customHeight="1">
      <c r="B172" s="312"/>
      <c r="C172" s="291" t="s">
        <v>883</v>
      </c>
      <c r="D172" s="291"/>
      <c r="E172" s="291"/>
      <c r="F172" s="311" t="s">
        <v>884</v>
      </c>
      <c r="G172" s="291"/>
      <c r="H172" s="291" t="s">
        <v>945</v>
      </c>
      <c r="I172" s="291" t="s">
        <v>880</v>
      </c>
      <c r="J172" s="291">
        <v>50</v>
      </c>
      <c r="K172" s="333"/>
    </row>
    <row r="173" spans="2:11" s="1" customFormat="1" ht="15" customHeight="1">
      <c r="B173" s="312"/>
      <c r="C173" s="291" t="s">
        <v>886</v>
      </c>
      <c r="D173" s="291"/>
      <c r="E173" s="291"/>
      <c r="F173" s="311" t="s">
        <v>878</v>
      </c>
      <c r="G173" s="291"/>
      <c r="H173" s="291" t="s">
        <v>945</v>
      </c>
      <c r="I173" s="291" t="s">
        <v>888</v>
      </c>
      <c r="J173" s="291"/>
      <c r="K173" s="333"/>
    </row>
    <row r="174" spans="2:11" s="1" customFormat="1" ht="15" customHeight="1">
      <c r="B174" s="312"/>
      <c r="C174" s="291" t="s">
        <v>897</v>
      </c>
      <c r="D174" s="291"/>
      <c r="E174" s="291"/>
      <c r="F174" s="311" t="s">
        <v>884</v>
      </c>
      <c r="G174" s="291"/>
      <c r="H174" s="291" t="s">
        <v>945</v>
      </c>
      <c r="I174" s="291" t="s">
        <v>880</v>
      </c>
      <c r="J174" s="291">
        <v>50</v>
      </c>
      <c r="K174" s="333"/>
    </row>
    <row r="175" spans="2:11" s="1" customFormat="1" ht="15" customHeight="1">
      <c r="B175" s="312"/>
      <c r="C175" s="291" t="s">
        <v>905</v>
      </c>
      <c r="D175" s="291"/>
      <c r="E175" s="291"/>
      <c r="F175" s="311" t="s">
        <v>884</v>
      </c>
      <c r="G175" s="291"/>
      <c r="H175" s="291" t="s">
        <v>945</v>
      </c>
      <c r="I175" s="291" t="s">
        <v>880</v>
      </c>
      <c r="J175" s="291">
        <v>50</v>
      </c>
      <c r="K175" s="333"/>
    </row>
    <row r="176" spans="2:11" s="1" customFormat="1" ht="15" customHeight="1">
      <c r="B176" s="312"/>
      <c r="C176" s="291" t="s">
        <v>903</v>
      </c>
      <c r="D176" s="291"/>
      <c r="E176" s="291"/>
      <c r="F176" s="311" t="s">
        <v>884</v>
      </c>
      <c r="G176" s="291"/>
      <c r="H176" s="291" t="s">
        <v>945</v>
      </c>
      <c r="I176" s="291" t="s">
        <v>880</v>
      </c>
      <c r="J176" s="291">
        <v>50</v>
      </c>
      <c r="K176" s="333"/>
    </row>
    <row r="177" spans="2:11" s="1" customFormat="1" ht="15" customHeight="1">
      <c r="B177" s="312"/>
      <c r="C177" s="291" t="s">
        <v>122</v>
      </c>
      <c r="D177" s="291"/>
      <c r="E177" s="291"/>
      <c r="F177" s="311" t="s">
        <v>878</v>
      </c>
      <c r="G177" s="291"/>
      <c r="H177" s="291" t="s">
        <v>946</v>
      </c>
      <c r="I177" s="291" t="s">
        <v>947</v>
      </c>
      <c r="J177" s="291"/>
      <c r="K177" s="333"/>
    </row>
    <row r="178" spans="2:11" s="1" customFormat="1" ht="15" customHeight="1">
      <c r="B178" s="312"/>
      <c r="C178" s="291" t="s">
        <v>60</v>
      </c>
      <c r="D178" s="291"/>
      <c r="E178" s="291"/>
      <c r="F178" s="311" t="s">
        <v>878</v>
      </c>
      <c r="G178" s="291"/>
      <c r="H178" s="291" t="s">
        <v>948</v>
      </c>
      <c r="I178" s="291" t="s">
        <v>949</v>
      </c>
      <c r="J178" s="291">
        <v>1</v>
      </c>
      <c r="K178" s="333"/>
    </row>
    <row r="179" spans="2:11" s="1" customFormat="1" ht="15" customHeight="1">
      <c r="B179" s="312"/>
      <c r="C179" s="291" t="s">
        <v>56</v>
      </c>
      <c r="D179" s="291"/>
      <c r="E179" s="291"/>
      <c r="F179" s="311" t="s">
        <v>878</v>
      </c>
      <c r="G179" s="291"/>
      <c r="H179" s="291" t="s">
        <v>950</v>
      </c>
      <c r="I179" s="291" t="s">
        <v>880</v>
      </c>
      <c r="J179" s="291">
        <v>20</v>
      </c>
      <c r="K179" s="333"/>
    </row>
    <row r="180" spans="2:11" s="1" customFormat="1" ht="15" customHeight="1">
      <c r="B180" s="312"/>
      <c r="C180" s="291" t="s">
        <v>57</v>
      </c>
      <c r="D180" s="291"/>
      <c r="E180" s="291"/>
      <c r="F180" s="311" t="s">
        <v>878</v>
      </c>
      <c r="G180" s="291"/>
      <c r="H180" s="291" t="s">
        <v>951</v>
      </c>
      <c r="I180" s="291" t="s">
        <v>880</v>
      </c>
      <c r="J180" s="291">
        <v>255</v>
      </c>
      <c r="K180" s="333"/>
    </row>
    <row r="181" spans="2:11" s="1" customFormat="1" ht="15" customHeight="1">
      <c r="B181" s="312"/>
      <c r="C181" s="291" t="s">
        <v>123</v>
      </c>
      <c r="D181" s="291"/>
      <c r="E181" s="291"/>
      <c r="F181" s="311" t="s">
        <v>878</v>
      </c>
      <c r="G181" s="291"/>
      <c r="H181" s="291" t="s">
        <v>842</v>
      </c>
      <c r="I181" s="291" t="s">
        <v>880</v>
      </c>
      <c r="J181" s="291">
        <v>10</v>
      </c>
      <c r="K181" s="333"/>
    </row>
    <row r="182" spans="2:11" s="1" customFormat="1" ht="15" customHeight="1">
      <c r="B182" s="312"/>
      <c r="C182" s="291" t="s">
        <v>124</v>
      </c>
      <c r="D182" s="291"/>
      <c r="E182" s="291"/>
      <c r="F182" s="311" t="s">
        <v>878</v>
      </c>
      <c r="G182" s="291"/>
      <c r="H182" s="291" t="s">
        <v>952</v>
      </c>
      <c r="I182" s="291" t="s">
        <v>913</v>
      </c>
      <c r="J182" s="291"/>
      <c r="K182" s="333"/>
    </row>
    <row r="183" spans="2:11" s="1" customFormat="1" ht="15" customHeight="1">
      <c r="B183" s="312"/>
      <c r="C183" s="291" t="s">
        <v>953</v>
      </c>
      <c r="D183" s="291"/>
      <c r="E183" s="291"/>
      <c r="F183" s="311" t="s">
        <v>878</v>
      </c>
      <c r="G183" s="291"/>
      <c r="H183" s="291" t="s">
        <v>954</v>
      </c>
      <c r="I183" s="291" t="s">
        <v>913</v>
      </c>
      <c r="J183" s="291"/>
      <c r="K183" s="333"/>
    </row>
    <row r="184" spans="2:11" s="1" customFormat="1" ht="15" customHeight="1">
      <c r="B184" s="312"/>
      <c r="C184" s="291" t="s">
        <v>942</v>
      </c>
      <c r="D184" s="291"/>
      <c r="E184" s="291"/>
      <c r="F184" s="311" t="s">
        <v>878</v>
      </c>
      <c r="G184" s="291"/>
      <c r="H184" s="291" t="s">
        <v>955</v>
      </c>
      <c r="I184" s="291" t="s">
        <v>913</v>
      </c>
      <c r="J184" s="291"/>
      <c r="K184" s="333"/>
    </row>
    <row r="185" spans="2:11" s="1" customFormat="1" ht="15" customHeight="1">
      <c r="B185" s="312"/>
      <c r="C185" s="291" t="s">
        <v>126</v>
      </c>
      <c r="D185" s="291"/>
      <c r="E185" s="291"/>
      <c r="F185" s="311" t="s">
        <v>884</v>
      </c>
      <c r="G185" s="291"/>
      <c r="H185" s="291" t="s">
        <v>956</v>
      </c>
      <c r="I185" s="291" t="s">
        <v>880</v>
      </c>
      <c r="J185" s="291">
        <v>50</v>
      </c>
      <c r="K185" s="333"/>
    </row>
    <row r="186" spans="2:11" s="1" customFormat="1" ht="15" customHeight="1">
      <c r="B186" s="312"/>
      <c r="C186" s="291" t="s">
        <v>957</v>
      </c>
      <c r="D186" s="291"/>
      <c r="E186" s="291"/>
      <c r="F186" s="311" t="s">
        <v>884</v>
      </c>
      <c r="G186" s="291"/>
      <c r="H186" s="291" t="s">
        <v>958</v>
      </c>
      <c r="I186" s="291" t="s">
        <v>959</v>
      </c>
      <c r="J186" s="291"/>
      <c r="K186" s="333"/>
    </row>
    <row r="187" spans="2:11" s="1" customFormat="1" ht="15" customHeight="1">
      <c r="B187" s="312"/>
      <c r="C187" s="291" t="s">
        <v>960</v>
      </c>
      <c r="D187" s="291"/>
      <c r="E187" s="291"/>
      <c r="F187" s="311" t="s">
        <v>884</v>
      </c>
      <c r="G187" s="291"/>
      <c r="H187" s="291" t="s">
        <v>961</v>
      </c>
      <c r="I187" s="291" t="s">
        <v>959</v>
      </c>
      <c r="J187" s="291"/>
      <c r="K187" s="333"/>
    </row>
    <row r="188" spans="2:11" s="1" customFormat="1" ht="15" customHeight="1">
      <c r="B188" s="312"/>
      <c r="C188" s="291" t="s">
        <v>962</v>
      </c>
      <c r="D188" s="291"/>
      <c r="E188" s="291"/>
      <c r="F188" s="311" t="s">
        <v>884</v>
      </c>
      <c r="G188" s="291"/>
      <c r="H188" s="291" t="s">
        <v>963</v>
      </c>
      <c r="I188" s="291" t="s">
        <v>959</v>
      </c>
      <c r="J188" s="291"/>
      <c r="K188" s="333"/>
    </row>
    <row r="189" spans="2:11" s="1" customFormat="1" ht="15" customHeight="1">
      <c r="B189" s="312"/>
      <c r="C189" s="345" t="s">
        <v>964</v>
      </c>
      <c r="D189" s="291"/>
      <c r="E189" s="291"/>
      <c r="F189" s="311" t="s">
        <v>884</v>
      </c>
      <c r="G189" s="291"/>
      <c r="H189" s="291" t="s">
        <v>965</v>
      </c>
      <c r="I189" s="291" t="s">
        <v>966</v>
      </c>
      <c r="J189" s="346" t="s">
        <v>967</v>
      </c>
      <c r="K189" s="333"/>
    </row>
    <row r="190" spans="2:11" s="1" customFormat="1" ht="15" customHeight="1">
      <c r="B190" s="312"/>
      <c r="C190" s="297" t="s">
        <v>45</v>
      </c>
      <c r="D190" s="291"/>
      <c r="E190" s="291"/>
      <c r="F190" s="311" t="s">
        <v>878</v>
      </c>
      <c r="G190" s="291"/>
      <c r="H190" s="288" t="s">
        <v>968</v>
      </c>
      <c r="I190" s="291" t="s">
        <v>969</v>
      </c>
      <c r="J190" s="291"/>
      <c r="K190" s="333"/>
    </row>
    <row r="191" spans="2:11" s="1" customFormat="1" ht="15" customHeight="1">
      <c r="B191" s="312"/>
      <c r="C191" s="297" t="s">
        <v>970</v>
      </c>
      <c r="D191" s="291"/>
      <c r="E191" s="291"/>
      <c r="F191" s="311" t="s">
        <v>878</v>
      </c>
      <c r="G191" s="291"/>
      <c r="H191" s="291" t="s">
        <v>971</v>
      </c>
      <c r="I191" s="291" t="s">
        <v>913</v>
      </c>
      <c r="J191" s="291"/>
      <c r="K191" s="333"/>
    </row>
    <row r="192" spans="2:11" s="1" customFormat="1" ht="15" customHeight="1">
      <c r="B192" s="312"/>
      <c r="C192" s="297" t="s">
        <v>972</v>
      </c>
      <c r="D192" s="291"/>
      <c r="E192" s="291"/>
      <c r="F192" s="311" t="s">
        <v>878</v>
      </c>
      <c r="G192" s="291"/>
      <c r="H192" s="291" t="s">
        <v>973</v>
      </c>
      <c r="I192" s="291" t="s">
        <v>913</v>
      </c>
      <c r="J192" s="291"/>
      <c r="K192" s="333"/>
    </row>
    <row r="193" spans="2:11" s="1" customFormat="1" ht="15" customHeight="1">
      <c r="B193" s="312"/>
      <c r="C193" s="297" t="s">
        <v>974</v>
      </c>
      <c r="D193" s="291"/>
      <c r="E193" s="291"/>
      <c r="F193" s="311" t="s">
        <v>884</v>
      </c>
      <c r="G193" s="291"/>
      <c r="H193" s="291" t="s">
        <v>975</v>
      </c>
      <c r="I193" s="291" t="s">
        <v>913</v>
      </c>
      <c r="J193" s="291"/>
      <c r="K193" s="333"/>
    </row>
    <row r="194" spans="2:11" s="1" customFormat="1" ht="15" customHeight="1">
      <c r="B194" s="339"/>
      <c r="C194" s="347"/>
      <c r="D194" s="321"/>
      <c r="E194" s="321"/>
      <c r="F194" s="321"/>
      <c r="G194" s="321"/>
      <c r="H194" s="321"/>
      <c r="I194" s="321"/>
      <c r="J194" s="321"/>
      <c r="K194" s="340"/>
    </row>
    <row r="195" spans="2:11" s="1" customFormat="1" ht="18.75" customHeight="1">
      <c r="B195" s="288"/>
      <c r="C195" s="291"/>
      <c r="D195" s="291"/>
      <c r="E195" s="291"/>
      <c r="F195" s="311"/>
      <c r="G195" s="291"/>
      <c r="H195" s="291"/>
      <c r="I195" s="291"/>
      <c r="J195" s="291"/>
      <c r="K195" s="288"/>
    </row>
    <row r="196" spans="2:11" s="1" customFormat="1" ht="18.75" customHeight="1">
      <c r="B196" s="288"/>
      <c r="C196" s="291"/>
      <c r="D196" s="291"/>
      <c r="E196" s="291"/>
      <c r="F196" s="311"/>
      <c r="G196" s="291"/>
      <c r="H196" s="291"/>
      <c r="I196" s="291"/>
      <c r="J196" s="291"/>
      <c r="K196" s="288"/>
    </row>
    <row r="197" spans="2:11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pans="2:11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pans="2:11" s="1" customFormat="1" ht="21">
      <c r="B199" s="283"/>
      <c r="C199" s="409" t="s">
        <v>976</v>
      </c>
      <c r="D199" s="409"/>
      <c r="E199" s="409"/>
      <c r="F199" s="409"/>
      <c r="G199" s="409"/>
      <c r="H199" s="409"/>
      <c r="I199" s="409"/>
      <c r="J199" s="409"/>
      <c r="K199" s="284"/>
    </row>
    <row r="200" spans="2:11" s="1" customFormat="1" ht="25.5" customHeight="1">
      <c r="B200" s="283"/>
      <c r="C200" s="348" t="s">
        <v>977</v>
      </c>
      <c r="D200" s="348"/>
      <c r="E200" s="348"/>
      <c r="F200" s="348" t="s">
        <v>978</v>
      </c>
      <c r="G200" s="349"/>
      <c r="H200" s="415" t="s">
        <v>979</v>
      </c>
      <c r="I200" s="415"/>
      <c r="J200" s="415"/>
      <c r="K200" s="284"/>
    </row>
    <row r="201" spans="2:11" s="1" customFormat="1" ht="5.25" customHeight="1">
      <c r="B201" s="312"/>
      <c r="C201" s="309"/>
      <c r="D201" s="309"/>
      <c r="E201" s="309"/>
      <c r="F201" s="309"/>
      <c r="G201" s="291"/>
      <c r="H201" s="309"/>
      <c r="I201" s="309"/>
      <c r="J201" s="309"/>
      <c r="K201" s="333"/>
    </row>
    <row r="202" spans="2:11" s="1" customFormat="1" ht="15" customHeight="1">
      <c r="B202" s="312"/>
      <c r="C202" s="291" t="s">
        <v>969</v>
      </c>
      <c r="D202" s="291"/>
      <c r="E202" s="291"/>
      <c r="F202" s="311" t="s">
        <v>46</v>
      </c>
      <c r="G202" s="291"/>
      <c r="H202" s="414" t="s">
        <v>980</v>
      </c>
      <c r="I202" s="414"/>
      <c r="J202" s="414"/>
      <c r="K202" s="333"/>
    </row>
    <row r="203" spans="2:11" s="1" customFormat="1" ht="15" customHeight="1">
      <c r="B203" s="312"/>
      <c r="C203" s="318"/>
      <c r="D203" s="291"/>
      <c r="E203" s="291"/>
      <c r="F203" s="311" t="s">
        <v>47</v>
      </c>
      <c r="G203" s="291"/>
      <c r="H203" s="414" t="s">
        <v>981</v>
      </c>
      <c r="I203" s="414"/>
      <c r="J203" s="414"/>
      <c r="K203" s="333"/>
    </row>
    <row r="204" spans="2:11" s="1" customFormat="1" ht="15" customHeight="1">
      <c r="B204" s="312"/>
      <c r="C204" s="318"/>
      <c r="D204" s="291"/>
      <c r="E204" s="291"/>
      <c r="F204" s="311" t="s">
        <v>50</v>
      </c>
      <c r="G204" s="291"/>
      <c r="H204" s="414" t="s">
        <v>982</v>
      </c>
      <c r="I204" s="414"/>
      <c r="J204" s="414"/>
      <c r="K204" s="333"/>
    </row>
    <row r="205" spans="2:11" s="1" customFormat="1" ht="15" customHeight="1">
      <c r="B205" s="312"/>
      <c r="C205" s="291"/>
      <c r="D205" s="291"/>
      <c r="E205" s="291"/>
      <c r="F205" s="311" t="s">
        <v>48</v>
      </c>
      <c r="G205" s="291"/>
      <c r="H205" s="414" t="s">
        <v>983</v>
      </c>
      <c r="I205" s="414"/>
      <c r="J205" s="414"/>
      <c r="K205" s="333"/>
    </row>
    <row r="206" spans="2:11" s="1" customFormat="1" ht="15" customHeight="1">
      <c r="B206" s="312"/>
      <c r="C206" s="291"/>
      <c r="D206" s="291"/>
      <c r="E206" s="291"/>
      <c r="F206" s="311" t="s">
        <v>49</v>
      </c>
      <c r="G206" s="291"/>
      <c r="H206" s="414" t="s">
        <v>984</v>
      </c>
      <c r="I206" s="414"/>
      <c r="J206" s="414"/>
      <c r="K206" s="333"/>
    </row>
    <row r="207" spans="2:11" s="1" customFormat="1" ht="15" customHeight="1">
      <c r="B207" s="312"/>
      <c r="C207" s="291"/>
      <c r="D207" s="291"/>
      <c r="E207" s="291"/>
      <c r="F207" s="311"/>
      <c r="G207" s="291"/>
      <c r="H207" s="291"/>
      <c r="I207" s="291"/>
      <c r="J207" s="291"/>
      <c r="K207" s="333"/>
    </row>
    <row r="208" spans="2:11" s="1" customFormat="1" ht="15" customHeight="1">
      <c r="B208" s="312"/>
      <c r="C208" s="291" t="s">
        <v>925</v>
      </c>
      <c r="D208" s="291"/>
      <c r="E208" s="291"/>
      <c r="F208" s="311" t="s">
        <v>82</v>
      </c>
      <c r="G208" s="291"/>
      <c r="H208" s="414" t="s">
        <v>985</v>
      </c>
      <c r="I208" s="414"/>
      <c r="J208" s="414"/>
      <c r="K208" s="333"/>
    </row>
    <row r="209" spans="2:11" s="1" customFormat="1" ht="15" customHeight="1">
      <c r="B209" s="312"/>
      <c r="C209" s="318"/>
      <c r="D209" s="291"/>
      <c r="E209" s="291"/>
      <c r="F209" s="311" t="s">
        <v>822</v>
      </c>
      <c r="G209" s="291"/>
      <c r="H209" s="414" t="s">
        <v>823</v>
      </c>
      <c r="I209" s="414"/>
      <c r="J209" s="414"/>
      <c r="K209" s="333"/>
    </row>
    <row r="210" spans="2:11" s="1" customFormat="1" ht="15" customHeight="1">
      <c r="B210" s="312"/>
      <c r="C210" s="291"/>
      <c r="D210" s="291"/>
      <c r="E210" s="291"/>
      <c r="F210" s="311" t="s">
        <v>820</v>
      </c>
      <c r="G210" s="291"/>
      <c r="H210" s="414" t="s">
        <v>986</v>
      </c>
      <c r="I210" s="414"/>
      <c r="J210" s="414"/>
      <c r="K210" s="333"/>
    </row>
    <row r="211" spans="2:11" s="1" customFormat="1" ht="15" customHeight="1">
      <c r="B211" s="350"/>
      <c r="C211" s="318"/>
      <c r="D211" s="318"/>
      <c r="E211" s="318"/>
      <c r="F211" s="311" t="s">
        <v>824</v>
      </c>
      <c r="G211" s="297"/>
      <c r="H211" s="413" t="s">
        <v>825</v>
      </c>
      <c r="I211" s="413"/>
      <c r="J211" s="413"/>
      <c r="K211" s="351"/>
    </row>
    <row r="212" spans="2:11" s="1" customFormat="1" ht="15" customHeight="1">
      <c r="B212" s="350"/>
      <c r="C212" s="318"/>
      <c r="D212" s="318"/>
      <c r="E212" s="318"/>
      <c r="F212" s="311" t="s">
        <v>576</v>
      </c>
      <c r="G212" s="297"/>
      <c r="H212" s="413" t="s">
        <v>987</v>
      </c>
      <c r="I212" s="413"/>
      <c r="J212" s="413"/>
      <c r="K212" s="351"/>
    </row>
    <row r="213" spans="2:11" s="1" customFormat="1" ht="15" customHeight="1">
      <c r="B213" s="350"/>
      <c r="C213" s="318"/>
      <c r="D213" s="318"/>
      <c r="E213" s="318"/>
      <c r="F213" s="352"/>
      <c r="G213" s="297"/>
      <c r="H213" s="353"/>
      <c r="I213" s="353"/>
      <c r="J213" s="353"/>
      <c r="K213" s="351"/>
    </row>
    <row r="214" spans="2:11" s="1" customFormat="1" ht="15" customHeight="1">
      <c r="B214" s="350"/>
      <c r="C214" s="291" t="s">
        <v>949</v>
      </c>
      <c r="D214" s="318"/>
      <c r="E214" s="318"/>
      <c r="F214" s="311">
        <v>1</v>
      </c>
      <c r="G214" s="297"/>
      <c r="H214" s="413" t="s">
        <v>988</v>
      </c>
      <c r="I214" s="413"/>
      <c r="J214" s="413"/>
      <c r="K214" s="351"/>
    </row>
    <row r="215" spans="2:11" s="1" customFormat="1" ht="15" customHeight="1">
      <c r="B215" s="350"/>
      <c r="C215" s="318"/>
      <c r="D215" s="318"/>
      <c r="E215" s="318"/>
      <c r="F215" s="311">
        <v>2</v>
      </c>
      <c r="G215" s="297"/>
      <c r="H215" s="413" t="s">
        <v>989</v>
      </c>
      <c r="I215" s="413"/>
      <c r="J215" s="413"/>
      <c r="K215" s="351"/>
    </row>
    <row r="216" spans="2:11" s="1" customFormat="1" ht="15" customHeight="1">
      <c r="B216" s="350"/>
      <c r="C216" s="318"/>
      <c r="D216" s="318"/>
      <c r="E216" s="318"/>
      <c r="F216" s="311">
        <v>3</v>
      </c>
      <c r="G216" s="297"/>
      <c r="H216" s="413" t="s">
        <v>990</v>
      </c>
      <c r="I216" s="413"/>
      <c r="J216" s="413"/>
      <c r="K216" s="351"/>
    </row>
    <row r="217" spans="2:11" s="1" customFormat="1" ht="15" customHeight="1">
      <c r="B217" s="350"/>
      <c r="C217" s="318"/>
      <c r="D217" s="318"/>
      <c r="E217" s="318"/>
      <c r="F217" s="311">
        <v>4</v>
      </c>
      <c r="G217" s="297"/>
      <c r="H217" s="413" t="s">
        <v>991</v>
      </c>
      <c r="I217" s="413"/>
      <c r="J217" s="413"/>
      <c r="K217" s="351"/>
    </row>
    <row r="218" spans="2:11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20-19- M1 - STAVEBNÍ PRÁCE </vt:lpstr>
      <vt:lpstr>20-19- M2 - OBKLADY , DLA...</vt:lpstr>
      <vt:lpstr>20-19- M3 - PARNÍ KABINA</vt:lpstr>
      <vt:lpstr>20-19- M4 - STROP SPRCHY</vt:lpstr>
      <vt:lpstr>Seznam figur</vt:lpstr>
      <vt:lpstr>Pokyny pro vyplnění</vt:lpstr>
      <vt:lpstr>'20-19- M1 - STAVEBNÍ PRÁCE '!Názvy_tisku</vt:lpstr>
      <vt:lpstr>'20-19- M2 - OBKLADY , DLA...'!Názvy_tisku</vt:lpstr>
      <vt:lpstr>'20-19- M3 - PARNÍ KABINA'!Názvy_tisku</vt:lpstr>
      <vt:lpstr>'20-19- M4 - STROP SPRCHY'!Názvy_tisku</vt:lpstr>
      <vt:lpstr>'Rekapitulace stavby'!Názvy_tisku</vt:lpstr>
      <vt:lpstr>'Seznam figur'!Názvy_tisku</vt:lpstr>
      <vt:lpstr>'20-19- M1 - STAVEBNÍ PRÁCE '!Oblast_tisku</vt:lpstr>
      <vt:lpstr>'20-19- M2 - OBKLADY , DLA...'!Oblast_tisku</vt:lpstr>
      <vt:lpstr>'20-19- M3 - PARNÍ KABINA'!Oblast_tisku</vt:lpstr>
      <vt:lpstr>'20-19- M4 - STROP SPRCHY'!Oblast_tisku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DESKTOP-T7NAO22\dell</dc:creator>
  <cp:lastModifiedBy>Josef Kuběna</cp:lastModifiedBy>
  <dcterms:created xsi:type="dcterms:W3CDTF">2020-05-11T05:03:44Z</dcterms:created>
  <dcterms:modified xsi:type="dcterms:W3CDTF">2020-05-14T08:54:12Z</dcterms:modified>
</cp:coreProperties>
</file>